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7545" activeTab="0"/>
  </bookViews>
  <sheets>
    <sheet name="Sheet1" sheetId="1" r:id="rId1"/>
  </sheets>
  <definedNames>
    <definedName name="_xlnm.Print_Area" localSheetId="0">'Sheet1'!$A$1:$G$26</definedName>
  </definedNames>
  <calcPr fullCalcOnLoad="1"/>
</workbook>
</file>

<file path=xl/sharedStrings.xml><?xml version="1.0" encoding="utf-8"?>
<sst xmlns="http://schemas.openxmlformats.org/spreadsheetml/2006/main" count="107" uniqueCount="107">
  <si>
    <t># of
Bedrooms</t>
  </si>
  <si>
    <t># of Proposed Units</t>
  </si>
  <si>
    <t>Totals</t>
  </si>
  <si>
    <t>Cumulative Proposed Units</t>
  </si>
  <si>
    <t>A</t>
  </si>
  <si>
    <t>B</t>
  </si>
  <si>
    <t>C</t>
  </si>
  <si>
    <t>D</t>
  </si>
  <si>
    <t>E</t>
  </si>
  <si>
    <t>F</t>
  </si>
  <si>
    <t>Input your unit mix into this column</t>
  </si>
  <si>
    <t>RFA 2014-111</t>
  </si>
  <si>
    <t>The table below is intended to assist an Applicant in RFA 2014-111 to determine the maximum amount of an ELI Loan that may be requested in its Application based on the proposed Unit mix.  This is based on distributing the ELI Units pro-rata across the entire Unit mix, up to the specific maximum identified in the RFA for the specific Demographic, rounding up to a whole number of units, and then applying the relative per unit ELI Loan limitations to each ELI Unit.</t>
  </si>
  <si>
    <t>County</t>
  </si>
  <si>
    <t>2014 ELI AMI</t>
  </si>
  <si>
    <t>0 &amp; 1 Bedroom Units</t>
  </si>
  <si>
    <t>2 Bedroom Units</t>
  </si>
  <si>
    <t>3 &amp; Higher Bedroom Units</t>
  </si>
  <si>
    <t>Alachua</t>
  </si>
  <si>
    <t>Baker</t>
  </si>
  <si>
    <t>Bay</t>
  </si>
  <si>
    <t>Bradford</t>
  </si>
  <si>
    <t>Brevard</t>
  </si>
  <si>
    <t>Broward</t>
  </si>
  <si>
    <t>Calhoun</t>
  </si>
  <si>
    <t>Charlotte</t>
  </si>
  <si>
    <t>Citrus</t>
  </si>
  <si>
    <t>Clay</t>
  </si>
  <si>
    <t>Collier</t>
  </si>
  <si>
    <t>Columbia</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</si>
  <si>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</si>
  <si>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</si>
  <si>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</si>
  <si>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</si>
  <si>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</si>
  <si>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</si>
  <si>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</si>
  <si>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</si>
  <si>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</si>
  <si>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</si>
  <si>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</si>
  <si>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</si>
  <si>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</si>
  <si>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</si>
  <si>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</si>
  <si>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</si>
  <si>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</si>
  <si>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</si>
  <si>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</si>
  <si>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</si>
  <si>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</si>
  <si>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</si>
  <si>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</si>
  <si>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</si>
  <si>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</si>
  <si>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</si>
  <si>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</si>
  <si>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</si>
  <si>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</si>
  <si>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</si>
  <si>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Miami-Dade</t>
  </si>
  <si>
    <t>Monroe</t>
  </si>
  <si>
    <t>Nassau</t>
  </si>
  <si>
    <t>Okaloosa</t>
  </si>
  <si>
    <t>Okeechobee</t>
  </si>
  <si>
    <t>Orange</t>
  </si>
  <si>
    <t>Osceola</t>
  </si>
  <si>
    <t>Palm Beach</t>
  </si>
  <si>
    <t>Pasco</t>
  </si>
  <si>
    <t>Pinellas</t>
  </si>
  <si>
    <t>Polk</t>
  </si>
  <si>
    <t>Putnam</t>
  </si>
  <si>
    <t>Saint Johns</t>
  </si>
  <si>
    <t>Saint Lucie</t>
  </si>
  <si>
    <t>Santa Rosa</t>
  </si>
  <si>
    <t>Sarasota</t>
  </si>
  <si>
    <t>Seminole</t>
  </si>
  <si>
    <t>Sumter</t>
  </si>
  <si>
    <t>Suwannee</t>
  </si>
  <si>
    <t>Taylor</t>
  </si>
  <si>
    <t>Union</t>
  </si>
  <si>
    <t>Volusia</t>
  </si>
  <si>
    <t>Wakulla</t>
  </si>
  <si>
    <t>Walton</t>
  </si>
  <si>
    <t>Washington</t>
  </si>
  <si>
    <t>A Tool to Assist Applicants in Determining their Pro-rata Distribution of ELI Units and Maximum ELI Loan Amount</t>
  </si>
  <si>
    <t>Overall ELI Unit Distribution</t>
  </si>
  <si>
    <t>Funded ELI Unit Distribution</t>
  </si>
  <si>
    <t>Family</t>
  </si>
  <si>
    <t>Elderly</t>
  </si>
  <si>
    <t>ETP</t>
  </si>
  <si>
    <t>Demo</t>
  </si>
  <si>
    <t>LDA</t>
  </si>
  <si>
    <t>Non-LDA</t>
  </si>
  <si>
    <t>LDA Status</t>
  </si>
  <si>
    <t>N/A (ETP)</t>
  </si>
  <si>
    <t>G</t>
  </si>
  <si>
    <t>Maximum amount of ELI Loan eligible to request</t>
  </si>
  <si>
    <t>Maximum Eligible ELI Loan</t>
  </si>
  <si>
    <t>Maximum ELI Loan allowable for each Unit Size</t>
  </si>
  <si>
    <r>
      <rPr>
        <b/>
        <sz val="10"/>
        <color indexed="8"/>
        <rFont val="Times New Roman"/>
        <family val="1"/>
      </rPr>
      <t xml:space="preserve">1. </t>
    </r>
    <r>
      <rPr>
        <sz val="10"/>
        <color theme="1"/>
        <rFont val="Times New Roman"/>
        <family val="2"/>
      </rPr>
      <t>Select the County of your Development:</t>
    </r>
  </si>
  <si>
    <r>
      <rPr>
        <b/>
        <sz val="10"/>
        <color indexed="8"/>
        <rFont val="Times New Roman"/>
        <family val="1"/>
      </rPr>
      <t>2.</t>
    </r>
    <r>
      <rPr>
        <sz val="10"/>
        <color theme="1"/>
        <rFont val="Times New Roman"/>
        <family val="2"/>
      </rPr>
      <t xml:space="preserve"> Select the Demographic Commitment for the Applicant:</t>
    </r>
  </si>
  <si>
    <r>
      <rPr>
        <b/>
        <sz val="10"/>
        <color indexed="8"/>
        <rFont val="Times New Roman"/>
        <family val="1"/>
      </rPr>
      <t>3.</t>
    </r>
    <r>
      <rPr>
        <sz val="10"/>
        <color theme="1"/>
        <rFont val="Times New Roman"/>
        <family val="2"/>
      </rPr>
      <t xml:space="preserve"> Select the Limited Development Area (LDA) status of your Development:</t>
    </r>
  </si>
  <si>
    <r>
      <rPr>
        <b/>
        <sz val="10"/>
        <color indexed="8"/>
        <rFont val="Times New Roman"/>
        <family val="1"/>
      </rPr>
      <t xml:space="preserve">4. </t>
    </r>
    <r>
      <rPr>
        <sz val="10"/>
        <color theme="1"/>
        <rFont val="Times New Roman"/>
        <family val="2"/>
      </rPr>
      <t>What is the maximum percentage of units the RFA will fund as ELI units?</t>
    </r>
  </si>
  <si>
    <r>
      <rPr>
        <b/>
        <sz val="10"/>
        <color indexed="8"/>
        <rFont val="Times New Roman"/>
        <family val="1"/>
      </rPr>
      <t xml:space="preserve">5. </t>
    </r>
    <r>
      <rPr>
        <sz val="10"/>
        <color theme="1"/>
        <rFont val="Times New Roman"/>
        <family val="2"/>
      </rPr>
      <t>What is the miminium percentage of units the Applicant must commit as ELI units?</t>
    </r>
  </si>
  <si>
    <r>
      <rPr>
        <b/>
        <sz val="10"/>
        <color indexed="8"/>
        <rFont val="Times New Roman"/>
        <family val="1"/>
      </rPr>
      <t xml:space="preserve">6. </t>
    </r>
    <r>
      <rPr>
        <sz val="10"/>
        <color theme="1"/>
        <rFont val="Times New Roman"/>
        <family val="2"/>
      </rPr>
      <t>What percentage of units will the Applicant commit as ELI units?</t>
    </r>
  </si>
  <si>
    <r>
      <rPr>
        <b/>
        <u val="single"/>
        <sz val="10"/>
        <color indexed="8"/>
        <rFont val="Times New Roman"/>
        <family val="1"/>
      </rPr>
      <t>Instructions</t>
    </r>
    <r>
      <rPr>
        <b/>
        <sz val="10"/>
        <color indexed="8"/>
        <rFont val="Times New Roman"/>
        <family val="1"/>
      </rPr>
      <t xml:space="preserve">: </t>
    </r>
    <r>
      <rPr>
        <sz val="10"/>
        <color indexed="8"/>
        <rFont val="Times New Roman"/>
        <family val="1"/>
      </rPr>
      <t xml:space="preserve"> Please select the appropriate answers to questions 1, 2, and 3 below from their drop-down menus and enter an answer for question 6.  P</t>
    </r>
    <r>
      <rPr>
        <sz val="10"/>
        <color theme="1"/>
        <rFont val="Times New Roman"/>
        <family val="2"/>
      </rPr>
      <t>lease input the number of Units the proposed Development will have in Column B of the table below, separated by how many bedrooms are in each of the proposed Units.  The Column D formula is set up to provide the correct overall ELI Unit distribution while Column E will provide the correct ELI Unit distribution for those ELI Units being funded with the ELI Loan.  The formula in Column G provides the Applicant with the maximum ELI Loan allowable in the RFA.  This information can be used by the Applicant to determine how much ELI Loan to request (at or below the maximum allowed in the RFA).</t>
    </r>
  </si>
</sst>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
  </numFmts>
  <fonts count="52">
    <font>
      <sz val="10"/>
      <color theme="1"/>
      <name val="Times New Roman"/>
      <family val="2"/>
    </font>
    <font>
      <sz val="11"/>
      <color indexed="8"/>
      <name val="Calibri"/>
      <family val="2"/>
    </font>
    <font>
      <b/>
      <sz val="10"/>
      <color indexed="8"/>
      <name val="Times New Roman"/>
      <family val="1"/>
    </font>
    <font>
      <b/>
      <u val="single"/>
      <sz val="10"/>
      <color indexed="8"/>
      <name val="Times New Roman"/>
      <family val="1"/>
    </font>
    <font>
      <sz val="10"/>
      <color indexed="8"/>
      <name val="Times New Roman"/>
      <family val="1"/>
    </font>
    <font>
      <b/>
      <sz val="10"/>
      <name val="Times New Roman"/>
      <family val="1"/>
    </font>
    <font>
      <sz val="10"/>
      <name val="Times New Roman"/>
      <family val="2"/>
    </font>
    <font>
      <b/>
      <sz val="12"/>
      <color indexed="8"/>
      <name val="Times New Roman"/>
      <family val="1"/>
    </font>
    <font>
      <sz val="10"/>
      <color indexed="23"/>
      <name val="Times New Roman"/>
      <family val="1"/>
    </font>
    <font>
      <sz val="10"/>
      <color indexed="12"/>
      <name val="Times New Roman"/>
      <family val="2"/>
    </font>
    <font>
      <b/>
      <u val="single"/>
      <sz val="12"/>
      <color indexed="8"/>
      <name val="Times New Roman"/>
      <family val="1"/>
    </font>
    <font>
      <sz val="9"/>
      <color indexed="8"/>
      <name val="Times New Roman"/>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1"/>
      <name val="Times New Roman"/>
      <family val="1"/>
    </font>
    <font>
      <b/>
      <sz val="12"/>
      <color theme="1"/>
      <name val="Times New Roman"/>
      <family val="1"/>
    </font>
    <font>
      <sz val="10"/>
      <color theme="1" tint="0.34999001026153564"/>
      <name val="Times New Roman"/>
      <family val="1"/>
    </font>
    <font>
      <sz val="10"/>
      <color rgb="FF0000FF"/>
      <name val="Times New Roman"/>
      <family val="2"/>
    </font>
    <font>
      <b/>
      <u val="single"/>
      <sz val="12"/>
      <color theme="1"/>
      <name val="Times New Roman"/>
      <family val="1"/>
    </font>
    <font>
      <sz val="9"/>
      <color theme="1"/>
      <name val="Times New Roman"/>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rgb="FFFFFF00"/>
        <bgColor indexed="64"/>
      </patternFill>
    </fill>
    <fill>
      <patternFill patternType="mediumGray">
        <fgColor theme="0"/>
        <bgColor rgb="FFFFFFCC"/>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theme="1"/>
      </left>
      <right/>
      <top style="medium">
        <color theme="1"/>
      </top>
      <bottom style="medium">
        <color theme="1"/>
      </bottom>
    </border>
    <border>
      <left/>
      <right/>
      <top style="medium">
        <color theme="1"/>
      </top>
      <bottom style="medium">
        <color theme="1"/>
      </bottom>
    </border>
    <border>
      <left/>
      <right style="medium">
        <color theme="1"/>
      </right>
      <top style="medium">
        <color theme="1"/>
      </top>
      <bottom style="medium">
        <color theme="1"/>
      </bottom>
    </border>
    <border>
      <left style="medium">
        <color theme="1"/>
      </left>
      <right/>
      <top/>
      <bottom/>
    </border>
    <border>
      <left/>
      <right style="medium">
        <color theme="1"/>
      </right>
      <top/>
      <bottom/>
    </border>
    <border>
      <left style="medium">
        <color theme="1"/>
      </left>
      <right/>
      <top/>
      <bottom style="hair">
        <color theme="1"/>
      </bottom>
    </border>
    <border>
      <left/>
      <right/>
      <top/>
      <bottom style="hair">
        <color theme="1"/>
      </bottom>
    </border>
    <border>
      <left/>
      <right style="medium">
        <color theme="1"/>
      </right>
      <top/>
      <bottom style="hair">
        <color theme="1"/>
      </bottom>
    </border>
    <border>
      <left style="medium">
        <color theme="1"/>
      </left>
      <right/>
      <top style="hair">
        <color theme="1"/>
      </top>
      <bottom style="hair">
        <color theme="1"/>
      </bottom>
    </border>
    <border>
      <left/>
      <right/>
      <top style="hair">
        <color theme="1"/>
      </top>
      <bottom style="hair">
        <color theme="1"/>
      </bottom>
    </border>
    <border>
      <left/>
      <right style="medium">
        <color theme="1"/>
      </right>
      <top style="hair">
        <color theme="1"/>
      </top>
      <bottom style="hair">
        <color theme="1"/>
      </bottom>
    </border>
    <border>
      <left style="medium">
        <color theme="1"/>
      </left>
      <right/>
      <top style="hair">
        <color theme="1"/>
      </top>
      <bottom style="medium">
        <color theme="1"/>
      </bottom>
    </border>
    <border>
      <left/>
      <right/>
      <top style="hair">
        <color theme="1"/>
      </top>
      <bottom style="medium">
        <color theme="1"/>
      </bottom>
    </border>
    <border>
      <left/>
      <right style="medium">
        <color theme="1"/>
      </right>
      <top style="hair">
        <color theme="1"/>
      </top>
      <bottom style="medium">
        <color theme="1"/>
      </bottom>
    </border>
    <border>
      <left style="medium">
        <color theme="1"/>
      </left>
      <right/>
      <top style="hair">
        <color theme="1"/>
      </top>
      <bottom style="thin">
        <color theme="1"/>
      </bottom>
    </border>
    <border>
      <left/>
      <right/>
      <top style="hair">
        <color theme="1"/>
      </top>
      <bottom style="thin">
        <color theme="1"/>
      </bottom>
    </border>
    <border>
      <left/>
      <right style="medium">
        <color theme="1"/>
      </right>
      <top style="hair">
        <color theme="1"/>
      </top>
      <bottom style="thin">
        <color theme="1"/>
      </bottom>
    </border>
    <border>
      <left style="medium">
        <color theme="1"/>
      </left>
      <right style="medium">
        <color theme="1"/>
      </right>
      <top style="medium">
        <color theme="1"/>
      </top>
      <bottom style="medium">
        <color theme="1"/>
      </bottom>
    </border>
    <border>
      <left style="medium">
        <color theme="1"/>
      </left>
      <right style="medium">
        <color theme="1"/>
      </right>
      <top/>
      <bottom/>
    </border>
    <border>
      <left style="medium">
        <color theme="1"/>
      </left>
      <right style="medium">
        <color theme="1"/>
      </right>
      <top/>
      <bottom style="hair">
        <color theme="1"/>
      </bottom>
    </border>
    <border>
      <left style="medium">
        <color theme="1"/>
      </left>
      <right style="medium">
        <color theme="1"/>
      </right>
      <top style="hair">
        <color theme="1"/>
      </top>
      <bottom style="hair">
        <color theme="1"/>
      </bottom>
    </border>
    <border>
      <left style="medium">
        <color theme="1"/>
      </left>
      <right style="medium">
        <color theme="1"/>
      </right>
      <top/>
      <bottom style="medium">
        <color theme="1"/>
      </bottom>
    </border>
    <border>
      <left/>
      <right/>
      <top style="thin">
        <color theme="1"/>
      </top>
      <bottom style="thin">
        <color theme="1"/>
      </bottom>
    </border>
    <border>
      <left style="medium">
        <color theme="1"/>
      </left>
      <right style="hair">
        <color theme="1"/>
      </right>
      <top/>
      <bottom/>
    </border>
    <border>
      <left style="hair">
        <color theme="1"/>
      </left>
      <right style="hair">
        <color theme="1"/>
      </right>
      <top/>
      <bottom/>
    </border>
    <border>
      <left style="hair">
        <color theme="1"/>
      </left>
      <right style="medium">
        <color theme="1"/>
      </right>
      <top/>
      <bottom/>
    </border>
    <border>
      <left style="medium">
        <color theme="1"/>
      </left>
      <right style="hair">
        <color theme="1"/>
      </right>
      <top style="medium">
        <color theme="1"/>
      </top>
      <bottom style="thin">
        <color theme="1"/>
      </bottom>
    </border>
    <border>
      <left style="hair">
        <color theme="1"/>
      </left>
      <right style="hair">
        <color theme="1"/>
      </right>
      <top style="medium">
        <color theme="1"/>
      </top>
      <bottom style="thin">
        <color theme="1"/>
      </bottom>
    </border>
    <border>
      <left style="hair">
        <color theme="1"/>
      </left>
      <right style="medium">
        <color theme="1"/>
      </right>
      <top style="medium">
        <color theme="1"/>
      </top>
      <bottom style="thin">
        <color theme="1"/>
      </bottom>
    </border>
    <border>
      <left style="medium">
        <color theme="1"/>
      </left>
      <right style="hair">
        <color theme="1"/>
      </right>
      <top/>
      <bottom style="hair">
        <color theme="1"/>
      </bottom>
    </border>
    <border>
      <left style="hair">
        <color theme="1"/>
      </left>
      <right style="hair">
        <color theme="1"/>
      </right>
      <top/>
      <bottom style="hair">
        <color theme="1"/>
      </bottom>
    </border>
    <border>
      <left style="hair">
        <color theme="1"/>
      </left>
      <right style="medium">
        <color theme="1"/>
      </right>
      <top/>
      <bottom style="hair">
        <color theme="1"/>
      </bottom>
    </border>
    <border>
      <left style="medium">
        <color theme="1"/>
      </left>
      <right style="hair">
        <color theme="1"/>
      </right>
      <top style="hair">
        <color theme="1"/>
      </top>
      <bottom style="hair">
        <color theme="1"/>
      </bottom>
    </border>
    <border>
      <left style="hair">
        <color theme="1"/>
      </left>
      <right style="hair">
        <color theme="1"/>
      </right>
      <top style="hair">
        <color theme="1"/>
      </top>
      <bottom style="hair">
        <color theme="1"/>
      </bottom>
    </border>
    <border>
      <left style="medium">
        <color theme="1"/>
      </left>
      <right style="hair">
        <color theme="1"/>
      </right>
      <top style="hair">
        <color theme="1"/>
      </top>
      <bottom style="double">
        <color theme="1"/>
      </bottom>
    </border>
    <border>
      <left style="hair">
        <color theme="1"/>
      </left>
      <right style="hair">
        <color theme="1"/>
      </right>
      <top style="hair">
        <color theme="1"/>
      </top>
      <bottom style="double">
        <color theme="1"/>
      </bottom>
    </border>
    <border>
      <left style="hair">
        <color theme="1"/>
      </left>
      <right style="medium">
        <color theme="1"/>
      </right>
      <top style="hair">
        <color theme="1"/>
      </top>
      <bottom style="double">
        <color theme="1"/>
      </bottom>
    </border>
    <border>
      <left style="medium">
        <color theme="1"/>
      </left>
      <right style="hair">
        <color theme="1"/>
      </right>
      <top style="double">
        <color theme="1"/>
      </top>
      <bottom style="medium">
        <color theme="1"/>
      </bottom>
    </border>
    <border>
      <left style="hair">
        <color theme="1"/>
      </left>
      <right style="hair">
        <color theme="1"/>
      </right>
      <top style="double">
        <color theme="1"/>
      </top>
      <bottom style="medium">
        <color theme="1"/>
      </bottom>
    </border>
    <border>
      <left style="hair">
        <color theme="1"/>
      </left>
      <right style="double">
        <color theme="1"/>
      </right>
      <top style="double">
        <color theme="1"/>
      </top>
      <bottom style="medium">
        <color theme="1"/>
      </bottom>
    </border>
    <border>
      <left style="double">
        <color theme="1"/>
      </left>
      <right style="double">
        <color theme="1"/>
      </right>
      <top style="double">
        <color theme="1"/>
      </top>
      <bottom style="medium">
        <color theme="1"/>
      </bottom>
    </border>
    <border>
      <left/>
      <right/>
      <top/>
      <bottom style="thin">
        <color theme="1"/>
      </bottom>
    </border>
    <border>
      <left style="double">
        <color theme="1"/>
      </left>
      <right style="double">
        <color theme="1"/>
      </right>
      <top/>
      <bottom/>
    </border>
    <border>
      <left style="double">
        <color theme="1"/>
      </left>
      <right style="double">
        <color theme="1"/>
      </right>
      <top/>
      <bottom style="double">
        <color theme="1"/>
      </bottom>
    </border>
    <border>
      <left style="hair">
        <color theme="1"/>
      </left>
      <right style="hair">
        <color theme="1"/>
      </right>
      <top style="medium">
        <color theme="1"/>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80">
    <xf numFmtId="0" fontId="0" fillId="0" borderId="0" xfId="0" applyAlignment="1">
      <alignment/>
    </xf>
    <xf numFmtId="0" fontId="46" fillId="0" borderId="0" xfId="0" applyFont="1" applyAlignment="1">
      <alignment/>
    </xf>
    <xf numFmtId="0" fontId="0" fillId="0" borderId="0" xfId="0" applyFont="1" applyAlignment="1">
      <alignment wrapText="1"/>
    </xf>
    <xf numFmtId="0" fontId="0" fillId="0" borderId="0" xfId="0" applyAlignment="1">
      <alignment horizontal="center"/>
    </xf>
    <xf numFmtId="0" fontId="47" fillId="0" borderId="0" xfId="0" applyFont="1" applyAlignment="1">
      <alignment wrapText="1"/>
    </xf>
    <xf numFmtId="0" fontId="0" fillId="0" borderId="0" xfId="0" applyAlignment="1">
      <alignment vertical="top" wrapText="1"/>
    </xf>
    <xf numFmtId="0" fontId="0" fillId="33" borderId="0" xfId="0" applyFill="1" applyAlignment="1">
      <alignment/>
    </xf>
    <xf numFmtId="0" fontId="0" fillId="33" borderId="0" xfId="0" applyFill="1" applyAlignment="1">
      <alignment horizontal="center"/>
    </xf>
    <xf numFmtId="0" fontId="46" fillId="0" borderId="0" xfId="0" applyFont="1" applyBorder="1" applyAlignment="1">
      <alignment horizontal="center" wrapText="1"/>
    </xf>
    <xf numFmtId="0" fontId="46" fillId="0" borderId="10" xfId="0" applyFont="1" applyBorder="1" applyAlignment="1">
      <alignment horizontal="left" indent="1"/>
    </xf>
    <xf numFmtId="0" fontId="46" fillId="0" borderId="11" xfId="0" applyFont="1" applyBorder="1" applyAlignment="1">
      <alignment horizontal="center" wrapText="1"/>
    </xf>
    <xf numFmtId="0" fontId="46" fillId="0" borderId="12" xfId="0" applyFont="1" applyBorder="1" applyAlignment="1">
      <alignment horizontal="center" wrapText="1"/>
    </xf>
    <xf numFmtId="0" fontId="46" fillId="0" borderId="13" xfId="0" applyFont="1" applyBorder="1" applyAlignment="1">
      <alignment horizontal="left" indent="1"/>
    </xf>
    <xf numFmtId="0" fontId="46" fillId="0" borderId="14" xfId="0" applyFont="1" applyBorder="1" applyAlignment="1">
      <alignment horizontal="center" wrapText="1"/>
    </xf>
    <xf numFmtId="0" fontId="0" fillId="0" borderId="15" xfId="0" applyBorder="1" applyAlignment="1">
      <alignment horizontal="left" vertical="center" indent="1"/>
    </xf>
    <xf numFmtId="9" fontId="0" fillId="0" borderId="16" xfId="57" applyFont="1" applyBorder="1" applyAlignment="1">
      <alignment horizontal="center" vertical="center"/>
    </xf>
    <xf numFmtId="165" fontId="0" fillId="0" borderId="16" xfId="0" applyNumberFormat="1" applyBorder="1" applyAlignment="1">
      <alignment horizontal="center" vertical="center"/>
    </xf>
    <xf numFmtId="165" fontId="0" fillId="0" borderId="17" xfId="0" applyNumberFormat="1" applyBorder="1" applyAlignment="1">
      <alignment horizontal="center" vertical="center"/>
    </xf>
    <xf numFmtId="0" fontId="0" fillId="0" borderId="18" xfId="0" applyBorder="1" applyAlignment="1">
      <alignment horizontal="left" vertical="center" indent="1"/>
    </xf>
    <xf numFmtId="9" fontId="0" fillId="0" borderId="19" xfId="57" applyFont="1" applyBorder="1" applyAlignment="1">
      <alignment horizontal="center" vertical="center"/>
    </xf>
    <xf numFmtId="165" fontId="0" fillId="0" borderId="19" xfId="0" applyNumberFormat="1" applyBorder="1" applyAlignment="1">
      <alignment horizontal="center" vertical="center"/>
    </xf>
    <xf numFmtId="165" fontId="0" fillId="0" borderId="20" xfId="0" applyNumberFormat="1" applyBorder="1" applyAlignment="1">
      <alignment horizontal="center" vertical="center"/>
    </xf>
    <xf numFmtId="0" fontId="0" fillId="0" borderId="21" xfId="0" applyBorder="1" applyAlignment="1">
      <alignment horizontal="left" vertical="center" indent="1"/>
    </xf>
    <xf numFmtId="9" fontId="0" fillId="0" borderId="22" xfId="57" applyFont="1" applyBorder="1" applyAlignment="1">
      <alignment horizontal="center" vertical="center"/>
    </xf>
    <xf numFmtId="165" fontId="0" fillId="0" borderId="22" xfId="0" applyNumberFormat="1" applyBorder="1" applyAlignment="1">
      <alignment horizontal="center" vertical="center"/>
    </xf>
    <xf numFmtId="165" fontId="0" fillId="0" borderId="23" xfId="0" applyNumberFormat="1" applyBorder="1" applyAlignment="1">
      <alignment horizontal="center" vertical="center"/>
    </xf>
    <xf numFmtId="0" fontId="0" fillId="0" borderId="24" xfId="0" applyBorder="1" applyAlignment="1">
      <alignment horizontal="left" vertical="center" indent="1"/>
    </xf>
    <xf numFmtId="9" fontId="0" fillId="0" borderId="25" xfId="57" applyFont="1" applyBorder="1" applyAlignment="1">
      <alignment horizontal="center" vertical="center"/>
    </xf>
    <xf numFmtId="165" fontId="0" fillId="0" borderId="25" xfId="0" applyNumberFormat="1" applyBorder="1" applyAlignment="1">
      <alignment horizontal="center" vertical="center"/>
    </xf>
    <xf numFmtId="165" fontId="0" fillId="0" borderId="26" xfId="0" applyNumberFormat="1" applyBorder="1" applyAlignment="1">
      <alignment horizontal="center" vertical="center"/>
    </xf>
    <xf numFmtId="0" fontId="0" fillId="0" borderId="27" xfId="0" applyBorder="1" applyAlignment="1">
      <alignment horizontal="center"/>
    </xf>
    <xf numFmtId="0" fontId="0" fillId="0" borderId="27" xfId="0" applyFill="1" applyBorder="1" applyAlignment="1">
      <alignment horizontal="center" vertical="center"/>
    </xf>
    <xf numFmtId="0" fontId="0" fillId="0" borderId="28"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9" fontId="6" fillId="0" borderId="32" xfId="57" applyFont="1" applyFill="1" applyBorder="1" applyAlignment="1">
      <alignment horizontal="center" vertical="center"/>
    </xf>
    <xf numFmtId="0" fontId="0" fillId="33" borderId="33" xfId="0" applyFill="1" applyBorder="1" applyAlignment="1">
      <alignment/>
    </xf>
    <xf numFmtId="38" fontId="0" fillId="0" borderId="34" xfId="0" applyNumberFormat="1" applyBorder="1" applyAlignment="1">
      <alignment horizontal="right" indent="2"/>
    </xf>
    <xf numFmtId="38" fontId="0" fillId="33" borderId="34" xfId="0" applyNumberFormat="1" applyFill="1" applyBorder="1" applyAlignment="1">
      <alignment horizontal="right" indent="2"/>
    </xf>
    <xf numFmtId="0" fontId="48" fillId="34" borderId="34" xfId="0" applyFont="1" applyFill="1" applyBorder="1" applyAlignment="1">
      <alignment/>
    </xf>
    <xf numFmtId="0" fontId="0" fillId="35" borderId="35" xfId="0" applyFill="1" applyBorder="1" applyAlignment="1">
      <alignment/>
    </xf>
    <xf numFmtId="0" fontId="46" fillId="33" borderId="36" xfId="0" applyFont="1" applyFill="1" applyBorder="1" applyAlignment="1">
      <alignment horizontal="center" wrapText="1"/>
    </xf>
    <xf numFmtId="0" fontId="46" fillId="33" borderId="37" xfId="0" applyFont="1" applyFill="1" applyBorder="1" applyAlignment="1">
      <alignment horizontal="center" wrapText="1"/>
    </xf>
    <xf numFmtId="0" fontId="5" fillId="34" borderId="37" xfId="0" applyFont="1" applyFill="1" applyBorder="1" applyAlignment="1">
      <alignment horizontal="center" wrapText="1"/>
    </xf>
    <xf numFmtId="0" fontId="46" fillId="35" borderId="38" xfId="0" applyFont="1" applyFill="1" applyBorder="1" applyAlignment="1">
      <alignment horizontal="center" wrapText="1"/>
    </xf>
    <xf numFmtId="0" fontId="0" fillId="33" borderId="39" xfId="0" applyFill="1" applyBorder="1" applyAlignment="1">
      <alignment horizontal="center"/>
    </xf>
    <xf numFmtId="38" fontId="0" fillId="33" borderId="40" xfId="0" applyNumberFormat="1" applyFill="1" applyBorder="1" applyAlignment="1">
      <alignment horizontal="right" indent="2"/>
    </xf>
    <xf numFmtId="165" fontId="0" fillId="35" borderId="41" xfId="0" applyNumberFormat="1" applyFill="1" applyBorder="1" applyAlignment="1">
      <alignment horizontal="right" indent="1"/>
    </xf>
    <xf numFmtId="0" fontId="0" fillId="33" borderId="42" xfId="0" applyFill="1" applyBorder="1" applyAlignment="1">
      <alignment horizontal="center"/>
    </xf>
    <xf numFmtId="38" fontId="0" fillId="33" borderId="43" xfId="0" applyNumberFormat="1" applyFill="1" applyBorder="1" applyAlignment="1">
      <alignment horizontal="right" indent="2"/>
    </xf>
    <xf numFmtId="0" fontId="0" fillId="33" borderId="44" xfId="0" applyFill="1" applyBorder="1" applyAlignment="1">
      <alignment/>
    </xf>
    <xf numFmtId="38" fontId="0" fillId="33" borderId="45" xfId="0" applyNumberFormat="1" applyFill="1" applyBorder="1" applyAlignment="1">
      <alignment horizontal="right" indent="2"/>
    </xf>
    <xf numFmtId="0" fontId="0" fillId="35" borderId="46" xfId="0" applyFill="1" applyBorder="1" applyAlignment="1">
      <alignment/>
    </xf>
    <xf numFmtId="0" fontId="46" fillId="33" borderId="47" xfId="0" applyFont="1" applyFill="1" applyBorder="1" applyAlignment="1">
      <alignment horizontal="center"/>
    </xf>
    <xf numFmtId="38" fontId="0" fillId="33" borderId="48" xfId="0" applyNumberFormat="1" applyFill="1" applyBorder="1" applyAlignment="1">
      <alignment horizontal="right" indent="2"/>
    </xf>
    <xf numFmtId="172" fontId="6" fillId="34" borderId="40" xfId="44" applyNumberFormat="1" applyFont="1" applyFill="1" applyBorder="1" applyAlignment="1">
      <alignment horizontal="right" indent="1"/>
    </xf>
    <xf numFmtId="0" fontId="6" fillId="34" borderId="45" xfId="0" applyFont="1" applyFill="1" applyBorder="1" applyAlignment="1">
      <alignment horizontal="right" indent="1"/>
    </xf>
    <xf numFmtId="0" fontId="6" fillId="34" borderId="49" xfId="0" applyFont="1" applyFill="1" applyBorder="1" applyAlignment="1" quotePrefix="1">
      <alignment horizontal="right" indent="1"/>
    </xf>
    <xf numFmtId="38" fontId="0" fillId="0" borderId="45" xfId="0" applyNumberFormat="1" applyBorder="1" applyAlignment="1">
      <alignment horizontal="right" indent="1"/>
    </xf>
    <xf numFmtId="38" fontId="0" fillId="0" borderId="48" xfId="0" applyNumberFormat="1" applyBorder="1" applyAlignment="1">
      <alignment horizontal="right" indent="1"/>
    </xf>
    <xf numFmtId="165" fontId="46" fillId="35" borderId="50" xfId="0" applyNumberFormat="1" applyFont="1" applyFill="1" applyBorder="1" applyAlignment="1">
      <alignment horizontal="right" indent="1"/>
    </xf>
    <xf numFmtId="0" fontId="0" fillId="33" borderId="0" xfId="0" applyFill="1" applyAlignment="1">
      <alignment horizontal="right" indent="1"/>
    </xf>
    <xf numFmtId="0" fontId="0" fillId="33" borderId="0" xfId="0" applyFont="1" applyFill="1" applyAlignment="1">
      <alignment horizontal="right" vertical="center" indent="1"/>
    </xf>
    <xf numFmtId="0" fontId="0" fillId="33" borderId="0" xfId="0" applyFont="1" applyFill="1" applyAlignment="1">
      <alignment horizontal="right" indent="1"/>
    </xf>
    <xf numFmtId="0" fontId="49" fillId="36" borderId="51" xfId="0" applyFont="1" applyFill="1" applyBorder="1" applyAlignment="1" applyProtection="1">
      <alignment horizontal="center" vertical="center"/>
      <protection locked="0"/>
    </xf>
    <xf numFmtId="0" fontId="49" fillId="36" borderId="32" xfId="0" applyFont="1" applyFill="1" applyBorder="1" applyAlignment="1" applyProtection="1">
      <alignment horizontal="center" vertical="center"/>
      <protection locked="0"/>
    </xf>
    <xf numFmtId="9" fontId="49" fillId="36" borderId="32" xfId="57" applyFont="1" applyFill="1" applyBorder="1" applyAlignment="1" applyProtection="1">
      <alignment horizontal="center" vertical="center"/>
      <protection locked="0"/>
    </xf>
    <xf numFmtId="38" fontId="49" fillId="36" borderId="40" xfId="0" applyNumberFormat="1" applyFont="1" applyFill="1" applyBorder="1" applyAlignment="1" applyProtection="1">
      <alignment horizontal="right" indent="1"/>
      <protection locked="0"/>
    </xf>
    <xf numFmtId="38" fontId="49" fillId="36" borderId="43" xfId="0" applyNumberFormat="1" applyFont="1" applyFill="1" applyBorder="1" applyAlignment="1" applyProtection="1">
      <alignment horizontal="right" indent="1"/>
      <protection locked="0"/>
    </xf>
    <xf numFmtId="0" fontId="0" fillId="33" borderId="0" xfId="0" applyFont="1" applyFill="1" applyAlignment="1">
      <alignment horizontal="left" vertical="center" wrapText="1" indent="1"/>
    </xf>
    <xf numFmtId="0" fontId="46" fillId="0" borderId="52" xfId="0" applyFont="1" applyBorder="1" applyAlignment="1">
      <alignment horizontal="right" vertical="top" wrapText="1" indent="1"/>
    </xf>
    <xf numFmtId="0" fontId="46" fillId="0" borderId="53" xfId="0" applyFont="1" applyBorder="1" applyAlignment="1">
      <alignment horizontal="right" vertical="top" wrapText="1" indent="1"/>
    </xf>
    <xf numFmtId="0" fontId="0" fillId="0" borderId="54" xfId="0" applyBorder="1" applyAlignment="1">
      <alignment horizontal="center" vertical="top" wrapText="1"/>
    </xf>
    <xf numFmtId="0" fontId="0" fillId="0" borderId="34" xfId="0" applyBorder="1" applyAlignment="1">
      <alignment horizontal="center" vertical="top" wrapText="1"/>
    </xf>
    <xf numFmtId="0" fontId="0" fillId="0" borderId="40" xfId="0" applyBorder="1" applyAlignment="1">
      <alignment horizontal="center" vertical="top" wrapText="1"/>
    </xf>
    <xf numFmtId="0" fontId="50" fillId="33" borderId="51" xfId="0" applyFont="1" applyFill="1" applyBorder="1" applyAlignment="1">
      <alignment horizontal="center" vertical="center" wrapText="1"/>
    </xf>
    <xf numFmtId="0" fontId="46" fillId="33" borderId="51" xfId="0" applyFont="1" applyFill="1" applyBorder="1" applyAlignment="1">
      <alignment horizontal="center" vertical="center" wrapText="1"/>
    </xf>
    <xf numFmtId="10" fontId="51" fillId="0" borderId="54" xfId="57" applyNumberFormat="1" applyFont="1" applyBorder="1" applyAlignment="1">
      <alignment horizontal="center" vertical="center" wrapText="1"/>
    </xf>
    <xf numFmtId="10" fontId="51" fillId="0" borderId="40" xfId="57" applyNumberFormat="1"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ont>
        <b val="0"/>
        <i/>
        <color rgb="FFFFC000"/>
      </font>
      <fill>
        <patternFill>
          <bgColor rgb="FFFF3F3F"/>
        </patternFill>
      </fill>
    </dxf>
    <dxf>
      <font>
        <b val="0"/>
        <i/>
        <color rgb="FFFFC000"/>
      </font>
      <fill>
        <patternFill>
          <bgColor rgb="FFFF3F3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03"/>
  <sheetViews>
    <sheetView tabSelected="1" defaultGridColor="0" zoomScale="120" zoomScaleNormal="120" zoomScalePageLayoutView="0" colorId="31" workbookViewId="0" topLeftCell="A1">
      <selection activeCell="G5" sqref="G5"/>
    </sheetView>
  </sheetViews>
  <sheetFormatPr defaultColWidth="9.33203125" defaultRowHeight="12.75"/>
  <cols>
    <col min="1" max="1" width="13" style="0" customWidth="1"/>
    <col min="2" max="2" width="9.83203125" style="0" customWidth="1"/>
    <col min="3" max="3" width="11.83203125" style="0" customWidth="1"/>
    <col min="4" max="6" width="15.33203125" style="0" customWidth="1"/>
    <col min="7" max="7" width="17" style="0" customWidth="1"/>
    <col min="8" max="8" width="15" style="0" customWidth="1"/>
  </cols>
  <sheetData>
    <row r="1" spans="1:8" ht="33.75" customHeight="1">
      <c r="A1" s="76" t="s">
        <v>11</v>
      </c>
      <c r="B1" s="76"/>
      <c r="C1" s="77" t="s">
        <v>85</v>
      </c>
      <c r="D1" s="77"/>
      <c r="E1" s="77"/>
      <c r="F1" s="77"/>
      <c r="G1" s="77"/>
      <c r="H1" s="4"/>
    </row>
    <row r="2" spans="1:8" ht="72" customHeight="1">
      <c r="A2" s="70" t="s">
        <v>12</v>
      </c>
      <c r="B2" s="70"/>
      <c r="C2" s="70"/>
      <c r="D2" s="70"/>
      <c r="E2" s="70"/>
      <c r="F2" s="70"/>
      <c r="G2" s="70"/>
      <c r="H2" s="2"/>
    </row>
    <row r="3" spans="1:8" ht="95.25" customHeight="1">
      <c r="A3" s="70" t="s">
        <v>106</v>
      </c>
      <c r="B3" s="70"/>
      <c r="C3" s="70"/>
      <c r="D3" s="70"/>
      <c r="E3" s="70"/>
      <c r="F3" s="70"/>
      <c r="G3" s="70"/>
      <c r="H3" s="2"/>
    </row>
    <row r="4" spans="1:7" ht="4.5" customHeight="1">
      <c r="A4" s="62"/>
      <c r="B4" s="62"/>
      <c r="C4" s="62"/>
      <c r="D4" s="62"/>
      <c r="E4" s="62"/>
      <c r="F4" s="62"/>
      <c r="G4" s="6"/>
    </row>
    <row r="5" spans="1:7" ht="12.75">
      <c r="A5" s="62"/>
      <c r="B5" s="62"/>
      <c r="C5" s="62"/>
      <c r="D5" s="62"/>
      <c r="E5" s="62"/>
      <c r="F5" s="63" t="s">
        <v>100</v>
      </c>
      <c r="G5" s="65"/>
    </row>
    <row r="6" spans="1:7" ht="12.75">
      <c r="A6" s="62"/>
      <c r="B6" s="62"/>
      <c r="C6" s="62"/>
      <c r="D6" s="62"/>
      <c r="E6" s="62"/>
      <c r="F6" s="63" t="s">
        <v>101</v>
      </c>
      <c r="G6" s="66"/>
    </row>
    <row r="7" spans="1:7" ht="12.75">
      <c r="A7" s="62"/>
      <c r="B7" s="62"/>
      <c r="C7" s="62"/>
      <c r="D7" s="62"/>
      <c r="E7" s="62"/>
      <c r="F7" s="64" t="s">
        <v>102</v>
      </c>
      <c r="G7" s="66"/>
    </row>
    <row r="8" spans="1:7" ht="12.75">
      <c r="A8" s="62"/>
      <c r="B8" s="62"/>
      <c r="C8" s="62"/>
      <c r="D8" s="62"/>
      <c r="E8" s="62"/>
      <c r="F8" s="64" t="s">
        <v>103</v>
      </c>
      <c r="G8" s="36">
        <f>IF(G6="","",IF(G6="ETP",15%,10%))</f>
      </c>
    </row>
    <row r="9" spans="1:7" ht="12.75">
      <c r="A9" s="62"/>
      <c r="B9" s="62"/>
      <c r="C9" s="62"/>
      <c r="D9" s="62"/>
      <c r="E9" s="62"/>
      <c r="F9" s="64" t="s">
        <v>104</v>
      </c>
      <c r="G9" s="36">
        <f>IF(OR(G6="",G7=""),"",IF(G6="ETP",15%,IF(G7="LDA",30%,IF(G7="N/A (ETP)","Non-Valid LDA",10%))))</f>
      </c>
    </row>
    <row r="10" spans="1:7" ht="12.75">
      <c r="A10" s="62"/>
      <c r="B10" s="62"/>
      <c r="C10" s="62"/>
      <c r="D10" s="62"/>
      <c r="E10" s="62"/>
      <c r="F10" s="64" t="s">
        <v>105</v>
      </c>
      <c r="G10" s="67"/>
    </row>
    <row r="11" spans="1:7" ht="4.5" customHeight="1">
      <c r="A11" s="6"/>
      <c r="B11" s="6"/>
      <c r="C11" s="6"/>
      <c r="D11" s="6"/>
      <c r="E11" s="6"/>
      <c r="F11" s="6"/>
      <c r="G11" s="6"/>
    </row>
    <row r="12" spans="1:7" ht="13.5" thickBot="1">
      <c r="A12" s="7" t="s">
        <v>4</v>
      </c>
      <c r="B12" s="7" t="s">
        <v>5</v>
      </c>
      <c r="C12" s="7" t="s">
        <v>6</v>
      </c>
      <c r="D12" s="7" t="s">
        <v>7</v>
      </c>
      <c r="E12" s="7" t="s">
        <v>8</v>
      </c>
      <c r="F12" s="7" t="s">
        <v>9</v>
      </c>
      <c r="G12" s="7" t="s">
        <v>96</v>
      </c>
    </row>
    <row r="13" spans="1:9" ht="51.75" customHeight="1">
      <c r="A13" s="42" t="s">
        <v>0</v>
      </c>
      <c r="B13" s="43" t="s">
        <v>1</v>
      </c>
      <c r="C13" s="43" t="s">
        <v>3</v>
      </c>
      <c r="D13" s="43" t="s">
        <v>86</v>
      </c>
      <c r="E13" s="43" t="s">
        <v>87</v>
      </c>
      <c r="F13" s="44" t="s">
        <v>99</v>
      </c>
      <c r="G13" s="45" t="s">
        <v>98</v>
      </c>
      <c r="I13" s="1"/>
    </row>
    <row r="14" spans="1:7" ht="4.5" customHeight="1">
      <c r="A14" s="37"/>
      <c r="B14" s="38"/>
      <c r="C14" s="39"/>
      <c r="D14" s="39"/>
      <c r="E14" s="39"/>
      <c r="F14" s="40"/>
      <c r="G14" s="41"/>
    </row>
    <row r="15" spans="1:7" ht="12.75">
      <c r="A15" s="46">
        <v>0</v>
      </c>
      <c r="B15" s="68"/>
      <c r="C15" s="47">
        <f>SUM(B$15:B15)</f>
        <v>0</v>
      </c>
      <c r="D15" s="47">
        <f>ROUNDUP(C15*G$10,0)-SUM(D$14:D14)</f>
        <v>0</v>
      </c>
      <c r="E15" s="47">
        <f>IF(G$8="","",ROUNDUP(C15*G$8,0)-SUM(E$14:E14))</f>
      </c>
      <c r="F15" s="56">
        <f>IF(G$5="","",VLOOKUP(G$5,A$31:E$97,3))</f>
      </c>
      <c r="G15" s="48">
        <f>IF(OR(E15="",F15=""),"",E15*F15)</f>
      </c>
    </row>
    <row r="16" spans="1:7" ht="12.75">
      <c r="A16" s="49">
        <v>1</v>
      </c>
      <c r="B16" s="69"/>
      <c r="C16" s="50">
        <f>SUM(B$15:B16)</f>
        <v>0</v>
      </c>
      <c r="D16" s="50">
        <f>ROUNDUP(C16*G$10,0)-SUM(D$14:D15)</f>
        <v>0</v>
      </c>
      <c r="E16" s="47">
        <f>IF(G$8="","",ROUNDUP(C16*G$8,0)-SUM(E$14:E15))</f>
      </c>
      <c r="F16" s="56">
        <f>IF(G$5="","",VLOOKUP(G$5,A$31:E$97,3))</f>
      </c>
      <c r="G16" s="48">
        <f>IF(OR(E16="",F16=""),"",E16*F16)</f>
      </c>
    </row>
    <row r="17" spans="1:7" ht="12.75">
      <c r="A17" s="49">
        <v>2</v>
      </c>
      <c r="B17" s="69"/>
      <c r="C17" s="50">
        <f>SUM(B$15:B17)</f>
        <v>0</v>
      </c>
      <c r="D17" s="50">
        <f>ROUNDUP(C17*G$10,0)-SUM(D$14:D16)</f>
        <v>0</v>
      </c>
      <c r="E17" s="47">
        <f>IF(G$8="","",ROUNDUP(C17*G$8,0)-SUM(E$14:E16))</f>
      </c>
      <c r="F17" s="56">
        <f>IF(G$5="","",VLOOKUP(G$5,A$31:E$97,4))</f>
      </c>
      <c r="G17" s="48">
        <f>IF(OR(E17="",F17=""),"",E17*F17)</f>
      </c>
    </row>
    <row r="18" spans="1:7" ht="12.75">
      <c r="A18" s="49">
        <v>3</v>
      </c>
      <c r="B18" s="69"/>
      <c r="C18" s="50">
        <f>SUM(B$15:B18)</f>
        <v>0</v>
      </c>
      <c r="D18" s="50">
        <f>ROUNDUP(C18*G$10,0)-SUM(D$14:D17)</f>
        <v>0</v>
      </c>
      <c r="E18" s="47">
        <f>IF(G$8="","",ROUNDUP(C18*G$8,0)-SUM(E$14:E17))</f>
      </c>
      <c r="F18" s="56">
        <f>IF(G$5="","",VLOOKUP(G$5,A$31:E$97,5))</f>
      </c>
      <c r="G18" s="48">
        <f>IF(OR(E18="",F18=""),"",E18*F18)</f>
      </c>
    </row>
    <row r="19" spans="1:7" ht="12.75">
      <c r="A19" s="49">
        <v>4</v>
      </c>
      <c r="B19" s="69"/>
      <c r="C19" s="50">
        <f>SUM(B$15:B19)</f>
        <v>0</v>
      </c>
      <c r="D19" s="50">
        <f>ROUNDUP(C19*G$10,0)-SUM(D$14:D18)</f>
        <v>0</v>
      </c>
      <c r="E19" s="47">
        <f>IF(G$8="","",ROUNDUP(C19*G$8,0)-SUM(E$14:E18))</f>
      </c>
      <c r="F19" s="56">
        <f>IF(G$5="","",VLOOKUP(G$5,A$31:E$97,5))</f>
      </c>
      <c r="G19" s="48">
        <f>IF(OR(E19="",F19=""),"",E19*F19)</f>
      </c>
    </row>
    <row r="20" spans="1:7" ht="4.5" customHeight="1" thickBot="1">
      <c r="A20" s="51"/>
      <c r="B20" s="59"/>
      <c r="C20" s="52"/>
      <c r="D20" s="52"/>
      <c r="E20" s="52"/>
      <c r="F20" s="57"/>
      <c r="G20" s="53"/>
    </row>
    <row r="21" spans="1:7" ht="14.25" thickBot="1" thickTop="1">
      <c r="A21" s="54" t="s">
        <v>2</v>
      </c>
      <c r="B21" s="60">
        <f>SUM(B14:B20)</f>
        <v>0</v>
      </c>
      <c r="C21" s="55"/>
      <c r="D21" s="55">
        <f>SUM(D14:D20)</f>
        <v>0</v>
      </c>
      <c r="E21" s="55">
        <f>SUM(E14:E20)</f>
        <v>0</v>
      </c>
      <c r="F21" s="58"/>
      <c r="G21" s="61">
        <f>SUM(G14:G20)</f>
        <v>0</v>
      </c>
    </row>
    <row r="22" spans="2:7" ht="12.75" customHeight="1">
      <c r="B22" s="73" t="s">
        <v>10</v>
      </c>
      <c r="D22" s="78" t="str">
        <f>TEXT(D21,"0")&amp;" is "&amp;TEXT(IF($B21=0,0,D21/$B21),"0.00%")&amp;" of "&amp;TEXT($B21,"0")&amp;" total units."</f>
        <v>0 is 0.00% of 0 total units.</v>
      </c>
      <c r="E22" s="78" t="str">
        <f>TEXT(E21,"0")&amp;" is "&amp;TEXT(IF($B21=0,0,E21/$B21),"0.00%")&amp;" of "&amp;TEXT($B21,"0")&amp;" total units."</f>
        <v>0 is 0.00% of 0 total units.</v>
      </c>
      <c r="G22" s="71" t="s">
        <v>97</v>
      </c>
    </row>
    <row r="23" spans="1:7" ht="12.75">
      <c r="A23" s="5"/>
      <c r="B23" s="74"/>
      <c r="C23" s="5"/>
      <c r="D23" s="79"/>
      <c r="E23" s="79"/>
      <c r="F23" s="5"/>
      <c r="G23" s="71"/>
    </row>
    <row r="24" spans="2:7" ht="12.75">
      <c r="B24" s="74"/>
      <c r="G24" s="71"/>
    </row>
    <row r="25" spans="2:7" ht="12.75">
      <c r="B25" s="74"/>
      <c r="G25" s="71"/>
    </row>
    <row r="26" spans="2:7" ht="5.25" customHeight="1" thickBot="1">
      <c r="B26" s="75"/>
      <c r="G26" s="72"/>
    </row>
    <row r="27" ht="13.5" thickTop="1"/>
    <row r="28" ht="13.5" thickBot="1"/>
    <row r="29" spans="1:5" ht="39" thickBot="1">
      <c r="A29" s="9" t="s">
        <v>13</v>
      </c>
      <c r="B29" s="10" t="s">
        <v>14</v>
      </c>
      <c r="C29" s="10" t="s">
        <v>15</v>
      </c>
      <c r="D29" s="10" t="s">
        <v>16</v>
      </c>
      <c r="E29" s="11" t="s">
        <v>17</v>
      </c>
    </row>
    <row r="30" spans="1:5" ht="4.5" customHeight="1">
      <c r="A30" s="12"/>
      <c r="B30" s="8"/>
      <c r="C30" s="8"/>
      <c r="D30" s="8"/>
      <c r="E30" s="13"/>
    </row>
    <row r="31" spans="1:5" ht="12.75">
      <c r="A31" s="14" t="s">
        <v>18</v>
      </c>
      <c r="B31" s="15">
        <v>0.35</v>
      </c>
      <c r="C31" s="16">
        <v>54900</v>
      </c>
      <c r="D31" s="16">
        <v>64200</v>
      </c>
      <c r="E31" s="17">
        <v>72500</v>
      </c>
    </row>
    <row r="32" spans="1:5" ht="12.75">
      <c r="A32" s="18" t="s">
        <v>19</v>
      </c>
      <c r="B32" s="19">
        <v>0.4</v>
      </c>
      <c r="C32" s="20">
        <v>41700</v>
      </c>
      <c r="D32" s="20">
        <v>48700</v>
      </c>
      <c r="E32" s="21">
        <v>55100</v>
      </c>
    </row>
    <row r="33" spans="1:5" ht="12.75">
      <c r="A33" s="26" t="s">
        <v>20</v>
      </c>
      <c r="B33" s="27">
        <v>0.35</v>
      </c>
      <c r="C33" s="28">
        <v>53300</v>
      </c>
      <c r="D33" s="28">
        <v>62600</v>
      </c>
      <c r="E33" s="29">
        <v>70500</v>
      </c>
    </row>
    <row r="34" spans="1:5" ht="12.75">
      <c r="A34" s="14" t="s">
        <v>21</v>
      </c>
      <c r="B34" s="15">
        <v>0.4</v>
      </c>
      <c r="C34" s="16">
        <v>28100</v>
      </c>
      <c r="D34" s="16">
        <v>32900</v>
      </c>
      <c r="E34" s="17">
        <v>37000</v>
      </c>
    </row>
    <row r="35" spans="1:5" ht="12.75">
      <c r="A35" s="18" t="s">
        <v>22</v>
      </c>
      <c r="B35" s="19">
        <v>0.35</v>
      </c>
      <c r="C35" s="20">
        <v>54500</v>
      </c>
      <c r="D35" s="20">
        <v>63900</v>
      </c>
      <c r="E35" s="21">
        <v>72000</v>
      </c>
    </row>
    <row r="36" spans="1:5" ht="12.75">
      <c r="A36" s="26" t="s">
        <v>23</v>
      </c>
      <c r="B36" s="27">
        <v>0.3</v>
      </c>
      <c r="C36" s="28">
        <v>74200</v>
      </c>
      <c r="D36" s="28">
        <v>87000</v>
      </c>
      <c r="E36" s="29">
        <v>98300</v>
      </c>
    </row>
    <row r="37" spans="1:5" ht="12.75">
      <c r="A37" s="14" t="s">
        <v>24</v>
      </c>
      <c r="B37" s="15">
        <v>0.45</v>
      </c>
      <c r="C37" s="16">
        <v>25000</v>
      </c>
      <c r="D37" s="16">
        <v>29300</v>
      </c>
      <c r="E37" s="17">
        <v>33200</v>
      </c>
    </row>
    <row r="38" spans="1:5" ht="12.75">
      <c r="A38" s="18" t="s">
        <v>25</v>
      </c>
      <c r="B38" s="19">
        <v>0.4</v>
      </c>
      <c r="C38" s="20">
        <v>40000</v>
      </c>
      <c r="D38" s="20">
        <v>46900</v>
      </c>
      <c r="E38" s="21">
        <v>52900</v>
      </c>
    </row>
    <row r="39" spans="1:5" ht="12.75">
      <c r="A39" s="26" t="s">
        <v>26</v>
      </c>
      <c r="B39" s="27">
        <v>0.45</v>
      </c>
      <c r="C39" s="28">
        <v>25000</v>
      </c>
      <c r="D39" s="28">
        <v>29300</v>
      </c>
      <c r="E39" s="29">
        <v>33200</v>
      </c>
    </row>
    <row r="40" spans="1:5" ht="12.75">
      <c r="A40" s="14" t="s">
        <v>27</v>
      </c>
      <c r="B40" s="15">
        <v>0.33</v>
      </c>
      <c r="C40" s="16">
        <v>61200</v>
      </c>
      <c r="D40" s="16">
        <v>71700</v>
      </c>
      <c r="E40" s="17">
        <v>80900</v>
      </c>
    </row>
    <row r="41" spans="1:5" ht="12.75">
      <c r="A41" s="18" t="s">
        <v>28</v>
      </c>
      <c r="B41" s="19">
        <v>0.33</v>
      </c>
      <c r="C41" s="20">
        <v>63900</v>
      </c>
      <c r="D41" s="20">
        <v>74700</v>
      </c>
      <c r="E41" s="21">
        <v>84200</v>
      </c>
    </row>
    <row r="42" spans="1:5" ht="12.75">
      <c r="A42" s="26" t="s">
        <v>29</v>
      </c>
      <c r="B42" s="27">
        <v>0.45</v>
      </c>
      <c r="C42" s="28">
        <v>25000</v>
      </c>
      <c r="D42" s="28">
        <v>29300</v>
      </c>
      <c r="E42" s="29">
        <v>33200</v>
      </c>
    </row>
    <row r="43" spans="1:5" ht="12.75">
      <c r="A43" s="18" t="s">
        <v>30</v>
      </c>
      <c r="B43" s="19">
        <v>0.45</v>
      </c>
      <c r="C43" s="20">
        <v>25000</v>
      </c>
      <c r="D43" s="20">
        <v>29300</v>
      </c>
      <c r="E43" s="21">
        <v>33200</v>
      </c>
    </row>
    <row r="44" spans="1:5" ht="12.75">
      <c r="A44" s="18" t="s">
        <v>31</v>
      </c>
      <c r="B44" s="19">
        <v>0.45</v>
      </c>
      <c r="C44" s="20">
        <v>27000</v>
      </c>
      <c r="D44" s="20">
        <v>31400</v>
      </c>
      <c r="E44" s="21">
        <v>35500</v>
      </c>
    </row>
    <row r="45" spans="1:5" ht="12.75">
      <c r="A45" s="26" t="s">
        <v>32</v>
      </c>
      <c r="B45" s="27">
        <v>0.33</v>
      </c>
      <c r="C45" s="28">
        <v>61200</v>
      </c>
      <c r="D45" s="28">
        <v>71700</v>
      </c>
      <c r="E45" s="29">
        <v>80900</v>
      </c>
    </row>
    <row r="46" spans="1:5" ht="12.75">
      <c r="A46" s="18" t="s">
        <v>33</v>
      </c>
      <c r="B46" s="19">
        <v>0.4</v>
      </c>
      <c r="C46" s="20">
        <v>41900</v>
      </c>
      <c r="D46" s="20">
        <v>49100</v>
      </c>
      <c r="E46" s="21">
        <v>55400</v>
      </c>
    </row>
    <row r="47" spans="1:5" ht="12.75">
      <c r="A47" s="18" t="s">
        <v>34</v>
      </c>
      <c r="B47" s="19">
        <v>0.4</v>
      </c>
      <c r="C47" s="20">
        <v>41700</v>
      </c>
      <c r="D47" s="20">
        <v>48900</v>
      </c>
      <c r="E47" s="21">
        <v>55200</v>
      </c>
    </row>
    <row r="48" spans="1:5" ht="12.75">
      <c r="A48" s="26" t="s">
        <v>35</v>
      </c>
      <c r="B48" s="27">
        <v>0.45</v>
      </c>
      <c r="C48" s="28">
        <v>27700</v>
      </c>
      <c r="D48" s="28">
        <v>32500</v>
      </c>
      <c r="E48" s="29">
        <v>36600</v>
      </c>
    </row>
    <row r="49" spans="1:5" ht="12.75">
      <c r="A49" s="18" t="s">
        <v>36</v>
      </c>
      <c r="B49" s="19">
        <v>0.33</v>
      </c>
      <c r="C49" s="20">
        <v>62100</v>
      </c>
      <c r="D49" s="20">
        <v>72600</v>
      </c>
      <c r="E49" s="21">
        <v>82000</v>
      </c>
    </row>
    <row r="50" spans="1:5" ht="12.75">
      <c r="A50" s="18" t="s">
        <v>37</v>
      </c>
      <c r="B50" s="19">
        <v>0.35</v>
      </c>
      <c r="C50" s="20">
        <v>54900</v>
      </c>
      <c r="D50" s="20">
        <v>64200</v>
      </c>
      <c r="E50" s="21">
        <v>72500</v>
      </c>
    </row>
    <row r="51" spans="1:5" ht="12.75">
      <c r="A51" s="26" t="s">
        <v>38</v>
      </c>
      <c r="B51" s="27">
        <v>0.45</v>
      </c>
      <c r="C51" s="28">
        <v>25000</v>
      </c>
      <c r="D51" s="28">
        <v>29300</v>
      </c>
      <c r="E51" s="29">
        <v>33200</v>
      </c>
    </row>
    <row r="52" spans="1:5" ht="12.75">
      <c r="A52" s="18" t="s">
        <v>39</v>
      </c>
      <c r="B52" s="19">
        <v>0.45</v>
      </c>
      <c r="C52" s="20">
        <v>27300</v>
      </c>
      <c r="D52" s="20">
        <v>31900</v>
      </c>
      <c r="E52" s="21">
        <v>35900</v>
      </c>
    </row>
    <row r="53" spans="1:5" ht="12.75">
      <c r="A53" s="18" t="s">
        <v>40</v>
      </c>
      <c r="B53" s="19">
        <v>0.45</v>
      </c>
      <c r="C53" s="20">
        <v>26200</v>
      </c>
      <c r="D53" s="20">
        <v>30800</v>
      </c>
      <c r="E53" s="21">
        <v>34600</v>
      </c>
    </row>
    <row r="54" spans="1:5" ht="12.75">
      <c r="A54" s="26" t="s">
        <v>41</v>
      </c>
      <c r="B54" s="27">
        <v>0.45</v>
      </c>
      <c r="C54" s="28">
        <v>25000</v>
      </c>
      <c r="D54" s="28">
        <v>29300</v>
      </c>
      <c r="E54" s="29">
        <v>33200</v>
      </c>
    </row>
    <row r="55" spans="1:5" ht="12.75">
      <c r="A55" s="18" t="s">
        <v>42</v>
      </c>
      <c r="B55" s="19">
        <v>0.45</v>
      </c>
      <c r="C55" s="20">
        <v>25000</v>
      </c>
      <c r="D55" s="20">
        <v>29300</v>
      </c>
      <c r="E55" s="21">
        <v>33200</v>
      </c>
    </row>
    <row r="56" spans="1:5" ht="12.75">
      <c r="A56" s="18" t="s">
        <v>43</v>
      </c>
      <c r="B56" s="19">
        <v>0.4</v>
      </c>
      <c r="C56" s="20">
        <v>41100</v>
      </c>
      <c r="D56" s="20">
        <v>48200</v>
      </c>
      <c r="E56" s="21">
        <v>54300</v>
      </c>
    </row>
    <row r="57" spans="1:5" ht="12.75">
      <c r="A57" s="26" t="s">
        <v>44</v>
      </c>
      <c r="B57" s="27">
        <v>0.45</v>
      </c>
      <c r="C57" s="28">
        <v>25000</v>
      </c>
      <c r="D57" s="28">
        <v>29300</v>
      </c>
      <c r="E57" s="29">
        <v>33200</v>
      </c>
    </row>
    <row r="58" spans="1:5" ht="12.75">
      <c r="A58" s="18" t="s">
        <v>45</v>
      </c>
      <c r="B58" s="19">
        <v>0.4</v>
      </c>
      <c r="C58" s="20">
        <v>41100</v>
      </c>
      <c r="D58" s="20">
        <v>48200</v>
      </c>
      <c r="E58" s="21">
        <v>54300</v>
      </c>
    </row>
    <row r="59" spans="1:5" ht="12.75">
      <c r="A59" s="18" t="s">
        <v>46</v>
      </c>
      <c r="B59" s="19">
        <v>0.45</v>
      </c>
      <c r="C59" s="20">
        <v>25000</v>
      </c>
      <c r="D59" s="20">
        <v>29300</v>
      </c>
      <c r="E59" s="21">
        <v>33200</v>
      </c>
    </row>
    <row r="60" spans="1:5" ht="12.75">
      <c r="A60" s="26" t="s">
        <v>47</v>
      </c>
      <c r="B60" s="27">
        <v>0.4</v>
      </c>
      <c r="C60" s="28">
        <v>39200</v>
      </c>
      <c r="D60" s="28">
        <v>45900</v>
      </c>
      <c r="E60" s="29">
        <v>51800</v>
      </c>
    </row>
    <row r="61" spans="1:5" ht="12.75">
      <c r="A61" s="18" t="s">
        <v>48</v>
      </c>
      <c r="B61" s="19">
        <v>0.4</v>
      </c>
      <c r="C61" s="20">
        <v>38600</v>
      </c>
      <c r="D61" s="20">
        <v>45400</v>
      </c>
      <c r="E61" s="21">
        <v>51200</v>
      </c>
    </row>
    <row r="62" spans="1:5" ht="12.75">
      <c r="A62" s="18" t="s">
        <v>49</v>
      </c>
      <c r="B62" s="19">
        <v>0.33</v>
      </c>
      <c r="C62" s="20">
        <v>62100</v>
      </c>
      <c r="D62" s="20">
        <v>72600</v>
      </c>
      <c r="E62" s="21">
        <v>82000</v>
      </c>
    </row>
    <row r="63" spans="1:5" ht="12.75">
      <c r="A63" s="26" t="s">
        <v>50</v>
      </c>
      <c r="B63" s="27">
        <v>0.4</v>
      </c>
      <c r="C63" s="28">
        <v>40900</v>
      </c>
      <c r="D63" s="28">
        <v>48000</v>
      </c>
      <c r="E63" s="29">
        <v>54100</v>
      </c>
    </row>
    <row r="64" spans="1:5" ht="12.75">
      <c r="A64" s="18" t="s">
        <v>51</v>
      </c>
      <c r="B64" s="19">
        <v>0.4</v>
      </c>
      <c r="C64" s="20">
        <v>51400</v>
      </c>
      <c r="D64" s="20">
        <v>60300</v>
      </c>
      <c r="E64" s="21">
        <v>68000</v>
      </c>
    </row>
    <row r="65" spans="1:5" ht="12.75">
      <c r="A65" s="18" t="s">
        <v>52</v>
      </c>
      <c r="B65" s="19">
        <v>0.4</v>
      </c>
      <c r="C65" s="20">
        <v>41500</v>
      </c>
      <c r="D65" s="20">
        <v>48700</v>
      </c>
      <c r="E65" s="21">
        <v>55100</v>
      </c>
    </row>
    <row r="66" spans="1:5" ht="12.75">
      <c r="A66" s="26" t="s">
        <v>53</v>
      </c>
      <c r="B66" s="27">
        <v>0.33</v>
      </c>
      <c r="C66" s="28">
        <v>62100</v>
      </c>
      <c r="D66" s="28">
        <v>72600</v>
      </c>
      <c r="E66" s="29">
        <v>82000</v>
      </c>
    </row>
    <row r="67" spans="1:5" ht="12.75">
      <c r="A67" s="18" t="s">
        <v>54</v>
      </c>
      <c r="B67" s="19">
        <v>0.45</v>
      </c>
      <c r="C67" s="20">
        <v>25000</v>
      </c>
      <c r="D67" s="20">
        <v>29300</v>
      </c>
      <c r="E67" s="21">
        <v>33200</v>
      </c>
    </row>
    <row r="68" spans="1:5" ht="12.75">
      <c r="A68" s="18" t="s">
        <v>55</v>
      </c>
      <c r="B68" s="19">
        <v>0.4</v>
      </c>
      <c r="C68" s="20">
        <v>38400</v>
      </c>
      <c r="D68" s="20">
        <v>45000</v>
      </c>
      <c r="E68" s="21">
        <v>50900</v>
      </c>
    </row>
    <row r="69" spans="1:5" ht="12.75">
      <c r="A69" s="26" t="s">
        <v>56</v>
      </c>
      <c r="B69" s="27">
        <v>0.45</v>
      </c>
      <c r="C69" s="28">
        <v>25000</v>
      </c>
      <c r="D69" s="28">
        <v>29300</v>
      </c>
      <c r="E69" s="29">
        <v>33200</v>
      </c>
    </row>
    <row r="70" spans="1:5" ht="12.75">
      <c r="A70" s="18" t="s">
        <v>57</v>
      </c>
      <c r="B70" s="19">
        <v>0.4</v>
      </c>
      <c r="C70" s="20">
        <v>41100</v>
      </c>
      <c r="D70" s="20">
        <v>48200</v>
      </c>
      <c r="E70" s="21">
        <v>54300</v>
      </c>
    </row>
    <row r="71" spans="1:5" ht="12.75">
      <c r="A71" s="18" t="s">
        <v>58</v>
      </c>
      <c r="B71" s="19">
        <v>0.45</v>
      </c>
      <c r="C71" s="20">
        <v>25000</v>
      </c>
      <c r="D71" s="20">
        <v>29300</v>
      </c>
      <c r="E71" s="21">
        <v>33200</v>
      </c>
    </row>
    <row r="72" spans="1:5" ht="12.75">
      <c r="A72" s="26" t="s">
        <v>59</v>
      </c>
      <c r="B72" s="27">
        <v>0.4</v>
      </c>
      <c r="C72" s="28">
        <v>40900</v>
      </c>
      <c r="D72" s="28">
        <v>47800</v>
      </c>
      <c r="E72" s="29">
        <v>54000</v>
      </c>
    </row>
    <row r="73" spans="1:5" ht="12.75">
      <c r="A73" s="18" t="s">
        <v>60</v>
      </c>
      <c r="B73" s="19">
        <v>0.33</v>
      </c>
      <c r="C73" s="20">
        <v>66000</v>
      </c>
      <c r="D73" s="20">
        <v>77300</v>
      </c>
      <c r="E73" s="21">
        <v>87100</v>
      </c>
    </row>
    <row r="74" spans="1:5" ht="12.75">
      <c r="A74" s="18" t="s">
        <v>61</v>
      </c>
      <c r="B74" s="19">
        <v>0.25</v>
      </c>
      <c r="C74" s="20">
        <v>103400</v>
      </c>
      <c r="D74" s="20">
        <v>121400</v>
      </c>
      <c r="E74" s="21">
        <v>136700</v>
      </c>
    </row>
    <row r="75" spans="1:5" ht="12.75">
      <c r="A75" s="26" t="s">
        <v>62</v>
      </c>
      <c r="B75" s="27">
        <v>0.33</v>
      </c>
      <c r="C75" s="28">
        <v>61200</v>
      </c>
      <c r="D75" s="28">
        <v>71700</v>
      </c>
      <c r="E75" s="29">
        <v>80900</v>
      </c>
    </row>
    <row r="76" spans="1:5" ht="12.75">
      <c r="A76" s="18" t="s">
        <v>63</v>
      </c>
      <c r="B76" s="19">
        <v>0.33</v>
      </c>
      <c r="C76" s="20">
        <v>61000</v>
      </c>
      <c r="D76" s="20">
        <v>71500</v>
      </c>
      <c r="E76" s="21">
        <v>80400</v>
      </c>
    </row>
    <row r="77" spans="1:5" ht="12.75">
      <c r="A77" s="18" t="s">
        <v>64</v>
      </c>
      <c r="B77" s="19">
        <v>0.45</v>
      </c>
      <c r="C77" s="20">
        <v>25600</v>
      </c>
      <c r="D77" s="20">
        <v>29900</v>
      </c>
      <c r="E77" s="21">
        <v>33700</v>
      </c>
    </row>
    <row r="78" spans="1:5" ht="12.75">
      <c r="A78" s="26" t="s">
        <v>65</v>
      </c>
      <c r="B78" s="27">
        <v>0.4</v>
      </c>
      <c r="C78" s="28">
        <v>41100</v>
      </c>
      <c r="D78" s="28">
        <v>48200</v>
      </c>
      <c r="E78" s="29">
        <v>54300</v>
      </c>
    </row>
    <row r="79" spans="1:5" ht="12.75">
      <c r="A79" s="18" t="s">
        <v>66</v>
      </c>
      <c r="B79" s="19">
        <v>0.4</v>
      </c>
      <c r="C79" s="20">
        <v>41100</v>
      </c>
      <c r="D79" s="20">
        <v>48200</v>
      </c>
      <c r="E79" s="21">
        <v>54300</v>
      </c>
    </row>
    <row r="80" spans="1:5" ht="12.75">
      <c r="A80" s="18" t="s">
        <v>67</v>
      </c>
      <c r="B80" s="19">
        <v>0.33</v>
      </c>
      <c r="C80" s="20">
        <v>63300</v>
      </c>
      <c r="D80" s="20">
        <v>74100</v>
      </c>
      <c r="E80" s="21">
        <v>83700</v>
      </c>
    </row>
    <row r="81" spans="1:5" ht="12.75">
      <c r="A81" s="26" t="s">
        <v>68</v>
      </c>
      <c r="B81" s="27">
        <v>0.4</v>
      </c>
      <c r="C81" s="28">
        <v>41100</v>
      </c>
      <c r="D81" s="28">
        <v>48200</v>
      </c>
      <c r="E81" s="29">
        <v>54300</v>
      </c>
    </row>
    <row r="82" spans="1:5" ht="12.75">
      <c r="A82" s="18" t="s">
        <v>69</v>
      </c>
      <c r="B82" s="19">
        <v>0.4</v>
      </c>
      <c r="C82" s="20">
        <v>41100</v>
      </c>
      <c r="D82" s="20">
        <v>48200</v>
      </c>
      <c r="E82" s="21">
        <v>54300</v>
      </c>
    </row>
    <row r="83" spans="1:5" ht="12.75">
      <c r="A83" s="18" t="s">
        <v>70</v>
      </c>
      <c r="B83" s="19">
        <v>0.45</v>
      </c>
      <c r="C83" s="20">
        <v>27100</v>
      </c>
      <c r="D83" s="20">
        <v>31900</v>
      </c>
      <c r="E83" s="21">
        <v>35700</v>
      </c>
    </row>
    <row r="84" spans="1:5" ht="12.75">
      <c r="A84" s="26" t="s">
        <v>71</v>
      </c>
      <c r="B84" s="27">
        <v>0.45</v>
      </c>
      <c r="C84" s="28">
        <v>25000</v>
      </c>
      <c r="D84" s="28">
        <v>29300</v>
      </c>
      <c r="E84" s="29">
        <v>33200</v>
      </c>
    </row>
    <row r="85" spans="1:5" ht="12.75">
      <c r="A85" s="18" t="s">
        <v>72</v>
      </c>
      <c r="B85" s="19">
        <v>0.33</v>
      </c>
      <c r="C85" s="20">
        <v>61200</v>
      </c>
      <c r="D85" s="20">
        <v>71700</v>
      </c>
      <c r="E85" s="21">
        <v>80900</v>
      </c>
    </row>
    <row r="86" spans="1:5" ht="12.75">
      <c r="A86" s="18" t="s">
        <v>73</v>
      </c>
      <c r="B86" s="19">
        <v>0.4</v>
      </c>
      <c r="C86" s="20">
        <v>40900</v>
      </c>
      <c r="D86" s="20">
        <v>47800</v>
      </c>
      <c r="E86" s="21">
        <v>54000</v>
      </c>
    </row>
    <row r="87" spans="1:5" ht="12.75">
      <c r="A87" s="26" t="s">
        <v>74</v>
      </c>
      <c r="B87" s="27">
        <v>0.4</v>
      </c>
      <c r="C87" s="28">
        <v>41900</v>
      </c>
      <c r="D87" s="28">
        <v>49100</v>
      </c>
      <c r="E87" s="29">
        <v>55400</v>
      </c>
    </row>
    <row r="88" spans="1:5" ht="12.75">
      <c r="A88" s="18" t="s">
        <v>75</v>
      </c>
      <c r="B88" s="19">
        <v>0.4</v>
      </c>
      <c r="C88" s="20">
        <v>41100</v>
      </c>
      <c r="D88" s="20">
        <v>48200</v>
      </c>
      <c r="E88" s="21">
        <v>54300</v>
      </c>
    </row>
    <row r="89" spans="1:5" ht="12.75">
      <c r="A89" s="18" t="s">
        <v>76</v>
      </c>
      <c r="B89" s="19">
        <v>0.4</v>
      </c>
      <c r="C89" s="20">
        <v>41100</v>
      </c>
      <c r="D89" s="20">
        <v>48200</v>
      </c>
      <c r="E89" s="21">
        <v>54300</v>
      </c>
    </row>
    <row r="90" spans="1:5" ht="12.75">
      <c r="A90" s="26" t="s">
        <v>77</v>
      </c>
      <c r="B90" s="27">
        <v>0.4</v>
      </c>
      <c r="C90" s="28">
        <v>40000</v>
      </c>
      <c r="D90" s="28">
        <v>46700</v>
      </c>
      <c r="E90" s="29">
        <v>52700</v>
      </c>
    </row>
    <row r="91" spans="1:5" ht="12.75">
      <c r="A91" s="18" t="s">
        <v>78</v>
      </c>
      <c r="B91" s="19">
        <v>0.45</v>
      </c>
      <c r="C91" s="20">
        <v>25000</v>
      </c>
      <c r="D91" s="20">
        <v>29300</v>
      </c>
      <c r="E91" s="21">
        <v>33200</v>
      </c>
    </row>
    <row r="92" spans="1:5" ht="12.75">
      <c r="A92" s="18" t="s">
        <v>79</v>
      </c>
      <c r="B92" s="19">
        <v>0.45</v>
      </c>
      <c r="C92" s="20">
        <v>27000</v>
      </c>
      <c r="D92" s="20">
        <v>31600</v>
      </c>
      <c r="E92" s="21">
        <v>35500</v>
      </c>
    </row>
    <row r="93" spans="1:5" ht="12.75">
      <c r="A93" s="26" t="s">
        <v>80</v>
      </c>
      <c r="B93" s="27">
        <v>0.4</v>
      </c>
      <c r="C93" s="28">
        <v>41100</v>
      </c>
      <c r="D93" s="28">
        <v>48200</v>
      </c>
      <c r="E93" s="29">
        <v>54300</v>
      </c>
    </row>
    <row r="94" spans="1:5" ht="12.75">
      <c r="A94" s="18" t="s">
        <v>81</v>
      </c>
      <c r="B94" s="19">
        <v>0.4</v>
      </c>
      <c r="C94" s="20">
        <v>38400</v>
      </c>
      <c r="D94" s="20">
        <v>45200</v>
      </c>
      <c r="E94" s="21">
        <v>50900</v>
      </c>
    </row>
    <row r="95" spans="1:5" ht="12.75">
      <c r="A95" s="18" t="s">
        <v>82</v>
      </c>
      <c r="B95" s="19">
        <v>0.33</v>
      </c>
      <c r="C95" s="20">
        <v>64800</v>
      </c>
      <c r="D95" s="20">
        <v>76000</v>
      </c>
      <c r="E95" s="21">
        <v>85500</v>
      </c>
    </row>
    <row r="96" spans="1:5" ht="12.75">
      <c r="A96" s="26" t="s">
        <v>83</v>
      </c>
      <c r="B96" s="27">
        <v>0.4</v>
      </c>
      <c r="C96" s="28">
        <v>41700</v>
      </c>
      <c r="D96" s="28">
        <v>48700</v>
      </c>
      <c r="E96" s="29">
        <v>55100</v>
      </c>
    </row>
    <row r="97" spans="1:5" ht="13.5" thickBot="1">
      <c r="A97" s="22" t="s">
        <v>84</v>
      </c>
      <c r="B97" s="23">
        <v>0.45</v>
      </c>
      <c r="C97" s="24">
        <v>26800</v>
      </c>
      <c r="D97" s="24">
        <v>31400</v>
      </c>
      <c r="E97" s="25">
        <v>35200</v>
      </c>
    </row>
    <row r="98" ht="13.5" thickBot="1"/>
    <row r="99" spans="1:2" ht="13.5" thickBot="1">
      <c r="A99" s="31" t="s">
        <v>94</v>
      </c>
      <c r="B99" s="30" t="s">
        <v>91</v>
      </c>
    </row>
    <row r="100" spans="1:2" ht="4.5" customHeight="1">
      <c r="A100" s="32"/>
      <c r="B100" s="32"/>
    </row>
    <row r="101" spans="1:2" ht="12.75">
      <c r="A101" s="33" t="s">
        <v>93</v>
      </c>
      <c r="B101" s="33" t="s">
        <v>88</v>
      </c>
    </row>
    <row r="102" spans="1:2" ht="12.75">
      <c r="A102" s="34" t="s">
        <v>92</v>
      </c>
      <c r="B102" s="34" t="s">
        <v>89</v>
      </c>
    </row>
    <row r="103" spans="1:3" ht="13.5" thickBot="1">
      <c r="A103" s="35" t="s">
        <v>95</v>
      </c>
      <c r="B103" s="35" t="s">
        <v>90</v>
      </c>
      <c r="C103" s="3"/>
    </row>
  </sheetData>
  <sheetProtection sheet="1" objects="1" scenarios="1" selectLockedCells="1"/>
  <mergeCells count="8">
    <mergeCell ref="A2:G2"/>
    <mergeCell ref="A3:G3"/>
    <mergeCell ref="G22:G26"/>
    <mergeCell ref="B22:B26"/>
    <mergeCell ref="A1:B1"/>
    <mergeCell ref="C1:G1"/>
    <mergeCell ref="D22:D23"/>
    <mergeCell ref="E22:E23"/>
  </mergeCells>
  <conditionalFormatting sqref="G9">
    <cfRule type="cellIs" priority="1" dxfId="1" operator="equal">
      <formula>"Non-Valid LDA"</formula>
    </cfRule>
  </conditionalFormatting>
  <dataValidations count="3">
    <dataValidation type="list" allowBlank="1" showInputMessage="1" showErrorMessage="1" sqref="G5">
      <formula1>$A$30:$A$97</formula1>
    </dataValidation>
    <dataValidation type="list" allowBlank="1" showInputMessage="1" showErrorMessage="1" sqref="G6">
      <formula1>$B$100:$B$103</formula1>
    </dataValidation>
    <dataValidation type="list" allowBlank="1" showInputMessage="1" showErrorMessage="1" sqref="G7">
      <formula1>$A$100:$A$103</formula1>
    </dataValidation>
  </dataValidations>
  <printOptions horizontalCentered="1"/>
  <pageMargins left="0.25" right="0.25" top="1" bottom="0.5" header="0.25" footer="0.2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FHFC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L. Tatreau</dc:creator>
  <cp:keywords/>
  <dc:description/>
  <cp:lastModifiedBy>sivasakthi</cp:lastModifiedBy>
  <cp:lastPrinted>2014-07-10T14:48:37Z</cp:lastPrinted>
  <dcterms:created xsi:type="dcterms:W3CDTF">2013-10-03T14:30:03Z</dcterms:created>
  <dcterms:modified xsi:type="dcterms:W3CDTF">2017-03-06T04:41:27Z</dcterms:modified>
  <cp:category/>
  <cp:version/>
  <cp:contentType/>
  <cp:contentStatus/>
</cp:coreProperties>
</file>