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mbined Cycle\2015 Rules &amp; RFAs\RFA 2015-109 Persons with Special Needs\"/>
    </mc:Choice>
  </mc:AlternateContent>
  <workbookProtection workbookAlgorithmName="SHA-512" workbookHashValue="qhTI4PRJl5mfzitbZduVA87/7xXPx5jbM/ddfPOpu4V/v1rH1jMQENxNyPycwkriuMH7+6KZxirrOAgZGjefFQ==" workbookSaltValue="MmQjfZxTXIt0p9Zm+oePaQ==" workbookSpinCount="100000" lockStructure="1"/>
  <bookViews>
    <workbookView xWindow="0" yWindow="0" windowWidth="24000" windowHeight="8900"/>
  </bookViews>
  <sheets>
    <sheet name="Sheet1" sheetId="1" r:id="rId1"/>
  </sheets>
  <definedNames>
    <definedName name="ELI_PU">Sheet1!$A$28:$F$95</definedName>
    <definedName name="_xlnm.Print_Area" localSheetId="0">Sheet1!$A$1:$G$25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G8" i="1" l="1"/>
  <c r="F15" i="1"/>
  <c r="F16" i="1"/>
  <c r="F17" i="1"/>
  <c r="F13" i="1"/>
  <c r="C17" i="1" l="1"/>
  <c r="C16" i="1"/>
  <c r="C15" i="1"/>
  <c r="C14" i="1"/>
  <c r="C13" i="1"/>
  <c r="B19" i="1"/>
  <c r="C20" i="1" s="1"/>
  <c r="A20" i="1" l="1"/>
  <c r="E13" i="1"/>
  <c r="G13" i="1" s="1"/>
  <c r="D13" i="1"/>
  <c r="D14" i="1" s="1"/>
  <c r="D15" i="1" l="1"/>
  <c r="D16" i="1" s="1"/>
  <c r="D17" i="1" s="1"/>
  <c r="E14" i="1"/>
  <c r="E15" i="1" l="1"/>
  <c r="G15" i="1" s="1"/>
  <c r="G14" i="1"/>
  <c r="E16" i="1" l="1"/>
  <c r="E17" i="1" l="1"/>
  <c r="G16" i="1"/>
  <c r="D19" i="1"/>
  <c r="D20" i="1" s="1"/>
  <c r="E19" i="1" l="1"/>
  <c r="G17" i="1"/>
  <c r="G19" i="1" s="1"/>
  <c r="E20" i="1" l="1"/>
</calcChain>
</file>

<file path=xl/sharedStrings.xml><?xml version="1.0" encoding="utf-8"?>
<sst xmlns="http://schemas.openxmlformats.org/spreadsheetml/2006/main" count="167" uniqueCount="103">
  <si>
    <t>RFA 2015-109</t>
  </si>
  <si>
    <t>A Tool to Assist Applicants in Determining their Pro-rata Distribution of ELI Units an Maximum ELI Loan Amount</t>
  </si>
  <si>
    <t>The table below is intended to assist an Applicant in RFA 2015-109 to determine the maximum amount of an ELI Loan that may be requested in its Application based on the proposed Unit mix.  This is based on distributing the ELI Units pro-rata across the entire Unit mix, up to the specific maximum identified in the RFA, rounding up to a whole number of units, and then applying the relative per unit ELI Loan limitations to each ELI Unit.</t>
  </si>
  <si>
    <t>A</t>
  </si>
  <si>
    <t>B</t>
  </si>
  <si>
    <t>C</t>
  </si>
  <si>
    <t>D</t>
  </si>
  <si>
    <t>E</t>
  </si>
  <si>
    <t>F</t>
  </si>
  <si>
    <t>G</t>
  </si>
  <si>
    <t># of Bedrooms</t>
  </si>
  <si>
    <t># of Proposed Units</t>
  </si>
  <si>
    <t>Cumulative Proposed Units</t>
  </si>
  <si>
    <t>Maximum ELI Loan allowable for each Unit Size</t>
  </si>
  <si>
    <t>Maximum Eligible ELI Loan</t>
  </si>
  <si>
    <t>Totals</t>
  </si>
  <si>
    <t>County</t>
  </si>
  <si>
    <t>2015 ELI AMI</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</si>
  <si>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</si>
  <si>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</si>
  <si>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</si>
  <si>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</si>
  <si>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</si>
  <si>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</si>
  <si>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</si>
  <si>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</si>
  <si>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</si>
  <si>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</si>
  <si>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</si>
  <si>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</si>
  <si>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</si>
  <si>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</si>
  <si>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</si>
  <si>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</si>
  <si>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</si>
  <si>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</si>
  <si>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</si>
  <si>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</si>
  <si>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</si>
  <si>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</si>
  <si>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</si>
  <si>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</si>
  <si>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</si>
  <si>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</si>
  <si>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</si>
  <si>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</si>
  <si>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</si>
  <si>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</si>
  <si>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</si>
  <si>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</si>
  <si>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</si>
  <si>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</si>
  <si>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</si>
  <si>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</si>
  <si>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</si>
  <si>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</si>
  <si>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</si>
  <si>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</si>
  <si>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</si>
  <si>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</si>
  <si>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</si>
  <si>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</si>
  <si>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</si>
  <si>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</si>
  <si>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</si>
  <si>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</si>
  <si>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</si>
  <si>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</si>
  <si>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</si>
  <si>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</si>
  <si>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</si>
  <si>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</si>
  <si>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</si>
  <si>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</si>
  <si>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</si>
  <si>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</si>
  <si>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</si>
  <si>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</si>
  <si>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</si>
  <si>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</si>
  <si>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</si>
  <si>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</si>
  <si>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</si>
  <si>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</si>
  <si>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</si>
  <si>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</si>
  <si>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</si>
  <si>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</si>
  <si>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</si>
  <si>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</si>
  <si>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</si>
  <si>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</si>
  <si>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ELI Loan Amounts Per Bedroom Count for each County.</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</si>
  <si>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</si>
  <si>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The RFA requires the Applicant to Set-Aside what percentage of units as ELI Units?</t>
    </r>
  </si>
  <si>
    <r>
      <rPr>
        <b/>
        <sz val="10"/>
        <color theme="1"/>
        <rFont val="Arial"/>
        <family val="2"/>
      </rPr>
      <t xml:space="preserve">3. </t>
    </r>
    <r>
      <rPr>
        <sz val="10"/>
        <color theme="1"/>
        <rFont val="Arial"/>
        <family val="2"/>
      </rPr>
      <t>What is the Applicant's ELI Set-Aside Commitment?</t>
    </r>
  </si>
  <si>
    <r>
      <rPr>
        <b/>
        <u/>
        <sz val="10"/>
        <color theme="1"/>
        <rFont val="Arial"/>
        <family val="2"/>
      </rPr>
      <t>Instructions:</t>
    </r>
    <r>
      <rPr>
        <sz val="10"/>
        <color theme="1"/>
        <rFont val="Arial"/>
        <family val="2"/>
      </rPr>
      <t xml:space="preserve">  Please select the appropriate county at question 1 from the drop-down menu.  This RFA requires an ELI Set-Aside commiment of 25% of total units, rounded up to the next whole number.  Please input the number of Units the proposed Development will have in Column B of the table below, separated by how many bedrooms are in each of the proposed Units.  The Column D formula is set up to provide the correct overall ELI Unit distribution based on the Applicant's ELI Set-Aside commitment while Column E will provide the correct ELI Unit distribution for those ELI Units being funded with the ELI Loan.  The amount for the total in Column G provides the Applicant with the maximum ELI Loan allowable in the RFA.  This information can be used by the Applicant to determine how much ELI Loan to request </t>
    </r>
    <r>
      <rPr>
        <i/>
        <sz val="10"/>
        <color theme="1"/>
        <rFont val="Arial"/>
        <family val="2"/>
      </rPr>
      <t>(at or below the maximum allowed in the RFA)</t>
    </r>
    <r>
      <rPr>
        <sz val="10"/>
        <color theme="1"/>
        <rFont val="Arial"/>
        <family val="2"/>
      </rPr>
      <t>.</t>
    </r>
  </si>
  <si>
    <t>Medium</t>
  </si>
  <si>
    <t>Small</t>
  </si>
  <si>
    <t>Large</t>
  </si>
  <si>
    <t>County Size</t>
  </si>
  <si>
    <t>ELI Maximum Determination Worksheet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</si>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</sst>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name val="Arial"/>
      <family val="2"/>
    </font>
    <font>
      <sz val="10"/>
      <color rgb="FF0000FF"/>
      <name val="Arial"/>
      <family val="2"/>
    </font>
    <font>
      <sz val="9"/>
      <color theme="1"/>
      <name val="Arial"/>
      <family val="2"/>
    </font>
    <font>
      <b/>
      <u/>
      <sz val="11"/>
      <color theme="1"/>
      <name val="Arial"/>
      <family val="2"/>
    </font>
    <font>
      <b/>
      <i/>
      <sz val="11"/>
      <color theme="1"/>
      <name val="Arial"/>
      <family val="2"/>
    </font>
    <font>
      <i/>
      <sz val="9"/>
      <color theme="1"/>
      <name val="Arial"/>
      <family val="2"/>
    </font>
    <font>
      <i/>
      <sz val="10"/>
      <color theme="1"/>
      <name val="Arial"/>
      <family val="2"/>
    </font>
    <font>
      <sz val="9"/>
      <name val="Arial"/>
      <family val="2"/>
    </font>
    <font>
      <sz val="9"/>
      <color rgb="FFC00000"/>
      <name val="Arial"/>
      <family val="2"/>
    </font>
    <font>
      <b/>
      <i/>
      <sz val="10"/>
      <color rgb="FFC0000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s>
  <borders count="46">
    <border>
      <left/>
      <right/>
      <top/>
      <bottom/>
      <diagonal/>
    </border>
    <border>
      <left/>
      <right/>
      <top/>
      <bottom style="thin">
        <color rgb="FF0000FF"/>
      </bottom>
      <diagonal/>
    </border>
    <border>
      <left/>
      <right/>
      <top style="thin">
        <color rgb="FF0000FF"/>
      </top>
      <bottom style="thin">
        <color theme="1"/>
      </bottom>
      <diagonal/>
    </border>
    <border>
      <left/>
      <right/>
      <top style="thin">
        <color theme="1"/>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medium">
        <color theme="1"/>
      </top>
      <bottom/>
      <diagonal/>
    </border>
    <border>
      <left style="hair">
        <color theme="1"/>
      </left>
      <right/>
      <top style="medium">
        <color theme="1"/>
      </top>
      <bottom/>
      <diagonal/>
    </border>
    <border>
      <left style="hair">
        <color theme="1"/>
      </left>
      <right/>
      <top/>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2" borderId="0" xfId="0" applyFont="1" applyFill="1" applyAlignment="1">
      <alignment horizontal="center" vertical="center"/>
    </xf>
    <xf numFmtId="9" fontId="4" fillId="2" borderId="3" xfId="0" applyNumberFormat="1"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5" fillId="2" borderId="8" xfId="0" applyFont="1" applyFill="1" applyBorder="1" applyAlignment="1">
      <alignment horizontal="right" vertical="center" indent="1"/>
    </xf>
    <xf numFmtId="0" fontId="5"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25" xfId="0" applyFont="1" applyFill="1" applyBorder="1" applyAlignment="1">
      <alignment horizontal="left" inden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5" fillId="3" borderId="11" xfId="0" applyNumberFormat="1" applyFont="1" applyFill="1" applyBorder="1" applyAlignment="1" applyProtection="1">
      <alignment horizontal="right" vertical="center" indent="1"/>
      <protection locked="0"/>
    </xf>
    <xf numFmtId="38" fontId="5" fillId="3" borderId="14" xfId="0" applyNumberFormat="1" applyFont="1" applyFill="1" applyBorder="1" applyAlignment="1" applyProtection="1">
      <alignment horizontal="right" vertical="center" indent="1"/>
      <protection locked="0"/>
    </xf>
    <xf numFmtId="0" fontId="5" fillId="3" borderId="1" xfId="0" applyFont="1" applyFill="1" applyBorder="1" applyAlignment="1" applyProtection="1">
      <alignment horizontal="center" vertical="center"/>
      <protection locked="0"/>
    </xf>
    <xf numFmtId="38" fontId="5" fillId="3" borderId="14" xfId="0" applyNumberFormat="1" applyFont="1" applyFill="1" applyBorder="1" applyAlignment="1" applyProtection="1">
      <alignment horizontal="right" vertical="center" indent="1"/>
    </xf>
    <xf numFmtId="38" fontId="0" fillId="0" borderId="14" xfId="0" applyNumberFormat="1" applyFont="1" applyBorder="1" applyAlignment="1" applyProtection="1">
      <alignment horizontal="right" vertical="center" indent="2"/>
    </xf>
    <xf numFmtId="38" fontId="0" fillId="5" borderId="14" xfId="0" applyNumberFormat="1" applyFont="1" applyFill="1" applyBorder="1" applyAlignment="1" applyProtection="1">
      <alignment horizontal="right" vertical="center" indent="2"/>
    </xf>
    <xf numFmtId="6" fontId="0" fillId="0" borderId="14" xfId="0" applyNumberFormat="1" applyFont="1" applyBorder="1" applyAlignment="1" applyProtection="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center" vertical="top" wrapText="1"/>
    </xf>
    <xf numFmtId="0" fontId="11" fillId="2" borderId="4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3" fillId="2" borderId="0" xfId="0" applyFont="1" applyFill="1" applyAlignment="1">
      <alignment horizontal="left" vertical="center" wrapText="1"/>
    </xf>
    <xf numFmtId="0" fontId="7"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20" xfId="0" applyFont="1" applyFill="1" applyBorder="1" applyAlignment="1">
      <alignment horizontal="center" wrapText="1"/>
    </xf>
    <xf numFmtId="0" fontId="6" fillId="2" borderId="8" xfId="0" applyFont="1" applyFill="1" applyBorder="1" applyAlignment="1">
      <alignment horizontal="center" wrapText="1"/>
    </xf>
    <xf numFmtId="0" fontId="6" fillId="2" borderId="11" xfId="0" applyFont="1" applyFill="1" applyBorder="1" applyAlignment="1">
      <alignment horizontal="center" wrapText="1"/>
    </xf>
    <xf numFmtId="0" fontId="0" fillId="2" borderId="0" xfId="0" quotePrefix="1" applyFont="1" applyFill="1" applyBorder="1" applyAlignment="1">
      <alignment horizontal="left" vertical="center" wrapText="1"/>
    </xf>
  </cellXfs>
  <cellStyles count="2">
    <cellStyle name="Normal" xfId="0" builtinId="0"/>
    <cellStyle name="Percent" xfId="1" builtinId="5"/>
  </cellStyles>
  <dxfs count="3">
    <dxf>
      <font>
        <b/>
        <i val="0"/>
        <color rgb="FFC00000"/>
      </font>
      <fill>
        <patternFill>
          <bgColor rgb="FFFFCCFF"/>
        </patternFill>
      </fill>
    </dxf>
    <dxf>
      <font>
        <b val="0"/>
        <i val="0"/>
        <color rgb="FFC00000"/>
      </font>
    </dxf>
    <dxf>
      <font>
        <b/>
        <i val="0"/>
        <color rgb="FFC00000"/>
      </font>
      <fill>
        <patternFill>
          <bgColor rgb="FFFFCCFF"/>
        </patternFill>
      </fill>
    </dxf>
  </dxfs>
  <tableStyles count="0" defaultTableStyle="TableStyleMedium2" defaultPivotStyle="PivotStyleLight16"/>
  <colors>
    <mruColors>
      <color rgb="FFFFCCFF"/>
      <color rgb="FFEFFFEF"/>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abSelected="1" defaultGridColor="0" colorId="9" zoomScale="90" zoomScaleNormal="90" workbookViewId="0">
      <selection activeCell="G6" sqref="G6"/>
    </sheetView>
  </sheetViews>
  <sheetFormatPr defaultColWidth="9.1796875" defaultRowHeight="12.5" x14ac:dyDescent="0.25"/>
  <cols>
    <col min="1" max="1" width="13.26953125" style="14" customWidth="1"/>
    <col min="2" max="2" width="10.54296875" style="14" customWidth="1"/>
    <col min="3" max="5" width="13.7265625" style="14" customWidth="1"/>
    <col min="6" max="6" width="15.453125" style="14" customWidth="1"/>
    <col min="7" max="7" width="15.1796875" style="14" customWidth="1"/>
    <col min="8" max="16384" width="9.1796875" style="14"/>
  </cols>
  <sheetData>
    <row r="1" spans="1:7" ht="36" customHeight="1" x14ac:dyDescent="0.25">
      <c r="A1" s="72" t="s">
        <v>0</v>
      </c>
      <c r="B1" s="72"/>
      <c r="C1" s="73" t="s">
        <v>1</v>
      </c>
      <c r="D1" s="73"/>
      <c r="E1" s="73"/>
      <c r="F1" s="73"/>
      <c r="G1" s="73"/>
    </row>
    <row r="2" spans="1:7" ht="24" customHeight="1" x14ac:dyDescent="0.25">
      <c r="A2" s="74" t="s">
        <v>101</v>
      </c>
      <c r="B2" s="74"/>
      <c r="C2" s="74"/>
      <c r="D2" s="74"/>
      <c r="E2" s="74"/>
      <c r="F2" s="74"/>
      <c r="G2" s="74"/>
    </row>
    <row r="3" spans="1:7" ht="71.25" customHeight="1" x14ac:dyDescent="0.25">
      <c r="A3" s="75" t="s">
        <v>2</v>
      </c>
      <c r="B3" s="76"/>
      <c r="C3" s="76"/>
      <c r="D3" s="76"/>
      <c r="E3" s="76"/>
      <c r="F3" s="76"/>
      <c r="G3" s="76"/>
    </row>
    <row r="4" spans="1:7" ht="121.5" customHeight="1" x14ac:dyDescent="0.25">
      <c r="A4" s="86" t="s">
        <v>96</v>
      </c>
      <c r="B4" s="77"/>
      <c r="C4" s="77"/>
      <c r="D4" s="77"/>
      <c r="E4" s="77"/>
      <c r="F4" s="77"/>
      <c r="G4" s="77"/>
    </row>
    <row r="5" spans="1:7" ht="6.75" customHeight="1" x14ac:dyDescent="0.25">
      <c r="A5" s="15"/>
      <c r="B5" s="15"/>
      <c r="C5" s="15"/>
      <c r="D5" s="15"/>
      <c r="E5" s="15"/>
      <c r="F5" s="15"/>
      <c r="G5" s="15"/>
    </row>
    <row r="6" spans="1:7" ht="16" customHeight="1" x14ac:dyDescent="0.3">
      <c r="A6" s="15"/>
      <c r="B6" s="15"/>
      <c r="C6" s="15"/>
      <c r="D6" s="15"/>
      <c r="E6" s="15"/>
      <c r="F6" s="16" t="s">
        <v>93</v>
      </c>
      <c r="G6" s="60"/>
    </row>
    <row r="7" spans="1:7" ht="16" customHeight="1" x14ac:dyDescent="0.3">
      <c r="A7" s="15"/>
      <c r="B7" s="15"/>
      <c r="C7" s="15"/>
      <c r="D7" s="15"/>
      <c r="E7" s="15"/>
      <c r="F7" s="16" t="s">
        <v>94</v>
      </c>
      <c r="G7" s="17">
        <v>0.25</v>
      </c>
    </row>
    <row r="8" spans="1:7" ht="16" customHeight="1" x14ac:dyDescent="0.3">
      <c r="A8" s="15"/>
      <c r="B8" s="15"/>
      <c r="C8" s="15"/>
      <c r="D8" s="15"/>
      <c r="E8" s="15"/>
      <c r="F8" s="16" t="s">
        <v>95</v>
      </c>
      <c r="G8" s="2">
        <f>G7</f>
        <v>0.25</v>
      </c>
    </row>
    <row r="9" spans="1:7" x14ac:dyDescent="0.25">
      <c r="A9" s="15"/>
      <c r="B9" s="15"/>
      <c r="C9" s="15"/>
      <c r="D9" s="15"/>
      <c r="E9" s="15"/>
      <c r="F9" s="16"/>
      <c r="G9" s="15"/>
    </row>
    <row r="10" spans="1:7" ht="13.5" thickBot="1" x14ac:dyDescent="0.3">
      <c r="A10" s="1" t="s">
        <v>3</v>
      </c>
      <c r="B10" s="1" t="s">
        <v>4</v>
      </c>
      <c r="C10" s="1" t="s">
        <v>5</v>
      </c>
      <c r="D10" s="1" t="s">
        <v>6</v>
      </c>
      <c r="E10" s="1" t="s">
        <v>7</v>
      </c>
      <c r="F10" s="1" t="s">
        <v>8</v>
      </c>
      <c r="G10" s="1" t="s">
        <v>9</v>
      </c>
    </row>
    <row r="11" spans="1:7" ht="53.25" customHeight="1" x14ac:dyDescent="0.3">
      <c r="A11" s="3" t="s">
        <v>10</v>
      </c>
      <c r="B11" s="4" t="s">
        <v>11</v>
      </c>
      <c r="C11" s="4" t="s">
        <v>12</v>
      </c>
      <c r="D11" s="4" t="s">
        <v>88</v>
      </c>
      <c r="E11" s="5" t="s">
        <v>89</v>
      </c>
      <c r="F11" s="4" t="s">
        <v>13</v>
      </c>
      <c r="G11" s="53" t="s">
        <v>14</v>
      </c>
    </row>
    <row r="12" spans="1:7" ht="4" customHeight="1" x14ac:dyDescent="0.25">
      <c r="A12" s="18"/>
      <c r="B12" s="6"/>
      <c r="C12" s="19"/>
      <c r="D12" s="19"/>
      <c r="E12" s="19"/>
      <c r="F12" s="20"/>
      <c r="G12" s="54"/>
    </row>
    <row r="13" spans="1:7" ht="13" x14ac:dyDescent="0.25">
      <c r="A13" s="21">
        <v>0</v>
      </c>
      <c r="B13" s="58"/>
      <c r="C13" s="22">
        <f>SUM(B$12:B13)</f>
        <v>0</v>
      </c>
      <c r="D13" s="22">
        <f>ROUNDUP(C13*G$8,0)-SUM(D$12:D12)</f>
        <v>0</v>
      </c>
      <c r="E13" s="23">
        <f>ROUNDUP(C13*G$7,0)-SUM(E$12:E12)</f>
        <v>0</v>
      </c>
      <c r="F13" s="24" t="str">
        <f>IF(ISERROR(VLOOKUP(G$6,ELI_PU,3)),"",VLOOKUP(G$6,ELI_PU,3))</f>
        <v/>
      </c>
      <c r="G13" s="55">
        <f>IF(ISERROR(F13*E13),0,F13*E13)</f>
        <v>0</v>
      </c>
    </row>
    <row r="14" spans="1:7" ht="13" x14ac:dyDescent="0.25">
      <c r="A14" s="25">
        <v>1</v>
      </c>
      <c r="B14" s="59"/>
      <c r="C14" s="26">
        <f>SUM(B$12:B14)</f>
        <v>0</v>
      </c>
      <c r="D14" s="26">
        <f>ROUNDUP(C14*G$8,0)-SUM(D$12:D13)</f>
        <v>0</v>
      </c>
      <c r="E14" s="27">
        <f>ROUNDUP(C14*G$7,0)-SUM(E$12:E13)</f>
        <v>0</v>
      </c>
      <c r="F14" s="28" t="str">
        <f>IF(ISERROR(VLOOKUP(G$6,ELI_PU,3)),"",VLOOKUP(G$6,ELI_PU,3))</f>
        <v/>
      </c>
      <c r="G14" s="55">
        <f t="shared" ref="G14:G17" si="0">IF(ISERROR(F14*E14),0,F14*E14)</f>
        <v>0</v>
      </c>
    </row>
    <row r="15" spans="1:7" ht="13" x14ac:dyDescent="0.25">
      <c r="A15" s="25">
        <v>2</v>
      </c>
      <c r="B15" s="59"/>
      <c r="C15" s="26">
        <f>SUM(B$12:B15)</f>
        <v>0</v>
      </c>
      <c r="D15" s="26">
        <f>ROUNDUP(C15*G$8,0)-SUM(D$12:D14)</f>
        <v>0</v>
      </c>
      <c r="E15" s="27">
        <f>ROUNDUP(C15*G$7,0)-SUM(E$12:E14)</f>
        <v>0</v>
      </c>
      <c r="F15" s="28" t="str">
        <f>IF(ISERROR(VLOOKUP(G$6,ELI_PU,4)),"",VLOOKUP(G$6,ELI_PU,4))</f>
        <v/>
      </c>
      <c r="G15" s="55">
        <f t="shared" si="0"/>
        <v>0</v>
      </c>
    </row>
    <row r="16" spans="1:7" ht="13" x14ac:dyDescent="0.25">
      <c r="A16" s="25">
        <v>3</v>
      </c>
      <c r="B16" s="59"/>
      <c r="C16" s="26">
        <f>SUM(B$12:B16)</f>
        <v>0</v>
      </c>
      <c r="D16" s="26">
        <f>ROUNDUP(C16*G$8,0)-SUM(D$12:D15)</f>
        <v>0</v>
      </c>
      <c r="E16" s="27">
        <f>ROUNDUP(C16*G$7,0)-SUM(E$12:E15)</f>
        <v>0</v>
      </c>
      <c r="F16" s="28" t="str">
        <f>IF(ISERROR(VLOOKUP(G$6,ELI_PU,5)),"",VLOOKUP(G$6,ELI_PU,5))</f>
        <v/>
      </c>
      <c r="G16" s="55">
        <f t="shared" si="0"/>
        <v>0</v>
      </c>
    </row>
    <row r="17" spans="1:7" ht="13" hidden="1" x14ac:dyDescent="0.25">
      <c r="A17" s="25">
        <v>4</v>
      </c>
      <c r="B17" s="61"/>
      <c r="C17" s="62">
        <f>SUM(B$12:B17)</f>
        <v>0</v>
      </c>
      <c r="D17" s="62">
        <f>ROUNDUP(C17*G$8,0)-SUM(D$12:D16)</f>
        <v>0</v>
      </c>
      <c r="E17" s="63">
        <f>ROUNDUP(C17*G$7,0)-SUM(E$12:E16)</f>
        <v>0</v>
      </c>
      <c r="F17" s="64" t="str">
        <f>IF(ISERROR(VLOOKUP(G$6,ELI_PU,5)),"",VLOOKUP(G$6,ELI_PU,5))</f>
        <v/>
      </c>
      <c r="G17" s="55">
        <f t="shared" si="0"/>
        <v>0</v>
      </c>
    </row>
    <row r="18" spans="1:7" ht="4" customHeight="1" thickBot="1" x14ac:dyDescent="0.3">
      <c r="A18" s="29"/>
      <c r="B18" s="7"/>
      <c r="C18" s="30"/>
      <c r="D18" s="30"/>
      <c r="E18" s="31"/>
      <c r="F18" s="32"/>
      <c r="G18" s="56"/>
    </row>
    <row r="19" spans="1:7" ht="14" thickTop="1" thickBot="1" x14ac:dyDescent="0.3">
      <c r="A19" s="8" t="s">
        <v>15</v>
      </c>
      <c r="B19" s="65">
        <f>SUM(B12:B18)</f>
        <v>0</v>
      </c>
      <c r="C19" s="33"/>
      <c r="D19" s="33">
        <f>SUM(D12:D18)</f>
        <v>0</v>
      </c>
      <c r="E19" s="33">
        <f>SUM(E12:E18)</f>
        <v>0</v>
      </c>
      <c r="F19" s="34"/>
      <c r="G19" s="57">
        <f>SUM(G12:G18)</f>
        <v>0</v>
      </c>
    </row>
    <row r="20" spans="1:7" ht="12.75" customHeight="1" x14ac:dyDescent="0.25">
      <c r="A20" s="67" t="str">
        <f>IF(G$6=A$28,"",IF(B$16&gt;25%*B19,"The RFA prohibits having more than 25% of the units with 3 Bedrooms",""))</f>
        <v/>
      </c>
      <c r="B20" s="80" t="s">
        <v>90</v>
      </c>
      <c r="C20" s="69" t="str">
        <f>IF(OR(G$6=A$28,B19=0),"",IF(OR(B$19&lt;10,B$19&gt;IF(IF(ISERROR(VLOOKUP(G$6,ELI_PU,6)),"",VLOOKUP(G$6,ELI_PU,6))="Small",15,30)),"The unit count minimum is 10 and the maximum is "&amp;TEXT(IF(IF(ISERROR(VLOOKUP(G$6,ELI_PU,6)),"",VLOOKUP(G$6,ELI_PU,6))="Small",15,30),"0")&amp;".",""))</f>
        <v/>
      </c>
      <c r="D20" s="83" t="str">
        <f>TEXT(D19,"0")&amp;" ELI units is "&amp;TEXT(IF($B19=0,0,D19/$B19),"0.00%")&amp;" of "&amp;TEXT(N($B19),"0")&amp;" total units."</f>
        <v>0 ELI units is 0.00% of 0 total units.</v>
      </c>
      <c r="E20" s="83" t="str">
        <f>TEXT(E19,"0")&amp;" ELI units is "&amp;TEXT(IF($B19=0,0,E19/$B19),"0.00%")&amp;" of "&amp;TEXT(N($B19),"0")&amp;" total units."</f>
        <v>0 ELI units is 0.00% of 0 total units.</v>
      </c>
      <c r="F20" s="15"/>
      <c r="G20" s="78" t="s">
        <v>91</v>
      </c>
    </row>
    <row r="21" spans="1:7" x14ac:dyDescent="0.25">
      <c r="A21" s="68"/>
      <c r="B21" s="81"/>
      <c r="C21" s="70"/>
      <c r="D21" s="84"/>
      <c r="E21" s="84"/>
      <c r="F21" s="15"/>
      <c r="G21" s="78"/>
    </row>
    <row r="22" spans="1:7" x14ac:dyDescent="0.25">
      <c r="A22" s="68"/>
      <c r="B22" s="81"/>
      <c r="C22" s="70"/>
      <c r="D22" s="85"/>
      <c r="E22" s="85"/>
      <c r="F22" s="15"/>
      <c r="G22" s="78"/>
    </row>
    <row r="23" spans="1:7" ht="13" thickBot="1" x14ac:dyDescent="0.3">
      <c r="A23" s="68"/>
      <c r="B23" s="82"/>
      <c r="C23" s="70"/>
      <c r="D23" s="15"/>
      <c r="E23" s="15"/>
      <c r="F23" s="15"/>
      <c r="G23" s="79"/>
    </row>
    <row r="24" spans="1:7" ht="13.5" customHeight="1" thickTop="1" x14ac:dyDescent="0.25">
      <c r="A24" s="68"/>
      <c r="B24" s="71"/>
      <c r="C24" s="71"/>
      <c r="D24" s="71"/>
      <c r="E24" s="71"/>
      <c r="F24" s="71"/>
      <c r="G24" s="15"/>
    </row>
    <row r="25" spans="1:7" ht="6" customHeight="1" x14ac:dyDescent="0.25">
      <c r="A25" s="15"/>
      <c r="B25" s="15"/>
      <c r="C25" s="15"/>
      <c r="D25" s="15"/>
      <c r="E25" s="15"/>
      <c r="F25" s="15"/>
      <c r="G25" s="15"/>
    </row>
    <row r="26" spans="1:7" ht="13.5" thickBot="1" x14ac:dyDescent="0.35">
      <c r="A26" s="13" t="s">
        <v>92</v>
      </c>
      <c r="B26" s="15"/>
      <c r="C26" s="15"/>
      <c r="D26" s="15"/>
      <c r="E26" s="15"/>
      <c r="F26" s="15"/>
      <c r="G26" s="15"/>
    </row>
    <row r="27" spans="1:7" ht="48.75" customHeight="1" thickBot="1" x14ac:dyDescent="0.35">
      <c r="A27" s="35" t="s">
        <v>16</v>
      </c>
      <c r="B27" s="36" t="s">
        <v>17</v>
      </c>
      <c r="C27" s="36" t="s">
        <v>18</v>
      </c>
      <c r="D27" s="36" t="s">
        <v>19</v>
      </c>
      <c r="E27" s="36" t="s">
        <v>20</v>
      </c>
      <c r="F27" s="37" t="s">
        <v>100</v>
      </c>
      <c r="G27" s="66"/>
    </row>
    <row r="28" spans="1:7" ht="4.5" customHeight="1" x14ac:dyDescent="0.3">
      <c r="A28" s="38"/>
      <c r="B28" s="39"/>
      <c r="C28" s="39"/>
      <c r="D28" s="39"/>
      <c r="E28" s="39"/>
      <c r="F28" s="40"/>
      <c r="G28" s="66"/>
    </row>
    <row r="29" spans="1:7" x14ac:dyDescent="0.25">
      <c r="A29" s="41" t="s">
        <v>21</v>
      </c>
      <c r="B29" s="10">
        <v>0.33</v>
      </c>
      <c r="C29" s="42">
        <v>61800</v>
      </c>
      <c r="D29" s="42">
        <v>72500</v>
      </c>
      <c r="E29" s="42">
        <v>81800</v>
      </c>
      <c r="F29" s="43" t="s">
        <v>97</v>
      </c>
      <c r="G29" s="66"/>
    </row>
    <row r="30" spans="1:7" x14ac:dyDescent="0.25">
      <c r="A30" s="44" t="s">
        <v>22</v>
      </c>
      <c r="B30" s="11">
        <v>0.4</v>
      </c>
      <c r="C30" s="45">
        <v>42100</v>
      </c>
      <c r="D30" s="45">
        <v>49300</v>
      </c>
      <c r="E30" s="45">
        <v>55600</v>
      </c>
      <c r="F30" s="46" t="s">
        <v>98</v>
      </c>
      <c r="G30" s="66"/>
    </row>
    <row r="31" spans="1:7" x14ac:dyDescent="0.25">
      <c r="A31" s="47" t="s">
        <v>23</v>
      </c>
      <c r="B31" s="12">
        <v>0.4</v>
      </c>
      <c r="C31" s="48">
        <v>41500</v>
      </c>
      <c r="D31" s="48">
        <v>48700</v>
      </c>
      <c r="E31" s="48">
        <v>54900</v>
      </c>
      <c r="F31" s="49" t="s">
        <v>97</v>
      </c>
      <c r="G31" s="66"/>
    </row>
    <row r="32" spans="1:7" x14ac:dyDescent="0.25">
      <c r="A32" s="41" t="s">
        <v>24</v>
      </c>
      <c r="B32" s="10">
        <v>0.45</v>
      </c>
      <c r="C32" s="42">
        <v>27000</v>
      </c>
      <c r="D32" s="42">
        <v>31600</v>
      </c>
      <c r="E32" s="42">
        <v>35500</v>
      </c>
      <c r="F32" s="43" t="s">
        <v>98</v>
      </c>
      <c r="G32" s="15"/>
    </row>
    <row r="33" spans="1:10" x14ac:dyDescent="0.25">
      <c r="A33" s="44" t="s">
        <v>25</v>
      </c>
      <c r="B33" s="11">
        <v>0.35</v>
      </c>
      <c r="C33" s="45">
        <v>55600</v>
      </c>
      <c r="D33" s="45">
        <v>65200</v>
      </c>
      <c r="E33" s="45">
        <v>73500</v>
      </c>
      <c r="F33" s="46" t="s">
        <v>97</v>
      </c>
      <c r="G33" s="15"/>
    </row>
    <row r="34" spans="1:10" x14ac:dyDescent="0.25">
      <c r="A34" s="47" t="s">
        <v>26</v>
      </c>
      <c r="B34" s="12">
        <v>0.33</v>
      </c>
      <c r="C34" s="48">
        <v>66900</v>
      </c>
      <c r="D34" s="48">
        <v>78400</v>
      </c>
      <c r="E34" s="48">
        <v>88400</v>
      </c>
      <c r="F34" s="49" t="s">
        <v>99</v>
      </c>
      <c r="G34" s="15"/>
    </row>
    <row r="35" spans="1:10" x14ac:dyDescent="0.25">
      <c r="A35" s="44" t="s">
        <v>27</v>
      </c>
      <c r="B35" s="11">
        <v>0.45</v>
      </c>
      <c r="C35" s="45">
        <v>25800</v>
      </c>
      <c r="D35" s="45">
        <v>30300</v>
      </c>
      <c r="E35" s="45">
        <v>33900</v>
      </c>
      <c r="F35" s="46" t="s">
        <v>98</v>
      </c>
      <c r="G35" s="15"/>
    </row>
    <row r="36" spans="1:10" x14ac:dyDescent="0.25">
      <c r="A36" s="44" t="s">
        <v>28</v>
      </c>
      <c r="B36" s="11">
        <v>0.4</v>
      </c>
      <c r="C36" s="45">
        <v>41900</v>
      </c>
      <c r="D36" s="45">
        <v>49100</v>
      </c>
      <c r="E36" s="45">
        <v>55400</v>
      </c>
      <c r="F36" s="46" t="s">
        <v>97</v>
      </c>
      <c r="G36" s="15"/>
    </row>
    <row r="37" spans="1:10" x14ac:dyDescent="0.25">
      <c r="A37" s="47" t="s">
        <v>29</v>
      </c>
      <c r="B37" s="12">
        <v>0.45</v>
      </c>
      <c r="C37" s="48">
        <v>26200</v>
      </c>
      <c r="D37" s="48">
        <v>30600</v>
      </c>
      <c r="E37" s="48">
        <v>34500</v>
      </c>
      <c r="F37" s="49" t="s">
        <v>97</v>
      </c>
      <c r="G37" s="15"/>
    </row>
    <row r="38" spans="1:10" x14ac:dyDescent="0.25">
      <c r="A38" s="44" t="s">
        <v>30</v>
      </c>
      <c r="B38" s="11">
        <v>0.35</v>
      </c>
      <c r="C38" s="45">
        <v>56800</v>
      </c>
      <c r="D38" s="45">
        <v>66700</v>
      </c>
      <c r="E38" s="45">
        <v>74900</v>
      </c>
      <c r="F38" s="46" t="s">
        <v>97</v>
      </c>
      <c r="G38" s="15"/>
    </row>
    <row r="39" spans="1:10" x14ac:dyDescent="0.25">
      <c r="A39" s="44" t="s">
        <v>31</v>
      </c>
      <c r="B39" s="11">
        <v>0.33</v>
      </c>
      <c r="C39" s="45">
        <v>64400</v>
      </c>
      <c r="D39" s="45">
        <v>75400</v>
      </c>
      <c r="E39" s="45">
        <v>85300</v>
      </c>
      <c r="F39" s="46" t="s">
        <v>97</v>
      </c>
      <c r="G39" s="15"/>
    </row>
    <row r="40" spans="1:10" x14ac:dyDescent="0.25">
      <c r="A40" s="47" t="s">
        <v>32</v>
      </c>
      <c r="B40" s="12">
        <v>0.45</v>
      </c>
      <c r="C40" s="48">
        <v>25800</v>
      </c>
      <c r="D40" s="48">
        <v>30300</v>
      </c>
      <c r="E40" s="48">
        <v>33900</v>
      </c>
      <c r="F40" s="49" t="s">
        <v>98</v>
      </c>
      <c r="G40" s="15"/>
    </row>
    <row r="41" spans="1:10" x14ac:dyDescent="0.25">
      <c r="A41" s="44" t="s">
        <v>33</v>
      </c>
      <c r="B41" s="11">
        <v>0.45</v>
      </c>
      <c r="C41" s="45">
        <v>25800</v>
      </c>
      <c r="D41" s="45">
        <v>30300</v>
      </c>
      <c r="E41" s="45">
        <v>33900</v>
      </c>
      <c r="F41" s="46" t="s">
        <v>98</v>
      </c>
      <c r="G41" s="15"/>
    </row>
    <row r="42" spans="1:10" x14ac:dyDescent="0.25">
      <c r="A42" s="44" t="s">
        <v>34</v>
      </c>
      <c r="B42" s="11">
        <v>0.45</v>
      </c>
      <c r="C42" s="45">
        <v>25800</v>
      </c>
      <c r="D42" s="45">
        <v>30300</v>
      </c>
      <c r="E42" s="45">
        <v>33900</v>
      </c>
      <c r="F42" s="46" t="s">
        <v>98</v>
      </c>
      <c r="G42" s="15"/>
      <c r="J42" s="14" t="s">
        <v>102</v>
      </c>
    </row>
    <row r="43" spans="1:10" x14ac:dyDescent="0.25">
      <c r="A43" s="47" t="s">
        <v>35</v>
      </c>
      <c r="B43" s="12">
        <v>0.35</v>
      </c>
      <c r="C43" s="48">
        <v>56800</v>
      </c>
      <c r="D43" s="48">
        <v>66700</v>
      </c>
      <c r="E43" s="48">
        <v>74900</v>
      </c>
      <c r="F43" s="49" t="s">
        <v>99</v>
      </c>
      <c r="G43" s="15"/>
    </row>
    <row r="44" spans="1:10" x14ac:dyDescent="0.25">
      <c r="A44" s="44" t="s">
        <v>36</v>
      </c>
      <c r="B44" s="11">
        <v>0.35</v>
      </c>
      <c r="C44" s="45">
        <v>55400</v>
      </c>
      <c r="D44" s="45">
        <v>65000</v>
      </c>
      <c r="E44" s="45">
        <v>73300</v>
      </c>
      <c r="F44" s="46" t="s">
        <v>97</v>
      </c>
      <c r="G44" s="15"/>
    </row>
    <row r="45" spans="1:10" x14ac:dyDescent="0.25">
      <c r="A45" s="44" t="s">
        <v>37</v>
      </c>
      <c r="B45" s="11">
        <v>0.4</v>
      </c>
      <c r="C45" s="45">
        <v>39800</v>
      </c>
      <c r="D45" s="45">
        <v>46500</v>
      </c>
      <c r="E45" s="45">
        <v>52500</v>
      </c>
      <c r="F45" s="46" t="s">
        <v>98</v>
      </c>
      <c r="G45" s="15"/>
    </row>
    <row r="46" spans="1:10" x14ac:dyDescent="0.25">
      <c r="A46" s="47" t="s">
        <v>38</v>
      </c>
      <c r="B46" s="12">
        <v>0.45</v>
      </c>
      <c r="C46" s="48">
        <v>27100</v>
      </c>
      <c r="D46" s="48">
        <v>31900</v>
      </c>
      <c r="E46" s="48">
        <v>35900</v>
      </c>
      <c r="F46" s="49" t="s">
        <v>98</v>
      </c>
      <c r="G46" s="15"/>
    </row>
    <row r="47" spans="1:10" x14ac:dyDescent="0.25">
      <c r="A47" s="44" t="s">
        <v>39</v>
      </c>
      <c r="B47" s="11">
        <v>0.33</v>
      </c>
      <c r="C47" s="45">
        <v>62900</v>
      </c>
      <c r="D47" s="45">
        <v>73900</v>
      </c>
      <c r="E47" s="45">
        <v>83500</v>
      </c>
      <c r="F47" s="46" t="s">
        <v>98</v>
      </c>
      <c r="G47" s="15"/>
    </row>
    <row r="48" spans="1:10" x14ac:dyDescent="0.25">
      <c r="A48" s="44" t="s">
        <v>40</v>
      </c>
      <c r="B48" s="11">
        <v>0.33</v>
      </c>
      <c r="C48" s="45">
        <v>61800</v>
      </c>
      <c r="D48" s="45">
        <v>72500</v>
      </c>
      <c r="E48" s="45">
        <v>81800</v>
      </c>
      <c r="F48" s="46" t="s">
        <v>98</v>
      </c>
      <c r="G48" s="15"/>
    </row>
    <row r="49" spans="1:7" x14ac:dyDescent="0.25">
      <c r="A49" s="47" t="s">
        <v>41</v>
      </c>
      <c r="B49" s="12">
        <v>0.45</v>
      </c>
      <c r="C49" s="48">
        <v>25800</v>
      </c>
      <c r="D49" s="48">
        <v>30300</v>
      </c>
      <c r="E49" s="48">
        <v>33900</v>
      </c>
      <c r="F49" s="49" t="s">
        <v>98</v>
      </c>
      <c r="G49" s="15"/>
    </row>
    <row r="50" spans="1:7" x14ac:dyDescent="0.25">
      <c r="A50" s="44" t="s">
        <v>42</v>
      </c>
      <c r="B50" s="11">
        <v>0.45</v>
      </c>
      <c r="C50" s="45">
        <v>25800</v>
      </c>
      <c r="D50" s="45">
        <v>30300</v>
      </c>
      <c r="E50" s="45">
        <v>34100</v>
      </c>
      <c r="F50" s="46" t="s">
        <v>98</v>
      </c>
      <c r="G50" s="15"/>
    </row>
    <row r="51" spans="1:7" x14ac:dyDescent="0.25">
      <c r="A51" s="44" t="s">
        <v>43</v>
      </c>
      <c r="B51" s="11">
        <v>0.45</v>
      </c>
      <c r="C51" s="45">
        <v>27300</v>
      </c>
      <c r="D51" s="45">
        <v>32100</v>
      </c>
      <c r="E51" s="45">
        <v>36300</v>
      </c>
      <c r="F51" s="46" t="s">
        <v>98</v>
      </c>
      <c r="G51" s="15"/>
    </row>
    <row r="52" spans="1:7" x14ac:dyDescent="0.25">
      <c r="A52" s="47" t="s">
        <v>44</v>
      </c>
      <c r="B52" s="12">
        <v>0.45</v>
      </c>
      <c r="C52" s="48">
        <v>25800</v>
      </c>
      <c r="D52" s="48">
        <v>30300</v>
      </c>
      <c r="E52" s="48">
        <v>33900</v>
      </c>
      <c r="F52" s="49" t="s">
        <v>98</v>
      </c>
      <c r="G52" s="15"/>
    </row>
    <row r="53" spans="1:7" x14ac:dyDescent="0.25">
      <c r="A53" s="44" t="s">
        <v>45</v>
      </c>
      <c r="B53" s="11">
        <v>0.45</v>
      </c>
      <c r="C53" s="45">
        <v>25800</v>
      </c>
      <c r="D53" s="45">
        <v>30300</v>
      </c>
      <c r="E53" s="45">
        <v>33900</v>
      </c>
      <c r="F53" s="46" t="s">
        <v>98</v>
      </c>
      <c r="G53" s="15"/>
    </row>
    <row r="54" spans="1:7" x14ac:dyDescent="0.25">
      <c r="A54" s="44" t="s">
        <v>46</v>
      </c>
      <c r="B54" s="11">
        <v>0.4</v>
      </c>
      <c r="C54" s="45">
        <v>42300</v>
      </c>
      <c r="D54" s="45">
        <v>49500</v>
      </c>
      <c r="E54" s="45">
        <v>56000</v>
      </c>
      <c r="F54" s="46" t="s">
        <v>97</v>
      </c>
      <c r="G54" s="15"/>
    </row>
    <row r="55" spans="1:7" x14ac:dyDescent="0.25">
      <c r="A55" s="47" t="s">
        <v>47</v>
      </c>
      <c r="B55" s="12">
        <v>0.45</v>
      </c>
      <c r="C55" s="48">
        <v>25800</v>
      </c>
      <c r="D55" s="48">
        <v>30300</v>
      </c>
      <c r="E55" s="48">
        <v>33900</v>
      </c>
      <c r="F55" s="49" t="s">
        <v>98</v>
      </c>
      <c r="G55" s="15"/>
    </row>
    <row r="56" spans="1:7" x14ac:dyDescent="0.25">
      <c r="A56" s="44" t="s">
        <v>48</v>
      </c>
      <c r="B56" s="11">
        <v>0.4</v>
      </c>
      <c r="C56" s="45">
        <v>42300</v>
      </c>
      <c r="D56" s="45">
        <v>49500</v>
      </c>
      <c r="E56" s="45">
        <v>56000</v>
      </c>
      <c r="F56" s="46" t="s">
        <v>99</v>
      </c>
      <c r="G56" s="15"/>
    </row>
    <row r="57" spans="1:7" x14ac:dyDescent="0.25">
      <c r="A57" s="44" t="s">
        <v>49</v>
      </c>
      <c r="B57" s="11">
        <v>0.45</v>
      </c>
      <c r="C57" s="45">
        <v>25800</v>
      </c>
      <c r="D57" s="45">
        <v>30300</v>
      </c>
      <c r="E57" s="45">
        <v>33900</v>
      </c>
      <c r="F57" s="46" t="s">
        <v>98</v>
      </c>
      <c r="G57" s="15"/>
    </row>
    <row r="58" spans="1:7" x14ac:dyDescent="0.25">
      <c r="A58" s="47" t="s">
        <v>50</v>
      </c>
      <c r="B58" s="12">
        <v>0.4</v>
      </c>
      <c r="C58" s="48">
        <v>41500</v>
      </c>
      <c r="D58" s="48">
        <v>48700</v>
      </c>
      <c r="E58" s="48">
        <v>54900</v>
      </c>
      <c r="F58" s="49" t="s">
        <v>97</v>
      </c>
      <c r="G58" s="15"/>
    </row>
    <row r="59" spans="1:7" x14ac:dyDescent="0.25">
      <c r="A59" s="44" t="s">
        <v>51</v>
      </c>
      <c r="B59" s="11">
        <v>0.4</v>
      </c>
      <c r="C59" s="45">
        <v>39200</v>
      </c>
      <c r="D59" s="45">
        <v>45900</v>
      </c>
      <c r="E59" s="45">
        <v>51800</v>
      </c>
      <c r="F59" s="46" t="s">
        <v>98</v>
      </c>
      <c r="G59" s="15"/>
    </row>
    <row r="60" spans="1:7" x14ac:dyDescent="0.25">
      <c r="A60" s="44" t="s">
        <v>52</v>
      </c>
      <c r="B60" s="11">
        <v>0.33</v>
      </c>
      <c r="C60" s="45">
        <v>62900</v>
      </c>
      <c r="D60" s="45">
        <v>73900</v>
      </c>
      <c r="E60" s="45">
        <v>83500</v>
      </c>
      <c r="F60" s="46" t="s">
        <v>98</v>
      </c>
      <c r="G60" s="15"/>
    </row>
    <row r="61" spans="1:7" x14ac:dyDescent="0.25">
      <c r="A61" s="47" t="s">
        <v>53</v>
      </c>
      <c r="B61" s="12">
        <v>0.4</v>
      </c>
      <c r="C61" s="48">
        <v>39000</v>
      </c>
      <c r="D61" s="48">
        <v>45600</v>
      </c>
      <c r="E61" s="48">
        <v>51400</v>
      </c>
      <c r="F61" s="49" t="s">
        <v>98</v>
      </c>
      <c r="G61" s="15"/>
    </row>
    <row r="62" spans="1:7" x14ac:dyDescent="0.25">
      <c r="A62" s="44" t="s">
        <v>54</v>
      </c>
      <c r="B62" s="11">
        <v>0.4</v>
      </c>
      <c r="C62" s="45">
        <v>41900</v>
      </c>
      <c r="D62" s="45">
        <v>48900</v>
      </c>
      <c r="E62" s="45">
        <v>55200</v>
      </c>
      <c r="F62" s="46" t="s">
        <v>97</v>
      </c>
      <c r="G62" s="15"/>
    </row>
    <row r="63" spans="1:7" x14ac:dyDescent="0.25">
      <c r="A63" s="44" t="s">
        <v>55</v>
      </c>
      <c r="B63" s="11">
        <v>0.4</v>
      </c>
      <c r="C63" s="45">
        <v>41300</v>
      </c>
      <c r="D63" s="45">
        <v>48400</v>
      </c>
      <c r="E63" s="45">
        <v>54700</v>
      </c>
      <c r="F63" s="46" t="s">
        <v>97</v>
      </c>
      <c r="G63" s="15"/>
    </row>
    <row r="64" spans="1:7" x14ac:dyDescent="0.25">
      <c r="A64" s="47" t="s">
        <v>56</v>
      </c>
      <c r="B64" s="12">
        <v>0.33</v>
      </c>
      <c r="C64" s="48">
        <v>62900</v>
      </c>
      <c r="D64" s="48">
        <v>73900</v>
      </c>
      <c r="E64" s="48">
        <v>83500</v>
      </c>
      <c r="F64" s="49" t="s">
        <v>97</v>
      </c>
      <c r="G64" s="15"/>
    </row>
    <row r="65" spans="1:7" x14ac:dyDescent="0.25">
      <c r="A65" s="44" t="s">
        <v>57</v>
      </c>
      <c r="B65" s="11">
        <v>0.45</v>
      </c>
      <c r="C65" s="45">
        <v>25800</v>
      </c>
      <c r="D65" s="45">
        <v>30300</v>
      </c>
      <c r="E65" s="45">
        <v>33900</v>
      </c>
      <c r="F65" s="46" t="s">
        <v>98</v>
      </c>
      <c r="G65" s="15"/>
    </row>
    <row r="66" spans="1:7" x14ac:dyDescent="0.25">
      <c r="A66" s="44" t="s">
        <v>58</v>
      </c>
      <c r="B66" s="11">
        <v>0.4</v>
      </c>
      <c r="C66" s="45">
        <v>40700</v>
      </c>
      <c r="D66" s="45">
        <v>47600</v>
      </c>
      <c r="E66" s="45">
        <v>53800</v>
      </c>
      <c r="F66" s="46" t="s">
        <v>98</v>
      </c>
      <c r="G66" s="15"/>
    </row>
    <row r="67" spans="1:7" x14ac:dyDescent="0.25">
      <c r="A67" s="47" t="s">
        <v>59</v>
      </c>
      <c r="B67" s="12">
        <v>0.45</v>
      </c>
      <c r="C67" s="48">
        <v>25800</v>
      </c>
      <c r="D67" s="48">
        <v>30300</v>
      </c>
      <c r="E67" s="48">
        <v>33900</v>
      </c>
      <c r="F67" s="49" t="s">
        <v>98</v>
      </c>
      <c r="G67" s="15"/>
    </row>
    <row r="68" spans="1:7" x14ac:dyDescent="0.25">
      <c r="A68" s="44" t="s">
        <v>60</v>
      </c>
      <c r="B68" s="11">
        <v>0.35</v>
      </c>
      <c r="C68" s="45">
        <v>54500</v>
      </c>
      <c r="D68" s="45">
        <v>63900</v>
      </c>
      <c r="E68" s="45">
        <v>72000</v>
      </c>
      <c r="F68" s="46" t="s">
        <v>97</v>
      </c>
      <c r="G68" s="15"/>
    </row>
    <row r="69" spans="1:7" x14ac:dyDescent="0.25">
      <c r="A69" s="44" t="s">
        <v>61</v>
      </c>
      <c r="B69" s="11">
        <v>0.45</v>
      </c>
      <c r="C69" s="45">
        <v>25800</v>
      </c>
      <c r="D69" s="45">
        <v>30300</v>
      </c>
      <c r="E69" s="45">
        <v>33900</v>
      </c>
      <c r="F69" s="46" t="s">
        <v>97</v>
      </c>
      <c r="G69" s="15"/>
    </row>
    <row r="70" spans="1:7" x14ac:dyDescent="0.25">
      <c r="A70" s="47" t="s">
        <v>62</v>
      </c>
      <c r="B70" s="12">
        <v>0.4</v>
      </c>
      <c r="C70" s="48">
        <v>39200</v>
      </c>
      <c r="D70" s="48">
        <v>45900</v>
      </c>
      <c r="E70" s="48">
        <v>51800</v>
      </c>
      <c r="F70" s="49" t="s">
        <v>97</v>
      </c>
      <c r="G70" s="15"/>
    </row>
    <row r="71" spans="1:7" x14ac:dyDescent="0.25">
      <c r="A71" s="44" t="s">
        <v>63</v>
      </c>
      <c r="B71" s="11">
        <v>0.33</v>
      </c>
      <c r="C71" s="45">
        <v>65600</v>
      </c>
      <c r="D71" s="45">
        <v>76900</v>
      </c>
      <c r="E71" s="45">
        <v>86600</v>
      </c>
      <c r="F71" s="46" t="s">
        <v>99</v>
      </c>
      <c r="G71" s="15"/>
    </row>
    <row r="72" spans="1:7" x14ac:dyDescent="0.25">
      <c r="A72" s="44" t="s">
        <v>64</v>
      </c>
      <c r="B72" s="11">
        <v>0.25</v>
      </c>
      <c r="C72" s="45">
        <v>109700</v>
      </c>
      <c r="D72" s="45">
        <v>128500</v>
      </c>
      <c r="E72" s="45">
        <v>144900</v>
      </c>
      <c r="F72" s="46" t="s">
        <v>98</v>
      </c>
      <c r="G72" s="15"/>
    </row>
    <row r="73" spans="1:7" x14ac:dyDescent="0.25">
      <c r="A73" s="47" t="s">
        <v>65</v>
      </c>
      <c r="B73" s="12">
        <v>0.35</v>
      </c>
      <c r="C73" s="48">
        <v>56800</v>
      </c>
      <c r="D73" s="48">
        <v>66700</v>
      </c>
      <c r="E73" s="48">
        <v>74900</v>
      </c>
      <c r="F73" s="49" t="s">
        <v>98</v>
      </c>
      <c r="G73" s="15"/>
    </row>
    <row r="74" spans="1:7" x14ac:dyDescent="0.25">
      <c r="A74" s="44" t="s">
        <v>66</v>
      </c>
      <c r="B74" s="11">
        <v>0.33</v>
      </c>
      <c r="C74" s="45">
        <v>64400</v>
      </c>
      <c r="D74" s="45">
        <v>75400</v>
      </c>
      <c r="E74" s="45">
        <v>85300</v>
      </c>
      <c r="F74" s="46" t="s">
        <v>97</v>
      </c>
      <c r="G74" s="15"/>
    </row>
    <row r="75" spans="1:7" x14ac:dyDescent="0.25">
      <c r="A75" s="44" t="s">
        <v>67</v>
      </c>
      <c r="B75" s="11">
        <v>0.45</v>
      </c>
      <c r="C75" s="45">
        <v>25800</v>
      </c>
      <c r="D75" s="45">
        <v>30300</v>
      </c>
      <c r="E75" s="45">
        <v>33900</v>
      </c>
      <c r="F75" s="46" t="s">
        <v>98</v>
      </c>
      <c r="G75" s="15"/>
    </row>
    <row r="76" spans="1:7" x14ac:dyDescent="0.25">
      <c r="A76" s="47" t="s">
        <v>68</v>
      </c>
      <c r="B76" s="12">
        <v>0.4</v>
      </c>
      <c r="C76" s="48">
        <v>41900</v>
      </c>
      <c r="D76" s="48">
        <v>48900</v>
      </c>
      <c r="E76" s="48">
        <v>55200</v>
      </c>
      <c r="F76" s="49" t="s">
        <v>99</v>
      </c>
      <c r="G76" s="15"/>
    </row>
    <row r="77" spans="1:7" x14ac:dyDescent="0.25">
      <c r="A77" s="44" t="s">
        <v>69</v>
      </c>
      <c r="B77" s="11">
        <v>0.4</v>
      </c>
      <c r="C77" s="45">
        <v>41900</v>
      </c>
      <c r="D77" s="45">
        <v>48900</v>
      </c>
      <c r="E77" s="45">
        <v>55200</v>
      </c>
      <c r="F77" s="46" t="s">
        <v>97</v>
      </c>
      <c r="G77" s="15"/>
    </row>
    <row r="78" spans="1:7" x14ac:dyDescent="0.25">
      <c r="A78" s="44" t="s">
        <v>70</v>
      </c>
      <c r="B78" s="11">
        <v>0.33</v>
      </c>
      <c r="C78" s="45">
        <v>63500</v>
      </c>
      <c r="D78" s="45">
        <v>74500</v>
      </c>
      <c r="E78" s="45">
        <v>83900</v>
      </c>
      <c r="F78" s="46" t="s">
        <v>99</v>
      </c>
      <c r="G78" s="15"/>
    </row>
    <row r="79" spans="1:7" x14ac:dyDescent="0.25">
      <c r="A79" s="47" t="s">
        <v>71</v>
      </c>
      <c r="B79" s="12">
        <v>0.4</v>
      </c>
      <c r="C79" s="48">
        <v>42300</v>
      </c>
      <c r="D79" s="48">
        <v>49500</v>
      </c>
      <c r="E79" s="48">
        <v>56000</v>
      </c>
      <c r="F79" s="49" t="s">
        <v>97</v>
      </c>
      <c r="G79" s="15"/>
    </row>
    <row r="80" spans="1:7" x14ac:dyDescent="0.25">
      <c r="A80" s="44" t="s">
        <v>72</v>
      </c>
      <c r="B80" s="11">
        <v>0.4</v>
      </c>
      <c r="C80" s="45">
        <v>42300</v>
      </c>
      <c r="D80" s="45">
        <v>49500</v>
      </c>
      <c r="E80" s="45">
        <v>56000</v>
      </c>
      <c r="F80" s="46" t="s">
        <v>99</v>
      </c>
      <c r="G80" s="15"/>
    </row>
    <row r="81" spans="1:7" x14ac:dyDescent="0.25">
      <c r="A81" s="44" t="s">
        <v>73</v>
      </c>
      <c r="B81" s="11">
        <v>0.45</v>
      </c>
      <c r="C81" s="45">
        <v>27100</v>
      </c>
      <c r="D81" s="45">
        <v>31700</v>
      </c>
      <c r="E81" s="45">
        <v>35900</v>
      </c>
      <c r="F81" s="46" t="s">
        <v>97</v>
      </c>
      <c r="G81" s="15"/>
    </row>
    <row r="82" spans="1:7" x14ac:dyDescent="0.25">
      <c r="A82" s="47" t="s">
        <v>74</v>
      </c>
      <c r="B82" s="12">
        <v>0.45</v>
      </c>
      <c r="C82" s="48">
        <v>25800</v>
      </c>
      <c r="D82" s="48">
        <v>30300</v>
      </c>
      <c r="E82" s="48">
        <v>33900</v>
      </c>
      <c r="F82" s="49" t="s">
        <v>98</v>
      </c>
      <c r="G82" s="15"/>
    </row>
    <row r="83" spans="1:7" x14ac:dyDescent="0.25">
      <c r="A83" s="44" t="s">
        <v>75</v>
      </c>
      <c r="B83" s="11">
        <v>0.35</v>
      </c>
      <c r="C83" s="45">
        <v>56800</v>
      </c>
      <c r="D83" s="45">
        <v>66700</v>
      </c>
      <c r="E83" s="45">
        <v>74900</v>
      </c>
      <c r="F83" s="46" t="s">
        <v>97</v>
      </c>
      <c r="G83" s="15"/>
    </row>
    <row r="84" spans="1:7" x14ac:dyDescent="0.25">
      <c r="A84" s="44" t="s">
        <v>76</v>
      </c>
      <c r="B84" s="11">
        <v>0.4</v>
      </c>
      <c r="C84" s="45">
        <v>39200</v>
      </c>
      <c r="D84" s="45">
        <v>45900</v>
      </c>
      <c r="E84" s="45">
        <v>51800</v>
      </c>
      <c r="F84" s="46" t="s">
        <v>97</v>
      </c>
      <c r="G84" s="15"/>
    </row>
    <row r="85" spans="1:7" x14ac:dyDescent="0.25">
      <c r="A85" s="47" t="s">
        <v>77</v>
      </c>
      <c r="B85" s="12">
        <v>0.35</v>
      </c>
      <c r="C85" s="48">
        <v>55400</v>
      </c>
      <c r="D85" s="48">
        <v>65000</v>
      </c>
      <c r="E85" s="48">
        <v>73300</v>
      </c>
      <c r="F85" s="49" t="s">
        <v>97</v>
      </c>
      <c r="G85" s="15"/>
    </row>
    <row r="86" spans="1:7" x14ac:dyDescent="0.25">
      <c r="A86" s="44" t="s">
        <v>78</v>
      </c>
      <c r="B86" s="11">
        <v>0.35</v>
      </c>
      <c r="C86" s="45">
        <v>54500</v>
      </c>
      <c r="D86" s="45">
        <v>63900</v>
      </c>
      <c r="E86" s="45">
        <v>72000</v>
      </c>
      <c r="F86" s="46" t="s">
        <v>97</v>
      </c>
      <c r="G86" s="15"/>
    </row>
    <row r="87" spans="1:7" x14ac:dyDescent="0.25">
      <c r="A87" s="44" t="s">
        <v>79</v>
      </c>
      <c r="B87" s="11">
        <v>0.4</v>
      </c>
      <c r="C87" s="45">
        <v>41900</v>
      </c>
      <c r="D87" s="45">
        <v>48900</v>
      </c>
      <c r="E87" s="45">
        <v>55200</v>
      </c>
      <c r="F87" s="46" t="s">
        <v>97</v>
      </c>
      <c r="G87" s="15"/>
    </row>
    <row r="88" spans="1:7" x14ac:dyDescent="0.25">
      <c r="A88" s="47" t="s">
        <v>80</v>
      </c>
      <c r="B88" s="12">
        <v>0.4</v>
      </c>
      <c r="C88" s="48">
        <v>40700</v>
      </c>
      <c r="D88" s="48">
        <v>47600</v>
      </c>
      <c r="E88" s="48">
        <v>53800</v>
      </c>
      <c r="F88" s="49" t="s">
        <v>97</v>
      </c>
      <c r="G88" s="15"/>
    </row>
    <row r="89" spans="1:7" x14ac:dyDescent="0.25">
      <c r="A89" s="44" t="s">
        <v>81</v>
      </c>
      <c r="B89" s="11">
        <v>0.45</v>
      </c>
      <c r="C89" s="45">
        <v>25800</v>
      </c>
      <c r="D89" s="45">
        <v>30300</v>
      </c>
      <c r="E89" s="45">
        <v>33900</v>
      </c>
      <c r="F89" s="46" t="s">
        <v>98</v>
      </c>
      <c r="G89" s="15"/>
    </row>
    <row r="90" spans="1:7" x14ac:dyDescent="0.25">
      <c r="A90" s="44" t="s">
        <v>82</v>
      </c>
      <c r="B90" s="11">
        <v>0.45</v>
      </c>
      <c r="C90" s="45">
        <v>25800</v>
      </c>
      <c r="D90" s="45">
        <v>30300</v>
      </c>
      <c r="E90" s="45">
        <v>33900</v>
      </c>
      <c r="F90" s="46" t="s">
        <v>98</v>
      </c>
      <c r="G90" s="15"/>
    </row>
    <row r="91" spans="1:7" x14ac:dyDescent="0.25">
      <c r="A91" s="47" t="s">
        <v>83</v>
      </c>
      <c r="B91" s="12">
        <v>0.4</v>
      </c>
      <c r="C91" s="48">
        <v>39800</v>
      </c>
      <c r="D91" s="48">
        <v>46700</v>
      </c>
      <c r="E91" s="48">
        <v>52700</v>
      </c>
      <c r="F91" s="49" t="s">
        <v>98</v>
      </c>
      <c r="G91" s="15"/>
    </row>
    <row r="92" spans="1:7" x14ac:dyDescent="0.25">
      <c r="A92" s="44" t="s">
        <v>84</v>
      </c>
      <c r="B92" s="11">
        <v>0.4</v>
      </c>
      <c r="C92" s="45">
        <v>37700</v>
      </c>
      <c r="D92" s="45">
        <v>44100</v>
      </c>
      <c r="E92" s="45">
        <v>49800</v>
      </c>
      <c r="F92" s="46" t="s">
        <v>97</v>
      </c>
      <c r="G92" s="15"/>
    </row>
    <row r="93" spans="1:7" x14ac:dyDescent="0.25">
      <c r="A93" s="44" t="s">
        <v>85</v>
      </c>
      <c r="B93" s="11">
        <v>0.33</v>
      </c>
      <c r="C93" s="45">
        <v>63300</v>
      </c>
      <c r="D93" s="45">
        <v>74100</v>
      </c>
      <c r="E93" s="45">
        <v>83700</v>
      </c>
      <c r="F93" s="46" t="s">
        <v>98</v>
      </c>
      <c r="G93" s="15"/>
    </row>
    <row r="94" spans="1:7" x14ac:dyDescent="0.25">
      <c r="A94" s="47" t="s">
        <v>86</v>
      </c>
      <c r="B94" s="12">
        <v>0.4</v>
      </c>
      <c r="C94" s="48">
        <v>42300</v>
      </c>
      <c r="D94" s="48">
        <v>49500</v>
      </c>
      <c r="E94" s="48">
        <v>56000</v>
      </c>
      <c r="F94" s="49" t="s">
        <v>98</v>
      </c>
      <c r="G94" s="15"/>
    </row>
    <row r="95" spans="1:7" ht="13" thickBot="1" x14ac:dyDescent="0.3">
      <c r="A95" s="50" t="s">
        <v>87</v>
      </c>
      <c r="B95" s="9">
        <v>0.45</v>
      </c>
      <c r="C95" s="51">
        <v>26200</v>
      </c>
      <c r="D95" s="51">
        <v>30600</v>
      </c>
      <c r="E95" s="51">
        <v>34500</v>
      </c>
      <c r="F95" s="52" t="s">
        <v>98</v>
      </c>
      <c r="G95" s="15"/>
    </row>
    <row r="96" spans="1:7" x14ac:dyDescent="0.25">
      <c r="A96" s="15"/>
      <c r="B96" s="15"/>
      <c r="C96" s="15"/>
      <c r="D96" s="15"/>
      <c r="E96" s="15"/>
      <c r="F96" s="15"/>
      <c r="G96" s="15"/>
    </row>
  </sheetData>
  <sheetProtection algorithmName="SHA-512" hashValue="dQq7eosIhCOb4D+mkoGI+CpXMoyBGDcTNuUy4RkPEcwHG7qYRvjTCtrgz7bdAQKW886uCYqMmXedpj/HsciFcQ==" saltValue="oz4K3Ygx3amcF/xi443hhA==" spinCount="100000" sheet="1" objects="1" scenarios="1" selectLockedCells="1"/>
  <mergeCells count="13">
    <mergeCell ref="G27:G31"/>
    <mergeCell ref="A20:A24"/>
    <mergeCell ref="C20:C23"/>
    <mergeCell ref="B24:F24"/>
    <mergeCell ref="A1:B1"/>
    <mergeCell ref="C1:G1"/>
    <mergeCell ref="A2:G2"/>
    <mergeCell ref="A3:G3"/>
    <mergeCell ref="A4:G4"/>
    <mergeCell ref="G20:G23"/>
    <mergeCell ref="B20:B23"/>
    <mergeCell ref="D20:D22"/>
    <mergeCell ref="E20:E22"/>
  </mergeCells>
  <conditionalFormatting sqref="B16">
    <cfRule type="expression" dxfId="2" priority="4">
      <formula>AND(G$6&lt;&gt;A$28,B$16&gt;25%*B$19)</formula>
    </cfRule>
  </conditionalFormatting>
  <conditionalFormatting sqref="A20">
    <cfRule type="expression" dxfId="1" priority="3">
      <formula>B16&gt;25%*B19</formula>
    </cfRule>
  </conditionalFormatting>
  <conditionalFormatting sqref="B19">
    <cfRule type="cellIs" dxfId="0" priority="2" operator="greaterThan">
      <formula>IF(IF(ISERROR(VLOOKUP(G$6,ELI_PU,6)),"",VLOOKUP(G$6,ELI_PU,6))="Small",15,30)</formula>
    </cfRule>
  </conditionalFormatting>
  <dataValidations count="1">
    <dataValidation type="list" allowBlank="1" showInputMessage="1" showErrorMessage="1" sqref="G6">
      <formula1>$A$28:$A$95</formula1>
    </dataValidation>
  </dataValidations>
  <pageMargins left="0.7" right="0.7" top="0.75" bottom="0.75" header="0.3" footer="0.3"/>
  <pageSetup scale="96"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2015-09-08T17:31:07Z</cp:lastPrinted>
  <dcterms:created xsi:type="dcterms:W3CDTF">2015-07-20T21:55:29Z</dcterms:created>
  <dcterms:modified xsi:type="dcterms:W3CDTF">2015-09-08T17:39:11Z</dcterms:modified>
</cp:coreProperties>
</file>