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Desktop\"/>
    </mc:Choice>
  </mc:AlternateContent>
  <bookViews>
    <workbookView xWindow="0" yWindow="0" windowWidth="23040" windowHeight="8508"/>
  </bookViews>
  <sheets>
    <sheet name="for posting" sheetId="1" r:id="rId1"/>
  </sheets>
  <definedNames>
    <definedName name="_xlnm.Print_Area" localSheetId="0">'for posting'!$A$1:$AA$13</definedName>
    <definedName name="_xlnm.Print_Titles" localSheetId="0">'for posting'!$A:$B,'for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W13" i="1"/>
  <c r="V13" i="1"/>
  <c r="U13" i="1"/>
  <c r="Z13" i="1" s="1"/>
  <c r="T13" i="1"/>
  <c r="Q13" i="1"/>
  <c r="X12" i="1"/>
  <c r="W12" i="1"/>
  <c r="V12" i="1"/>
  <c r="T12" i="1"/>
  <c r="U12" i="1" s="1"/>
  <c r="Q12" i="1"/>
  <c r="Z12" i="1" s="1"/>
  <c r="X11" i="1"/>
  <c r="W11" i="1"/>
  <c r="V11" i="1"/>
  <c r="T11" i="1"/>
  <c r="U11" i="1" s="1"/>
  <c r="Q11" i="1"/>
  <c r="Z11" i="1" s="1"/>
  <c r="X10" i="1"/>
  <c r="W10" i="1"/>
  <c r="V10" i="1"/>
  <c r="U10" i="1"/>
  <c r="Z10" i="1" s="1"/>
  <c r="T10" i="1"/>
  <c r="Q10" i="1"/>
  <c r="X9" i="1"/>
  <c r="W9" i="1"/>
  <c r="V9" i="1"/>
  <c r="U9" i="1"/>
  <c r="Z9" i="1" s="1"/>
  <c r="T9" i="1"/>
  <c r="Q9" i="1"/>
  <c r="X8" i="1"/>
  <c r="W8" i="1"/>
  <c r="V8" i="1"/>
  <c r="T8" i="1"/>
  <c r="U8" i="1" s="1"/>
  <c r="Q8" i="1"/>
  <c r="X7" i="1"/>
  <c r="W7" i="1"/>
  <c r="V7" i="1"/>
  <c r="T7" i="1"/>
  <c r="U7" i="1" s="1"/>
  <c r="Q7" i="1"/>
  <c r="Z7" i="1" s="1"/>
  <c r="X6" i="1"/>
  <c r="W6" i="1"/>
  <c r="V6" i="1"/>
  <c r="U6" i="1"/>
  <c r="Z6" i="1" s="1"/>
  <c r="T6" i="1"/>
  <c r="Q6" i="1"/>
  <c r="X5" i="1"/>
  <c r="W5" i="1"/>
  <c r="V5" i="1"/>
  <c r="U5" i="1"/>
  <c r="Z5" i="1" s="1"/>
  <c r="T5" i="1"/>
  <c r="Q5" i="1"/>
  <c r="X4" i="1"/>
  <c r="W4" i="1"/>
  <c r="V4" i="1"/>
  <c r="T4" i="1"/>
  <c r="U4" i="1" s="1"/>
  <c r="Q4" i="1"/>
  <c r="Z4" i="1" s="1"/>
  <c r="X3" i="1"/>
  <c r="W3" i="1"/>
  <c r="V3" i="1"/>
  <c r="U3" i="1"/>
  <c r="T3" i="1"/>
  <c r="Q3" i="1"/>
  <c r="Z3" i="1" s="1"/>
  <c r="X2" i="1"/>
  <c r="W2" i="1"/>
  <c r="V2" i="1"/>
  <c r="U2" i="1"/>
  <c r="Z2" i="1" s="1"/>
  <c r="T2" i="1"/>
  <c r="Q2" i="1"/>
  <c r="Z8" i="1" l="1"/>
</calcChain>
</file>

<file path=xl/sharedStrings.xml><?xml version="1.0" encoding="utf-8"?>
<sst xmlns="http://schemas.openxmlformats.org/spreadsheetml/2006/main" count="194" uniqueCount="109">
  <si>
    <t>Application Number</t>
  </si>
  <si>
    <t>Name of proposed Development</t>
  </si>
  <si>
    <t>County</t>
  </si>
  <si>
    <t>Development Location</t>
  </si>
  <si>
    <t>Contact Name</t>
  </si>
  <si>
    <t>Name Of Applicant</t>
  </si>
  <si>
    <t>100% NP?</t>
  </si>
  <si>
    <t>Occupied Units?</t>
  </si>
  <si>
    <t>Dev Type</t>
  </si>
  <si>
    <t>Involves Demolition?</t>
  </si>
  <si>
    <t>IB</t>
  </si>
  <si>
    <t>CRH or SLU?</t>
  </si>
  <si>
    <t>Shared Housing?</t>
  </si>
  <si>
    <t>Dev Category</t>
  </si>
  <si>
    <t>Proposed number of Residents</t>
  </si>
  <si>
    <t>Total Units</t>
  </si>
  <si>
    <t>Maximum Base Loan</t>
  </si>
  <si>
    <t>Number of Bedrooms Added</t>
  </si>
  <si>
    <t>Bathroom Facilites Added?</t>
  </si>
  <si>
    <t>If Renovation existing CRH, additional Funding for adding Bedrooms</t>
  </si>
  <si>
    <t>If Renovation existing CRH and adding Bedrooms, additional funding for adding bathrooms?</t>
  </si>
  <si>
    <t>If Renovation of CRH with 6 Residents, add $25,000</t>
  </si>
  <si>
    <t>If New Construction and involves Demolition, add $10,000</t>
  </si>
  <si>
    <t>If New Construction or Rehabilitation, 6 Residents and in South Florida, South Florida Boost</t>
  </si>
  <si>
    <t>Max Funding for Predevelopment and Credit Underwriting Costs</t>
  </si>
  <si>
    <t>Maximum Eligible Funding Award Amount</t>
  </si>
  <si>
    <t>Lottery</t>
  </si>
  <si>
    <t>2017-268G</t>
  </si>
  <si>
    <t>Santa Rosa North</t>
  </si>
  <si>
    <t>Santa Rosa</t>
  </si>
  <si>
    <t>We will provide development location and required site control documentation within the 90 calendar days of receiving the preliinary award.  Location will be in the Milton, Florida area, as previously stated.</t>
  </si>
  <si>
    <t>John  Roper</t>
  </si>
  <si>
    <t>Horizons of Okaloosa County d/b/a The Arc of the Emerald Coast</t>
  </si>
  <si>
    <t>Y</t>
  </si>
  <si>
    <t>N</t>
  </si>
  <si>
    <t>CRH</t>
  </si>
  <si>
    <t>NC</t>
  </si>
  <si>
    <t>2017-269G</t>
  </si>
  <si>
    <t>Wards Creek Group Home</t>
  </si>
  <si>
    <t>St. Johns</t>
  </si>
  <si>
    <t>6315 SR 16 Saint Augustine Fl. 32092</t>
  </si>
  <si>
    <t>David M Vinson</t>
  </si>
  <si>
    <t>The Arc of the St. John's Inc.</t>
  </si>
  <si>
    <t/>
  </si>
  <si>
    <t>2017-270G</t>
  </si>
  <si>
    <t>Nunn Group Home</t>
  </si>
  <si>
    <t>Volusia</t>
  </si>
  <si>
    <t>Not known at this time</t>
  </si>
  <si>
    <t>Steven C. DeVane</t>
  </si>
  <si>
    <t>Duvall Homes, Inc.</t>
  </si>
  <si>
    <t>N/A</t>
  </si>
  <si>
    <t>2017-271G</t>
  </si>
  <si>
    <t>Binkley Woods</t>
  </si>
  <si>
    <t>Escambia</t>
  </si>
  <si>
    <t>8240 Binkley Street
Pensacola, FL 32514</t>
  </si>
  <si>
    <t>Timothy H. Evans</t>
  </si>
  <si>
    <t>Northwest Florida Community Housing Development Corporation</t>
  </si>
  <si>
    <t>DX</t>
  </si>
  <si>
    <t>SLU</t>
  </si>
  <si>
    <t>2017-272G</t>
  </si>
  <si>
    <t>Bickel Group Home</t>
  </si>
  <si>
    <t>Palm Beach</t>
  </si>
  <si>
    <t>At the time of the application deadline, the address number, street name, and name of the city and/or the street name, closest designated intersection, and either name of city or unincorporated area of the county is not known.</t>
  </si>
  <si>
    <t>Russell J. Greene</t>
  </si>
  <si>
    <t>The Arc of Palm Beach County, Inc.</t>
  </si>
  <si>
    <t>2017-273G</t>
  </si>
  <si>
    <t>Attain's 2017 Community Residential Home #1</t>
  </si>
  <si>
    <t>Orange</t>
  </si>
  <si>
    <t>Not applicable</t>
  </si>
  <si>
    <t>Craig A. Cook PhD.,</t>
  </si>
  <si>
    <t>CRYSTAL LAKES SUPPORTIVE ENVIRONMENTS INC. dba ATTAIN INC.</t>
  </si>
  <si>
    <t>A/R</t>
  </si>
  <si>
    <t>1-3</t>
  </si>
  <si>
    <t>2017-274G</t>
  </si>
  <si>
    <t>Attain's 2017 Community Residential Home #2</t>
  </si>
  <si>
    <t>Craig A. Cook PhD., BCBA-D</t>
  </si>
  <si>
    <t>2017-275G</t>
  </si>
  <si>
    <t>Miami Road Group Home</t>
  </si>
  <si>
    <t>1716 Miami Road
Orlando, FL 32825</t>
  </si>
  <si>
    <t>Sharon L Gossman</t>
  </si>
  <si>
    <t>Central Florida Group Homes, L.L.C. (Central Florida Group Homes, L.L.C. is... &lt;a href='javascript: void(0);' onclick="MoreInDetail('2017-275G',19)"&gt;[More In Detail]&lt;/a&gt;</t>
  </si>
  <si>
    <t>Ren</t>
  </si>
  <si>
    <t>NO Bedrooms being added</t>
  </si>
  <si>
    <t>2017-276G</t>
  </si>
  <si>
    <t>Winter Park Group Home</t>
  </si>
  <si>
    <t>Seminole</t>
  </si>
  <si>
    <t>511 Winter Park Drive
Casselberry, FL  32707</t>
  </si>
  <si>
    <t>Central Florida Group Homes, L.L.C. (Central Florida Group Homes, L.L.C. is... &lt;a href='javascript: void(0);' onclick="MoreInDetail('2017-276G',19)"&gt;[More In Detail]&lt;/a&gt;</t>
  </si>
  <si>
    <t>2017-277G</t>
  </si>
  <si>
    <t>The Magnolia Place Home at The Arc of Alachua County</t>
  </si>
  <si>
    <t>Alachua</t>
  </si>
  <si>
    <t>Our location has not yet been determined. However we are interested in a parcel located in the Glen Springs East area of Gainesville and hope this property works out to suit our needs.</t>
  </si>
  <si>
    <t>Judi L. Scarborough</t>
  </si>
  <si>
    <t>The Arc of Alachua County, Inc.</t>
  </si>
  <si>
    <t>2017-278G</t>
  </si>
  <si>
    <t>The Commons at Speer Village Phase I</t>
  </si>
  <si>
    <t>Pasco</t>
  </si>
  <si>
    <t>7349 Plathe Road New Port Richey, FL 34653</t>
  </si>
  <si>
    <t>Mark  Wickham</t>
  </si>
  <si>
    <t>Youth and Family Alternatives, Inc.</t>
  </si>
  <si>
    <t>Other</t>
  </si>
  <si>
    <t>both</t>
  </si>
  <si>
    <t>Not applicable.</t>
  </si>
  <si>
    <t>2017-279G</t>
  </si>
  <si>
    <t>Sunset Group Home</t>
  </si>
  <si>
    <t>Highlands</t>
  </si>
  <si>
    <t>1407 Sunset Drive, Sebring, FL</t>
  </si>
  <si>
    <t>Rhonda K. Beckman</t>
  </si>
  <si>
    <t>Ridge Area Arc,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</si>
</sst>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zoomScale="60" zoomScaleNormal="60" zoomScaleSheetLayoutView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2" x14ac:dyDescent="0.3"/>
  <cols>
    <col min="1" max="1" width="10.109375" style="12" customWidth="1"/>
    <col min="2" max="2" width="20.44140625" style="12" customWidth="1"/>
    <col min="3" max="3" width="10.44140625" style="12" customWidth="1"/>
    <col min="4" max="4" width="29.109375" style="12" customWidth="1"/>
    <col min="5" max="5" width="15.21875" style="12" customWidth="1"/>
    <col min="6" max="6" width="23.21875" style="12" customWidth="1"/>
    <col min="7" max="7" width="5.109375" style="13" customWidth="1"/>
    <col min="8" max="8" width="8.109375" style="13" customWidth="1"/>
    <col min="9" max="9" width="5.44140625" style="13" customWidth="1"/>
    <col min="10" max="10" width="12.33203125" style="3" customWidth="1"/>
    <col min="11" max="11" width="2.88671875" style="3" customWidth="1"/>
    <col min="12" max="12" width="5.44140625" style="13" customWidth="1"/>
    <col min="13" max="13" width="9.33203125" style="3" customWidth="1"/>
    <col min="14" max="14" width="10.5546875" style="3" customWidth="1"/>
    <col min="15" max="15" width="9.77734375" style="3" customWidth="1"/>
    <col min="16" max="16" width="7" style="3" customWidth="1"/>
    <col min="17" max="17" width="10.21875" style="14" customWidth="1"/>
    <col min="18" max="18" width="10.6640625" style="3" customWidth="1"/>
    <col min="19" max="19" width="9.5546875" style="3" customWidth="1"/>
    <col min="20" max="21" width="16.109375" style="3" customWidth="1"/>
    <col min="22" max="23" width="12.33203125" style="3" customWidth="1"/>
    <col min="24" max="24" width="16.109375" style="13" customWidth="1"/>
    <col min="25" max="25" width="14.5546875" style="13" customWidth="1"/>
    <col min="26" max="26" width="13.21875" style="13" customWidth="1"/>
    <col min="27" max="27" width="7.5546875" style="11" customWidth="1"/>
    <col min="28" max="16384" width="8.88671875" style="11"/>
  </cols>
  <sheetData>
    <row r="1" spans="1:27" s="3" customFormat="1" ht="70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72" x14ac:dyDescent="0.3">
      <c r="A2" s="4" t="s">
        <v>27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1" t="s">
        <v>33</v>
      </c>
      <c r="H2" s="1" t="s">
        <v>33</v>
      </c>
      <c r="I2" s="2"/>
      <c r="J2" s="2" t="s">
        <v>33</v>
      </c>
      <c r="K2" s="2" t="s">
        <v>34</v>
      </c>
      <c r="L2" s="2" t="s">
        <v>35</v>
      </c>
      <c r="M2" s="2"/>
      <c r="N2" s="2" t="s">
        <v>36</v>
      </c>
      <c r="O2" s="2">
        <v>6</v>
      </c>
      <c r="P2" s="2"/>
      <c r="Q2" s="5">
        <f t="shared" ref="Q2:Q13" si="0">IF(AND(L2="CRH",N2&lt;&gt;"Ren",O2=6),400000,IF(AND(L2="SLU",M2="N",P2=3),34000,IF(AND(L2="SLU",M2="N",P2=6),500000,IF(N2="ren",O2*14000,IF(O2&gt;=9,500000,IF(O2&gt;=6,395000,IF(O2=5,340000,IF(O2=4,290000,235000))))))))</f>
        <v>400000</v>
      </c>
      <c r="R2" s="6"/>
      <c r="S2" s="2"/>
      <c r="T2" s="7">
        <f t="shared" ref="T2:T13" si="1">IF(AND(N2="Renovation",L2="CRH",R2=1),32000,IF(AND(N2="Renovation",L2="CRH",R2=2),52000,IF(AND(N2="Renovation",L2="CRH",R2=3),72000,0)))</f>
        <v>0</v>
      </c>
      <c r="U2" s="7">
        <f t="shared" ref="U2:U13" si="2">IF(AND(T2&gt;0,S2="Y"),15000,0)</f>
        <v>0</v>
      </c>
      <c r="V2" s="7">
        <f t="shared" ref="V2:V13" si="3">IF(AND(N2="Ren",L2="CRH",O2=6),25000,0)</f>
        <v>0</v>
      </c>
      <c r="W2" s="7">
        <f t="shared" ref="W2:W13" si="4">IF(AND(J2="Y",N2="NC"),10000,0)</f>
        <v>10000</v>
      </c>
      <c r="X2" s="8">
        <f t="shared" ref="X2:X13" si="5">IF(AND(OR(C2="Broward",C2="Miami-Dade",C2="Palm Beach"),OR(N2="NC",N2="Rehabilitation"),O2&lt;=6),100000,0)</f>
        <v>0</v>
      </c>
      <c r="Y2" s="9">
        <v>17000</v>
      </c>
      <c r="Z2" s="9">
        <f t="shared" ref="Z2:Z13" si="6">Q2+T2+U2+V2+W2+X2+Y2</f>
        <v>427000</v>
      </c>
      <c r="AA2" s="10">
        <v>1</v>
      </c>
    </row>
    <row r="3" spans="1:27" x14ac:dyDescent="0.3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1" t="s">
        <v>33</v>
      </c>
      <c r="H3" s="1" t="s">
        <v>34</v>
      </c>
      <c r="I3" s="2"/>
      <c r="J3" s="2" t="s">
        <v>34</v>
      </c>
      <c r="K3" s="2" t="s">
        <v>34</v>
      </c>
      <c r="L3" s="2" t="s">
        <v>35</v>
      </c>
      <c r="M3" s="2"/>
      <c r="N3" s="2" t="s">
        <v>36</v>
      </c>
      <c r="O3" s="2">
        <v>6</v>
      </c>
      <c r="P3" s="2"/>
      <c r="Q3" s="5">
        <f t="shared" si="0"/>
        <v>400000</v>
      </c>
      <c r="R3" s="6" t="s">
        <v>43</v>
      </c>
      <c r="S3" s="2" t="s">
        <v>34</v>
      </c>
      <c r="T3" s="7">
        <f t="shared" si="1"/>
        <v>0</v>
      </c>
      <c r="U3" s="7">
        <f t="shared" si="2"/>
        <v>0</v>
      </c>
      <c r="V3" s="7">
        <f t="shared" si="3"/>
        <v>0</v>
      </c>
      <c r="W3" s="7">
        <f t="shared" si="4"/>
        <v>0</v>
      </c>
      <c r="X3" s="9">
        <f t="shared" si="5"/>
        <v>0</v>
      </c>
      <c r="Y3" s="9">
        <v>17000</v>
      </c>
      <c r="Z3" s="9">
        <f t="shared" si="6"/>
        <v>417000</v>
      </c>
      <c r="AA3" s="10">
        <v>7</v>
      </c>
    </row>
    <row r="4" spans="1:27" x14ac:dyDescent="0.3">
      <c r="A4" s="4" t="s">
        <v>44</v>
      </c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1" t="s">
        <v>33</v>
      </c>
      <c r="H4" s="1" t="s">
        <v>34</v>
      </c>
      <c r="I4" s="2"/>
      <c r="J4" s="2" t="s">
        <v>34</v>
      </c>
      <c r="K4" s="2" t="s">
        <v>34</v>
      </c>
      <c r="L4" s="2" t="s">
        <v>35</v>
      </c>
      <c r="M4" s="2"/>
      <c r="N4" s="2" t="s">
        <v>36</v>
      </c>
      <c r="O4" s="2">
        <v>6</v>
      </c>
      <c r="P4" s="2"/>
      <c r="Q4" s="5">
        <f t="shared" si="0"/>
        <v>400000</v>
      </c>
      <c r="R4" s="6" t="s">
        <v>50</v>
      </c>
      <c r="S4" s="2" t="s">
        <v>34</v>
      </c>
      <c r="T4" s="7">
        <f t="shared" si="1"/>
        <v>0</v>
      </c>
      <c r="U4" s="7">
        <f t="shared" si="2"/>
        <v>0</v>
      </c>
      <c r="V4" s="7">
        <f t="shared" si="3"/>
        <v>0</v>
      </c>
      <c r="W4" s="7">
        <f t="shared" si="4"/>
        <v>0</v>
      </c>
      <c r="X4" s="9">
        <f t="shared" si="5"/>
        <v>0</v>
      </c>
      <c r="Y4" s="9">
        <v>17000</v>
      </c>
      <c r="Z4" s="9">
        <f t="shared" si="6"/>
        <v>417000</v>
      </c>
      <c r="AA4" s="10">
        <v>3</v>
      </c>
    </row>
    <row r="5" spans="1:27" ht="36" x14ac:dyDescent="0.3">
      <c r="A5" s="4" t="s">
        <v>51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1" t="s">
        <v>33</v>
      </c>
      <c r="H5" s="1" t="s">
        <v>34</v>
      </c>
      <c r="I5" s="2" t="s">
        <v>57</v>
      </c>
      <c r="J5" s="2" t="s">
        <v>34</v>
      </c>
      <c r="K5" s="2"/>
      <c r="L5" s="2" t="s">
        <v>58</v>
      </c>
      <c r="M5" s="2" t="s">
        <v>33</v>
      </c>
      <c r="N5" s="2" t="s">
        <v>36</v>
      </c>
      <c r="O5" s="2">
        <v>9</v>
      </c>
      <c r="P5" s="2">
        <v>6</v>
      </c>
      <c r="Q5" s="5">
        <f t="shared" si="0"/>
        <v>500000</v>
      </c>
      <c r="R5" s="6" t="s">
        <v>43</v>
      </c>
      <c r="S5" s="2" t="s">
        <v>34</v>
      </c>
      <c r="T5" s="7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  <c r="X5" s="9">
        <f t="shared" si="5"/>
        <v>0</v>
      </c>
      <c r="Y5" s="9">
        <v>17000</v>
      </c>
      <c r="Z5" s="9">
        <f t="shared" si="6"/>
        <v>517000</v>
      </c>
      <c r="AA5" s="10">
        <v>5</v>
      </c>
    </row>
    <row r="6" spans="1:27" ht="72" x14ac:dyDescent="0.3">
      <c r="A6" s="4" t="s">
        <v>59</v>
      </c>
      <c r="B6" s="4" t="s">
        <v>60</v>
      </c>
      <c r="C6" s="4" t="s">
        <v>61</v>
      </c>
      <c r="D6" s="4" t="s">
        <v>62</v>
      </c>
      <c r="E6" s="4" t="s">
        <v>63</v>
      </c>
      <c r="F6" s="4" t="s">
        <v>64</v>
      </c>
      <c r="G6" s="1" t="s">
        <v>33</v>
      </c>
      <c r="H6" s="1" t="s">
        <v>33</v>
      </c>
      <c r="I6" s="2"/>
      <c r="J6" s="2" t="s">
        <v>34</v>
      </c>
      <c r="K6" s="2" t="s">
        <v>34</v>
      </c>
      <c r="L6" s="2" t="s">
        <v>35</v>
      </c>
      <c r="M6" s="2"/>
      <c r="N6" s="2" t="s">
        <v>36</v>
      </c>
      <c r="O6" s="2">
        <v>6</v>
      </c>
      <c r="P6" s="2"/>
      <c r="Q6" s="5">
        <f t="shared" si="0"/>
        <v>400000</v>
      </c>
      <c r="R6" s="6" t="s">
        <v>43</v>
      </c>
      <c r="S6" s="2" t="s">
        <v>34</v>
      </c>
      <c r="T6" s="7">
        <f t="shared" si="1"/>
        <v>0</v>
      </c>
      <c r="U6" s="7">
        <f t="shared" si="2"/>
        <v>0</v>
      </c>
      <c r="V6" s="7">
        <f t="shared" si="3"/>
        <v>0</v>
      </c>
      <c r="W6" s="7">
        <f t="shared" si="4"/>
        <v>0</v>
      </c>
      <c r="X6" s="9">
        <f t="shared" si="5"/>
        <v>100000</v>
      </c>
      <c r="Y6" s="9">
        <v>17000</v>
      </c>
      <c r="Z6" s="9">
        <f t="shared" si="6"/>
        <v>517000</v>
      </c>
      <c r="AA6" s="10">
        <v>11</v>
      </c>
    </row>
    <row r="7" spans="1:27" ht="36" x14ac:dyDescent="0.3">
      <c r="A7" s="4" t="s">
        <v>65</v>
      </c>
      <c r="B7" s="4" t="s">
        <v>66</v>
      </c>
      <c r="C7" s="4" t="s">
        <v>67</v>
      </c>
      <c r="D7" s="4" t="s">
        <v>68</v>
      </c>
      <c r="E7" s="4" t="s">
        <v>69</v>
      </c>
      <c r="F7" s="4" t="s">
        <v>70</v>
      </c>
      <c r="G7" s="1" t="s">
        <v>34</v>
      </c>
      <c r="H7" s="1" t="s">
        <v>33</v>
      </c>
      <c r="I7" s="2"/>
      <c r="J7" s="2" t="s">
        <v>34</v>
      </c>
      <c r="K7" s="2" t="s">
        <v>33</v>
      </c>
      <c r="L7" s="2" t="s">
        <v>35</v>
      </c>
      <c r="M7" s="2" t="s">
        <v>34</v>
      </c>
      <c r="N7" s="2" t="s">
        <v>71</v>
      </c>
      <c r="O7" s="2">
        <v>6</v>
      </c>
      <c r="P7" s="2"/>
      <c r="Q7" s="5">
        <f t="shared" si="0"/>
        <v>400000</v>
      </c>
      <c r="R7" s="6" t="s">
        <v>72</v>
      </c>
      <c r="S7" s="2" t="s">
        <v>33</v>
      </c>
      <c r="T7" s="7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  <c r="X7" s="9">
        <f t="shared" si="5"/>
        <v>0</v>
      </c>
      <c r="Y7" s="9">
        <v>17000</v>
      </c>
      <c r="Z7" s="9">
        <f t="shared" si="6"/>
        <v>417000</v>
      </c>
      <c r="AA7" s="10">
        <v>2</v>
      </c>
    </row>
    <row r="8" spans="1:27" ht="36" x14ac:dyDescent="0.3">
      <c r="A8" s="4" t="s">
        <v>73</v>
      </c>
      <c r="B8" s="4" t="s">
        <v>74</v>
      </c>
      <c r="C8" s="4" t="s">
        <v>67</v>
      </c>
      <c r="D8" s="4" t="s">
        <v>68</v>
      </c>
      <c r="E8" s="4" t="s">
        <v>75</v>
      </c>
      <c r="F8" s="4" t="s">
        <v>70</v>
      </c>
      <c r="G8" s="1" t="s">
        <v>34</v>
      </c>
      <c r="H8" s="1" t="s">
        <v>33</v>
      </c>
      <c r="I8" s="2"/>
      <c r="J8" s="2" t="s">
        <v>34</v>
      </c>
      <c r="K8" s="2" t="s">
        <v>33</v>
      </c>
      <c r="L8" s="2" t="s">
        <v>35</v>
      </c>
      <c r="M8" s="2" t="s">
        <v>34</v>
      </c>
      <c r="N8" s="2" t="s">
        <v>71</v>
      </c>
      <c r="O8" s="2">
        <v>6</v>
      </c>
      <c r="P8" s="2"/>
      <c r="Q8" s="5">
        <f t="shared" si="0"/>
        <v>400000</v>
      </c>
      <c r="R8" s="6" t="s">
        <v>72</v>
      </c>
      <c r="S8" s="2" t="s">
        <v>33</v>
      </c>
      <c r="T8" s="7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9">
        <f t="shared" si="5"/>
        <v>0</v>
      </c>
      <c r="Y8" s="9">
        <v>17000</v>
      </c>
      <c r="Z8" s="9">
        <f t="shared" si="6"/>
        <v>417000</v>
      </c>
      <c r="AA8" s="10">
        <v>8</v>
      </c>
    </row>
    <row r="9" spans="1:27" ht="72" x14ac:dyDescent="0.3">
      <c r="A9" s="4" t="s">
        <v>76</v>
      </c>
      <c r="B9" s="4" t="s">
        <v>77</v>
      </c>
      <c r="C9" s="4" t="s">
        <v>67</v>
      </c>
      <c r="D9" s="4" t="s">
        <v>78</v>
      </c>
      <c r="E9" s="4" t="s">
        <v>79</v>
      </c>
      <c r="F9" s="4" t="s">
        <v>80</v>
      </c>
      <c r="G9" s="1" t="s">
        <v>33</v>
      </c>
      <c r="H9" s="1" t="s">
        <v>34</v>
      </c>
      <c r="I9" s="2"/>
      <c r="J9" s="2"/>
      <c r="K9" s="2" t="s">
        <v>33</v>
      </c>
      <c r="L9" s="2" t="s">
        <v>35</v>
      </c>
      <c r="M9" s="2"/>
      <c r="N9" s="2" t="s">
        <v>81</v>
      </c>
      <c r="O9" s="2">
        <v>6</v>
      </c>
      <c r="P9" s="2"/>
      <c r="Q9" s="5">
        <f t="shared" si="0"/>
        <v>84000</v>
      </c>
      <c r="R9" s="6" t="s">
        <v>82</v>
      </c>
      <c r="S9" s="2" t="s">
        <v>34</v>
      </c>
      <c r="T9" s="7">
        <f t="shared" si="1"/>
        <v>0</v>
      </c>
      <c r="U9" s="7">
        <f t="shared" si="2"/>
        <v>0</v>
      </c>
      <c r="V9" s="7">
        <f t="shared" si="3"/>
        <v>25000</v>
      </c>
      <c r="W9" s="7">
        <f t="shared" si="4"/>
        <v>0</v>
      </c>
      <c r="X9" s="9">
        <f t="shared" si="5"/>
        <v>0</v>
      </c>
      <c r="Y9" s="9">
        <v>17000</v>
      </c>
      <c r="Z9" s="9">
        <f t="shared" si="6"/>
        <v>126000</v>
      </c>
      <c r="AA9" s="10">
        <v>6</v>
      </c>
    </row>
    <row r="10" spans="1:27" ht="72" x14ac:dyDescent="0.3">
      <c r="A10" s="4" t="s">
        <v>83</v>
      </c>
      <c r="B10" s="4" t="s">
        <v>84</v>
      </c>
      <c r="C10" s="4" t="s">
        <v>85</v>
      </c>
      <c r="D10" s="4" t="s">
        <v>86</v>
      </c>
      <c r="E10" s="4" t="s">
        <v>79</v>
      </c>
      <c r="F10" s="4" t="s">
        <v>87</v>
      </c>
      <c r="G10" s="1" t="s">
        <v>33</v>
      </c>
      <c r="H10" s="1" t="s">
        <v>34</v>
      </c>
      <c r="I10" s="2"/>
      <c r="J10" s="2"/>
      <c r="K10" s="2" t="s">
        <v>33</v>
      </c>
      <c r="L10" s="2" t="s">
        <v>35</v>
      </c>
      <c r="M10" s="2"/>
      <c r="N10" s="2" t="s">
        <v>81</v>
      </c>
      <c r="O10" s="2">
        <v>6</v>
      </c>
      <c r="P10" s="2"/>
      <c r="Q10" s="5">
        <f t="shared" si="0"/>
        <v>84000</v>
      </c>
      <c r="R10" s="6" t="s">
        <v>82</v>
      </c>
      <c r="S10" s="2" t="s">
        <v>34</v>
      </c>
      <c r="T10" s="7">
        <f t="shared" si="1"/>
        <v>0</v>
      </c>
      <c r="U10" s="7">
        <f t="shared" si="2"/>
        <v>0</v>
      </c>
      <c r="V10" s="7">
        <f t="shared" si="3"/>
        <v>25000</v>
      </c>
      <c r="W10" s="7">
        <f t="shared" si="4"/>
        <v>0</v>
      </c>
      <c r="X10" s="9">
        <f t="shared" si="5"/>
        <v>0</v>
      </c>
      <c r="Y10" s="9">
        <v>17000</v>
      </c>
      <c r="Z10" s="9">
        <f t="shared" si="6"/>
        <v>126000</v>
      </c>
      <c r="AA10" s="10">
        <v>12</v>
      </c>
    </row>
    <row r="11" spans="1:27" ht="60" x14ac:dyDescent="0.3">
      <c r="A11" s="4" t="s">
        <v>88</v>
      </c>
      <c r="B11" s="4" t="s">
        <v>89</v>
      </c>
      <c r="C11" s="4" t="s">
        <v>90</v>
      </c>
      <c r="D11" s="4" t="s">
        <v>91</v>
      </c>
      <c r="E11" s="4" t="s">
        <v>92</v>
      </c>
      <c r="F11" s="4" t="s">
        <v>93</v>
      </c>
      <c r="G11" s="1" t="s">
        <v>33</v>
      </c>
      <c r="H11" s="1" t="s">
        <v>34</v>
      </c>
      <c r="I11" s="2"/>
      <c r="J11" s="2" t="s">
        <v>34</v>
      </c>
      <c r="K11" s="2" t="s">
        <v>33</v>
      </c>
      <c r="L11" s="2" t="s">
        <v>35</v>
      </c>
      <c r="M11" s="2"/>
      <c r="N11" s="2" t="s">
        <v>36</v>
      </c>
      <c r="O11" s="2">
        <v>6</v>
      </c>
      <c r="P11" s="2"/>
      <c r="Q11" s="5">
        <f t="shared" si="0"/>
        <v>400000</v>
      </c>
      <c r="R11" s="6" t="s">
        <v>50</v>
      </c>
      <c r="S11" s="2" t="s">
        <v>34</v>
      </c>
      <c r="T11" s="7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9">
        <f t="shared" si="5"/>
        <v>0</v>
      </c>
      <c r="Y11" s="9">
        <v>17000</v>
      </c>
      <c r="Z11" s="9">
        <f t="shared" si="6"/>
        <v>417000</v>
      </c>
      <c r="AA11" s="10">
        <v>4</v>
      </c>
    </row>
    <row r="12" spans="1:27" ht="24" x14ac:dyDescent="0.3">
      <c r="A12" s="4" t="s">
        <v>94</v>
      </c>
      <c r="B12" s="4" t="s">
        <v>95</v>
      </c>
      <c r="C12" s="4" t="s">
        <v>96</v>
      </c>
      <c r="D12" s="4" t="s">
        <v>97</v>
      </c>
      <c r="E12" s="4" t="s">
        <v>98</v>
      </c>
      <c r="F12" s="4" t="s">
        <v>99</v>
      </c>
      <c r="G12" s="1" t="s">
        <v>33</v>
      </c>
      <c r="H12" s="1" t="s">
        <v>34</v>
      </c>
      <c r="I12" s="2" t="s">
        <v>100</v>
      </c>
      <c r="J12" s="2" t="s">
        <v>34</v>
      </c>
      <c r="K12" s="2"/>
      <c r="L12" s="2" t="s">
        <v>58</v>
      </c>
      <c r="M12" s="2" t="s">
        <v>101</v>
      </c>
      <c r="N12" s="2" t="s">
        <v>36</v>
      </c>
      <c r="O12" s="2">
        <v>8</v>
      </c>
      <c r="P12" s="2">
        <v>6</v>
      </c>
      <c r="Q12" s="5">
        <f t="shared" si="0"/>
        <v>395000</v>
      </c>
      <c r="R12" s="6" t="s">
        <v>102</v>
      </c>
      <c r="S12" s="2"/>
      <c r="T12" s="7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9">
        <f t="shared" si="5"/>
        <v>0</v>
      </c>
      <c r="Y12" s="9">
        <v>17000</v>
      </c>
      <c r="Z12" s="9">
        <f t="shared" si="6"/>
        <v>412000</v>
      </c>
      <c r="AA12" s="10">
        <v>9</v>
      </c>
    </row>
    <row r="13" spans="1:27" x14ac:dyDescent="0.3">
      <c r="A13" s="4" t="s">
        <v>103</v>
      </c>
      <c r="B13" s="4" t="s">
        <v>104</v>
      </c>
      <c r="C13" s="4" t="s">
        <v>105</v>
      </c>
      <c r="D13" s="4" t="s">
        <v>106</v>
      </c>
      <c r="E13" s="4" t="s">
        <v>107</v>
      </c>
      <c r="F13" s="4" t="s">
        <v>108</v>
      </c>
      <c r="G13" s="1" t="s">
        <v>33</v>
      </c>
      <c r="H13" s="1" t="s">
        <v>34</v>
      </c>
      <c r="I13" s="2"/>
      <c r="J13" s="2" t="s">
        <v>34</v>
      </c>
      <c r="K13" s="2" t="s">
        <v>34</v>
      </c>
      <c r="L13" s="2" t="s">
        <v>35</v>
      </c>
      <c r="M13" s="2"/>
      <c r="N13" s="2" t="s">
        <v>81</v>
      </c>
      <c r="O13" s="2">
        <v>6</v>
      </c>
      <c r="P13" s="2" t="s">
        <v>43</v>
      </c>
      <c r="Q13" s="5">
        <f t="shared" si="0"/>
        <v>84000</v>
      </c>
      <c r="R13" s="6" t="s">
        <v>43</v>
      </c>
      <c r="S13" s="2"/>
      <c r="T13" s="7">
        <f t="shared" si="1"/>
        <v>0</v>
      </c>
      <c r="U13" s="7">
        <f t="shared" si="2"/>
        <v>0</v>
      </c>
      <c r="V13" s="7">
        <f t="shared" si="3"/>
        <v>25000</v>
      </c>
      <c r="W13" s="7">
        <f t="shared" si="4"/>
        <v>0</v>
      </c>
      <c r="X13" s="9">
        <f t="shared" si="5"/>
        <v>0</v>
      </c>
      <c r="Y13" s="9">
        <v>17000</v>
      </c>
      <c r="Z13" s="9">
        <f t="shared" si="6"/>
        <v>126000</v>
      </c>
      <c r="AA13" s="10">
        <v>10</v>
      </c>
    </row>
  </sheetData>
  <pageMargins left="0.7" right="0.7" top="0.75" bottom="0.75" header="0.3" footer="0.3"/>
  <pageSetup paperSize="5" scale="82" orientation="landscape" r:id="rId1"/>
  <headerFooter>
    <oddHeader>&amp;CRFA 2017-101 Application Submitted Report
(Subject to further review and verification)&amp;R5/4/17</oddHeader>
    <oddFooter>&amp;CPage &amp;P of &amp;N</oddFooter>
  </headerFooter>
  <colBreaks count="1" manualBreakCount="1">
    <brk id="1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posting</vt:lpstr>
      <vt:lpstr>'for posting'!Print_Area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2017-05-09T15:07:41Z</cp:lastPrinted>
  <dcterms:created xsi:type="dcterms:W3CDTF">2017-05-09T15:07:25Z</dcterms:created>
  <dcterms:modified xsi:type="dcterms:W3CDTF">2017-05-09T15:11:02Z</dcterms:modified>
</cp:coreProperties>
</file>