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LCox\Desktop\LDA\2017\"/>
    </mc:Choice>
  </mc:AlternateContent>
  <bookViews>
    <workbookView xWindow="0" yWindow="3000" windowWidth="16200" windowHeight="9696" tabRatio="438" firstSheet="1" activeTab="1"/>
  </bookViews>
  <sheets>
    <sheet name="Sheet1" sheetId="9" state="hidden" r:id="rId1"/>
    <sheet name="2017 County Summary " sheetId="10" r:id="rId2"/>
    <sheet name="2017 County Detail" sheetId="8" r:id="rId3"/>
    <sheet name="2017 County Summary" sheetId="6" state="hidden" r:id="rId4"/>
    <sheet name="Excluded" sheetId="3" state="hidden" r:id="rId5"/>
  </sheets>
  <definedNames>
    <definedName name="_xlnm._FilterDatabase" localSheetId="2" hidden="1">'2017 County Detail'!$A$1:$AH$1350</definedName>
    <definedName name="_xlnm._FilterDatabase" localSheetId="3" hidden="1">'2017 County Summary'!$A$1:$AH$1658</definedName>
    <definedName name="_xlnm.Print_Titles" localSheetId="2">'2017 County Detail'!$1:$1</definedName>
    <definedName name="_xlnm.Print_Titles" localSheetId="1">'2017 County Summary '!$1:$1</definedName>
  </definedNames>
  <calcPr calcId="171027"/>
  <pivotCaches>
    <pivotCache cacheId="0" r:id="rId6"/>
  </pivotCaches>
</workbook>
</file>

<file path=xl/calcChain.xml><?xml version="1.0" encoding="utf-8"?>
<calcChain xmlns="http://schemas.openxmlformats.org/spreadsheetml/2006/main">
  <c r="V173" i="6" l="1"/>
  <c r="V90" i="6"/>
  <c r="V91" i="6"/>
  <c r="V92" i="6"/>
  <c r="V93" i="6"/>
  <c r="V94" i="6"/>
  <c r="V95" i="6"/>
  <c r="V96" i="6"/>
  <c r="V97" i="6"/>
  <c r="V98" i="6"/>
  <c r="V99" i="6"/>
  <c r="V100" i="6"/>
  <c r="V102" i="6"/>
  <c r="V103" i="6"/>
  <c r="V104" i="6"/>
  <c r="V105" i="6"/>
  <c r="V87" i="6"/>
  <c r="V88" i="6"/>
  <c r="D6" i="6"/>
  <c r="K6" i="6"/>
  <c r="L6" i="6"/>
  <c r="I7" i="6"/>
  <c r="J7" i="6"/>
  <c r="D8" i="6"/>
  <c r="K8" i="6"/>
  <c r="L8" i="6"/>
  <c r="L7" i="6" s="1"/>
  <c r="D9" i="6"/>
  <c r="K9" i="6"/>
  <c r="L9" i="6"/>
  <c r="D10" i="6"/>
  <c r="K10" i="6"/>
  <c r="L10" i="6"/>
  <c r="V10" i="6"/>
  <c r="D11" i="6"/>
  <c r="K11" i="6"/>
  <c r="L11" i="6"/>
  <c r="V11" i="6"/>
  <c r="D12" i="6"/>
  <c r="K12" i="6"/>
  <c r="L12" i="6"/>
  <c r="V12" i="6"/>
  <c r="D13" i="6"/>
  <c r="K13" i="6"/>
  <c r="L13" i="6"/>
  <c r="V13" i="6"/>
  <c r="D14" i="6"/>
  <c r="K14" i="6"/>
  <c r="L14" i="6"/>
  <c r="V14" i="6"/>
  <c r="D15" i="6"/>
  <c r="K15" i="6"/>
  <c r="L15" i="6"/>
  <c r="V15" i="6"/>
  <c r="D16" i="6"/>
  <c r="K16" i="6"/>
  <c r="L16" i="6"/>
  <c r="V16" i="6"/>
  <c r="D17" i="6"/>
  <c r="K17" i="6"/>
  <c r="L17" i="6"/>
  <c r="V17" i="6"/>
  <c r="D18" i="6"/>
  <c r="K18" i="6"/>
  <c r="L18" i="6"/>
  <c r="V18" i="6"/>
  <c r="D19" i="6"/>
  <c r="K19" i="6"/>
  <c r="L19" i="6"/>
  <c r="V19" i="6"/>
  <c r="D20" i="6"/>
  <c r="K20" i="6"/>
  <c r="L20" i="6"/>
  <c r="V20" i="6"/>
  <c r="D21" i="6"/>
  <c r="K21" i="6"/>
  <c r="L21" i="6"/>
  <c r="V21" i="6"/>
  <c r="D22" i="6"/>
  <c r="K22" i="6"/>
  <c r="L22" i="6"/>
  <c r="V22" i="6"/>
  <c r="I23" i="6"/>
  <c r="J23" i="6"/>
  <c r="D24" i="6"/>
  <c r="K24" i="6"/>
  <c r="K23" i="6" s="1"/>
  <c r="L24" i="6"/>
  <c r="L23" i="6" s="1"/>
  <c r="I25" i="6"/>
  <c r="J25" i="6"/>
  <c r="D26" i="6"/>
  <c r="K26" i="6"/>
  <c r="L26" i="6"/>
  <c r="L25" i="6" s="1"/>
  <c r="V26" i="6"/>
  <c r="D27" i="6"/>
  <c r="K27" i="6"/>
  <c r="L27" i="6"/>
  <c r="V27" i="6"/>
  <c r="V28" i="6"/>
  <c r="I29" i="6"/>
  <c r="J29" i="6"/>
  <c r="D30" i="6"/>
  <c r="K30" i="6"/>
  <c r="K29" i="6" s="1"/>
  <c r="L30" i="6"/>
  <c r="L29" i="6" s="1"/>
  <c r="V30" i="6"/>
  <c r="I31" i="6"/>
  <c r="J31" i="6"/>
  <c r="D32" i="6"/>
  <c r="K32" i="6"/>
  <c r="K31" i="6" s="1"/>
  <c r="L32" i="6"/>
  <c r="L31" i="6" s="1"/>
  <c r="I34" i="6"/>
  <c r="I33" i="6" s="1"/>
  <c r="J34" i="6"/>
  <c r="L34" i="6"/>
  <c r="D35" i="6"/>
  <c r="K35" i="6"/>
  <c r="K34" i="6" s="1"/>
  <c r="L35" i="6"/>
  <c r="V35" i="6"/>
  <c r="I36" i="6"/>
  <c r="J36" i="6"/>
  <c r="J33" i="6" s="1"/>
  <c r="D37" i="6"/>
  <c r="K37" i="6"/>
  <c r="K36" i="6" s="1"/>
  <c r="L37" i="6"/>
  <c r="L36" i="6" s="1"/>
  <c r="V37" i="6"/>
  <c r="D38" i="6"/>
  <c r="K38" i="6"/>
  <c r="L38" i="6"/>
  <c r="V38" i="6"/>
  <c r="D39" i="6"/>
  <c r="K39" i="6"/>
  <c r="L39" i="6"/>
  <c r="V39" i="6"/>
  <c r="D40" i="6"/>
  <c r="K40" i="6"/>
  <c r="L40" i="6"/>
  <c r="V40" i="6"/>
  <c r="D41" i="6"/>
  <c r="K41" i="6"/>
  <c r="L41" i="6"/>
  <c r="V41" i="6"/>
  <c r="D42" i="6"/>
  <c r="K42" i="6"/>
  <c r="L42" i="6"/>
  <c r="V42" i="6"/>
  <c r="D43" i="6"/>
  <c r="K43" i="6"/>
  <c r="L43" i="6"/>
  <c r="V43" i="6"/>
  <c r="D44" i="6"/>
  <c r="K44" i="6"/>
  <c r="L44" i="6"/>
  <c r="V44" i="6"/>
  <c r="D45" i="6"/>
  <c r="K45" i="6"/>
  <c r="L45" i="6"/>
  <c r="V45" i="6"/>
  <c r="D46" i="6"/>
  <c r="K46" i="6"/>
  <c r="L46" i="6"/>
  <c r="V46" i="6"/>
  <c r="D47" i="6"/>
  <c r="K47" i="6"/>
  <c r="L47" i="6"/>
  <c r="V47" i="6"/>
  <c r="I48" i="6"/>
  <c r="J48" i="6"/>
  <c r="L48" i="6"/>
  <c r="D49" i="6"/>
  <c r="K49" i="6"/>
  <c r="L49" i="6"/>
  <c r="D50" i="6"/>
  <c r="K50" i="6"/>
  <c r="K48" i="6" s="1"/>
  <c r="L50" i="6"/>
  <c r="I51" i="6"/>
  <c r="J51" i="6"/>
  <c r="K51" i="6"/>
  <c r="L51" i="6"/>
  <c r="V51" i="6" s="1"/>
  <c r="D52" i="6"/>
  <c r="K52" i="6"/>
  <c r="L52" i="6"/>
  <c r="V52" i="6"/>
  <c r="V53" i="6"/>
  <c r="I54" i="6"/>
  <c r="J54" i="6"/>
  <c r="K54" i="6"/>
  <c r="D55" i="6"/>
  <c r="K55" i="6"/>
  <c r="L55" i="6"/>
  <c r="L54" i="6" s="1"/>
  <c r="V54" i="6" s="1"/>
  <c r="V55" i="6"/>
  <c r="I56" i="6"/>
  <c r="J56" i="6"/>
  <c r="L56" i="6"/>
  <c r="D57" i="6"/>
  <c r="K57" i="6"/>
  <c r="K56" i="6" s="1"/>
  <c r="L57" i="6"/>
  <c r="V57" i="6"/>
  <c r="I59" i="6"/>
  <c r="J59" i="6"/>
  <c r="K59" i="6"/>
  <c r="D60" i="6"/>
  <c r="K60" i="6"/>
  <c r="L60" i="6"/>
  <c r="L59" i="6" s="1"/>
  <c r="V59" i="6" s="1"/>
  <c r="V60" i="6"/>
  <c r="D61" i="6"/>
  <c r="K61" i="6"/>
  <c r="L61" i="6"/>
  <c r="V61" i="6"/>
  <c r="I62" i="6"/>
  <c r="J62" i="6"/>
  <c r="D63" i="6"/>
  <c r="K63" i="6"/>
  <c r="K62" i="6" s="1"/>
  <c r="L63" i="6"/>
  <c r="L62" i="6" s="1"/>
  <c r="D64" i="6"/>
  <c r="K64" i="6"/>
  <c r="L64" i="6"/>
  <c r="I65" i="6"/>
  <c r="J65" i="6"/>
  <c r="L65" i="6"/>
  <c r="D66" i="6"/>
  <c r="K66" i="6"/>
  <c r="K65" i="6" s="1"/>
  <c r="V65" i="6" s="1"/>
  <c r="L66" i="6"/>
  <c r="V66" i="6"/>
  <c r="D67" i="6"/>
  <c r="K67" i="6"/>
  <c r="L67" i="6"/>
  <c r="V67" i="6"/>
  <c r="D68" i="6"/>
  <c r="K68" i="6"/>
  <c r="L68" i="6"/>
  <c r="I69" i="6"/>
  <c r="J69" i="6"/>
  <c r="D70" i="6"/>
  <c r="K70" i="6"/>
  <c r="K69" i="6" s="1"/>
  <c r="L70" i="6"/>
  <c r="V70" i="6" s="1"/>
  <c r="D71" i="6"/>
  <c r="K71" i="6"/>
  <c r="L71" i="6"/>
  <c r="V71" i="6" s="1"/>
  <c r="D72" i="6"/>
  <c r="K72" i="6"/>
  <c r="L72" i="6"/>
  <c r="V72" i="6" s="1"/>
  <c r="D73" i="6"/>
  <c r="K73" i="6"/>
  <c r="L73" i="6"/>
  <c r="V73" i="6" s="1"/>
  <c r="D74" i="6"/>
  <c r="K74" i="6"/>
  <c r="L74" i="6"/>
  <c r="V74" i="6" s="1"/>
  <c r="D75" i="6"/>
  <c r="K75" i="6"/>
  <c r="L75" i="6"/>
  <c r="V75" i="6" s="1"/>
  <c r="D76" i="6"/>
  <c r="K76" i="6"/>
  <c r="L76" i="6"/>
  <c r="V76" i="6" s="1"/>
  <c r="D77" i="6"/>
  <c r="K77" i="6"/>
  <c r="L77" i="6"/>
  <c r="V77" i="6" s="1"/>
  <c r="D78" i="6"/>
  <c r="K78" i="6"/>
  <c r="L78" i="6"/>
  <c r="V78" i="6" s="1"/>
  <c r="D79" i="6"/>
  <c r="K79" i="6"/>
  <c r="L79" i="6"/>
  <c r="V79" i="6" s="1"/>
  <c r="D80" i="6"/>
  <c r="K80" i="6"/>
  <c r="L80" i="6"/>
  <c r="V80" i="6" s="1"/>
  <c r="D81" i="6"/>
  <c r="K81" i="6"/>
  <c r="L81" i="6"/>
  <c r="V81" i="6" s="1"/>
  <c r="D82" i="6"/>
  <c r="K82" i="6"/>
  <c r="L82" i="6"/>
  <c r="V82" i="6" s="1"/>
  <c r="I83" i="6"/>
  <c r="J83" i="6"/>
  <c r="K83" i="6"/>
  <c r="D84" i="6"/>
  <c r="K84" i="6"/>
  <c r="L84" i="6"/>
  <c r="L83" i="6" s="1"/>
  <c r="D85" i="6"/>
  <c r="K85" i="6"/>
  <c r="L85" i="6"/>
  <c r="I86" i="6"/>
  <c r="J86" i="6"/>
  <c r="D87" i="6"/>
  <c r="K87" i="6"/>
  <c r="K86" i="6" s="1"/>
  <c r="L87" i="6"/>
  <c r="L86" i="6" s="1"/>
  <c r="V86" i="6" s="1"/>
  <c r="D88" i="6"/>
  <c r="K88" i="6"/>
  <c r="L88" i="6"/>
  <c r="I90" i="6"/>
  <c r="J90" i="6"/>
  <c r="D91" i="6"/>
  <c r="K91" i="6"/>
  <c r="K90" i="6" s="1"/>
  <c r="L91" i="6"/>
  <c r="L90" i="6" s="1"/>
  <c r="D92" i="6"/>
  <c r="K92" i="6"/>
  <c r="L92" i="6"/>
  <c r="D93" i="6"/>
  <c r="K93" i="6"/>
  <c r="L93" i="6"/>
  <c r="D94" i="6"/>
  <c r="K94" i="6"/>
  <c r="L94" i="6"/>
  <c r="D95" i="6"/>
  <c r="K95" i="6"/>
  <c r="L95" i="6"/>
  <c r="D96" i="6"/>
  <c r="K96" i="6"/>
  <c r="L96" i="6"/>
  <c r="D97" i="6"/>
  <c r="K97" i="6"/>
  <c r="L97" i="6"/>
  <c r="D98" i="6"/>
  <c r="K98" i="6"/>
  <c r="L98" i="6"/>
  <c r="I99" i="6"/>
  <c r="J99" i="6"/>
  <c r="D100" i="6"/>
  <c r="K100" i="6"/>
  <c r="K99" i="6" s="1"/>
  <c r="L100" i="6"/>
  <c r="L99" i="6" s="1"/>
  <c r="I101" i="6"/>
  <c r="J101" i="6"/>
  <c r="L101" i="6"/>
  <c r="D102" i="6"/>
  <c r="K102" i="6"/>
  <c r="K101" i="6" s="1"/>
  <c r="L102" i="6"/>
  <c r="D103" i="6"/>
  <c r="K103" i="6"/>
  <c r="L103" i="6"/>
  <c r="D104" i="6"/>
  <c r="K104" i="6"/>
  <c r="L104" i="6"/>
  <c r="D105" i="6"/>
  <c r="K105" i="6"/>
  <c r="L105" i="6"/>
  <c r="I106" i="6"/>
  <c r="J106" i="6"/>
  <c r="K106" i="6"/>
  <c r="L106" i="6"/>
  <c r="V106" i="6" s="1"/>
  <c r="D107" i="6"/>
  <c r="K107" i="6"/>
  <c r="L107" i="6"/>
  <c r="V107" i="6"/>
  <c r="D108" i="6"/>
  <c r="K108" i="6"/>
  <c r="L108" i="6"/>
  <c r="V108" i="6"/>
  <c r="I109" i="6"/>
  <c r="J109" i="6"/>
  <c r="D110" i="6"/>
  <c r="K110" i="6"/>
  <c r="L110" i="6"/>
  <c r="V110" i="6"/>
  <c r="D111" i="6"/>
  <c r="K111" i="6"/>
  <c r="L111" i="6"/>
  <c r="V111" i="6"/>
  <c r="D112" i="6"/>
  <c r="K112" i="6"/>
  <c r="L112" i="6"/>
  <c r="V112" i="6"/>
  <c r="D113" i="6"/>
  <c r="K113" i="6"/>
  <c r="L113" i="6"/>
  <c r="V113" i="6"/>
  <c r="D114" i="6"/>
  <c r="K114" i="6"/>
  <c r="L114" i="6"/>
  <c r="V114" i="6"/>
  <c r="D115" i="6"/>
  <c r="K115" i="6"/>
  <c r="L115" i="6"/>
  <c r="V115" i="6"/>
  <c r="D116" i="6"/>
  <c r="K116" i="6"/>
  <c r="L116" i="6"/>
  <c r="V116" i="6"/>
  <c r="D117" i="6"/>
  <c r="K117" i="6"/>
  <c r="L117" i="6"/>
  <c r="V117" i="6"/>
  <c r="D118" i="6"/>
  <c r="K118" i="6"/>
  <c r="L118" i="6"/>
  <c r="V118" i="6"/>
  <c r="D119" i="6"/>
  <c r="K119" i="6"/>
  <c r="L119" i="6"/>
  <c r="V119" i="6"/>
  <c r="D120" i="6"/>
  <c r="K120" i="6"/>
  <c r="L120" i="6"/>
  <c r="V120" i="6"/>
  <c r="D121" i="6"/>
  <c r="K121" i="6"/>
  <c r="L121" i="6"/>
  <c r="V121" i="6"/>
  <c r="D122" i="6"/>
  <c r="K122" i="6"/>
  <c r="L122" i="6"/>
  <c r="V122" i="6"/>
  <c r="D123" i="6"/>
  <c r="K123" i="6"/>
  <c r="L123" i="6"/>
  <c r="V123" i="6"/>
  <c r="D124" i="6"/>
  <c r="K124" i="6"/>
  <c r="L124" i="6"/>
  <c r="V124" i="6"/>
  <c r="D125" i="6"/>
  <c r="K125" i="6"/>
  <c r="L125" i="6"/>
  <c r="V125" i="6"/>
  <c r="D126" i="6"/>
  <c r="K126" i="6"/>
  <c r="L126" i="6"/>
  <c r="V126" i="6"/>
  <c r="D127" i="6"/>
  <c r="K127" i="6"/>
  <c r="L127" i="6"/>
  <c r="V127" i="6"/>
  <c r="D128" i="6"/>
  <c r="K128" i="6"/>
  <c r="L128" i="6"/>
  <c r="V128" i="6"/>
  <c r="D129" i="6"/>
  <c r="K129" i="6"/>
  <c r="L129" i="6"/>
  <c r="V129" i="6"/>
  <c r="D130" i="6"/>
  <c r="K130" i="6"/>
  <c r="L130" i="6"/>
  <c r="V130" i="6"/>
  <c r="I58" i="6" l="1"/>
  <c r="L69" i="6"/>
  <c r="V69" i="6" s="1"/>
  <c r="J58" i="6"/>
  <c r="K58" i="6"/>
  <c r="K33" i="6"/>
  <c r="V34" i="6"/>
  <c r="K7" i="6"/>
  <c r="V7" i="6" s="1"/>
  <c r="K25" i="6"/>
  <c r="V25" i="6" s="1"/>
  <c r="V29" i="6"/>
  <c r="L58" i="6"/>
  <c r="L33" i="6"/>
  <c r="V33" i="6" s="1"/>
  <c r="V36" i="6"/>
  <c r="L1350" i="8"/>
  <c r="K1350" i="8"/>
  <c r="L1349" i="8"/>
  <c r="K1349" i="8"/>
  <c r="L1348" i="8"/>
  <c r="K1348" i="8"/>
  <c r="L1347" i="8"/>
  <c r="K1347" i="8"/>
  <c r="L1346" i="8"/>
  <c r="K1346" i="8"/>
  <c r="L1345" i="8"/>
  <c r="K1345" i="8"/>
  <c r="L1344" i="8"/>
  <c r="K1344" i="8"/>
  <c r="L1343" i="8"/>
  <c r="K1343" i="8"/>
  <c r="V1342" i="8"/>
  <c r="L1342" i="8"/>
  <c r="K1342" i="8"/>
  <c r="L1341" i="8"/>
  <c r="K1341" i="8"/>
  <c r="L1340" i="8"/>
  <c r="K1340" i="8"/>
  <c r="L1339" i="8"/>
  <c r="K1339" i="8"/>
  <c r="L1338" i="8"/>
  <c r="K1338" i="8"/>
  <c r="V1337" i="8"/>
  <c r="L1337" i="8"/>
  <c r="K1337" i="8"/>
  <c r="V1336" i="8"/>
  <c r="L1336" i="8"/>
  <c r="K1336" i="8"/>
  <c r="V1335" i="8"/>
  <c r="L1335" i="8"/>
  <c r="K1335" i="8"/>
  <c r="V1334" i="8"/>
  <c r="L1334" i="8"/>
  <c r="K1334" i="8"/>
  <c r="V1333" i="8"/>
  <c r="L1333" i="8"/>
  <c r="K1333" i="8"/>
  <c r="V1332" i="8"/>
  <c r="L1332" i="8"/>
  <c r="K1332" i="8"/>
  <c r="V1331" i="8"/>
  <c r="L1331" i="8"/>
  <c r="K1331" i="8"/>
  <c r="V1330" i="8"/>
  <c r="L1330" i="8"/>
  <c r="K1330" i="8"/>
  <c r="V1329" i="8"/>
  <c r="L1329" i="8"/>
  <c r="K1329" i="8"/>
  <c r="V1328" i="8"/>
  <c r="L1328" i="8"/>
  <c r="K1328" i="8"/>
  <c r="V1327" i="8"/>
  <c r="L1327" i="8"/>
  <c r="K1327" i="8"/>
  <c r="V1326" i="8"/>
  <c r="L1326" i="8"/>
  <c r="K1326" i="8"/>
  <c r="V1325" i="8"/>
  <c r="L1325" i="8"/>
  <c r="K1325" i="8"/>
  <c r="V1324" i="8"/>
  <c r="L1324" i="8"/>
  <c r="K1324" i="8"/>
  <c r="V1323" i="8"/>
  <c r="L1323" i="8"/>
  <c r="K1323" i="8"/>
  <c r="V1322" i="8"/>
  <c r="L1322" i="8"/>
  <c r="K1322" i="8"/>
  <c r="V1321" i="8"/>
  <c r="L1321" i="8"/>
  <c r="K1321" i="8"/>
  <c r="V1320" i="8"/>
  <c r="L1320" i="8"/>
  <c r="K1320" i="8"/>
  <c r="V1319" i="8"/>
  <c r="L1319" i="8"/>
  <c r="K1319" i="8"/>
  <c r="V1318" i="8"/>
  <c r="L1318" i="8"/>
  <c r="K1318" i="8"/>
  <c r="V1317" i="8"/>
  <c r="L1317" i="8"/>
  <c r="K1317" i="8"/>
  <c r="V1316" i="8"/>
  <c r="L1316" i="8"/>
  <c r="K1316" i="8"/>
  <c r="V1315" i="8"/>
  <c r="L1315" i="8"/>
  <c r="K1315" i="8"/>
  <c r="V1314" i="8"/>
  <c r="L1314" i="8"/>
  <c r="K1314" i="8"/>
  <c r="V1313" i="8"/>
  <c r="L1313" i="8"/>
  <c r="K1313" i="8"/>
  <c r="V1312" i="8"/>
  <c r="L1312" i="8"/>
  <c r="K1312" i="8"/>
  <c r="V1311" i="8"/>
  <c r="L1311" i="8"/>
  <c r="K1311" i="8"/>
  <c r="V1310" i="8"/>
  <c r="L1310" i="8"/>
  <c r="K1310" i="8"/>
  <c r="L1309" i="8"/>
  <c r="K1309" i="8"/>
  <c r="L1308" i="8"/>
  <c r="K1308" i="8"/>
  <c r="V1307" i="8"/>
  <c r="L1307" i="8"/>
  <c r="K1307" i="8"/>
  <c r="V1306" i="8"/>
  <c r="L1306" i="8"/>
  <c r="K1306" i="8"/>
  <c r="V1305" i="8"/>
  <c r="L1305" i="8"/>
  <c r="K1305" i="8"/>
  <c r="L1304" i="8"/>
  <c r="K1304" i="8"/>
  <c r="V1303" i="8"/>
  <c r="L1303" i="8"/>
  <c r="K1303" i="8"/>
  <c r="L1302" i="8"/>
  <c r="K1302" i="8"/>
  <c r="V1301" i="8"/>
  <c r="L1301" i="8"/>
  <c r="K1301" i="8"/>
  <c r="V1300" i="8"/>
  <c r="L1300" i="8"/>
  <c r="K1300" i="8"/>
  <c r="V1299" i="8"/>
  <c r="L1299" i="8"/>
  <c r="K1299" i="8"/>
  <c r="V1298" i="8"/>
  <c r="L1298" i="8"/>
  <c r="K1298" i="8"/>
  <c r="V1297" i="8"/>
  <c r="L1297" i="8"/>
  <c r="K1297" i="8"/>
  <c r="V1296" i="8"/>
  <c r="L1296" i="8"/>
  <c r="K1296" i="8"/>
  <c r="V1295" i="8"/>
  <c r="L1295" i="8"/>
  <c r="K1295" i="8"/>
  <c r="V1294" i="8"/>
  <c r="L1294" i="8"/>
  <c r="K1294" i="8"/>
  <c r="V1293" i="8"/>
  <c r="L1293" i="8"/>
  <c r="K1293" i="8"/>
  <c r="V1292" i="8"/>
  <c r="L1292" i="8"/>
  <c r="K1292" i="8"/>
  <c r="V1291" i="8"/>
  <c r="L1291" i="8"/>
  <c r="K1291" i="8"/>
  <c r="V1290" i="8"/>
  <c r="L1290" i="8"/>
  <c r="K1290" i="8"/>
  <c r="V1289" i="8"/>
  <c r="L1289" i="8"/>
  <c r="K1289" i="8"/>
  <c r="V1288" i="8"/>
  <c r="L1288" i="8"/>
  <c r="K1288" i="8"/>
  <c r="V1287" i="8"/>
  <c r="L1287" i="8"/>
  <c r="K1287" i="8"/>
  <c r="V1286" i="8"/>
  <c r="L1286" i="8"/>
  <c r="K1286" i="8"/>
  <c r="V1285" i="8"/>
  <c r="L1285" i="8"/>
  <c r="K1285" i="8"/>
  <c r="V1284" i="8"/>
  <c r="L1284" i="8"/>
  <c r="K1284" i="8"/>
  <c r="V1283" i="8"/>
  <c r="L1283" i="8"/>
  <c r="K1283" i="8"/>
  <c r="V1282" i="8"/>
  <c r="L1282" i="8"/>
  <c r="K1282" i="8"/>
  <c r="V1281" i="8"/>
  <c r="L1281" i="8"/>
  <c r="K1281" i="8"/>
  <c r="V1280" i="8"/>
  <c r="L1280" i="8"/>
  <c r="K1280" i="8"/>
  <c r="V1279" i="8"/>
  <c r="L1279" i="8"/>
  <c r="K1279" i="8"/>
  <c r="V1278" i="8"/>
  <c r="L1278" i="8"/>
  <c r="K1278" i="8"/>
  <c r="V1277" i="8"/>
  <c r="L1277" i="8"/>
  <c r="K1277" i="8"/>
  <c r="V1276" i="8"/>
  <c r="L1276" i="8"/>
  <c r="K1276" i="8"/>
  <c r="V1275" i="8"/>
  <c r="L1275" i="8"/>
  <c r="K1275" i="8"/>
  <c r="V1274" i="8"/>
  <c r="L1274" i="8"/>
  <c r="K1274" i="8"/>
  <c r="V1273" i="8"/>
  <c r="L1273" i="8"/>
  <c r="K1273" i="8"/>
  <c r="V1272" i="8"/>
  <c r="L1272" i="8"/>
  <c r="K1272" i="8"/>
  <c r="V1271" i="8"/>
  <c r="L1271" i="8"/>
  <c r="K1271" i="8"/>
  <c r="V1270" i="8"/>
  <c r="L1270" i="8"/>
  <c r="K1270" i="8"/>
  <c r="V1269" i="8"/>
  <c r="L1269" i="8"/>
  <c r="K1269" i="8"/>
  <c r="V1268" i="8"/>
  <c r="L1268" i="8"/>
  <c r="K1268" i="8"/>
  <c r="V1267" i="8"/>
  <c r="L1267" i="8"/>
  <c r="K1267" i="8"/>
  <c r="V1266" i="8"/>
  <c r="L1266" i="8"/>
  <c r="K1266" i="8"/>
  <c r="V1265" i="8"/>
  <c r="L1265" i="8"/>
  <c r="K1265" i="8"/>
  <c r="V1264" i="8"/>
  <c r="L1264" i="8"/>
  <c r="K1264" i="8"/>
  <c r="V1263" i="8"/>
  <c r="L1263" i="8"/>
  <c r="K1263" i="8"/>
  <c r="V1262" i="8"/>
  <c r="L1262" i="8"/>
  <c r="K1262" i="8"/>
  <c r="V1261" i="8"/>
  <c r="L1261" i="8"/>
  <c r="K1261" i="8"/>
  <c r="V1260" i="8"/>
  <c r="L1260" i="8"/>
  <c r="K1260" i="8"/>
  <c r="V1259" i="8"/>
  <c r="L1259" i="8"/>
  <c r="K1259" i="8"/>
  <c r="V1258" i="8"/>
  <c r="L1258" i="8"/>
  <c r="K1258" i="8"/>
  <c r="V1257" i="8"/>
  <c r="L1257" i="8"/>
  <c r="K1257" i="8"/>
  <c r="V1256" i="8"/>
  <c r="L1256" i="8"/>
  <c r="K1256" i="8"/>
  <c r="V1255" i="8"/>
  <c r="L1255" i="8"/>
  <c r="K1255" i="8"/>
  <c r="V1254" i="8"/>
  <c r="L1254" i="8"/>
  <c r="K1254" i="8"/>
  <c r="V1253" i="8"/>
  <c r="L1253" i="8"/>
  <c r="K1253" i="8"/>
  <c r="V1252" i="8"/>
  <c r="L1252" i="8"/>
  <c r="K1252" i="8"/>
  <c r="V1251" i="8"/>
  <c r="L1251" i="8"/>
  <c r="K1251" i="8"/>
  <c r="V1250" i="8"/>
  <c r="L1250" i="8"/>
  <c r="K1250" i="8"/>
  <c r="V1249" i="8"/>
  <c r="L1249" i="8"/>
  <c r="K1249" i="8"/>
  <c r="V1248" i="8"/>
  <c r="L1248" i="8"/>
  <c r="K1248" i="8"/>
  <c r="V1247" i="8"/>
  <c r="L1247" i="8"/>
  <c r="K1247" i="8"/>
  <c r="V1246" i="8"/>
  <c r="L1246" i="8"/>
  <c r="K1246" i="8"/>
  <c r="V1245" i="8"/>
  <c r="L1245" i="8"/>
  <c r="K1245" i="8"/>
  <c r="L1244" i="8"/>
  <c r="K1244" i="8"/>
  <c r="V1243" i="8"/>
  <c r="L1243" i="8"/>
  <c r="K1243" i="8"/>
  <c r="V1242" i="8"/>
  <c r="L1242" i="8"/>
  <c r="K1242" i="8"/>
  <c r="V1241" i="8"/>
  <c r="L1241" i="8"/>
  <c r="K1241" i="8"/>
  <c r="V1240" i="8"/>
  <c r="L1240" i="8"/>
  <c r="K1240" i="8"/>
  <c r="V1239" i="8"/>
  <c r="L1239" i="8"/>
  <c r="K1239" i="8"/>
  <c r="V1238" i="8"/>
  <c r="L1238" i="8"/>
  <c r="K1238" i="8"/>
  <c r="V1237" i="8"/>
  <c r="L1237" i="8"/>
  <c r="K1237" i="8"/>
  <c r="V1236" i="8"/>
  <c r="L1236" i="8"/>
  <c r="K1236" i="8"/>
  <c r="V1235" i="8"/>
  <c r="L1235" i="8"/>
  <c r="K1235" i="8"/>
  <c r="V1234" i="8"/>
  <c r="L1234" i="8"/>
  <c r="K1234" i="8"/>
  <c r="L1233" i="8"/>
  <c r="K1233" i="8"/>
  <c r="V1232" i="8"/>
  <c r="L1232" i="8"/>
  <c r="K1232" i="8"/>
  <c r="V1231" i="8"/>
  <c r="L1231" i="8"/>
  <c r="K1231" i="8"/>
  <c r="V1230" i="8"/>
  <c r="L1230" i="8"/>
  <c r="K1230" i="8"/>
  <c r="V1229" i="8"/>
  <c r="L1229" i="8"/>
  <c r="K1229" i="8"/>
  <c r="V1228" i="8"/>
  <c r="L1228" i="8"/>
  <c r="K1228" i="8"/>
  <c r="V1227" i="8"/>
  <c r="L1227" i="8"/>
  <c r="K1227" i="8"/>
  <c r="V1226" i="8"/>
  <c r="L1226" i="8"/>
  <c r="K1226" i="8"/>
  <c r="L1225" i="8"/>
  <c r="K1225" i="8"/>
  <c r="V1224" i="8"/>
  <c r="L1224" i="8"/>
  <c r="K1224" i="8"/>
  <c r="V1223" i="8"/>
  <c r="L1223" i="8"/>
  <c r="K1223" i="8"/>
  <c r="V1222" i="8"/>
  <c r="L1222" i="8"/>
  <c r="K1222" i="8"/>
  <c r="V1221" i="8"/>
  <c r="L1221" i="8"/>
  <c r="K1221" i="8"/>
  <c r="V1220" i="8"/>
  <c r="L1220" i="8"/>
  <c r="K1220" i="8"/>
  <c r="V1219" i="8"/>
  <c r="L1219" i="8"/>
  <c r="K1219" i="8"/>
  <c r="V1218" i="8"/>
  <c r="L1218" i="8"/>
  <c r="K1218" i="8"/>
  <c r="V1217" i="8"/>
  <c r="L1217" i="8"/>
  <c r="K1217" i="8"/>
  <c r="V1216" i="8"/>
  <c r="L1216" i="8"/>
  <c r="K1216" i="8"/>
  <c r="V1215" i="8"/>
  <c r="L1215" i="8"/>
  <c r="K1215" i="8"/>
  <c r="V1214" i="8"/>
  <c r="L1214" i="8"/>
  <c r="K1214" i="8"/>
  <c r="L1213" i="8"/>
  <c r="K1213" i="8"/>
  <c r="L1212" i="8"/>
  <c r="K1212" i="8"/>
  <c r="L1211" i="8"/>
  <c r="K1211" i="8"/>
  <c r="V1210" i="8"/>
  <c r="L1210" i="8"/>
  <c r="K1210" i="8"/>
  <c r="V1209" i="8"/>
  <c r="L1209" i="8"/>
  <c r="K1209" i="8"/>
  <c r="V1208" i="8"/>
  <c r="L1208" i="8"/>
  <c r="K1208" i="8"/>
  <c r="V1207" i="8"/>
  <c r="L1207" i="8"/>
  <c r="K1207" i="8"/>
  <c r="V1206" i="8"/>
  <c r="L1206" i="8"/>
  <c r="K1206" i="8"/>
  <c r="V1205" i="8"/>
  <c r="L1205" i="8"/>
  <c r="K1205" i="8"/>
  <c r="V1204" i="8"/>
  <c r="L1204" i="8"/>
  <c r="K1204" i="8"/>
  <c r="V1203" i="8"/>
  <c r="L1203" i="8"/>
  <c r="K1203" i="8"/>
  <c r="V1202" i="8"/>
  <c r="L1202" i="8"/>
  <c r="K1202" i="8"/>
  <c r="V1201" i="8"/>
  <c r="L1201" i="8"/>
  <c r="K1201" i="8"/>
  <c r="V1200" i="8"/>
  <c r="L1200" i="8"/>
  <c r="K1200" i="8"/>
  <c r="V1199" i="8"/>
  <c r="L1199" i="8"/>
  <c r="K1199" i="8"/>
  <c r="V1198" i="8"/>
  <c r="L1198" i="8"/>
  <c r="K1198" i="8"/>
  <c r="V1197" i="8"/>
  <c r="L1197" i="8"/>
  <c r="K1197" i="8"/>
  <c r="V1196" i="8"/>
  <c r="L1196" i="8"/>
  <c r="K1196" i="8"/>
  <c r="V1195" i="8"/>
  <c r="L1195" i="8"/>
  <c r="K1195" i="8"/>
  <c r="V1194" i="8"/>
  <c r="L1194" i="8"/>
  <c r="K1194" i="8"/>
  <c r="V1193" i="8"/>
  <c r="L1193" i="8"/>
  <c r="K1193" i="8"/>
  <c r="L1192" i="8"/>
  <c r="K1192" i="8"/>
  <c r="V1191" i="8"/>
  <c r="L1191" i="8"/>
  <c r="K1191" i="8"/>
  <c r="V1190" i="8"/>
  <c r="L1190" i="8"/>
  <c r="K1190" i="8"/>
  <c r="V1189" i="8"/>
  <c r="L1189" i="8"/>
  <c r="K1189" i="8"/>
  <c r="V1188" i="8"/>
  <c r="L1188" i="8"/>
  <c r="K1188" i="8"/>
  <c r="V1187" i="8"/>
  <c r="L1187" i="8"/>
  <c r="K1187" i="8"/>
  <c r="V1186" i="8"/>
  <c r="L1186" i="8"/>
  <c r="K1186" i="8"/>
  <c r="V1185" i="8"/>
  <c r="L1185" i="8"/>
  <c r="K1185" i="8"/>
  <c r="V1184" i="8"/>
  <c r="L1184" i="8"/>
  <c r="K1184" i="8"/>
  <c r="V1183" i="8"/>
  <c r="L1183" i="8"/>
  <c r="K1183" i="8"/>
  <c r="V1182" i="8"/>
  <c r="L1182" i="8"/>
  <c r="K1182" i="8"/>
  <c r="V1181" i="8"/>
  <c r="L1181" i="8"/>
  <c r="K1181" i="8"/>
  <c r="V1180" i="8"/>
  <c r="L1180" i="8"/>
  <c r="K1180" i="8"/>
  <c r="V1179" i="8"/>
  <c r="L1179" i="8"/>
  <c r="K1179" i="8"/>
  <c r="L1178" i="8"/>
  <c r="K1178" i="8"/>
  <c r="L1177" i="8"/>
  <c r="K1177" i="8"/>
  <c r="L1176" i="8"/>
  <c r="K1176" i="8"/>
  <c r="V1175" i="8"/>
  <c r="L1175" i="8"/>
  <c r="K1175" i="8"/>
  <c r="V1174" i="8"/>
  <c r="L1174" i="8"/>
  <c r="K1174" i="8"/>
  <c r="V1173" i="8"/>
  <c r="L1173" i="8"/>
  <c r="K1173" i="8"/>
  <c r="V1172" i="8"/>
  <c r="L1172" i="8"/>
  <c r="K1172" i="8"/>
  <c r="V1171" i="8"/>
  <c r="L1171" i="8"/>
  <c r="K1171" i="8"/>
  <c r="V1170" i="8"/>
  <c r="L1170" i="8"/>
  <c r="K1170" i="8"/>
  <c r="V1169" i="8"/>
  <c r="L1169" i="8"/>
  <c r="K1169" i="8"/>
  <c r="V1168" i="8"/>
  <c r="L1168" i="8"/>
  <c r="K1168" i="8"/>
  <c r="V1167" i="8"/>
  <c r="L1167" i="8"/>
  <c r="K1167" i="8"/>
  <c r="V1166" i="8"/>
  <c r="L1166" i="8"/>
  <c r="K1166" i="8"/>
  <c r="V1165" i="8"/>
  <c r="L1165" i="8"/>
  <c r="K1165" i="8"/>
  <c r="V1164" i="8"/>
  <c r="L1164" i="8"/>
  <c r="K1164" i="8"/>
  <c r="V1163" i="8"/>
  <c r="L1163" i="8"/>
  <c r="K1163" i="8"/>
  <c r="L1162" i="8"/>
  <c r="K1162" i="8"/>
  <c r="L1161" i="8"/>
  <c r="K1161" i="8"/>
  <c r="V1160" i="8"/>
  <c r="L1160" i="8"/>
  <c r="K1160" i="8"/>
  <c r="V1159" i="8"/>
  <c r="L1159" i="8"/>
  <c r="K1159" i="8"/>
  <c r="V1158" i="8"/>
  <c r="L1158" i="8"/>
  <c r="K1158" i="8"/>
  <c r="V1157" i="8"/>
  <c r="L1157" i="8"/>
  <c r="K1157" i="8"/>
  <c r="L1156" i="8"/>
  <c r="K1156" i="8"/>
  <c r="V1155" i="8"/>
  <c r="L1155" i="8"/>
  <c r="K1155" i="8"/>
  <c r="V1154" i="8"/>
  <c r="L1154" i="8"/>
  <c r="K1154" i="8"/>
  <c r="V1153" i="8"/>
  <c r="L1153" i="8"/>
  <c r="K1153" i="8"/>
  <c r="V1152" i="8"/>
  <c r="L1152" i="8"/>
  <c r="K1152" i="8"/>
  <c r="V1151" i="8"/>
  <c r="L1151" i="8"/>
  <c r="K1151" i="8"/>
  <c r="V1150" i="8"/>
  <c r="L1150" i="8"/>
  <c r="K1150" i="8"/>
  <c r="V1149" i="8"/>
  <c r="L1149" i="8"/>
  <c r="K1149" i="8"/>
  <c r="V1148" i="8"/>
  <c r="L1148" i="8"/>
  <c r="K1148" i="8"/>
  <c r="V1147" i="8"/>
  <c r="L1147" i="8"/>
  <c r="K1147" i="8"/>
  <c r="V1146" i="8"/>
  <c r="L1146" i="8"/>
  <c r="K1146" i="8"/>
  <c r="V1145" i="8"/>
  <c r="L1145" i="8"/>
  <c r="K1145" i="8"/>
  <c r="V1144" i="8"/>
  <c r="L1144" i="8"/>
  <c r="K1144" i="8"/>
  <c r="V1143" i="8"/>
  <c r="L1143" i="8"/>
  <c r="K1143" i="8"/>
  <c r="L1142" i="8"/>
  <c r="K1142" i="8"/>
  <c r="L1141" i="8"/>
  <c r="K1141" i="8"/>
  <c r="V1140" i="8"/>
  <c r="L1140" i="8"/>
  <c r="K1140" i="8"/>
  <c r="V1139" i="8"/>
  <c r="L1139" i="8"/>
  <c r="K1139" i="8"/>
  <c r="V1138" i="8"/>
  <c r="L1138" i="8"/>
  <c r="K1138" i="8"/>
  <c r="V1137" i="8"/>
  <c r="L1137" i="8"/>
  <c r="K1137" i="8"/>
  <c r="V1136" i="8"/>
  <c r="L1136" i="8"/>
  <c r="K1136" i="8"/>
  <c r="V1135" i="8"/>
  <c r="L1135" i="8"/>
  <c r="K1135" i="8"/>
  <c r="V1134" i="8"/>
  <c r="L1134" i="8"/>
  <c r="K1134" i="8"/>
  <c r="V1133" i="8"/>
  <c r="L1133" i="8"/>
  <c r="K1133" i="8"/>
  <c r="V1132" i="8"/>
  <c r="L1132" i="8"/>
  <c r="K1132" i="8"/>
  <c r="V1131" i="8"/>
  <c r="L1131" i="8"/>
  <c r="K1131" i="8"/>
  <c r="V1130" i="8"/>
  <c r="L1130" i="8"/>
  <c r="K1130" i="8"/>
  <c r="V1129" i="8"/>
  <c r="L1129" i="8"/>
  <c r="K1129" i="8"/>
  <c r="V1128" i="8"/>
  <c r="L1128" i="8"/>
  <c r="K1128" i="8"/>
  <c r="V1127" i="8"/>
  <c r="L1127" i="8"/>
  <c r="K1127" i="8"/>
  <c r="V1126" i="8"/>
  <c r="L1126" i="8"/>
  <c r="K1126" i="8"/>
  <c r="V1125" i="8"/>
  <c r="L1125" i="8"/>
  <c r="K1125" i="8"/>
  <c r="L1124" i="8"/>
  <c r="K1124" i="8"/>
  <c r="V1123" i="8"/>
  <c r="L1123" i="8"/>
  <c r="K1123" i="8"/>
  <c r="V1122" i="8"/>
  <c r="L1122" i="8"/>
  <c r="K1122" i="8"/>
  <c r="V1121" i="8"/>
  <c r="L1121" i="8"/>
  <c r="K1121" i="8"/>
  <c r="V1120" i="8"/>
  <c r="L1120" i="8"/>
  <c r="K1120" i="8"/>
  <c r="V1119" i="8"/>
  <c r="L1119" i="8"/>
  <c r="K1119" i="8"/>
  <c r="V1118" i="8"/>
  <c r="L1118" i="8"/>
  <c r="K1118" i="8"/>
  <c r="V1117" i="8"/>
  <c r="L1117" i="8"/>
  <c r="K1117" i="8"/>
  <c r="V1116" i="8"/>
  <c r="L1116" i="8"/>
  <c r="K1116" i="8"/>
  <c r="V1115" i="8"/>
  <c r="L1115" i="8"/>
  <c r="K1115" i="8"/>
  <c r="L1114" i="8"/>
  <c r="K1114" i="8"/>
  <c r="L1113" i="8"/>
  <c r="K1113" i="8"/>
  <c r="L1112" i="8"/>
  <c r="K1112" i="8"/>
  <c r="L1111" i="8"/>
  <c r="K1111" i="8"/>
  <c r="L1110" i="8"/>
  <c r="K1110" i="8"/>
  <c r="V1109" i="8"/>
  <c r="L1109" i="8"/>
  <c r="K1109" i="8"/>
  <c r="V1108" i="8"/>
  <c r="L1108" i="8"/>
  <c r="K1108" i="8"/>
  <c r="V1107" i="8"/>
  <c r="L1107" i="8"/>
  <c r="K1107" i="8"/>
  <c r="V1106" i="8"/>
  <c r="L1106" i="8"/>
  <c r="K1106" i="8"/>
  <c r="V1105" i="8"/>
  <c r="L1105" i="8"/>
  <c r="K1105" i="8"/>
  <c r="V1104" i="8"/>
  <c r="L1104" i="8"/>
  <c r="K1104" i="8"/>
  <c r="V1103" i="8"/>
  <c r="L1103" i="8"/>
  <c r="K1103" i="8"/>
  <c r="V1102" i="8"/>
  <c r="L1102" i="8"/>
  <c r="K1102" i="8"/>
  <c r="V1101" i="8"/>
  <c r="L1101" i="8"/>
  <c r="K1101" i="8"/>
  <c r="V1100" i="8"/>
  <c r="L1100" i="8"/>
  <c r="K1100" i="8"/>
  <c r="V1099" i="8"/>
  <c r="L1099" i="8"/>
  <c r="K1099" i="8"/>
  <c r="V1098" i="8"/>
  <c r="L1098" i="8"/>
  <c r="K1098" i="8"/>
  <c r="V1097" i="8"/>
  <c r="L1097" i="8"/>
  <c r="K1097" i="8"/>
  <c r="V1096" i="8"/>
  <c r="L1096" i="8"/>
  <c r="K1096" i="8"/>
  <c r="V1095" i="8"/>
  <c r="L1095" i="8"/>
  <c r="K1095" i="8"/>
  <c r="V1094" i="8"/>
  <c r="L1094" i="8"/>
  <c r="K1094" i="8"/>
  <c r="V1093" i="8"/>
  <c r="L1093" i="8"/>
  <c r="K1093" i="8"/>
  <c r="V1092" i="8"/>
  <c r="L1092" i="8"/>
  <c r="K1092" i="8"/>
  <c r="V1091" i="8"/>
  <c r="L1091" i="8"/>
  <c r="K1091" i="8"/>
  <c r="V1090" i="8"/>
  <c r="L1090" i="8"/>
  <c r="K1090" i="8"/>
  <c r="V1089" i="8"/>
  <c r="L1089" i="8"/>
  <c r="K1089" i="8"/>
  <c r="V1088" i="8"/>
  <c r="L1088" i="8"/>
  <c r="K1088" i="8"/>
  <c r="V1087" i="8"/>
  <c r="L1087" i="8"/>
  <c r="K1087" i="8"/>
  <c r="V1086" i="8"/>
  <c r="L1086" i="8"/>
  <c r="K1086" i="8"/>
  <c r="V1085" i="8"/>
  <c r="L1085" i="8"/>
  <c r="K1085" i="8"/>
  <c r="V1084" i="8"/>
  <c r="L1084" i="8"/>
  <c r="K1084" i="8"/>
  <c r="V1083" i="8"/>
  <c r="L1083" i="8"/>
  <c r="K1083" i="8"/>
  <c r="V1082" i="8"/>
  <c r="L1082" i="8"/>
  <c r="K1082" i="8"/>
  <c r="V1081" i="8"/>
  <c r="L1081" i="8"/>
  <c r="K1081" i="8"/>
  <c r="V1080" i="8"/>
  <c r="L1080" i="8"/>
  <c r="K1080" i="8"/>
  <c r="V1079" i="8"/>
  <c r="L1079" i="8"/>
  <c r="K1079" i="8"/>
  <c r="V1078" i="8"/>
  <c r="L1078" i="8"/>
  <c r="K1078" i="8"/>
  <c r="V1077" i="8"/>
  <c r="L1077" i="8"/>
  <c r="K1077" i="8"/>
  <c r="V1076" i="8"/>
  <c r="L1076" i="8"/>
  <c r="K1076" i="8"/>
  <c r="V1075" i="8"/>
  <c r="L1075" i="8"/>
  <c r="K1075" i="8"/>
  <c r="V1074" i="8"/>
  <c r="L1074" i="8"/>
  <c r="K1074" i="8"/>
  <c r="V1073" i="8"/>
  <c r="L1073" i="8"/>
  <c r="K1073" i="8"/>
  <c r="V1072" i="8"/>
  <c r="L1072" i="8"/>
  <c r="K1072" i="8"/>
  <c r="V1071" i="8"/>
  <c r="L1071" i="8"/>
  <c r="K1071" i="8"/>
  <c r="V1070" i="8"/>
  <c r="L1070" i="8"/>
  <c r="K1070" i="8"/>
  <c r="V1069" i="8"/>
  <c r="L1069" i="8"/>
  <c r="K1069" i="8"/>
  <c r="V1068" i="8"/>
  <c r="L1068" i="8"/>
  <c r="K1068" i="8"/>
  <c r="L1067" i="8"/>
  <c r="K1067" i="8"/>
  <c r="L1066" i="8"/>
  <c r="K1066" i="8"/>
  <c r="L1065" i="8"/>
  <c r="K1065" i="8"/>
  <c r="L1064" i="8"/>
  <c r="K1064" i="8"/>
  <c r="V1063" i="8"/>
  <c r="L1063" i="8"/>
  <c r="K1063" i="8"/>
  <c r="V1062" i="8"/>
  <c r="L1062" i="8"/>
  <c r="K1062" i="8"/>
  <c r="V1061" i="8"/>
  <c r="L1061" i="8"/>
  <c r="K1061" i="8"/>
  <c r="V1060" i="8"/>
  <c r="L1060" i="8"/>
  <c r="K1060" i="8"/>
  <c r="V1059" i="8"/>
  <c r="L1059" i="8"/>
  <c r="K1059" i="8"/>
  <c r="V1058" i="8"/>
  <c r="L1058" i="8"/>
  <c r="K1058" i="8"/>
  <c r="V1057" i="8"/>
  <c r="L1057" i="8"/>
  <c r="K1057" i="8"/>
  <c r="V1056" i="8"/>
  <c r="L1056" i="8"/>
  <c r="K1056" i="8"/>
  <c r="V1055" i="8"/>
  <c r="L1055" i="8"/>
  <c r="K1055" i="8"/>
  <c r="V1054" i="8"/>
  <c r="L1054" i="8"/>
  <c r="K1054" i="8"/>
  <c r="L1053" i="8"/>
  <c r="K1053" i="8"/>
  <c r="V1052" i="8"/>
  <c r="L1052" i="8"/>
  <c r="K1052" i="8"/>
  <c r="V1051" i="8"/>
  <c r="L1051" i="8"/>
  <c r="K1051" i="8"/>
  <c r="V1050" i="8"/>
  <c r="L1050" i="8"/>
  <c r="K1050" i="8"/>
  <c r="V1049" i="8"/>
  <c r="L1049" i="8"/>
  <c r="K1049" i="8"/>
  <c r="V1048" i="8"/>
  <c r="L1048" i="8"/>
  <c r="K1048" i="8"/>
  <c r="V1047" i="8"/>
  <c r="L1047" i="8"/>
  <c r="K1047" i="8"/>
  <c r="V1046" i="8"/>
  <c r="L1046" i="8"/>
  <c r="K1046" i="8"/>
  <c r="V1045" i="8"/>
  <c r="L1045" i="8"/>
  <c r="K1045" i="8"/>
  <c r="V1044" i="8"/>
  <c r="L1044" i="8"/>
  <c r="K1044" i="8"/>
  <c r="V1043" i="8"/>
  <c r="L1043" i="8"/>
  <c r="K1043" i="8"/>
  <c r="V1042" i="8"/>
  <c r="L1042" i="8"/>
  <c r="K1042" i="8"/>
  <c r="V1041" i="8"/>
  <c r="L1041" i="8"/>
  <c r="K1041" i="8"/>
  <c r="V1040" i="8"/>
  <c r="L1040" i="8"/>
  <c r="K1040" i="8"/>
  <c r="L1039" i="8"/>
  <c r="K1039" i="8"/>
  <c r="V1038" i="8"/>
  <c r="L1038" i="8"/>
  <c r="K1038" i="8"/>
  <c r="V1037" i="8"/>
  <c r="L1037" i="8"/>
  <c r="K1037" i="8"/>
  <c r="V1036" i="8"/>
  <c r="L1036" i="8"/>
  <c r="K1036" i="8"/>
  <c r="V1035" i="8"/>
  <c r="L1035" i="8"/>
  <c r="K1035" i="8"/>
  <c r="V1034" i="8"/>
  <c r="L1034" i="8"/>
  <c r="K1034" i="8"/>
  <c r="V1033" i="8"/>
  <c r="L1033" i="8"/>
  <c r="K1033" i="8"/>
  <c r="V1032" i="8"/>
  <c r="L1032" i="8"/>
  <c r="K1032" i="8"/>
  <c r="V1031" i="8"/>
  <c r="L1031" i="8"/>
  <c r="K1031" i="8"/>
  <c r="L1030" i="8"/>
  <c r="K1030" i="8"/>
  <c r="L1029" i="8"/>
  <c r="K1029" i="8"/>
  <c r="L1028" i="8"/>
  <c r="K1028" i="8"/>
  <c r="V1027" i="8"/>
  <c r="L1027" i="8"/>
  <c r="K1027" i="8"/>
  <c r="V1026" i="8"/>
  <c r="L1026" i="8"/>
  <c r="K1026" i="8"/>
  <c r="V1025" i="8"/>
  <c r="L1025" i="8"/>
  <c r="K1025" i="8"/>
  <c r="V1024" i="8"/>
  <c r="L1024" i="8"/>
  <c r="K1024" i="8"/>
  <c r="V1023" i="8"/>
  <c r="L1023" i="8"/>
  <c r="K1023" i="8"/>
  <c r="V1022" i="8"/>
  <c r="L1022" i="8"/>
  <c r="K1022" i="8"/>
  <c r="L1021" i="8"/>
  <c r="K1021" i="8"/>
  <c r="L1020" i="8"/>
  <c r="K1020" i="8"/>
  <c r="V1019" i="8"/>
  <c r="L1019" i="8"/>
  <c r="K1019" i="8"/>
  <c r="V1018" i="8"/>
  <c r="L1018" i="8"/>
  <c r="K1018" i="8"/>
  <c r="V1017" i="8"/>
  <c r="L1017" i="8"/>
  <c r="K1017" i="8"/>
  <c r="V1016" i="8"/>
  <c r="L1016" i="8"/>
  <c r="K1016" i="8"/>
  <c r="V1015" i="8"/>
  <c r="L1015" i="8"/>
  <c r="K1015" i="8"/>
  <c r="V1014" i="8"/>
  <c r="L1014" i="8"/>
  <c r="K1014" i="8"/>
  <c r="V1013" i="8"/>
  <c r="L1013" i="8"/>
  <c r="K1013" i="8"/>
  <c r="V1012" i="8"/>
  <c r="L1012" i="8"/>
  <c r="K1012" i="8"/>
  <c r="V1011" i="8"/>
  <c r="L1011" i="8"/>
  <c r="K1011" i="8"/>
  <c r="V1010" i="8"/>
  <c r="L1010" i="8"/>
  <c r="K1010" i="8"/>
  <c r="V1009" i="8"/>
  <c r="L1009" i="8"/>
  <c r="K1009" i="8"/>
  <c r="V1008" i="8"/>
  <c r="L1008" i="8"/>
  <c r="K1008" i="8"/>
  <c r="V1007" i="8"/>
  <c r="L1007" i="8"/>
  <c r="K1007" i="8"/>
  <c r="V1006" i="8"/>
  <c r="L1006" i="8"/>
  <c r="K1006" i="8"/>
  <c r="V1005" i="8"/>
  <c r="L1005" i="8"/>
  <c r="K1005" i="8"/>
  <c r="V1004" i="8"/>
  <c r="L1004" i="8"/>
  <c r="K1004" i="8"/>
  <c r="V1003" i="8"/>
  <c r="L1003" i="8"/>
  <c r="K1003" i="8"/>
  <c r="V1002" i="8"/>
  <c r="L1002" i="8"/>
  <c r="K1002" i="8"/>
  <c r="V1001" i="8"/>
  <c r="L1001" i="8"/>
  <c r="K1001" i="8"/>
  <c r="V1000" i="8"/>
  <c r="L1000" i="8"/>
  <c r="K1000" i="8"/>
  <c r="L999" i="8"/>
  <c r="K999" i="8"/>
  <c r="L998" i="8"/>
  <c r="K998" i="8"/>
  <c r="L997" i="8"/>
  <c r="K997" i="8"/>
  <c r="V996" i="8"/>
  <c r="L996" i="8"/>
  <c r="K996" i="8"/>
  <c r="V995" i="8"/>
  <c r="L995" i="8"/>
  <c r="K995" i="8"/>
  <c r="V994" i="8"/>
  <c r="L994" i="8"/>
  <c r="K994" i="8"/>
  <c r="V993" i="8"/>
  <c r="L993" i="8"/>
  <c r="K993" i="8"/>
  <c r="V992" i="8"/>
  <c r="L992" i="8"/>
  <c r="K992" i="8"/>
  <c r="V991" i="8"/>
  <c r="L991" i="8"/>
  <c r="K991" i="8"/>
  <c r="V990" i="8"/>
  <c r="L990" i="8"/>
  <c r="K990" i="8"/>
  <c r="V989" i="8"/>
  <c r="L989" i="8"/>
  <c r="K989" i="8"/>
  <c r="V988" i="8"/>
  <c r="L988" i="8"/>
  <c r="K988" i="8"/>
  <c r="V987" i="8"/>
  <c r="L987" i="8"/>
  <c r="K987" i="8"/>
  <c r="V986" i="8"/>
  <c r="L986" i="8"/>
  <c r="K986" i="8"/>
  <c r="V985" i="8"/>
  <c r="L985" i="8"/>
  <c r="K985" i="8"/>
  <c r="V984" i="8"/>
  <c r="L984" i="8"/>
  <c r="K984" i="8"/>
  <c r="V983" i="8"/>
  <c r="L983" i="8"/>
  <c r="K983" i="8"/>
  <c r="V982" i="8"/>
  <c r="L982" i="8"/>
  <c r="K982" i="8"/>
  <c r="V981" i="8"/>
  <c r="L981" i="8"/>
  <c r="K981" i="8"/>
  <c r="V980" i="8"/>
  <c r="L980" i="8"/>
  <c r="K980" i="8"/>
  <c r="V979" i="8"/>
  <c r="L979" i="8"/>
  <c r="K979" i="8"/>
  <c r="V978" i="8"/>
  <c r="L978" i="8"/>
  <c r="K978" i="8"/>
  <c r="L977" i="8"/>
  <c r="K977" i="8"/>
  <c r="V976" i="8"/>
  <c r="L976" i="8"/>
  <c r="K976" i="8"/>
  <c r="V975" i="8"/>
  <c r="L975" i="8"/>
  <c r="K975" i="8"/>
  <c r="V974" i="8"/>
  <c r="L974" i="8"/>
  <c r="K974" i="8"/>
  <c r="V973" i="8"/>
  <c r="L973" i="8"/>
  <c r="K973" i="8"/>
  <c r="V972" i="8"/>
  <c r="L972" i="8"/>
  <c r="K972" i="8"/>
  <c r="V971" i="8"/>
  <c r="L971" i="8"/>
  <c r="K971" i="8"/>
  <c r="V970" i="8"/>
  <c r="L970" i="8"/>
  <c r="K970" i="8"/>
  <c r="V969" i="8"/>
  <c r="L969" i="8"/>
  <c r="K969" i="8"/>
  <c r="V968" i="8"/>
  <c r="L968" i="8"/>
  <c r="K968" i="8"/>
  <c r="V967" i="8"/>
  <c r="L967" i="8"/>
  <c r="K967" i="8"/>
  <c r="V966" i="8"/>
  <c r="L966" i="8"/>
  <c r="K966" i="8"/>
  <c r="V965" i="8"/>
  <c r="L965" i="8"/>
  <c r="K965" i="8"/>
  <c r="V964" i="8"/>
  <c r="L964" i="8"/>
  <c r="K964" i="8"/>
  <c r="V963" i="8"/>
  <c r="L963" i="8"/>
  <c r="K963" i="8"/>
  <c r="V962" i="8"/>
  <c r="L962" i="8"/>
  <c r="K962" i="8"/>
  <c r="V961" i="8"/>
  <c r="L961" i="8"/>
  <c r="K961" i="8"/>
  <c r="V960" i="8"/>
  <c r="L960" i="8"/>
  <c r="K960" i="8"/>
  <c r="V959" i="8"/>
  <c r="L959" i="8"/>
  <c r="K959" i="8"/>
  <c r="V958" i="8"/>
  <c r="L958" i="8"/>
  <c r="K958" i="8"/>
  <c r="V957" i="8"/>
  <c r="L957" i="8"/>
  <c r="K957" i="8"/>
  <c r="V956" i="8"/>
  <c r="L956" i="8"/>
  <c r="K956" i="8"/>
  <c r="V955" i="8"/>
  <c r="L955" i="8"/>
  <c r="K955" i="8"/>
  <c r="V954" i="8"/>
  <c r="L954" i="8"/>
  <c r="K954" i="8"/>
  <c r="V953" i="8"/>
  <c r="L953" i="8"/>
  <c r="K953" i="8"/>
  <c r="V952" i="8"/>
  <c r="L952" i="8"/>
  <c r="K952" i="8"/>
  <c r="V951" i="8"/>
  <c r="L951" i="8"/>
  <c r="K951" i="8"/>
  <c r="V950" i="8"/>
  <c r="L950" i="8"/>
  <c r="K950" i="8"/>
  <c r="V949" i="8"/>
  <c r="L949" i="8"/>
  <c r="K949" i="8"/>
  <c r="V948" i="8"/>
  <c r="L948" i="8"/>
  <c r="K948" i="8"/>
  <c r="V947" i="8"/>
  <c r="L947" i="8"/>
  <c r="K947" i="8"/>
  <c r="V946" i="8"/>
  <c r="L946" i="8"/>
  <c r="K946" i="8"/>
  <c r="V945" i="8"/>
  <c r="L945" i="8"/>
  <c r="K945" i="8"/>
  <c r="V944" i="8"/>
  <c r="L944" i="8"/>
  <c r="K944" i="8"/>
  <c r="V943" i="8"/>
  <c r="L943" i="8"/>
  <c r="K943" i="8"/>
  <c r="V942" i="8"/>
  <c r="L942" i="8"/>
  <c r="K942" i="8"/>
  <c r="V941" i="8"/>
  <c r="L941" i="8"/>
  <c r="K941" i="8"/>
  <c r="V940" i="8"/>
  <c r="L940" i="8"/>
  <c r="K940" i="8"/>
  <c r="V939" i="8"/>
  <c r="L939" i="8"/>
  <c r="K939" i="8"/>
  <c r="V938" i="8"/>
  <c r="L938" i="8"/>
  <c r="K938" i="8"/>
  <c r="V937" i="8"/>
  <c r="L937" i="8"/>
  <c r="K937" i="8"/>
  <c r="V936" i="8"/>
  <c r="L936" i="8"/>
  <c r="K936" i="8"/>
  <c r="V935" i="8"/>
  <c r="L935" i="8"/>
  <c r="K935" i="8"/>
  <c r="V934" i="8"/>
  <c r="L934" i="8"/>
  <c r="K934" i="8"/>
  <c r="V933" i="8"/>
  <c r="L933" i="8"/>
  <c r="K933" i="8"/>
  <c r="V932" i="8"/>
  <c r="L932" i="8"/>
  <c r="K932" i="8"/>
  <c r="V931" i="8"/>
  <c r="L931" i="8"/>
  <c r="K931" i="8"/>
  <c r="V930" i="8"/>
  <c r="L930" i="8"/>
  <c r="K930" i="8"/>
  <c r="V929" i="8"/>
  <c r="L929" i="8"/>
  <c r="K929" i="8"/>
  <c r="V928" i="8"/>
  <c r="L928" i="8"/>
  <c r="K928" i="8"/>
  <c r="V927" i="8"/>
  <c r="L927" i="8"/>
  <c r="K927" i="8"/>
  <c r="V926" i="8"/>
  <c r="L926" i="8"/>
  <c r="K926" i="8"/>
  <c r="V925" i="8"/>
  <c r="L925" i="8"/>
  <c r="K925" i="8"/>
  <c r="V924" i="8"/>
  <c r="L924" i="8"/>
  <c r="K924" i="8"/>
  <c r="V923" i="8"/>
  <c r="L923" i="8"/>
  <c r="K923" i="8"/>
  <c r="V922" i="8"/>
  <c r="L922" i="8"/>
  <c r="K922" i="8"/>
  <c r="V921" i="8"/>
  <c r="L921" i="8"/>
  <c r="K921" i="8"/>
  <c r="V920" i="8"/>
  <c r="L920" i="8"/>
  <c r="K920" i="8"/>
  <c r="V919" i="8"/>
  <c r="L919" i="8"/>
  <c r="K919" i="8"/>
  <c r="V918" i="8"/>
  <c r="L918" i="8"/>
  <c r="K918" i="8"/>
  <c r="V917" i="8"/>
  <c r="L917" i="8"/>
  <c r="K917" i="8"/>
  <c r="V916" i="8"/>
  <c r="L916" i="8"/>
  <c r="K916" i="8"/>
  <c r="V915" i="8"/>
  <c r="L915" i="8"/>
  <c r="K915" i="8"/>
  <c r="V914" i="8"/>
  <c r="L914" i="8"/>
  <c r="K914" i="8"/>
  <c r="V913" i="8"/>
  <c r="L913" i="8"/>
  <c r="K913" i="8"/>
  <c r="V912" i="8"/>
  <c r="L912" i="8"/>
  <c r="K912" i="8"/>
  <c r="V911" i="8"/>
  <c r="L911" i="8"/>
  <c r="K911" i="8"/>
  <c r="V910" i="8"/>
  <c r="L910" i="8"/>
  <c r="K910" i="8"/>
  <c r="L909" i="8"/>
  <c r="K909" i="8"/>
  <c r="L908" i="8"/>
  <c r="K908" i="8"/>
  <c r="V907" i="8"/>
  <c r="L907" i="8"/>
  <c r="K907" i="8"/>
  <c r="V906" i="8"/>
  <c r="L906" i="8"/>
  <c r="K906" i="8"/>
  <c r="V905" i="8"/>
  <c r="L905" i="8"/>
  <c r="K905" i="8"/>
  <c r="V904" i="8"/>
  <c r="L904" i="8"/>
  <c r="K904" i="8"/>
  <c r="V903" i="8"/>
  <c r="L903" i="8"/>
  <c r="K903" i="8"/>
  <c r="V902" i="8"/>
  <c r="L902" i="8"/>
  <c r="K902" i="8"/>
  <c r="L901" i="8"/>
  <c r="K901" i="8"/>
  <c r="V900" i="8"/>
  <c r="L900" i="8"/>
  <c r="K900" i="8"/>
  <c r="V899" i="8"/>
  <c r="L899" i="8"/>
  <c r="K899" i="8"/>
  <c r="V898" i="8"/>
  <c r="L898" i="8"/>
  <c r="K898" i="8"/>
  <c r="V897" i="8"/>
  <c r="L897" i="8"/>
  <c r="K897" i="8"/>
  <c r="V896" i="8"/>
  <c r="L896" i="8"/>
  <c r="K896" i="8"/>
  <c r="V895" i="8"/>
  <c r="L895" i="8"/>
  <c r="K895" i="8"/>
  <c r="V894" i="8"/>
  <c r="L894" i="8"/>
  <c r="K894" i="8"/>
  <c r="V893" i="8"/>
  <c r="L893" i="8"/>
  <c r="K893" i="8"/>
  <c r="V892" i="8"/>
  <c r="L892" i="8"/>
  <c r="K892" i="8"/>
  <c r="V891" i="8"/>
  <c r="L891" i="8"/>
  <c r="K891" i="8"/>
  <c r="V890" i="8"/>
  <c r="L890" i="8"/>
  <c r="K890" i="8"/>
  <c r="V889" i="8"/>
  <c r="L889" i="8"/>
  <c r="K889" i="8"/>
  <c r="V888" i="8"/>
  <c r="L888" i="8"/>
  <c r="K888" i="8"/>
  <c r="V887" i="8"/>
  <c r="L887" i="8"/>
  <c r="K887" i="8"/>
  <c r="V886" i="8"/>
  <c r="L886" i="8"/>
  <c r="K886" i="8"/>
  <c r="V885" i="8"/>
  <c r="L885" i="8"/>
  <c r="K885" i="8"/>
  <c r="V884" i="8"/>
  <c r="L884" i="8"/>
  <c r="K884" i="8"/>
  <c r="V883" i="8"/>
  <c r="L883" i="8"/>
  <c r="K883" i="8"/>
  <c r="V882" i="8"/>
  <c r="L882" i="8"/>
  <c r="K882" i="8"/>
  <c r="L881" i="8"/>
  <c r="K881" i="8"/>
  <c r="L880" i="8"/>
  <c r="K880" i="8"/>
  <c r="V879" i="8"/>
  <c r="L879" i="8"/>
  <c r="K879" i="8"/>
  <c r="V878" i="8"/>
  <c r="L878" i="8"/>
  <c r="K878" i="8"/>
  <c r="V877" i="8"/>
  <c r="L877" i="8"/>
  <c r="K877" i="8"/>
  <c r="V876" i="8"/>
  <c r="L876" i="8"/>
  <c r="K876" i="8"/>
  <c r="V875" i="8"/>
  <c r="L875" i="8"/>
  <c r="K875" i="8"/>
  <c r="V874" i="8"/>
  <c r="L874" i="8"/>
  <c r="K874" i="8"/>
  <c r="V873" i="8"/>
  <c r="L873" i="8"/>
  <c r="K873" i="8"/>
  <c r="V872" i="8"/>
  <c r="L872" i="8"/>
  <c r="K872" i="8"/>
  <c r="V871" i="8"/>
  <c r="L871" i="8"/>
  <c r="K871" i="8"/>
  <c r="V870" i="8"/>
  <c r="L870" i="8"/>
  <c r="K870" i="8"/>
  <c r="V869" i="8"/>
  <c r="L869" i="8"/>
  <c r="K869" i="8"/>
  <c r="V868" i="8"/>
  <c r="L868" i="8"/>
  <c r="K868" i="8"/>
  <c r="V867" i="8"/>
  <c r="L867" i="8"/>
  <c r="K867" i="8"/>
  <c r="V866" i="8"/>
  <c r="L866" i="8"/>
  <c r="K866" i="8"/>
  <c r="V865" i="8"/>
  <c r="L865" i="8"/>
  <c r="K865" i="8"/>
  <c r="V864" i="8"/>
  <c r="L864" i="8"/>
  <c r="K864" i="8"/>
  <c r="V863" i="8"/>
  <c r="L863" i="8"/>
  <c r="K863" i="8"/>
  <c r="L862" i="8"/>
  <c r="K862" i="8"/>
  <c r="L861" i="8"/>
  <c r="K861" i="8"/>
  <c r="L860" i="8"/>
  <c r="K860" i="8"/>
  <c r="V859" i="8"/>
  <c r="L859" i="8"/>
  <c r="K859" i="8"/>
  <c r="V858" i="8"/>
  <c r="L858" i="8"/>
  <c r="K858" i="8"/>
  <c r="V857" i="8"/>
  <c r="L857" i="8"/>
  <c r="K857" i="8"/>
  <c r="V856" i="8"/>
  <c r="L856" i="8"/>
  <c r="K856" i="8"/>
  <c r="V855" i="8"/>
  <c r="L855" i="8"/>
  <c r="K855" i="8"/>
  <c r="V854" i="8"/>
  <c r="L854" i="8"/>
  <c r="K854" i="8"/>
  <c r="V853" i="8"/>
  <c r="L853" i="8"/>
  <c r="K853" i="8"/>
  <c r="V852" i="8"/>
  <c r="L852" i="8"/>
  <c r="K852" i="8"/>
  <c r="V851" i="8"/>
  <c r="L851" i="8"/>
  <c r="K851" i="8"/>
  <c r="V850" i="8"/>
  <c r="L850" i="8"/>
  <c r="K850" i="8"/>
  <c r="V849" i="8"/>
  <c r="L849" i="8"/>
  <c r="K849" i="8"/>
  <c r="V848" i="8"/>
  <c r="L848" i="8"/>
  <c r="K848" i="8"/>
  <c r="V847" i="8"/>
  <c r="L847" i="8"/>
  <c r="K847" i="8"/>
  <c r="V846" i="8"/>
  <c r="L846" i="8"/>
  <c r="K846" i="8"/>
  <c r="V845" i="8"/>
  <c r="L845" i="8"/>
  <c r="K845" i="8"/>
  <c r="V844" i="8"/>
  <c r="L844" i="8"/>
  <c r="K844" i="8"/>
  <c r="V843" i="8"/>
  <c r="L843" i="8"/>
  <c r="K843" i="8"/>
  <c r="V842" i="8"/>
  <c r="L842" i="8"/>
  <c r="K842" i="8"/>
  <c r="L841" i="8"/>
  <c r="K841" i="8"/>
  <c r="L840" i="8"/>
  <c r="K840" i="8"/>
  <c r="L839" i="8"/>
  <c r="K839" i="8"/>
  <c r="L838" i="8"/>
  <c r="K838" i="8"/>
  <c r="L837" i="8"/>
  <c r="K837" i="8"/>
  <c r="L836" i="8"/>
  <c r="K836" i="8"/>
  <c r="L835" i="8"/>
  <c r="K835" i="8"/>
  <c r="L834" i="8"/>
  <c r="K834" i="8"/>
  <c r="L833" i="8"/>
  <c r="K833" i="8"/>
  <c r="L832" i="8"/>
  <c r="K832" i="8"/>
  <c r="L831" i="8"/>
  <c r="K831" i="8"/>
  <c r="L830" i="8"/>
  <c r="K830" i="8"/>
  <c r="L829" i="8"/>
  <c r="K829" i="8"/>
  <c r="L828" i="8"/>
  <c r="K828" i="8"/>
  <c r="V827" i="8"/>
  <c r="L827" i="8"/>
  <c r="K827" i="8"/>
  <c r="V826" i="8"/>
  <c r="L826" i="8"/>
  <c r="K826" i="8"/>
  <c r="V825" i="8"/>
  <c r="L825" i="8"/>
  <c r="K825" i="8"/>
  <c r="V824" i="8"/>
  <c r="L824" i="8"/>
  <c r="K824" i="8"/>
  <c r="V823" i="8"/>
  <c r="L823" i="8"/>
  <c r="K823" i="8"/>
  <c r="V822" i="8"/>
  <c r="L822" i="8"/>
  <c r="K822" i="8"/>
  <c r="V821" i="8"/>
  <c r="L821" i="8"/>
  <c r="K821" i="8"/>
  <c r="V820" i="8"/>
  <c r="L820" i="8"/>
  <c r="K820" i="8"/>
  <c r="V819" i="8"/>
  <c r="L819" i="8"/>
  <c r="K819" i="8"/>
  <c r="V818" i="8"/>
  <c r="L818" i="8"/>
  <c r="K818" i="8"/>
  <c r="V817" i="8"/>
  <c r="L817" i="8"/>
  <c r="K817" i="8"/>
  <c r="V816" i="8"/>
  <c r="L816" i="8"/>
  <c r="K816" i="8"/>
  <c r="V815" i="8"/>
  <c r="L815" i="8"/>
  <c r="K815" i="8"/>
  <c r="V814" i="8"/>
  <c r="L814" i="8"/>
  <c r="K814" i="8"/>
  <c r="V813" i="8"/>
  <c r="L813" i="8"/>
  <c r="K813" i="8"/>
  <c r="V812" i="8"/>
  <c r="L812" i="8"/>
  <c r="K812" i="8"/>
  <c r="V811" i="8"/>
  <c r="L811" i="8"/>
  <c r="K811" i="8"/>
  <c r="V810" i="8"/>
  <c r="L810" i="8"/>
  <c r="K810" i="8"/>
  <c r="V809" i="8"/>
  <c r="L809" i="8"/>
  <c r="K809" i="8"/>
  <c r="V808" i="8"/>
  <c r="L808" i="8"/>
  <c r="K808" i="8"/>
  <c r="V807" i="8"/>
  <c r="L807" i="8"/>
  <c r="K807" i="8"/>
  <c r="L806" i="8"/>
  <c r="K806" i="8"/>
  <c r="L805" i="8"/>
  <c r="K805" i="8"/>
  <c r="V804" i="8"/>
  <c r="L804" i="8"/>
  <c r="K804" i="8"/>
  <c r="V803" i="8"/>
  <c r="L803" i="8"/>
  <c r="K803" i="8"/>
  <c r="V802" i="8"/>
  <c r="L802" i="8"/>
  <c r="K802" i="8"/>
  <c r="V801" i="8"/>
  <c r="L801" i="8"/>
  <c r="K801" i="8"/>
  <c r="V800" i="8"/>
  <c r="L800" i="8"/>
  <c r="K800" i="8"/>
  <c r="V799" i="8"/>
  <c r="L799" i="8"/>
  <c r="K799" i="8"/>
  <c r="V798" i="8"/>
  <c r="L798" i="8"/>
  <c r="K798" i="8"/>
  <c r="V797" i="8"/>
  <c r="L797" i="8"/>
  <c r="K797" i="8"/>
  <c r="V796" i="8"/>
  <c r="L796" i="8"/>
  <c r="K796" i="8"/>
  <c r="V795" i="8"/>
  <c r="L795" i="8"/>
  <c r="K795" i="8"/>
  <c r="V794" i="8"/>
  <c r="L794" i="8"/>
  <c r="K794" i="8"/>
  <c r="V793" i="8"/>
  <c r="L793" i="8"/>
  <c r="K793" i="8"/>
  <c r="V792" i="8"/>
  <c r="L792" i="8"/>
  <c r="K792" i="8"/>
  <c r="V791" i="8"/>
  <c r="L791" i="8"/>
  <c r="K791" i="8"/>
  <c r="V790" i="8"/>
  <c r="L790" i="8"/>
  <c r="K790" i="8"/>
  <c r="V789" i="8"/>
  <c r="L789" i="8"/>
  <c r="K789" i="8"/>
  <c r="V788" i="8"/>
  <c r="L788" i="8"/>
  <c r="K788" i="8"/>
  <c r="V787" i="8"/>
  <c r="L787" i="8"/>
  <c r="K787" i="8"/>
  <c r="V786" i="8"/>
  <c r="L786" i="8"/>
  <c r="K786" i="8"/>
  <c r="V785" i="8"/>
  <c r="L785" i="8"/>
  <c r="K785" i="8"/>
  <c r="V784" i="8"/>
  <c r="L784" i="8"/>
  <c r="K784" i="8"/>
  <c r="V783" i="8"/>
  <c r="L783" i="8"/>
  <c r="K783" i="8"/>
  <c r="V782" i="8"/>
  <c r="L782" i="8"/>
  <c r="K782" i="8"/>
  <c r="V781" i="8"/>
  <c r="L781" i="8"/>
  <c r="K781" i="8"/>
  <c r="V780" i="8"/>
  <c r="L780" i="8"/>
  <c r="K780" i="8"/>
  <c r="V779" i="8"/>
  <c r="L779" i="8"/>
  <c r="K779" i="8"/>
  <c r="V778" i="8"/>
  <c r="L778" i="8"/>
  <c r="K778" i="8"/>
  <c r="V777" i="8"/>
  <c r="L777" i="8"/>
  <c r="K777" i="8"/>
  <c r="V776" i="8"/>
  <c r="L776" i="8"/>
  <c r="K776" i="8"/>
  <c r="V775" i="8"/>
  <c r="L775" i="8"/>
  <c r="K775" i="8"/>
  <c r="V774" i="8"/>
  <c r="L774" i="8"/>
  <c r="K774" i="8"/>
  <c r="V773" i="8"/>
  <c r="L773" i="8"/>
  <c r="K773" i="8"/>
  <c r="V772" i="8"/>
  <c r="L772" i="8"/>
  <c r="K772" i="8"/>
  <c r="V771" i="8"/>
  <c r="L771" i="8"/>
  <c r="K771" i="8"/>
  <c r="V770" i="8"/>
  <c r="L770" i="8"/>
  <c r="K770" i="8"/>
  <c r="V769" i="8"/>
  <c r="L769" i="8"/>
  <c r="K769" i="8"/>
  <c r="L768" i="8"/>
  <c r="K768" i="8"/>
  <c r="V767" i="8"/>
  <c r="L767" i="8"/>
  <c r="K767" i="8"/>
  <c r="V766" i="8"/>
  <c r="L766" i="8"/>
  <c r="K766" i="8"/>
  <c r="V765" i="8"/>
  <c r="L765" i="8"/>
  <c r="K765" i="8"/>
  <c r="V764" i="8"/>
  <c r="L764" i="8"/>
  <c r="K764" i="8"/>
  <c r="V763" i="8"/>
  <c r="L763" i="8"/>
  <c r="K763" i="8"/>
  <c r="V762" i="8"/>
  <c r="L762" i="8"/>
  <c r="K762" i="8"/>
  <c r="V761" i="8"/>
  <c r="L761" i="8"/>
  <c r="K761" i="8"/>
  <c r="V760" i="8"/>
  <c r="L760" i="8"/>
  <c r="K760" i="8"/>
  <c r="V759" i="8"/>
  <c r="L759" i="8"/>
  <c r="K759" i="8"/>
  <c r="V758" i="8"/>
  <c r="L758" i="8"/>
  <c r="K758" i="8"/>
  <c r="V757" i="8"/>
  <c r="L757" i="8"/>
  <c r="K757" i="8"/>
  <c r="V756" i="8"/>
  <c r="L756" i="8"/>
  <c r="K756" i="8"/>
  <c r="V755" i="8"/>
  <c r="L755" i="8"/>
  <c r="K755" i="8"/>
  <c r="L754" i="8"/>
  <c r="K754" i="8"/>
  <c r="V753" i="8"/>
  <c r="L753" i="8"/>
  <c r="K753" i="8"/>
  <c r="V752" i="8"/>
  <c r="L752" i="8"/>
  <c r="K752" i="8"/>
  <c r="V751" i="8"/>
  <c r="L751" i="8"/>
  <c r="K751" i="8"/>
  <c r="V750" i="8"/>
  <c r="L750" i="8"/>
  <c r="K750" i="8"/>
  <c r="L749" i="8"/>
  <c r="K749" i="8"/>
  <c r="V748" i="8"/>
  <c r="L748" i="8"/>
  <c r="K748" i="8"/>
  <c r="V747" i="8"/>
  <c r="L747" i="8"/>
  <c r="K747" i="8"/>
  <c r="V746" i="8"/>
  <c r="L746" i="8"/>
  <c r="K746" i="8"/>
  <c r="V745" i="8"/>
  <c r="L745" i="8"/>
  <c r="K745" i="8"/>
  <c r="V744" i="8"/>
  <c r="L744" i="8"/>
  <c r="K744" i="8"/>
  <c r="V743" i="8"/>
  <c r="L743" i="8"/>
  <c r="K743" i="8"/>
  <c r="V742" i="8"/>
  <c r="L742" i="8"/>
  <c r="K742" i="8"/>
  <c r="V741" i="8"/>
  <c r="L741" i="8"/>
  <c r="K741" i="8"/>
  <c r="L740" i="8"/>
  <c r="K740" i="8"/>
  <c r="V739" i="8"/>
  <c r="L739" i="8"/>
  <c r="K739" i="8"/>
  <c r="V738" i="8"/>
  <c r="L738" i="8"/>
  <c r="K738" i="8"/>
  <c r="V737" i="8"/>
  <c r="L737" i="8"/>
  <c r="K737" i="8"/>
  <c r="V736" i="8"/>
  <c r="L736" i="8"/>
  <c r="K736" i="8"/>
  <c r="V735" i="8"/>
  <c r="L735" i="8"/>
  <c r="K735" i="8"/>
  <c r="V734" i="8"/>
  <c r="L734" i="8"/>
  <c r="K734" i="8"/>
  <c r="V733" i="8"/>
  <c r="L733" i="8"/>
  <c r="K733" i="8"/>
  <c r="V732" i="8"/>
  <c r="L732" i="8"/>
  <c r="K732" i="8"/>
  <c r="V731" i="8"/>
  <c r="L731" i="8"/>
  <c r="K731" i="8"/>
  <c r="V730" i="8"/>
  <c r="L730" i="8"/>
  <c r="K730" i="8"/>
  <c r="V729" i="8"/>
  <c r="L729" i="8"/>
  <c r="K729" i="8"/>
  <c r="V728" i="8"/>
  <c r="L728" i="8"/>
  <c r="K728" i="8"/>
  <c r="V727" i="8"/>
  <c r="L727" i="8"/>
  <c r="K727" i="8"/>
  <c r="V726" i="8"/>
  <c r="L726" i="8"/>
  <c r="K726" i="8"/>
  <c r="V725" i="8"/>
  <c r="L725" i="8"/>
  <c r="K725" i="8"/>
  <c r="V724" i="8"/>
  <c r="L724" i="8"/>
  <c r="K724" i="8"/>
  <c r="V723" i="8"/>
  <c r="L723" i="8"/>
  <c r="K723" i="8"/>
  <c r="V722" i="8"/>
  <c r="L722" i="8"/>
  <c r="K722" i="8"/>
  <c r="V721" i="8"/>
  <c r="L721" i="8"/>
  <c r="K721" i="8"/>
  <c r="V720" i="8"/>
  <c r="L720" i="8"/>
  <c r="K720" i="8"/>
  <c r="V719" i="8"/>
  <c r="L719" i="8"/>
  <c r="K719" i="8"/>
  <c r="V718" i="8"/>
  <c r="L718" i="8"/>
  <c r="K718" i="8"/>
  <c r="V717" i="8"/>
  <c r="L717" i="8"/>
  <c r="K717" i="8"/>
  <c r="V716" i="8"/>
  <c r="L716" i="8"/>
  <c r="K716" i="8"/>
  <c r="V715" i="8"/>
  <c r="L715" i="8"/>
  <c r="K715" i="8"/>
  <c r="V714" i="8"/>
  <c r="L714" i="8"/>
  <c r="K714" i="8"/>
  <c r="V713" i="8"/>
  <c r="L713" i="8"/>
  <c r="K713" i="8"/>
  <c r="V712" i="8"/>
  <c r="L712" i="8"/>
  <c r="K712" i="8"/>
  <c r="V711" i="8"/>
  <c r="L711" i="8"/>
  <c r="K711" i="8"/>
  <c r="V710" i="8"/>
  <c r="L710" i="8"/>
  <c r="K710" i="8"/>
  <c r="V709" i="8"/>
  <c r="L709" i="8"/>
  <c r="K709" i="8"/>
  <c r="V708" i="8"/>
  <c r="L708" i="8"/>
  <c r="K708" i="8"/>
  <c r="V707" i="8"/>
  <c r="L707" i="8"/>
  <c r="K707" i="8"/>
  <c r="V706" i="8"/>
  <c r="L706" i="8"/>
  <c r="K706" i="8"/>
  <c r="V705" i="8"/>
  <c r="L705" i="8"/>
  <c r="K705" i="8"/>
  <c r="L704" i="8"/>
  <c r="K704" i="8"/>
  <c r="L703" i="8"/>
  <c r="K703" i="8"/>
  <c r="V702" i="8"/>
  <c r="L702" i="8"/>
  <c r="K702" i="8"/>
  <c r="V701" i="8"/>
  <c r="L701" i="8"/>
  <c r="K701" i="8"/>
  <c r="V700" i="8"/>
  <c r="L700" i="8"/>
  <c r="K700" i="8"/>
  <c r="V699" i="8"/>
  <c r="L699" i="8"/>
  <c r="K699" i="8"/>
  <c r="V698" i="8"/>
  <c r="L698" i="8"/>
  <c r="K698" i="8"/>
  <c r="V697" i="8"/>
  <c r="L697" i="8"/>
  <c r="K697" i="8"/>
  <c r="V696" i="8"/>
  <c r="L696" i="8"/>
  <c r="K696" i="8"/>
  <c r="V695" i="8"/>
  <c r="L695" i="8"/>
  <c r="K695" i="8"/>
  <c r="V694" i="8"/>
  <c r="L694" i="8"/>
  <c r="K694" i="8"/>
  <c r="V693" i="8"/>
  <c r="L693" i="8"/>
  <c r="K693" i="8"/>
  <c r="V692" i="8"/>
  <c r="L692" i="8"/>
  <c r="K692" i="8"/>
  <c r="V690" i="8"/>
  <c r="L690" i="8"/>
  <c r="K690" i="8"/>
  <c r="V691" i="8"/>
  <c r="L691" i="8"/>
  <c r="K691" i="8"/>
  <c r="V689" i="8"/>
  <c r="L689" i="8"/>
  <c r="K689" i="8"/>
  <c r="V688" i="8"/>
  <c r="L688" i="8"/>
  <c r="K688" i="8"/>
  <c r="V687" i="8"/>
  <c r="L687" i="8"/>
  <c r="K687" i="8"/>
  <c r="V686" i="8"/>
  <c r="L686" i="8"/>
  <c r="K686" i="8"/>
  <c r="V685" i="8"/>
  <c r="L685" i="8"/>
  <c r="K685" i="8"/>
  <c r="L684" i="8"/>
  <c r="K684" i="8"/>
  <c r="V683" i="8"/>
  <c r="L683" i="8"/>
  <c r="K683" i="8"/>
  <c r="V682" i="8"/>
  <c r="L682" i="8"/>
  <c r="K682" i="8"/>
  <c r="V681" i="8"/>
  <c r="L681" i="8"/>
  <c r="K681" i="8"/>
  <c r="L680" i="8"/>
  <c r="K680" i="8"/>
  <c r="L679" i="8"/>
  <c r="K679" i="8"/>
  <c r="L678" i="8"/>
  <c r="K678" i="8"/>
  <c r="L677" i="8"/>
  <c r="K677" i="8"/>
  <c r="L676" i="8"/>
  <c r="K676" i="8"/>
  <c r="L675" i="8"/>
  <c r="K675" i="8"/>
  <c r="L674" i="8"/>
  <c r="K674" i="8"/>
  <c r="L673" i="8"/>
  <c r="K673" i="8"/>
  <c r="V672" i="8"/>
  <c r="L672" i="8"/>
  <c r="K672" i="8"/>
  <c r="V671" i="8"/>
  <c r="L671" i="8"/>
  <c r="K671" i="8"/>
  <c r="V670" i="8"/>
  <c r="L670" i="8"/>
  <c r="K670" i="8"/>
  <c r="V669" i="8"/>
  <c r="L669" i="8"/>
  <c r="K669" i="8"/>
  <c r="V668" i="8"/>
  <c r="L668" i="8"/>
  <c r="K668" i="8"/>
  <c r="V667" i="8"/>
  <c r="L667" i="8"/>
  <c r="K667" i="8"/>
  <c r="V666" i="8"/>
  <c r="L666" i="8"/>
  <c r="K666" i="8"/>
  <c r="V665" i="8"/>
  <c r="L665" i="8"/>
  <c r="K665" i="8"/>
  <c r="V664" i="8"/>
  <c r="L664" i="8"/>
  <c r="K664" i="8"/>
  <c r="V663" i="8"/>
  <c r="L663" i="8"/>
  <c r="K663" i="8"/>
  <c r="V662" i="8"/>
  <c r="L662" i="8"/>
  <c r="K662" i="8"/>
  <c r="L661" i="8"/>
  <c r="K661" i="8"/>
  <c r="V660" i="8"/>
  <c r="L660" i="8"/>
  <c r="K660" i="8"/>
  <c r="V659" i="8"/>
  <c r="L659" i="8"/>
  <c r="K659" i="8"/>
  <c r="V658" i="8"/>
  <c r="L658" i="8"/>
  <c r="K658" i="8"/>
  <c r="V657" i="8"/>
  <c r="L657" i="8"/>
  <c r="K657" i="8"/>
  <c r="V656" i="8"/>
  <c r="L656" i="8"/>
  <c r="K656" i="8"/>
  <c r="V655" i="8"/>
  <c r="L655" i="8"/>
  <c r="K655" i="8"/>
  <c r="V654" i="8"/>
  <c r="L654" i="8"/>
  <c r="K654" i="8"/>
  <c r="V653" i="8"/>
  <c r="L653" i="8"/>
  <c r="K653" i="8"/>
  <c r="V652" i="8"/>
  <c r="L652" i="8"/>
  <c r="K652" i="8"/>
  <c r="V651" i="8"/>
  <c r="L651" i="8"/>
  <c r="K651" i="8"/>
  <c r="V650" i="8"/>
  <c r="L650" i="8"/>
  <c r="K650" i="8"/>
  <c r="V649" i="8"/>
  <c r="L649" i="8"/>
  <c r="K649" i="8"/>
  <c r="V648" i="8"/>
  <c r="L648" i="8"/>
  <c r="K648" i="8"/>
  <c r="V647" i="8"/>
  <c r="L647" i="8"/>
  <c r="K647" i="8"/>
  <c r="V646" i="8"/>
  <c r="L646" i="8"/>
  <c r="K646" i="8"/>
  <c r="V645" i="8"/>
  <c r="L645" i="8"/>
  <c r="K645" i="8"/>
  <c r="V644" i="8"/>
  <c r="L644" i="8"/>
  <c r="K644" i="8"/>
  <c r="V643" i="8"/>
  <c r="L643" i="8"/>
  <c r="K643" i="8"/>
  <c r="V642" i="8"/>
  <c r="L642" i="8"/>
  <c r="K642" i="8"/>
  <c r="V641" i="8"/>
  <c r="L641" i="8"/>
  <c r="K641" i="8"/>
  <c r="V640" i="8"/>
  <c r="L640" i="8"/>
  <c r="K640" i="8"/>
  <c r="V639" i="8"/>
  <c r="L639" i="8"/>
  <c r="K639" i="8"/>
  <c r="V638" i="8"/>
  <c r="L638" i="8"/>
  <c r="K638" i="8"/>
  <c r="V637" i="8"/>
  <c r="L637" i="8"/>
  <c r="K637" i="8"/>
  <c r="V636" i="8"/>
  <c r="L636" i="8"/>
  <c r="K636" i="8"/>
  <c r="V635" i="8"/>
  <c r="L635" i="8"/>
  <c r="K635" i="8"/>
  <c r="V634" i="8"/>
  <c r="L634" i="8"/>
  <c r="K634" i="8"/>
  <c r="V633" i="8"/>
  <c r="L633" i="8"/>
  <c r="K633" i="8"/>
  <c r="V632" i="8"/>
  <c r="L632" i="8"/>
  <c r="K632" i="8"/>
  <c r="V631" i="8"/>
  <c r="L631" i="8"/>
  <c r="K631" i="8"/>
  <c r="V630" i="8"/>
  <c r="L630" i="8"/>
  <c r="K630" i="8"/>
  <c r="V629" i="8"/>
  <c r="L629" i="8"/>
  <c r="K629" i="8"/>
  <c r="V628" i="8"/>
  <c r="L628" i="8"/>
  <c r="K628" i="8"/>
  <c r="V627" i="8"/>
  <c r="L627" i="8"/>
  <c r="K627" i="8"/>
  <c r="V626" i="8"/>
  <c r="L626" i="8"/>
  <c r="K626" i="8"/>
  <c r="V625" i="8"/>
  <c r="L625" i="8"/>
  <c r="K625" i="8"/>
  <c r="V624" i="8"/>
  <c r="L624" i="8"/>
  <c r="K624" i="8"/>
  <c r="L623" i="8"/>
  <c r="K623" i="8"/>
  <c r="V622" i="8"/>
  <c r="L622" i="8"/>
  <c r="K622" i="8"/>
  <c r="V621" i="8"/>
  <c r="L621" i="8"/>
  <c r="K621" i="8"/>
  <c r="V620" i="8"/>
  <c r="L620" i="8"/>
  <c r="K620" i="8"/>
  <c r="V619" i="8"/>
  <c r="L619" i="8"/>
  <c r="K619" i="8"/>
  <c r="V618" i="8"/>
  <c r="L618" i="8"/>
  <c r="K618" i="8"/>
  <c r="V617" i="8"/>
  <c r="L617" i="8"/>
  <c r="K617" i="8"/>
  <c r="V616" i="8"/>
  <c r="L616" i="8"/>
  <c r="K616" i="8"/>
  <c r="V615" i="8"/>
  <c r="L615" i="8"/>
  <c r="K615" i="8"/>
  <c r="V614" i="8"/>
  <c r="L614" i="8"/>
  <c r="K614" i="8"/>
  <c r="V613" i="8"/>
  <c r="L613" i="8"/>
  <c r="K613" i="8"/>
  <c r="V612" i="8"/>
  <c r="L612" i="8"/>
  <c r="K612" i="8"/>
  <c r="V611" i="8"/>
  <c r="L611" i="8"/>
  <c r="K611" i="8"/>
  <c r="V610" i="8"/>
  <c r="L610" i="8"/>
  <c r="K610" i="8"/>
  <c r="L609" i="8"/>
  <c r="K609" i="8"/>
  <c r="V608" i="8"/>
  <c r="L608" i="8"/>
  <c r="K608" i="8"/>
  <c r="V607" i="8"/>
  <c r="L607" i="8"/>
  <c r="K607" i="8"/>
  <c r="V606" i="8"/>
  <c r="L606" i="8"/>
  <c r="K606" i="8"/>
  <c r="V605" i="8"/>
  <c r="L605" i="8"/>
  <c r="K605" i="8"/>
  <c r="V604" i="8"/>
  <c r="L604" i="8"/>
  <c r="K604" i="8"/>
  <c r="V601" i="8"/>
  <c r="L601" i="8"/>
  <c r="K601" i="8"/>
  <c r="V602" i="8"/>
  <c r="L602" i="8"/>
  <c r="K602" i="8"/>
  <c r="L603" i="8"/>
  <c r="K603" i="8"/>
  <c r="V600" i="8"/>
  <c r="L600" i="8"/>
  <c r="K600" i="8"/>
  <c r="V599" i="8"/>
  <c r="L599" i="8"/>
  <c r="K599" i="8"/>
  <c r="V598" i="8"/>
  <c r="L598" i="8"/>
  <c r="K598" i="8"/>
  <c r="V597" i="8"/>
  <c r="L597" i="8"/>
  <c r="K597" i="8"/>
  <c r="V596" i="8"/>
  <c r="L596" i="8"/>
  <c r="K596" i="8"/>
  <c r="V595" i="8"/>
  <c r="L595" i="8"/>
  <c r="K595" i="8"/>
  <c r="V594" i="8"/>
  <c r="L594" i="8"/>
  <c r="K594" i="8"/>
  <c r="V593" i="8"/>
  <c r="L593" i="8"/>
  <c r="K593" i="8"/>
  <c r="V592" i="8"/>
  <c r="L592" i="8"/>
  <c r="K592" i="8"/>
  <c r="V591" i="8"/>
  <c r="L591" i="8"/>
  <c r="K591" i="8"/>
  <c r="V590" i="8"/>
  <c r="L590" i="8"/>
  <c r="K590" i="8"/>
  <c r="V589" i="8"/>
  <c r="L589" i="8"/>
  <c r="K589" i="8"/>
  <c r="V588" i="8"/>
  <c r="L588" i="8"/>
  <c r="K588" i="8"/>
  <c r="L587" i="8"/>
  <c r="K587" i="8"/>
  <c r="V586" i="8"/>
  <c r="L586" i="8"/>
  <c r="K586" i="8"/>
  <c r="V585" i="8"/>
  <c r="L585" i="8"/>
  <c r="K585" i="8"/>
  <c r="V584" i="8"/>
  <c r="L584" i="8"/>
  <c r="K584" i="8"/>
  <c r="V583" i="8"/>
  <c r="L583" i="8"/>
  <c r="K583" i="8"/>
  <c r="V582" i="8"/>
  <c r="L582" i="8"/>
  <c r="K582" i="8"/>
  <c r="V581" i="8"/>
  <c r="L581" i="8"/>
  <c r="K581" i="8"/>
  <c r="V580" i="8"/>
  <c r="L580" i="8"/>
  <c r="K580" i="8"/>
  <c r="V579" i="8"/>
  <c r="L579" i="8"/>
  <c r="K579" i="8"/>
  <c r="V578" i="8"/>
  <c r="L578" i="8"/>
  <c r="K578" i="8"/>
  <c r="L577" i="8"/>
  <c r="K577" i="8"/>
  <c r="V576" i="8"/>
  <c r="L576" i="8"/>
  <c r="K576" i="8"/>
  <c r="V575" i="8"/>
  <c r="L575" i="8"/>
  <c r="K575" i="8"/>
  <c r="V574" i="8"/>
  <c r="L574" i="8"/>
  <c r="K574" i="8"/>
  <c r="V573" i="8"/>
  <c r="L573" i="8"/>
  <c r="K573" i="8"/>
  <c r="V572" i="8"/>
  <c r="L572" i="8"/>
  <c r="K572" i="8"/>
  <c r="V571" i="8"/>
  <c r="L571" i="8"/>
  <c r="K571" i="8"/>
  <c r="V570" i="8"/>
  <c r="L570" i="8"/>
  <c r="K570" i="8"/>
  <c r="V569" i="8"/>
  <c r="L569" i="8"/>
  <c r="K569" i="8"/>
  <c r="V568" i="8"/>
  <c r="L568" i="8"/>
  <c r="K568" i="8"/>
  <c r="V567" i="8"/>
  <c r="L567" i="8"/>
  <c r="K567" i="8"/>
  <c r="V566" i="8"/>
  <c r="L566" i="8"/>
  <c r="K566" i="8"/>
  <c r="V565" i="8"/>
  <c r="L565" i="8"/>
  <c r="K565" i="8"/>
  <c r="L564" i="8"/>
  <c r="K564" i="8"/>
  <c r="V563" i="8"/>
  <c r="L563" i="8"/>
  <c r="K563" i="8"/>
  <c r="V562" i="8"/>
  <c r="L562" i="8"/>
  <c r="K562" i="8"/>
  <c r="V561" i="8"/>
  <c r="L561" i="8"/>
  <c r="K561" i="8"/>
  <c r="V560" i="8"/>
  <c r="L560" i="8"/>
  <c r="K560" i="8"/>
  <c r="V559" i="8"/>
  <c r="L559" i="8"/>
  <c r="K559" i="8"/>
  <c r="V558" i="8"/>
  <c r="L558" i="8"/>
  <c r="K558" i="8"/>
  <c r="V557" i="8"/>
  <c r="L557" i="8"/>
  <c r="K557" i="8"/>
  <c r="V556" i="8"/>
  <c r="L556" i="8"/>
  <c r="K556" i="8"/>
  <c r="V555" i="8"/>
  <c r="L555" i="8"/>
  <c r="K555" i="8"/>
  <c r="V554" i="8"/>
  <c r="L554" i="8"/>
  <c r="K554" i="8"/>
  <c r="V553" i="8"/>
  <c r="L553" i="8"/>
  <c r="K553" i="8"/>
  <c r="V552" i="8"/>
  <c r="L552" i="8"/>
  <c r="K552" i="8"/>
  <c r="V551" i="8"/>
  <c r="L551" i="8"/>
  <c r="K551" i="8"/>
  <c r="V550" i="8"/>
  <c r="L550" i="8"/>
  <c r="K550" i="8"/>
  <c r="V549" i="8"/>
  <c r="L549" i="8"/>
  <c r="K549" i="8"/>
  <c r="V548" i="8"/>
  <c r="L548" i="8"/>
  <c r="K548" i="8"/>
  <c r="V547" i="8"/>
  <c r="L547" i="8"/>
  <c r="K547" i="8"/>
  <c r="V546" i="8"/>
  <c r="L546" i="8"/>
  <c r="K546" i="8"/>
  <c r="V545" i="8"/>
  <c r="L545" i="8"/>
  <c r="K545" i="8"/>
  <c r="V544" i="8"/>
  <c r="L544" i="8"/>
  <c r="K544" i="8"/>
  <c r="V543" i="8"/>
  <c r="L543" i="8"/>
  <c r="K543" i="8"/>
  <c r="V542" i="8"/>
  <c r="L542" i="8"/>
  <c r="K542" i="8"/>
  <c r="V541" i="8"/>
  <c r="L541" i="8"/>
  <c r="K541" i="8"/>
  <c r="L540" i="8"/>
  <c r="K540" i="8"/>
  <c r="V539" i="8"/>
  <c r="L539" i="8"/>
  <c r="K539" i="8"/>
  <c r="V538" i="8"/>
  <c r="L538" i="8"/>
  <c r="K538" i="8"/>
  <c r="V537" i="8"/>
  <c r="L537" i="8"/>
  <c r="K537" i="8"/>
  <c r="V536" i="8"/>
  <c r="L536" i="8"/>
  <c r="K536" i="8"/>
  <c r="V535" i="8"/>
  <c r="L535" i="8"/>
  <c r="K535" i="8"/>
  <c r="V534" i="8"/>
  <c r="L534" i="8"/>
  <c r="K534" i="8"/>
  <c r="V533" i="8"/>
  <c r="L533" i="8"/>
  <c r="K533" i="8"/>
  <c r="V532" i="8"/>
  <c r="L532" i="8"/>
  <c r="K532" i="8"/>
  <c r="V531" i="8"/>
  <c r="L531" i="8"/>
  <c r="K531" i="8"/>
  <c r="V530" i="8"/>
  <c r="L530" i="8"/>
  <c r="K530" i="8"/>
  <c r="V529" i="8"/>
  <c r="L529" i="8"/>
  <c r="K529" i="8"/>
  <c r="V528" i="8"/>
  <c r="L528" i="8"/>
  <c r="K528" i="8"/>
  <c r="V527" i="8"/>
  <c r="L527" i="8"/>
  <c r="K527" i="8"/>
  <c r="V526" i="8"/>
  <c r="L526" i="8"/>
  <c r="K526" i="8"/>
  <c r="V525" i="8"/>
  <c r="L525" i="8"/>
  <c r="K525" i="8"/>
  <c r="V524" i="8"/>
  <c r="L524" i="8"/>
  <c r="K524" i="8"/>
  <c r="V523" i="8"/>
  <c r="L523" i="8"/>
  <c r="K523" i="8"/>
  <c r="V522" i="8"/>
  <c r="L522" i="8"/>
  <c r="K522" i="8"/>
  <c r="V521" i="8"/>
  <c r="L521" i="8"/>
  <c r="K521" i="8"/>
  <c r="V520" i="8"/>
  <c r="L520" i="8"/>
  <c r="K520" i="8"/>
  <c r="V519" i="8"/>
  <c r="L519" i="8"/>
  <c r="K519" i="8"/>
  <c r="V518" i="8"/>
  <c r="L518" i="8"/>
  <c r="K518" i="8"/>
  <c r="V517" i="8"/>
  <c r="L517" i="8"/>
  <c r="K517" i="8"/>
  <c r="V516" i="8"/>
  <c r="L516" i="8"/>
  <c r="K516" i="8"/>
  <c r="V515" i="8"/>
  <c r="L515" i="8"/>
  <c r="K515" i="8"/>
  <c r="V514" i="8"/>
  <c r="L514" i="8"/>
  <c r="K514" i="8"/>
  <c r="V513" i="8"/>
  <c r="L513" i="8"/>
  <c r="K513" i="8"/>
  <c r="V512" i="8"/>
  <c r="L512" i="8"/>
  <c r="K512" i="8"/>
  <c r="V511" i="8"/>
  <c r="L511" i="8"/>
  <c r="K511" i="8"/>
  <c r="V510" i="8"/>
  <c r="L510" i="8"/>
  <c r="K510" i="8"/>
  <c r="V509" i="8"/>
  <c r="L509" i="8"/>
  <c r="K509" i="8"/>
  <c r="V508" i="8"/>
  <c r="L508" i="8"/>
  <c r="K508" i="8"/>
  <c r="V507" i="8"/>
  <c r="L507" i="8"/>
  <c r="K507" i="8"/>
  <c r="V506" i="8"/>
  <c r="L506" i="8"/>
  <c r="K506" i="8"/>
  <c r="V505" i="8"/>
  <c r="L505" i="8"/>
  <c r="K505" i="8"/>
  <c r="V504" i="8"/>
  <c r="L504" i="8"/>
  <c r="K504" i="8"/>
  <c r="V503" i="8"/>
  <c r="L503" i="8"/>
  <c r="K503" i="8"/>
  <c r="V502" i="8"/>
  <c r="L502" i="8"/>
  <c r="K502" i="8"/>
  <c r="V501" i="8"/>
  <c r="L501" i="8"/>
  <c r="K501" i="8"/>
  <c r="V500" i="8"/>
  <c r="L500" i="8"/>
  <c r="K500" i="8"/>
  <c r="V499" i="8"/>
  <c r="L499" i="8"/>
  <c r="K499" i="8"/>
  <c r="V498" i="8"/>
  <c r="L498" i="8"/>
  <c r="K498" i="8"/>
  <c r="V497" i="8"/>
  <c r="L497" i="8"/>
  <c r="K497" i="8"/>
  <c r="V496" i="8"/>
  <c r="L496" i="8"/>
  <c r="K496" i="8"/>
  <c r="V495" i="8"/>
  <c r="L495" i="8"/>
  <c r="K495" i="8"/>
  <c r="V494" i="8"/>
  <c r="L494" i="8"/>
  <c r="K494" i="8"/>
  <c r="V493" i="8"/>
  <c r="L493" i="8"/>
  <c r="K493" i="8"/>
  <c r="V492" i="8"/>
  <c r="L492" i="8"/>
  <c r="K492" i="8"/>
  <c r="V491" i="8"/>
  <c r="L491" i="8"/>
  <c r="K491" i="8"/>
  <c r="V490" i="8"/>
  <c r="L490" i="8"/>
  <c r="K490" i="8"/>
  <c r="V489" i="8"/>
  <c r="L489" i="8"/>
  <c r="K489" i="8"/>
  <c r="V488" i="8"/>
  <c r="L488" i="8"/>
  <c r="K488" i="8"/>
  <c r="V487" i="8"/>
  <c r="L487" i="8"/>
  <c r="K487" i="8"/>
  <c r="V486" i="8"/>
  <c r="L486" i="8"/>
  <c r="K486" i="8"/>
  <c r="V485" i="8"/>
  <c r="L485" i="8"/>
  <c r="K485" i="8"/>
  <c r="V484" i="8"/>
  <c r="L484" i="8"/>
  <c r="K484" i="8"/>
  <c r="V483" i="8"/>
  <c r="L483" i="8"/>
  <c r="K483" i="8"/>
  <c r="V482" i="8"/>
  <c r="L482" i="8"/>
  <c r="K482" i="8"/>
  <c r="V481" i="8"/>
  <c r="L481" i="8"/>
  <c r="K481" i="8"/>
  <c r="V480" i="8"/>
  <c r="L480" i="8"/>
  <c r="K480" i="8"/>
  <c r="V479" i="8"/>
  <c r="L479" i="8"/>
  <c r="K479" i="8"/>
  <c r="V478" i="8"/>
  <c r="L478" i="8"/>
  <c r="K478" i="8"/>
  <c r="V477" i="8"/>
  <c r="L477" i="8"/>
  <c r="K477" i="8"/>
  <c r="V476" i="8"/>
  <c r="L476" i="8"/>
  <c r="K476" i="8"/>
  <c r="V475" i="8"/>
  <c r="L475" i="8"/>
  <c r="K475" i="8"/>
  <c r="V474" i="8"/>
  <c r="L474" i="8"/>
  <c r="K474" i="8"/>
  <c r="V473" i="8"/>
  <c r="L473" i="8"/>
  <c r="K473" i="8"/>
  <c r="V472" i="8"/>
  <c r="L472" i="8"/>
  <c r="K472" i="8"/>
  <c r="V471" i="8"/>
  <c r="L471" i="8"/>
  <c r="K471" i="8"/>
  <c r="V470" i="8"/>
  <c r="L470" i="8"/>
  <c r="K470" i="8"/>
  <c r="V469" i="8"/>
  <c r="L469" i="8"/>
  <c r="K469" i="8"/>
  <c r="L468" i="8"/>
  <c r="K468" i="8"/>
  <c r="V467" i="8"/>
  <c r="L467" i="8"/>
  <c r="K467" i="8"/>
  <c r="V466" i="8"/>
  <c r="L466" i="8"/>
  <c r="K466" i="8"/>
  <c r="L465" i="8"/>
  <c r="K465" i="8"/>
  <c r="L464" i="8"/>
  <c r="K464" i="8"/>
  <c r="L463" i="8"/>
  <c r="K463" i="8"/>
  <c r="V462" i="8"/>
  <c r="L462" i="8"/>
  <c r="K462" i="8"/>
  <c r="V461" i="8"/>
  <c r="L461" i="8"/>
  <c r="K461" i="8"/>
  <c r="V460" i="8"/>
  <c r="L460" i="8"/>
  <c r="K460" i="8"/>
  <c r="V459" i="8"/>
  <c r="L459" i="8"/>
  <c r="K459" i="8"/>
  <c r="V458" i="8"/>
  <c r="L458" i="8"/>
  <c r="K458" i="8"/>
  <c r="V457" i="8"/>
  <c r="L457" i="8"/>
  <c r="K457" i="8"/>
  <c r="V456" i="8"/>
  <c r="L456" i="8"/>
  <c r="K456" i="8"/>
  <c r="V455" i="8"/>
  <c r="L455" i="8"/>
  <c r="K455" i="8"/>
  <c r="V454" i="8"/>
  <c r="L454" i="8"/>
  <c r="K454" i="8"/>
  <c r="V453" i="8"/>
  <c r="L453" i="8"/>
  <c r="K453" i="8"/>
  <c r="L452" i="8"/>
  <c r="K452" i="8"/>
  <c r="L451" i="8"/>
  <c r="K451" i="8"/>
  <c r="L450" i="8"/>
  <c r="K450" i="8"/>
  <c r="L449" i="8"/>
  <c r="K449" i="8"/>
  <c r="V448" i="8"/>
  <c r="L448" i="8"/>
  <c r="K448" i="8"/>
  <c r="V447" i="8"/>
  <c r="L447" i="8"/>
  <c r="K447" i="8"/>
  <c r="V446" i="8"/>
  <c r="L446" i="8"/>
  <c r="K446" i="8"/>
  <c r="V445" i="8"/>
  <c r="L445" i="8"/>
  <c r="K445" i="8"/>
  <c r="V444" i="8"/>
  <c r="L444" i="8"/>
  <c r="K444" i="8"/>
  <c r="V443" i="8"/>
  <c r="L443" i="8"/>
  <c r="K443" i="8"/>
  <c r="V442" i="8"/>
  <c r="L442" i="8"/>
  <c r="K442" i="8"/>
  <c r="V441" i="8"/>
  <c r="L441" i="8"/>
  <c r="K441" i="8"/>
  <c r="V440" i="8"/>
  <c r="L440" i="8"/>
  <c r="K440" i="8"/>
  <c r="V439" i="8"/>
  <c r="L439" i="8"/>
  <c r="K439" i="8"/>
  <c r="V438" i="8"/>
  <c r="L438" i="8"/>
  <c r="K438" i="8"/>
  <c r="V437" i="8"/>
  <c r="L437" i="8"/>
  <c r="K437" i="8"/>
  <c r="V436" i="8"/>
  <c r="L436" i="8"/>
  <c r="K436" i="8"/>
  <c r="V435" i="8"/>
  <c r="L435" i="8"/>
  <c r="K435" i="8"/>
  <c r="V434" i="8"/>
  <c r="L434" i="8"/>
  <c r="K434" i="8"/>
  <c r="V433" i="8"/>
  <c r="L433" i="8"/>
  <c r="K433" i="8"/>
  <c r="V432" i="8"/>
  <c r="L432" i="8"/>
  <c r="K432" i="8"/>
  <c r="V431" i="8"/>
  <c r="L431" i="8"/>
  <c r="K431" i="8"/>
  <c r="V430" i="8"/>
  <c r="L430" i="8"/>
  <c r="K430" i="8"/>
  <c r="V429" i="8"/>
  <c r="L429" i="8"/>
  <c r="K429" i="8"/>
  <c r="V428" i="8"/>
  <c r="L428" i="8"/>
  <c r="K428" i="8"/>
  <c r="V427" i="8"/>
  <c r="L427" i="8"/>
  <c r="K427" i="8"/>
  <c r="V426" i="8"/>
  <c r="L426" i="8"/>
  <c r="K426" i="8"/>
  <c r="V425" i="8"/>
  <c r="L425" i="8"/>
  <c r="K425" i="8"/>
  <c r="V424" i="8"/>
  <c r="L424" i="8"/>
  <c r="K424" i="8"/>
  <c r="V423" i="8"/>
  <c r="L423" i="8"/>
  <c r="K423" i="8"/>
  <c r="V422" i="8"/>
  <c r="L422" i="8"/>
  <c r="K422" i="8"/>
  <c r="V421" i="8"/>
  <c r="L421" i="8"/>
  <c r="K421" i="8"/>
  <c r="V420" i="8"/>
  <c r="L420" i="8"/>
  <c r="K420" i="8"/>
  <c r="L419" i="8"/>
  <c r="K419" i="8"/>
  <c r="V418" i="8"/>
  <c r="L418" i="8"/>
  <c r="K418" i="8"/>
  <c r="V417" i="8"/>
  <c r="L417" i="8"/>
  <c r="K417" i="8"/>
  <c r="V416" i="8"/>
  <c r="L416" i="8"/>
  <c r="K416" i="8"/>
  <c r="V415" i="8"/>
  <c r="L415" i="8"/>
  <c r="K415" i="8"/>
  <c r="V414" i="8"/>
  <c r="L414" i="8"/>
  <c r="K414" i="8"/>
  <c r="V413" i="8"/>
  <c r="L413" i="8"/>
  <c r="K413" i="8"/>
  <c r="L412" i="8"/>
  <c r="K412" i="8"/>
  <c r="V411" i="8"/>
  <c r="L411" i="8"/>
  <c r="K411" i="8"/>
  <c r="V410" i="8"/>
  <c r="L410" i="8"/>
  <c r="K410" i="8"/>
  <c r="V409" i="8"/>
  <c r="L409" i="8"/>
  <c r="K409" i="8"/>
  <c r="V408" i="8"/>
  <c r="L408" i="8"/>
  <c r="K408" i="8"/>
  <c r="V407" i="8"/>
  <c r="L407" i="8"/>
  <c r="K407" i="8"/>
  <c r="V406" i="8"/>
  <c r="L406" i="8"/>
  <c r="K406" i="8"/>
  <c r="V405" i="8"/>
  <c r="L405" i="8"/>
  <c r="K405" i="8"/>
  <c r="V404" i="8"/>
  <c r="L404" i="8"/>
  <c r="K404" i="8"/>
  <c r="V403" i="8"/>
  <c r="L403" i="8"/>
  <c r="K403" i="8"/>
  <c r="V402" i="8"/>
  <c r="L402" i="8"/>
  <c r="K402" i="8"/>
  <c r="V401" i="8"/>
  <c r="L401" i="8"/>
  <c r="K401" i="8"/>
  <c r="V400" i="8"/>
  <c r="L400" i="8"/>
  <c r="K400" i="8"/>
  <c r="V399" i="8"/>
  <c r="L399" i="8"/>
  <c r="K399" i="8"/>
  <c r="V398" i="8"/>
  <c r="L398" i="8"/>
  <c r="K398" i="8"/>
  <c r="V397" i="8"/>
  <c r="L397" i="8"/>
  <c r="K397" i="8"/>
  <c r="V396" i="8"/>
  <c r="L396" i="8"/>
  <c r="K396" i="8"/>
  <c r="V395" i="8"/>
  <c r="L395" i="8"/>
  <c r="K395" i="8"/>
  <c r="V394" i="8"/>
  <c r="L394" i="8"/>
  <c r="K394" i="8"/>
  <c r="V393" i="8"/>
  <c r="L393" i="8"/>
  <c r="K393" i="8"/>
  <c r="V392" i="8"/>
  <c r="L392" i="8"/>
  <c r="K392" i="8"/>
  <c r="V391" i="8"/>
  <c r="L391" i="8"/>
  <c r="K391" i="8"/>
  <c r="V390" i="8"/>
  <c r="L390" i="8"/>
  <c r="K390" i="8"/>
  <c r="V389" i="8"/>
  <c r="L389" i="8"/>
  <c r="K389" i="8"/>
  <c r="L388" i="8"/>
  <c r="K388" i="8"/>
  <c r="V387" i="8"/>
  <c r="L387" i="8"/>
  <c r="K387" i="8"/>
  <c r="V386" i="8"/>
  <c r="L386" i="8"/>
  <c r="K386" i="8"/>
  <c r="L385" i="8"/>
  <c r="K385" i="8"/>
  <c r="L384" i="8"/>
  <c r="K384" i="8"/>
  <c r="V383" i="8"/>
  <c r="L383" i="8"/>
  <c r="K383" i="8"/>
  <c r="V382" i="8"/>
  <c r="L382" i="8"/>
  <c r="K382" i="8"/>
  <c r="V381" i="8"/>
  <c r="L381" i="8"/>
  <c r="K381" i="8"/>
  <c r="V380" i="8"/>
  <c r="L380" i="8"/>
  <c r="K380" i="8"/>
  <c r="V379" i="8"/>
  <c r="L379" i="8"/>
  <c r="K379" i="8"/>
  <c r="V378" i="8"/>
  <c r="L378" i="8"/>
  <c r="K378" i="8"/>
  <c r="V377" i="8"/>
  <c r="L377" i="8"/>
  <c r="K377" i="8"/>
  <c r="V376" i="8"/>
  <c r="L376" i="8"/>
  <c r="K376" i="8"/>
  <c r="V375" i="8"/>
  <c r="L375" i="8"/>
  <c r="K375" i="8"/>
  <c r="V374" i="8"/>
  <c r="L374" i="8"/>
  <c r="K374" i="8"/>
  <c r="V373" i="8"/>
  <c r="L373" i="8"/>
  <c r="K373" i="8"/>
  <c r="V372" i="8"/>
  <c r="L372" i="8"/>
  <c r="K372" i="8"/>
  <c r="V371" i="8"/>
  <c r="L371" i="8"/>
  <c r="K371" i="8"/>
  <c r="L370" i="8"/>
  <c r="K370" i="8"/>
  <c r="L369" i="8"/>
  <c r="K369" i="8"/>
  <c r="L368" i="8"/>
  <c r="K368" i="8"/>
  <c r="V367" i="8"/>
  <c r="L367" i="8"/>
  <c r="K367" i="8"/>
  <c r="V366" i="8"/>
  <c r="L366" i="8"/>
  <c r="K366" i="8"/>
  <c r="V365" i="8"/>
  <c r="L365" i="8"/>
  <c r="K365" i="8"/>
  <c r="V364" i="8"/>
  <c r="L364" i="8"/>
  <c r="K364" i="8"/>
  <c r="V363" i="8"/>
  <c r="L363" i="8"/>
  <c r="K363" i="8"/>
  <c r="V362" i="8"/>
  <c r="L362" i="8"/>
  <c r="K362" i="8"/>
  <c r="V361" i="8"/>
  <c r="L361" i="8"/>
  <c r="K361" i="8"/>
  <c r="V360" i="8"/>
  <c r="L360" i="8"/>
  <c r="K360" i="8"/>
  <c r="V359" i="8"/>
  <c r="L359" i="8"/>
  <c r="K359" i="8"/>
  <c r="V358" i="8"/>
  <c r="L358" i="8"/>
  <c r="K358" i="8"/>
  <c r="V357" i="8"/>
  <c r="L357" i="8"/>
  <c r="K357" i="8"/>
  <c r="L356" i="8"/>
  <c r="K356" i="8"/>
  <c r="L355" i="8"/>
  <c r="K355" i="8"/>
  <c r="L354" i="8"/>
  <c r="K354" i="8"/>
  <c r="V353" i="8"/>
  <c r="L353" i="8"/>
  <c r="K353" i="8"/>
  <c r="V352" i="8"/>
  <c r="L352" i="8"/>
  <c r="K352" i="8"/>
  <c r="V351" i="8"/>
  <c r="L351" i="8"/>
  <c r="K351" i="8"/>
  <c r="V350" i="8"/>
  <c r="L350" i="8"/>
  <c r="K350" i="8"/>
  <c r="V349" i="8"/>
  <c r="L349" i="8"/>
  <c r="K349" i="8"/>
  <c r="V348" i="8"/>
  <c r="L348" i="8"/>
  <c r="K348" i="8"/>
  <c r="V347" i="8"/>
  <c r="L347" i="8"/>
  <c r="K347" i="8"/>
  <c r="V346" i="8"/>
  <c r="L346" i="8"/>
  <c r="K346" i="8"/>
  <c r="V345" i="8"/>
  <c r="L345" i="8"/>
  <c r="K345" i="8"/>
  <c r="V344" i="8"/>
  <c r="L344" i="8"/>
  <c r="K344" i="8"/>
  <c r="V343" i="8"/>
  <c r="L343" i="8"/>
  <c r="K343" i="8"/>
  <c r="L342" i="8"/>
  <c r="K342" i="8"/>
  <c r="V341" i="8"/>
  <c r="L341" i="8"/>
  <c r="K341" i="8"/>
  <c r="V340" i="8"/>
  <c r="L340" i="8"/>
  <c r="K340" i="8"/>
  <c r="V339" i="8"/>
  <c r="L339" i="8"/>
  <c r="K339" i="8"/>
  <c r="V338" i="8"/>
  <c r="L338" i="8"/>
  <c r="K338" i="8"/>
  <c r="V337" i="8"/>
  <c r="L337" i="8"/>
  <c r="K337" i="8"/>
  <c r="V336" i="8"/>
  <c r="L336" i="8"/>
  <c r="K336" i="8"/>
  <c r="V335" i="8"/>
  <c r="L335" i="8"/>
  <c r="K335" i="8"/>
  <c r="V334" i="8"/>
  <c r="L334" i="8"/>
  <c r="K334" i="8"/>
  <c r="V333" i="8"/>
  <c r="L333" i="8"/>
  <c r="K333" i="8"/>
  <c r="V332" i="8"/>
  <c r="L332" i="8"/>
  <c r="K332" i="8"/>
  <c r="V331" i="8"/>
  <c r="L331" i="8"/>
  <c r="K331" i="8"/>
  <c r="V330" i="8"/>
  <c r="L330" i="8"/>
  <c r="K330" i="8"/>
  <c r="V329" i="8"/>
  <c r="L329" i="8"/>
  <c r="K329" i="8"/>
  <c r="V328" i="8"/>
  <c r="L328" i="8"/>
  <c r="K328" i="8"/>
  <c r="V327" i="8"/>
  <c r="L327" i="8"/>
  <c r="K327" i="8"/>
  <c r="V326" i="8"/>
  <c r="L326" i="8"/>
  <c r="K326" i="8"/>
  <c r="V325" i="8"/>
  <c r="L325" i="8"/>
  <c r="K325" i="8"/>
  <c r="V324" i="8"/>
  <c r="L324" i="8"/>
  <c r="K324" i="8"/>
  <c r="V323" i="8"/>
  <c r="L323" i="8"/>
  <c r="K323" i="8"/>
  <c r="V322" i="8"/>
  <c r="L322" i="8"/>
  <c r="K322" i="8"/>
  <c r="L321" i="8"/>
  <c r="K321" i="8"/>
  <c r="V320" i="8"/>
  <c r="L320" i="8"/>
  <c r="K320" i="8"/>
  <c r="L319" i="8"/>
  <c r="K319" i="8"/>
  <c r="V318" i="8"/>
  <c r="L318" i="8"/>
  <c r="K318" i="8"/>
  <c r="V317" i="8"/>
  <c r="L317" i="8"/>
  <c r="K317" i="8"/>
  <c r="L316" i="8"/>
  <c r="K316" i="8"/>
  <c r="V315" i="8"/>
  <c r="L315" i="8"/>
  <c r="K315" i="8"/>
  <c r="V314" i="8"/>
  <c r="L314" i="8"/>
  <c r="K314" i="8"/>
  <c r="V313" i="8"/>
  <c r="L313" i="8"/>
  <c r="K313" i="8"/>
  <c r="V312" i="8"/>
  <c r="L312" i="8"/>
  <c r="K312" i="8"/>
  <c r="L311" i="8"/>
  <c r="K311" i="8"/>
  <c r="V310" i="8"/>
  <c r="L310" i="8"/>
  <c r="K310" i="8"/>
  <c r="V309" i="8"/>
  <c r="L309" i="8"/>
  <c r="K309" i="8"/>
  <c r="V308" i="8"/>
  <c r="L308" i="8"/>
  <c r="K308" i="8"/>
  <c r="V307" i="8"/>
  <c r="L307" i="8"/>
  <c r="K307" i="8"/>
  <c r="V306" i="8"/>
  <c r="L306" i="8"/>
  <c r="K306" i="8"/>
  <c r="V305" i="8"/>
  <c r="L305" i="8"/>
  <c r="K305" i="8"/>
  <c r="V304" i="8"/>
  <c r="L304" i="8"/>
  <c r="K304" i="8"/>
  <c r="V303" i="8"/>
  <c r="L303" i="8"/>
  <c r="K303" i="8"/>
  <c r="V302" i="8"/>
  <c r="L302" i="8"/>
  <c r="K302" i="8"/>
  <c r="V301" i="8"/>
  <c r="L301" i="8"/>
  <c r="K301" i="8"/>
  <c r="V300" i="8"/>
  <c r="L300" i="8"/>
  <c r="K300" i="8"/>
  <c r="L299" i="8"/>
  <c r="K299" i="8"/>
  <c r="L298" i="8"/>
  <c r="K298" i="8"/>
  <c r="V297" i="8"/>
  <c r="L297" i="8"/>
  <c r="K297" i="8"/>
  <c r="V296" i="8"/>
  <c r="L296" i="8"/>
  <c r="K296" i="8"/>
  <c r="V295" i="8"/>
  <c r="L295" i="8"/>
  <c r="K295" i="8"/>
  <c r="V294" i="8"/>
  <c r="L294" i="8"/>
  <c r="K294" i="8"/>
  <c r="V293" i="8"/>
  <c r="L293" i="8"/>
  <c r="K293" i="8"/>
  <c r="V292" i="8"/>
  <c r="L292" i="8"/>
  <c r="K292" i="8"/>
  <c r="V291" i="8"/>
  <c r="L291" i="8"/>
  <c r="K291" i="8"/>
  <c r="V290" i="8"/>
  <c r="L290" i="8"/>
  <c r="K290" i="8"/>
  <c r="V289" i="8"/>
  <c r="L289" i="8"/>
  <c r="K289" i="8"/>
  <c r="V288" i="8"/>
  <c r="L288" i="8"/>
  <c r="K288" i="8"/>
  <c r="V287" i="8"/>
  <c r="L287" i="8"/>
  <c r="K287" i="8"/>
  <c r="V286" i="8"/>
  <c r="L286" i="8"/>
  <c r="K286" i="8"/>
  <c r="V285" i="8"/>
  <c r="L285" i="8"/>
  <c r="K285" i="8"/>
  <c r="V284" i="8"/>
  <c r="L284" i="8"/>
  <c r="K284" i="8"/>
  <c r="V283" i="8"/>
  <c r="L283" i="8"/>
  <c r="K283" i="8"/>
  <c r="V282" i="8"/>
  <c r="L282" i="8"/>
  <c r="K282" i="8"/>
  <c r="V281" i="8"/>
  <c r="L281" i="8"/>
  <c r="K281" i="8"/>
  <c r="V280" i="8"/>
  <c r="L280" i="8"/>
  <c r="K280" i="8"/>
  <c r="V279" i="8"/>
  <c r="L279" i="8"/>
  <c r="K279" i="8"/>
  <c r="V278" i="8"/>
  <c r="L278" i="8"/>
  <c r="K278" i="8"/>
  <c r="V277" i="8"/>
  <c r="L277" i="8"/>
  <c r="K277" i="8"/>
  <c r="V276" i="8"/>
  <c r="L276" i="8"/>
  <c r="K276" i="8"/>
  <c r="V275" i="8"/>
  <c r="L275" i="8"/>
  <c r="K275" i="8"/>
  <c r="V274" i="8"/>
  <c r="L274" i="8"/>
  <c r="K274" i="8"/>
  <c r="L273" i="8"/>
  <c r="K273" i="8"/>
  <c r="V272" i="8"/>
  <c r="L272" i="8"/>
  <c r="K272" i="8"/>
  <c r="V271" i="8"/>
  <c r="L271" i="8"/>
  <c r="K271" i="8"/>
  <c r="V270" i="8"/>
  <c r="L270" i="8"/>
  <c r="K270" i="8"/>
  <c r="V269" i="8"/>
  <c r="L269" i="8"/>
  <c r="K269" i="8"/>
  <c r="V268" i="8"/>
  <c r="L268" i="8"/>
  <c r="K268" i="8"/>
  <c r="V267" i="8"/>
  <c r="L267" i="8"/>
  <c r="K267" i="8"/>
  <c r="V266" i="8"/>
  <c r="L266" i="8"/>
  <c r="K266" i="8"/>
  <c r="V265" i="8"/>
  <c r="L265" i="8"/>
  <c r="K265" i="8"/>
  <c r="V264" i="8"/>
  <c r="L264" i="8"/>
  <c r="K264" i="8"/>
  <c r="V263" i="8"/>
  <c r="L263" i="8"/>
  <c r="K263" i="8"/>
  <c r="V262" i="8"/>
  <c r="L262" i="8"/>
  <c r="K262" i="8"/>
  <c r="V261" i="8"/>
  <c r="L261" i="8"/>
  <c r="K261" i="8"/>
  <c r="V260" i="8"/>
  <c r="L260" i="8"/>
  <c r="K260" i="8"/>
  <c r="V259" i="8"/>
  <c r="L259" i="8"/>
  <c r="K259" i="8"/>
  <c r="V258" i="8"/>
  <c r="L258" i="8"/>
  <c r="K258" i="8"/>
  <c r="V257" i="8"/>
  <c r="L257" i="8"/>
  <c r="K257" i="8"/>
  <c r="V256" i="8"/>
  <c r="L256" i="8"/>
  <c r="K256" i="8"/>
  <c r="V255" i="8"/>
  <c r="L255" i="8"/>
  <c r="K255" i="8"/>
  <c r="V254" i="8"/>
  <c r="L254" i="8"/>
  <c r="K254" i="8"/>
  <c r="V253" i="8"/>
  <c r="L253" i="8"/>
  <c r="K253" i="8"/>
  <c r="V252" i="8"/>
  <c r="L252" i="8"/>
  <c r="K252" i="8"/>
  <c r="V251" i="8"/>
  <c r="L251" i="8"/>
  <c r="K251" i="8"/>
  <c r="V250" i="8"/>
  <c r="L250" i="8"/>
  <c r="K250" i="8"/>
  <c r="V249" i="8"/>
  <c r="L249" i="8"/>
  <c r="K249" i="8"/>
  <c r="V248" i="8"/>
  <c r="L248" i="8"/>
  <c r="K248" i="8"/>
  <c r="V247" i="8"/>
  <c r="L247" i="8"/>
  <c r="K247" i="8"/>
  <c r="V246" i="8"/>
  <c r="L246" i="8"/>
  <c r="K246" i="8"/>
  <c r="V245" i="8"/>
  <c r="L245" i="8"/>
  <c r="K245" i="8"/>
  <c r="V244" i="8"/>
  <c r="L244" i="8"/>
  <c r="K244" i="8"/>
  <c r="V243" i="8"/>
  <c r="L243" i="8"/>
  <c r="K243" i="8"/>
  <c r="V242" i="8"/>
  <c r="L242" i="8"/>
  <c r="K242" i="8"/>
  <c r="V241" i="8"/>
  <c r="L241" i="8"/>
  <c r="K241" i="8"/>
  <c r="L240" i="8"/>
  <c r="K240" i="8"/>
  <c r="V239" i="8"/>
  <c r="L239" i="8"/>
  <c r="K239" i="8"/>
  <c r="V238" i="8"/>
  <c r="L238" i="8"/>
  <c r="K238" i="8"/>
  <c r="V237" i="8"/>
  <c r="L237" i="8"/>
  <c r="K237" i="8"/>
  <c r="V236" i="8"/>
  <c r="L236" i="8"/>
  <c r="K236" i="8"/>
  <c r="V235" i="8"/>
  <c r="L235" i="8"/>
  <c r="K235" i="8"/>
  <c r="V234" i="8"/>
  <c r="L234" i="8"/>
  <c r="K234" i="8"/>
  <c r="V233" i="8"/>
  <c r="L233" i="8"/>
  <c r="K233" i="8"/>
  <c r="L232" i="8"/>
  <c r="K232" i="8"/>
  <c r="L231" i="8"/>
  <c r="K231" i="8"/>
  <c r="L230" i="8"/>
  <c r="K230" i="8"/>
  <c r="V229" i="8"/>
  <c r="L229" i="8"/>
  <c r="K229" i="8"/>
  <c r="V228" i="8"/>
  <c r="L228" i="8"/>
  <c r="K228" i="8"/>
  <c r="V227" i="8"/>
  <c r="L227" i="8"/>
  <c r="K227" i="8"/>
  <c r="V226" i="8"/>
  <c r="L226" i="8"/>
  <c r="K226" i="8"/>
  <c r="V225" i="8"/>
  <c r="L225" i="8"/>
  <c r="K225" i="8"/>
  <c r="V224" i="8"/>
  <c r="L224" i="8"/>
  <c r="K224" i="8"/>
  <c r="V223" i="8"/>
  <c r="L223" i="8"/>
  <c r="K223" i="8"/>
  <c r="V222" i="8"/>
  <c r="L222" i="8"/>
  <c r="K222" i="8"/>
  <c r="V221" i="8"/>
  <c r="L221" i="8"/>
  <c r="K221" i="8"/>
  <c r="V220" i="8"/>
  <c r="L220" i="8"/>
  <c r="K220" i="8"/>
  <c r="V219" i="8"/>
  <c r="L219" i="8"/>
  <c r="K219" i="8"/>
  <c r="V218" i="8"/>
  <c r="L218" i="8"/>
  <c r="K218" i="8"/>
  <c r="V217" i="8"/>
  <c r="L217" i="8"/>
  <c r="K217" i="8"/>
  <c r="V216" i="8"/>
  <c r="L216" i="8"/>
  <c r="K216" i="8"/>
  <c r="V215" i="8"/>
  <c r="L215" i="8"/>
  <c r="K215" i="8"/>
  <c r="V214" i="8"/>
  <c r="L214" i="8"/>
  <c r="K214" i="8"/>
  <c r="V213" i="8"/>
  <c r="L213" i="8"/>
  <c r="K213" i="8"/>
  <c r="V212" i="8"/>
  <c r="L212" i="8"/>
  <c r="K212" i="8"/>
  <c r="V211" i="8"/>
  <c r="L211" i="8"/>
  <c r="K211" i="8"/>
  <c r="V210" i="8"/>
  <c r="L210" i="8"/>
  <c r="K210" i="8"/>
  <c r="L209" i="8"/>
  <c r="K209" i="8"/>
  <c r="L208" i="8"/>
  <c r="K208" i="8"/>
  <c r="L207" i="8"/>
  <c r="K207" i="8"/>
  <c r="L206" i="8"/>
  <c r="K206" i="8"/>
  <c r="V205" i="8"/>
  <c r="L205" i="8"/>
  <c r="K205" i="8"/>
  <c r="V204" i="8"/>
  <c r="L204" i="8"/>
  <c r="K204" i="8"/>
  <c r="V203" i="8"/>
  <c r="L203" i="8"/>
  <c r="K203" i="8"/>
  <c r="V202" i="8"/>
  <c r="L202" i="8"/>
  <c r="K202" i="8"/>
  <c r="V201" i="8"/>
  <c r="L201" i="8"/>
  <c r="K201" i="8"/>
  <c r="V200" i="8"/>
  <c r="L200" i="8"/>
  <c r="K200" i="8"/>
  <c r="V199" i="8"/>
  <c r="L199" i="8"/>
  <c r="K199" i="8"/>
  <c r="V198" i="8"/>
  <c r="L198" i="8"/>
  <c r="K198" i="8"/>
  <c r="V197" i="8"/>
  <c r="L197" i="8"/>
  <c r="K197" i="8"/>
  <c r="V196" i="8"/>
  <c r="L196" i="8"/>
  <c r="K196" i="8"/>
  <c r="V195" i="8"/>
  <c r="L195" i="8"/>
  <c r="K195" i="8"/>
  <c r="V194" i="8"/>
  <c r="L194" i="8"/>
  <c r="K194" i="8"/>
  <c r="V193" i="8"/>
  <c r="L193" i="8"/>
  <c r="K193" i="8"/>
  <c r="V192" i="8"/>
  <c r="L192" i="8"/>
  <c r="K192" i="8"/>
  <c r="V191" i="8"/>
  <c r="L191" i="8"/>
  <c r="K191" i="8"/>
  <c r="V190" i="8"/>
  <c r="L190" i="8"/>
  <c r="K190" i="8"/>
  <c r="V189" i="8"/>
  <c r="L189" i="8"/>
  <c r="K189" i="8"/>
  <c r="V188" i="8"/>
  <c r="L188" i="8"/>
  <c r="K188" i="8"/>
  <c r="V187" i="8"/>
  <c r="L187" i="8"/>
  <c r="K187" i="8"/>
  <c r="V186" i="8"/>
  <c r="L186" i="8"/>
  <c r="K186" i="8"/>
  <c r="V185" i="8"/>
  <c r="L185" i="8"/>
  <c r="K185" i="8"/>
  <c r="L184" i="8"/>
  <c r="K184" i="8"/>
  <c r="V183" i="8"/>
  <c r="L183" i="8"/>
  <c r="K183" i="8"/>
  <c r="V182" i="8"/>
  <c r="L182" i="8"/>
  <c r="K182" i="8"/>
  <c r="V181" i="8"/>
  <c r="L181" i="8"/>
  <c r="K181" i="8"/>
  <c r="V180" i="8"/>
  <c r="L180" i="8"/>
  <c r="K180" i="8"/>
  <c r="V179" i="8"/>
  <c r="L179" i="8"/>
  <c r="K179" i="8"/>
  <c r="V178" i="8"/>
  <c r="L178" i="8"/>
  <c r="K178" i="8"/>
  <c r="V177" i="8"/>
  <c r="L177" i="8"/>
  <c r="K177" i="8"/>
  <c r="V176" i="8"/>
  <c r="L176" i="8"/>
  <c r="K176" i="8"/>
  <c r="V175" i="8"/>
  <c r="L175" i="8"/>
  <c r="K175" i="8"/>
  <c r="V174" i="8"/>
  <c r="L174" i="8"/>
  <c r="K174" i="8"/>
  <c r="V173" i="8"/>
  <c r="L173" i="8"/>
  <c r="K173" i="8"/>
  <c r="V172" i="8"/>
  <c r="L172" i="8"/>
  <c r="K172" i="8"/>
  <c r="V171" i="8"/>
  <c r="L171" i="8"/>
  <c r="K171" i="8"/>
  <c r="V170" i="8"/>
  <c r="L170" i="8"/>
  <c r="K170" i="8"/>
  <c r="V169" i="8"/>
  <c r="L169" i="8"/>
  <c r="K169" i="8"/>
  <c r="V168" i="8"/>
  <c r="L168" i="8"/>
  <c r="K168" i="8"/>
  <c r="V167" i="8"/>
  <c r="L167" i="8"/>
  <c r="K167" i="8"/>
  <c r="L166" i="8"/>
  <c r="K166" i="8"/>
  <c r="V165" i="8"/>
  <c r="L165" i="8"/>
  <c r="K165" i="8"/>
  <c r="V164" i="8"/>
  <c r="L164" i="8"/>
  <c r="K164" i="8"/>
  <c r="V163" i="8"/>
  <c r="L163" i="8"/>
  <c r="K163" i="8"/>
  <c r="V162" i="8"/>
  <c r="L162" i="8"/>
  <c r="K162" i="8"/>
  <c r="V161" i="8"/>
  <c r="L161" i="8"/>
  <c r="K161" i="8"/>
  <c r="V160" i="8"/>
  <c r="L160" i="8"/>
  <c r="K160" i="8"/>
  <c r="V159" i="8"/>
  <c r="L159" i="8"/>
  <c r="K159" i="8"/>
  <c r="V158" i="8"/>
  <c r="L158" i="8"/>
  <c r="K158" i="8"/>
  <c r="V157" i="8"/>
  <c r="L157" i="8"/>
  <c r="K157" i="8"/>
  <c r="V156" i="8"/>
  <c r="L156" i="8"/>
  <c r="K156" i="8"/>
  <c r="V155" i="8"/>
  <c r="L155" i="8"/>
  <c r="K155" i="8"/>
  <c r="V154" i="8"/>
  <c r="L154" i="8"/>
  <c r="K154" i="8"/>
  <c r="V153" i="8"/>
  <c r="L153" i="8"/>
  <c r="K153" i="8"/>
  <c r="V152" i="8"/>
  <c r="L152" i="8"/>
  <c r="K152" i="8"/>
  <c r="V151" i="8"/>
  <c r="L151" i="8"/>
  <c r="K151" i="8"/>
  <c r="V150" i="8"/>
  <c r="L150" i="8"/>
  <c r="K150" i="8"/>
  <c r="V149" i="8"/>
  <c r="L149" i="8"/>
  <c r="K149" i="8"/>
  <c r="V148" i="8"/>
  <c r="L148" i="8"/>
  <c r="K148" i="8"/>
  <c r="V147" i="8"/>
  <c r="L147" i="8"/>
  <c r="K147" i="8"/>
  <c r="L146" i="8"/>
  <c r="K146" i="8"/>
  <c r="V145" i="8"/>
  <c r="L145" i="8"/>
  <c r="K145" i="8"/>
  <c r="V144" i="8"/>
  <c r="L144" i="8"/>
  <c r="K144" i="8"/>
  <c r="V143" i="8"/>
  <c r="L143" i="8"/>
  <c r="K143" i="8"/>
  <c r="V142" i="8"/>
  <c r="L142" i="8"/>
  <c r="K142" i="8"/>
  <c r="V141" i="8"/>
  <c r="L141" i="8"/>
  <c r="K141" i="8"/>
  <c r="L140" i="8"/>
  <c r="K140" i="8"/>
  <c r="L139" i="8"/>
  <c r="K139" i="8"/>
  <c r="L138" i="8"/>
  <c r="K138" i="8"/>
  <c r="L137" i="8"/>
  <c r="K137" i="8"/>
  <c r="V136" i="8"/>
  <c r="L136" i="8"/>
  <c r="K136" i="8"/>
  <c r="V135" i="8"/>
  <c r="L135" i="8"/>
  <c r="K135" i="8"/>
  <c r="V134" i="8"/>
  <c r="L134" i="8"/>
  <c r="K134" i="8"/>
  <c r="V133" i="8"/>
  <c r="L133" i="8"/>
  <c r="K133" i="8"/>
  <c r="V132" i="8"/>
  <c r="L132" i="8"/>
  <c r="K132" i="8"/>
  <c r="V131" i="8"/>
  <c r="L131" i="8"/>
  <c r="K131" i="8"/>
  <c r="V130" i="8"/>
  <c r="L130" i="8"/>
  <c r="K130" i="8"/>
  <c r="V129" i="8"/>
  <c r="L129" i="8"/>
  <c r="K129" i="8"/>
  <c r="V128" i="8"/>
  <c r="L128" i="8"/>
  <c r="K128" i="8"/>
  <c r="V127" i="8"/>
  <c r="L127" i="8"/>
  <c r="K127" i="8"/>
  <c r="V126" i="8"/>
  <c r="L126" i="8"/>
  <c r="K126" i="8"/>
  <c r="V125" i="8"/>
  <c r="L125" i="8"/>
  <c r="K125" i="8"/>
  <c r="V124" i="8"/>
  <c r="L124" i="8"/>
  <c r="K124" i="8"/>
  <c r="V123" i="8"/>
  <c r="L123" i="8"/>
  <c r="K123" i="8"/>
  <c r="V122" i="8"/>
  <c r="L122" i="8"/>
  <c r="K122" i="8"/>
  <c r="V121" i="8"/>
  <c r="L121" i="8"/>
  <c r="K121" i="8"/>
  <c r="V120" i="8"/>
  <c r="L120" i="8"/>
  <c r="K120" i="8"/>
  <c r="V119" i="8"/>
  <c r="L119" i="8"/>
  <c r="K119" i="8"/>
  <c r="V118" i="8"/>
  <c r="L118" i="8"/>
  <c r="K118" i="8"/>
  <c r="V117" i="8"/>
  <c r="L117" i="8"/>
  <c r="K117" i="8"/>
  <c r="V116" i="8"/>
  <c r="L116" i="8"/>
  <c r="K116" i="8"/>
  <c r="V114" i="8"/>
  <c r="L114" i="8"/>
  <c r="K114" i="8"/>
  <c r="V115" i="8"/>
  <c r="L115" i="8"/>
  <c r="K115" i="8"/>
  <c r="V113" i="8"/>
  <c r="L113" i="8"/>
  <c r="K113" i="8"/>
  <c r="V112" i="8"/>
  <c r="L112" i="8"/>
  <c r="K112" i="8"/>
  <c r="V111" i="8"/>
  <c r="L111" i="8"/>
  <c r="K111" i="8"/>
  <c r="V110" i="8"/>
  <c r="L110" i="8"/>
  <c r="K110" i="8"/>
  <c r="V109" i="8"/>
  <c r="L109" i="8"/>
  <c r="K109" i="8"/>
  <c r="V108" i="8"/>
  <c r="L108" i="8"/>
  <c r="K108" i="8"/>
  <c r="V107" i="8"/>
  <c r="L107" i="8"/>
  <c r="K107" i="8"/>
  <c r="V106" i="8"/>
  <c r="L106" i="8"/>
  <c r="K106" i="8"/>
  <c r="V105" i="8"/>
  <c r="L105" i="8"/>
  <c r="K105" i="8"/>
  <c r="V104" i="8"/>
  <c r="L104" i="8"/>
  <c r="K104" i="8"/>
  <c r="V103" i="8"/>
  <c r="L103" i="8"/>
  <c r="K103" i="8"/>
  <c r="V102" i="8"/>
  <c r="L102" i="8"/>
  <c r="K102" i="8"/>
  <c r="V101" i="8"/>
  <c r="L101" i="8"/>
  <c r="K101" i="8"/>
  <c r="V100" i="8"/>
  <c r="L100" i="8"/>
  <c r="K100" i="8"/>
  <c r="V99" i="8"/>
  <c r="L99" i="8"/>
  <c r="K99" i="8"/>
  <c r="V98" i="8"/>
  <c r="L98" i="8"/>
  <c r="K98" i="8"/>
  <c r="V97" i="8"/>
  <c r="L97" i="8"/>
  <c r="K97" i="8"/>
  <c r="V96" i="8"/>
  <c r="L96" i="8"/>
  <c r="K96" i="8"/>
  <c r="V95" i="8"/>
  <c r="L95" i="8"/>
  <c r="K95" i="8"/>
  <c r="V94" i="8"/>
  <c r="L94" i="8"/>
  <c r="K94" i="8"/>
  <c r="V93" i="8"/>
  <c r="L93" i="8"/>
  <c r="K93" i="8"/>
  <c r="V92" i="8"/>
  <c r="L92" i="8"/>
  <c r="K92" i="8"/>
  <c r="V91" i="8"/>
  <c r="L91" i="8"/>
  <c r="K91" i="8"/>
  <c r="V90" i="8"/>
  <c r="L90" i="8"/>
  <c r="K90" i="8"/>
  <c r="V89" i="8"/>
  <c r="L89" i="8"/>
  <c r="K89" i="8"/>
  <c r="V88" i="8"/>
  <c r="L88" i="8"/>
  <c r="K88" i="8"/>
  <c r="V87" i="8"/>
  <c r="L87" i="8"/>
  <c r="K87" i="8"/>
  <c r="V86" i="8"/>
  <c r="L86" i="8"/>
  <c r="K86" i="8"/>
  <c r="V85" i="8"/>
  <c r="L85" i="8"/>
  <c r="K85" i="8"/>
  <c r="V84" i="8"/>
  <c r="L84" i="8"/>
  <c r="K84" i="8"/>
  <c r="V83" i="8"/>
  <c r="L83" i="8"/>
  <c r="K83" i="8"/>
  <c r="V82" i="8"/>
  <c r="L82" i="8"/>
  <c r="K82" i="8"/>
  <c r="V81" i="8"/>
  <c r="L81" i="8"/>
  <c r="K81" i="8"/>
  <c r="V80" i="8"/>
  <c r="L80" i="8"/>
  <c r="K80" i="8"/>
  <c r="V79" i="8"/>
  <c r="L79" i="8"/>
  <c r="K79" i="8"/>
  <c r="V78" i="8"/>
  <c r="L78" i="8"/>
  <c r="K78" i="8"/>
  <c r="L77" i="8"/>
  <c r="K77" i="8"/>
  <c r="L76" i="8"/>
  <c r="K76" i="8"/>
  <c r="L75" i="8"/>
  <c r="K75" i="8"/>
  <c r="L74" i="8"/>
  <c r="K74" i="8"/>
  <c r="V73" i="8"/>
  <c r="L73" i="8"/>
  <c r="K73" i="8"/>
  <c r="V72" i="8"/>
  <c r="L72" i="8"/>
  <c r="K72" i="8"/>
  <c r="V71" i="8"/>
  <c r="L71" i="8"/>
  <c r="K71" i="8"/>
  <c r="V70" i="8"/>
  <c r="L70" i="8"/>
  <c r="K70" i="8"/>
  <c r="V69" i="8"/>
  <c r="L69" i="8"/>
  <c r="K69" i="8"/>
  <c r="V68" i="8"/>
  <c r="L68" i="8"/>
  <c r="K68" i="8"/>
  <c r="V67" i="8"/>
  <c r="L67" i="8"/>
  <c r="K67" i="8"/>
  <c r="V66" i="8"/>
  <c r="L66" i="8"/>
  <c r="K66" i="8"/>
  <c r="V65" i="8"/>
  <c r="L65" i="8"/>
  <c r="K65" i="8"/>
  <c r="V64" i="8"/>
  <c r="L64" i="8"/>
  <c r="K64" i="8"/>
  <c r="V63" i="8"/>
  <c r="L63" i="8"/>
  <c r="K63" i="8"/>
  <c r="L62" i="8"/>
  <c r="K62" i="8"/>
  <c r="L61" i="8"/>
  <c r="K61" i="8"/>
  <c r="L60" i="8"/>
  <c r="K60" i="8"/>
  <c r="L59" i="8"/>
  <c r="K59" i="8"/>
  <c r="L58" i="8"/>
  <c r="K58" i="8"/>
  <c r="L57" i="8"/>
  <c r="K57" i="8"/>
  <c r="L56" i="8"/>
  <c r="K56" i="8"/>
  <c r="L54" i="8"/>
  <c r="K54" i="8"/>
  <c r="L55" i="8"/>
  <c r="K55" i="8"/>
  <c r="L53" i="8"/>
  <c r="K53" i="8"/>
  <c r="L52" i="8"/>
  <c r="K52" i="8"/>
  <c r="L51" i="8"/>
  <c r="K51" i="8"/>
  <c r="L50" i="8"/>
  <c r="K50" i="8"/>
  <c r="L49" i="8"/>
  <c r="K49" i="8"/>
  <c r="L48" i="8"/>
  <c r="K48" i="8"/>
  <c r="L47" i="8"/>
  <c r="K47" i="8"/>
  <c r="L46" i="8"/>
  <c r="K46" i="8"/>
  <c r="L45" i="8"/>
  <c r="K45" i="8"/>
  <c r="L44" i="8"/>
  <c r="K44" i="8"/>
  <c r="L43" i="8"/>
  <c r="K43" i="8"/>
  <c r="V42" i="8"/>
  <c r="L42" i="8"/>
  <c r="K42" i="8"/>
  <c r="V41" i="8"/>
  <c r="L41" i="8"/>
  <c r="K41" i="8"/>
  <c r="V40" i="8"/>
  <c r="L40" i="8"/>
  <c r="K40" i="8"/>
  <c r="V39" i="8"/>
  <c r="L39" i="8"/>
  <c r="K39" i="8"/>
  <c r="V38" i="8"/>
  <c r="L38" i="8"/>
  <c r="K38" i="8"/>
  <c r="L37" i="8"/>
  <c r="K37" i="8"/>
  <c r="L36" i="8"/>
  <c r="K36" i="8"/>
  <c r="V35" i="8"/>
  <c r="L35" i="8"/>
  <c r="K35" i="8"/>
  <c r="V34" i="8"/>
  <c r="L34" i="8"/>
  <c r="K34" i="8"/>
  <c r="V33" i="8"/>
  <c r="L33" i="8"/>
  <c r="K33" i="8"/>
  <c r="V32" i="8"/>
  <c r="L32" i="8"/>
  <c r="K32" i="8"/>
  <c r="V31" i="8"/>
  <c r="L31" i="8"/>
  <c r="K31" i="8"/>
  <c r="V30" i="8"/>
  <c r="L30" i="8"/>
  <c r="K30" i="8"/>
  <c r="V29" i="8"/>
  <c r="L29" i="8"/>
  <c r="K29" i="8"/>
  <c r="V28" i="8"/>
  <c r="L28" i="8"/>
  <c r="K28" i="8"/>
  <c r="V27" i="8"/>
  <c r="L27" i="8"/>
  <c r="K27" i="8"/>
  <c r="V26" i="8"/>
  <c r="L26" i="8"/>
  <c r="K26" i="8"/>
  <c r="V25" i="8"/>
  <c r="L25" i="8"/>
  <c r="K25" i="8"/>
  <c r="V24" i="8"/>
  <c r="L24" i="8"/>
  <c r="K24" i="8"/>
  <c r="L23" i="8"/>
  <c r="K23" i="8"/>
  <c r="V22" i="8"/>
  <c r="L22" i="8"/>
  <c r="K22" i="8"/>
  <c r="V21" i="8"/>
  <c r="L21" i="8"/>
  <c r="K21" i="8"/>
  <c r="V20" i="8"/>
  <c r="L20" i="8"/>
  <c r="K20" i="8"/>
  <c r="L19" i="8"/>
  <c r="K19" i="8"/>
  <c r="V18" i="8"/>
  <c r="L18" i="8"/>
  <c r="K18" i="8"/>
  <c r="V17" i="8"/>
  <c r="L17" i="8"/>
  <c r="K17" i="8"/>
  <c r="V16" i="8"/>
  <c r="L16" i="8"/>
  <c r="K16" i="8"/>
  <c r="V15" i="8"/>
  <c r="L15" i="8"/>
  <c r="K15" i="8"/>
  <c r="V14" i="8"/>
  <c r="L14" i="8"/>
  <c r="K14" i="8"/>
  <c r="V13" i="8"/>
  <c r="L13" i="8"/>
  <c r="K13" i="8"/>
  <c r="V12" i="8"/>
  <c r="L12" i="8"/>
  <c r="K12" i="8"/>
  <c r="V11" i="8"/>
  <c r="L11" i="8"/>
  <c r="K11" i="8"/>
  <c r="V10" i="8"/>
  <c r="L10" i="8"/>
  <c r="K10" i="8"/>
  <c r="V9" i="8"/>
  <c r="L9" i="8"/>
  <c r="K9" i="8"/>
  <c r="V8" i="8"/>
  <c r="L8" i="8"/>
  <c r="K8" i="8"/>
  <c r="V7" i="8"/>
  <c r="L7" i="8"/>
  <c r="K7" i="8"/>
  <c r="V6" i="8"/>
  <c r="L6" i="8"/>
  <c r="K6" i="8"/>
  <c r="L5" i="8"/>
  <c r="K5" i="8"/>
  <c r="L4" i="8"/>
  <c r="K4" i="8"/>
  <c r="L3" i="8"/>
  <c r="K3" i="8"/>
  <c r="V2" i="8"/>
  <c r="L2" i="8"/>
  <c r="K2" i="8"/>
  <c r="V58" i="6" l="1"/>
  <c r="V1346" i="8"/>
  <c r="V1348" i="8"/>
  <c r="V1344" i="8"/>
  <c r="V46" i="8"/>
  <c r="V45" i="8"/>
  <c r="V49" i="8"/>
  <c r="V51" i="8"/>
  <c r="V53" i="8"/>
  <c r="V54" i="8"/>
  <c r="V57" i="8"/>
  <c r="V59" i="8"/>
  <c r="V1340" i="8"/>
  <c r="V48" i="8"/>
  <c r="V50" i="8"/>
  <c r="V52" i="8"/>
  <c r="V55" i="8"/>
  <c r="V56" i="8"/>
  <c r="V58" i="8"/>
  <c r="V60" i="8"/>
  <c r="V1343" i="8"/>
  <c r="V1341" i="8"/>
  <c r="V1345" i="8"/>
  <c r="V1347" i="8"/>
  <c r="V1349" i="8"/>
  <c r="V1350" i="8"/>
  <c r="V1339" i="8"/>
  <c r="J1588" i="6" l="1"/>
  <c r="I1588" i="6"/>
  <c r="J1657" i="6"/>
  <c r="I1657" i="6"/>
  <c r="J1651" i="6"/>
  <c r="J1650" i="6" s="1"/>
  <c r="I1651" i="6"/>
  <c r="I1650" i="6" s="1"/>
  <c r="J1648" i="6"/>
  <c r="I1648" i="6"/>
  <c r="AH3" i="6" l="1"/>
  <c r="J3" i="6"/>
  <c r="I3" i="6"/>
  <c r="AH5" i="6"/>
  <c r="J5" i="6"/>
  <c r="I5" i="6"/>
  <c r="AH7" i="6"/>
  <c r="AH23" i="6"/>
  <c r="AH25" i="6"/>
  <c r="AH29" i="6"/>
  <c r="AH31" i="6"/>
  <c r="AH34" i="6"/>
  <c r="AH36" i="6"/>
  <c r="AH48" i="6"/>
  <c r="AH51" i="6"/>
  <c r="AH54" i="6"/>
  <c r="AH56" i="6"/>
  <c r="AH59" i="6"/>
  <c r="AH62" i="6"/>
  <c r="AH65" i="6"/>
  <c r="AH69" i="6"/>
  <c r="AH83" i="6"/>
  <c r="AH86" i="6"/>
  <c r="AH90" i="6"/>
  <c r="AH99" i="6"/>
  <c r="AH101" i="6"/>
  <c r="AH106" i="6"/>
  <c r="AH109" i="6"/>
  <c r="AH165" i="6"/>
  <c r="J165" i="6"/>
  <c r="I165" i="6"/>
  <c r="AH168" i="6"/>
  <c r="J168" i="6"/>
  <c r="I168" i="6"/>
  <c r="I89" i="6" s="1"/>
  <c r="AH173" i="6"/>
  <c r="J173" i="6"/>
  <c r="I173" i="6"/>
  <c r="AH179" i="6"/>
  <c r="J179" i="6"/>
  <c r="I179" i="6"/>
  <c r="AH182" i="6"/>
  <c r="J182" i="6"/>
  <c r="I182" i="6"/>
  <c r="AH184" i="6"/>
  <c r="J184" i="6"/>
  <c r="I184" i="6"/>
  <c r="AH187" i="6"/>
  <c r="J187" i="6"/>
  <c r="I187" i="6"/>
  <c r="AH194" i="6"/>
  <c r="J194" i="6"/>
  <c r="I194" i="6"/>
  <c r="AH197" i="6"/>
  <c r="J197" i="6"/>
  <c r="I197" i="6"/>
  <c r="AH200" i="6"/>
  <c r="J200" i="6"/>
  <c r="I200" i="6"/>
  <c r="AH207" i="6"/>
  <c r="J207" i="6"/>
  <c r="I207" i="6"/>
  <c r="AH210" i="6"/>
  <c r="J210" i="6"/>
  <c r="I210" i="6"/>
  <c r="AH212" i="6"/>
  <c r="J212" i="6"/>
  <c r="I212" i="6"/>
  <c r="AH218" i="6"/>
  <c r="J218" i="6"/>
  <c r="I218" i="6"/>
  <c r="AH221" i="6"/>
  <c r="J221" i="6"/>
  <c r="I221" i="6"/>
  <c r="AH223" i="6"/>
  <c r="J223" i="6"/>
  <c r="I223" i="6"/>
  <c r="AH245" i="6"/>
  <c r="J245" i="6"/>
  <c r="I245" i="6"/>
  <c r="AH252" i="6"/>
  <c r="J252" i="6"/>
  <c r="I252" i="6"/>
  <c r="AH255" i="6"/>
  <c r="J255" i="6"/>
  <c r="I255" i="6"/>
  <c r="AH257" i="6"/>
  <c r="J257" i="6"/>
  <c r="I257" i="6"/>
  <c r="AH261" i="6"/>
  <c r="J261" i="6"/>
  <c r="I261" i="6"/>
  <c r="AH264" i="6"/>
  <c r="J264" i="6"/>
  <c r="I264" i="6"/>
  <c r="AH267" i="6"/>
  <c r="J267" i="6"/>
  <c r="I267" i="6"/>
  <c r="AH276" i="6"/>
  <c r="J276" i="6"/>
  <c r="I276" i="6"/>
  <c r="AH279" i="6"/>
  <c r="J279" i="6"/>
  <c r="I279" i="6"/>
  <c r="AH283" i="6"/>
  <c r="J283" i="6"/>
  <c r="I283" i="6"/>
  <c r="AH292" i="6"/>
  <c r="J292" i="6"/>
  <c r="I292" i="6"/>
  <c r="AH294" i="6"/>
  <c r="J294" i="6"/>
  <c r="I294" i="6"/>
  <c r="AH298" i="6"/>
  <c r="J298" i="6"/>
  <c r="I298" i="6"/>
  <c r="AH300" i="6"/>
  <c r="J300" i="6"/>
  <c r="I300" i="6"/>
  <c r="AH339" i="6"/>
  <c r="J339" i="6"/>
  <c r="I339" i="6"/>
  <c r="AH341" i="6"/>
  <c r="J341" i="6"/>
  <c r="I341" i="6"/>
  <c r="AH343" i="6"/>
  <c r="J343" i="6"/>
  <c r="I343" i="6"/>
  <c r="AH350" i="6"/>
  <c r="J350" i="6"/>
  <c r="I350" i="6"/>
  <c r="AH358" i="6"/>
  <c r="J358" i="6"/>
  <c r="I358" i="6"/>
  <c r="AH371" i="6"/>
  <c r="J371" i="6"/>
  <c r="I371" i="6"/>
  <c r="AH374" i="6"/>
  <c r="J374" i="6"/>
  <c r="I374" i="6"/>
  <c r="AH379" i="6"/>
  <c r="J379" i="6"/>
  <c r="I379" i="6"/>
  <c r="AH381" i="6"/>
  <c r="J381" i="6"/>
  <c r="I381" i="6"/>
  <c r="AH385" i="6"/>
  <c r="J385" i="6"/>
  <c r="I385" i="6"/>
  <c r="AH388" i="6"/>
  <c r="J388" i="6"/>
  <c r="I388" i="6"/>
  <c r="AH392" i="6"/>
  <c r="J392" i="6"/>
  <c r="I392" i="6"/>
  <c r="AH395" i="6"/>
  <c r="J395" i="6"/>
  <c r="I395" i="6"/>
  <c r="AH397" i="6"/>
  <c r="J397" i="6"/>
  <c r="I397" i="6"/>
  <c r="AH403" i="6"/>
  <c r="J403" i="6"/>
  <c r="I403" i="6"/>
  <c r="AH406" i="6"/>
  <c r="J406" i="6"/>
  <c r="I406" i="6"/>
  <c r="AH409" i="6"/>
  <c r="J409" i="6"/>
  <c r="I409" i="6"/>
  <c r="AH411" i="6"/>
  <c r="J411" i="6"/>
  <c r="I411" i="6"/>
  <c r="AH414" i="6"/>
  <c r="J414" i="6"/>
  <c r="I414" i="6"/>
  <c r="AH420" i="6"/>
  <c r="J420" i="6"/>
  <c r="I420" i="6"/>
  <c r="AH422" i="6"/>
  <c r="J422" i="6"/>
  <c r="I422" i="6"/>
  <c r="AH426" i="6"/>
  <c r="J426" i="6"/>
  <c r="I426" i="6"/>
  <c r="AH428" i="6"/>
  <c r="J428" i="6"/>
  <c r="I428" i="6"/>
  <c r="AH431" i="6"/>
  <c r="J431" i="6"/>
  <c r="I431" i="6"/>
  <c r="AH433" i="6"/>
  <c r="J433" i="6"/>
  <c r="I433" i="6"/>
  <c r="AH435" i="6"/>
  <c r="J435" i="6"/>
  <c r="I435" i="6"/>
  <c r="AH437" i="6"/>
  <c r="J437" i="6"/>
  <c r="I437" i="6"/>
  <c r="AH440" i="6"/>
  <c r="J440" i="6"/>
  <c r="I440" i="6"/>
  <c r="AH444" i="6"/>
  <c r="J444" i="6"/>
  <c r="I444" i="6"/>
  <c r="AH448" i="6"/>
  <c r="J448" i="6"/>
  <c r="I448" i="6"/>
  <c r="AH450" i="6"/>
  <c r="J450" i="6"/>
  <c r="I450" i="6"/>
  <c r="AH452" i="6"/>
  <c r="J452" i="6"/>
  <c r="I452" i="6"/>
  <c r="AH463" i="6"/>
  <c r="J463" i="6"/>
  <c r="I463" i="6"/>
  <c r="AH468" i="6"/>
  <c r="J468" i="6"/>
  <c r="I468" i="6"/>
  <c r="AH470" i="6"/>
  <c r="J470" i="6"/>
  <c r="I470" i="6"/>
  <c r="AH481" i="6"/>
  <c r="J481" i="6"/>
  <c r="I481" i="6"/>
  <c r="AH485" i="6"/>
  <c r="J485" i="6"/>
  <c r="I485" i="6"/>
  <c r="AH490" i="6"/>
  <c r="J490" i="6"/>
  <c r="I490" i="6"/>
  <c r="AH501" i="6"/>
  <c r="J501" i="6"/>
  <c r="I501" i="6"/>
  <c r="AH504" i="6"/>
  <c r="J504" i="6"/>
  <c r="I504" i="6"/>
  <c r="AH507" i="6"/>
  <c r="J507" i="6"/>
  <c r="I507" i="6"/>
  <c r="AH570" i="6"/>
  <c r="J570" i="6"/>
  <c r="I570" i="6"/>
  <c r="AH574" i="6"/>
  <c r="J574" i="6"/>
  <c r="I574" i="6"/>
  <c r="AH590" i="6"/>
  <c r="J590" i="6"/>
  <c r="I590" i="6"/>
  <c r="AH592" i="6"/>
  <c r="J592" i="6"/>
  <c r="I592" i="6"/>
  <c r="AH597" i="6"/>
  <c r="J597" i="6"/>
  <c r="I597" i="6"/>
  <c r="AH600" i="6"/>
  <c r="J600" i="6"/>
  <c r="I600" i="6"/>
  <c r="AH604" i="6"/>
  <c r="J604" i="6"/>
  <c r="I604" i="6"/>
  <c r="AH610" i="6"/>
  <c r="J610" i="6"/>
  <c r="I610" i="6"/>
  <c r="AH620" i="6"/>
  <c r="J620" i="6"/>
  <c r="I620" i="6"/>
  <c r="AH623" i="6"/>
  <c r="J623" i="6"/>
  <c r="I623" i="6"/>
  <c r="AH626" i="6"/>
  <c r="J626" i="6"/>
  <c r="I626" i="6"/>
  <c r="AH628" i="6"/>
  <c r="J628" i="6"/>
  <c r="I628" i="6"/>
  <c r="AH640" i="6"/>
  <c r="J640" i="6"/>
  <c r="I640" i="6"/>
  <c r="AH643" i="6"/>
  <c r="J643" i="6"/>
  <c r="I643" i="6"/>
  <c r="AH650" i="6"/>
  <c r="J650" i="6"/>
  <c r="I650" i="6"/>
  <c r="AH652" i="6"/>
  <c r="J652" i="6"/>
  <c r="I652" i="6"/>
  <c r="AH672" i="6"/>
  <c r="J672" i="6"/>
  <c r="I672" i="6"/>
  <c r="AH678" i="6"/>
  <c r="J678" i="6"/>
  <c r="I678" i="6"/>
  <c r="AH684" i="6"/>
  <c r="J684" i="6"/>
  <c r="I684" i="6"/>
  <c r="AH686" i="6"/>
  <c r="J686" i="6"/>
  <c r="I686" i="6"/>
  <c r="AH705" i="6"/>
  <c r="J705" i="6"/>
  <c r="I705" i="6"/>
  <c r="AH707" i="6"/>
  <c r="J707" i="6"/>
  <c r="I707" i="6"/>
  <c r="AH709" i="6"/>
  <c r="J709" i="6"/>
  <c r="I709" i="6"/>
  <c r="AH712" i="6"/>
  <c r="J712" i="6"/>
  <c r="I712" i="6"/>
  <c r="AH714" i="6"/>
  <c r="J714" i="6"/>
  <c r="I714" i="6"/>
  <c r="AH716" i="6"/>
  <c r="J716" i="6"/>
  <c r="I716" i="6"/>
  <c r="AH718" i="6"/>
  <c r="J718" i="6"/>
  <c r="I718" i="6"/>
  <c r="AH727" i="6"/>
  <c r="J727" i="6"/>
  <c r="I727" i="6"/>
  <c r="AH732" i="6"/>
  <c r="J732" i="6"/>
  <c r="I732" i="6"/>
  <c r="AH735" i="6"/>
  <c r="J735" i="6"/>
  <c r="I735" i="6"/>
  <c r="AH745" i="6"/>
  <c r="J745" i="6"/>
  <c r="I745" i="6"/>
  <c r="AH747" i="6"/>
  <c r="J747" i="6"/>
  <c r="I747" i="6"/>
  <c r="AH749" i="6"/>
  <c r="J749" i="6"/>
  <c r="I749" i="6"/>
  <c r="AH751" i="6"/>
  <c r="J751" i="6"/>
  <c r="I751" i="6"/>
  <c r="AH768" i="6"/>
  <c r="J768" i="6"/>
  <c r="I768" i="6"/>
  <c r="AH772" i="6"/>
  <c r="J772" i="6"/>
  <c r="I772" i="6"/>
  <c r="AH775" i="6"/>
  <c r="J775" i="6"/>
  <c r="I775" i="6"/>
  <c r="AH777" i="6"/>
  <c r="J777" i="6"/>
  <c r="I777" i="6"/>
  <c r="AH790" i="6"/>
  <c r="J790" i="6"/>
  <c r="I790" i="6"/>
  <c r="AH793" i="6"/>
  <c r="J793" i="6"/>
  <c r="I793" i="6"/>
  <c r="AH796" i="6"/>
  <c r="J796" i="6"/>
  <c r="I796" i="6"/>
  <c r="AH802" i="6"/>
  <c r="J802" i="6"/>
  <c r="I802" i="6"/>
  <c r="AH805" i="6"/>
  <c r="J805" i="6"/>
  <c r="I805" i="6"/>
  <c r="AH847" i="6"/>
  <c r="J847" i="6"/>
  <c r="I847" i="6"/>
  <c r="AH849" i="6"/>
  <c r="J849" i="6"/>
  <c r="I849" i="6"/>
  <c r="AH858" i="6"/>
  <c r="J858" i="6"/>
  <c r="I858" i="6"/>
  <c r="AH862" i="6"/>
  <c r="J862" i="6"/>
  <c r="I862" i="6"/>
  <c r="AH864" i="6"/>
  <c r="J864" i="6"/>
  <c r="I864" i="6"/>
  <c r="AH1005" i="6"/>
  <c r="J1005" i="6"/>
  <c r="I1005" i="6"/>
  <c r="AH1009" i="6"/>
  <c r="J1009" i="6"/>
  <c r="I1009" i="6"/>
  <c r="AH1025" i="6"/>
  <c r="J1025" i="6"/>
  <c r="I1025" i="6"/>
  <c r="AH1043" i="6"/>
  <c r="J1043" i="6"/>
  <c r="I1043" i="6"/>
  <c r="AH1047" i="6"/>
  <c r="J1047" i="6"/>
  <c r="I1047" i="6"/>
  <c r="AH1053" i="6"/>
  <c r="J1053" i="6"/>
  <c r="I1053" i="6"/>
  <c r="AH1055" i="6"/>
  <c r="J1055" i="6"/>
  <c r="I1055" i="6"/>
  <c r="AH1057" i="6"/>
  <c r="J1057" i="6"/>
  <c r="I1057" i="6"/>
  <c r="AH1069" i="6"/>
  <c r="J1069" i="6"/>
  <c r="I1069" i="6"/>
  <c r="AH1072" i="6"/>
  <c r="J1072" i="6"/>
  <c r="I1072" i="6"/>
  <c r="AH1076" i="6"/>
  <c r="J1076" i="6"/>
  <c r="I1076" i="6"/>
  <c r="AH1080" i="6"/>
  <c r="J1080" i="6"/>
  <c r="I1080" i="6"/>
  <c r="AH1082" i="6"/>
  <c r="J1082" i="6"/>
  <c r="I1082" i="6"/>
  <c r="AH1086" i="6"/>
  <c r="J1086" i="6"/>
  <c r="I1086" i="6"/>
  <c r="AH1088" i="6"/>
  <c r="J1088" i="6"/>
  <c r="I1088" i="6"/>
  <c r="AH1092" i="6"/>
  <c r="J1092" i="6"/>
  <c r="I1092" i="6"/>
  <c r="AH1094" i="6"/>
  <c r="J1094" i="6"/>
  <c r="I1094" i="6"/>
  <c r="AH1099" i="6"/>
  <c r="J1099" i="6"/>
  <c r="I1099" i="6"/>
  <c r="AH1101" i="6"/>
  <c r="J1101" i="6"/>
  <c r="I1101" i="6"/>
  <c r="AH1104" i="6"/>
  <c r="J1104" i="6"/>
  <c r="I1104" i="6"/>
  <c r="AH1106" i="6"/>
  <c r="J1106" i="6"/>
  <c r="I1106" i="6"/>
  <c r="AH1109" i="6"/>
  <c r="J1109" i="6"/>
  <c r="I1109" i="6"/>
  <c r="AH1115" i="6"/>
  <c r="J1115" i="6"/>
  <c r="I1115" i="6"/>
  <c r="AH1118" i="6"/>
  <c r="J1118" i="6"/>
  <c r="I1118" i="6"/>
  <c r="AH1121" i="6"/>
  <c r="J1121" i="6"/>
  <c r="I1121" i="6"/>
  <c r="AH1206" i="6"/>
  <c r="J1206" i="6"/>
  <c r="I1206" i="6"/>
  <c r="AH1211" i="6"/>
  <c r="J1211" i="6"/>
  <c r="I1211" i="6"/>
  <c r="AH1232" i="6"/>
  <c r="J1232" i="6"/>
  <c r="I1232" i="6"/>
  <c r="AH1236" i="6"/>
  <c r="J1236" i="6"/>
  <c r="I1236" i="6"/>
  <c r="AH1241" i="6"/>
  <c r="J1241" i="6"/>
  <c r="I1241" i="6"/>
  <c r="AH1244" i="6"/>
  <c r="J1244" i="6"/>
  <c r="I1244" i="6"/>
  <c r="AH1248" i="6"/>
  <c r="J1248" i="6"/>
  <c r="I1248" i="6"/>
  <c r="AH1250" i="6"/>
  <c r="J1250" i="6"/>
  <c r="I1250" i="6"/>
  <c r="AH1270" i="6"/>
  <c r="J1270" i="6"/>
  <c r="I1270" i="6"/>
  <c r="AH1273" i="6"/>
  <c r="J1273" i="6"/>
  <c r="I1273" i="6"/>
  <c r="AH1275" i="6"/>
  <c r="J1275" i="6"/>
  <c r="I1275" i="6"/>
  <c r="AH1280" i="6"/>
  <c r="J1280" i="6"/>
  <c r="I1280" i="6"/>
  <c r="AH1288" i="6"/>
  <c r="J1288" i="6"/>
  <c r="I1288" i="6"/>
  <c r="AH1293" i="6"/>
  <c r="J1293" i="6"/>
  <c r="I1293" i="6"/>
  <c r="AH1295" i="6"/>
  <c r="J1295" i="6"/>
  <c r="I1295" i="6"/>
  <c r="AH1336" i="6"/>
  <c r="J1336" i="6"/>
  <c r="I1336" i="6"/>
  <c r="AH1338" i="6"/>
  <c r="J1338" i="6"/>
  <c r="I1338" i="6"/>
  <c r="AH1344" i="6"/>
  <c r="J1344" i="6"/>
  <c r="I1344" i="6"/>
  <c r="AH1348" i="6"/>
  <c r="J1348" i="6"/>
  <c r="I1348" i="6"/>
  <c r="AH1351" i="6"/>
  <c r="J1351" i="6"/>
  <c r="I1351" i="6"/>
  <c r="AH1356" i="6"/>
  <c r="J1356" i="6"/>
  <c r="I1356" i="6"/>
  <c r="AH1358" i="6"/>
  <c r="J1358" i="6"/>
  <c r="I1358" i="6"/>
  <c r="AH1360" i="6"/>
  <c r="J1360" i="6"/>
  <c r="I1360" i="6"/>
  <c r="AH1364" i="6"/>
  <c r="J1364" i="6"/>
  <c r="I1364" i="6"/>
  <c r="AH1375" i="6"/>
  <c r="J1375" i="6"/>
  <c r="I1375" i="6"/>
  <c r="AH1379" i="6"/>
  <c r="J1379" i="6"/>
  <c r="I1379" i="6"/>
  <c r="AH1383" i="6"/>
  <c r="J1383" i="6"/>
  <c r="I1383" i="6"/>
  <c r="AH1396" i="6"/>
  <c r="J1396" i="6"/>
  <c r="I1396" i="6"/>
  <c r="AH1398" i="6"/>
  <c r="J1398" i="6"/>
  <c r="I1398" i="6"/>
  <c r="AH1400" i="6"/>
  <c r="J1400" i="6"/>
  <c r="I1400" i="6"/>
  <c r="AH1402" i="6"/>
  <c r="J1402" i="6"/>
  <c r="I1402" i="6"/>
  <c r="AH1420" i="6"/>
  <c r="J1420" i="6"/>
  <c r="I1420" i="6"/>
  <c r="AH1422" i="6"/>
  <c r="J1422" i="6"/>
  <c r="I1422" i="6"/>
  <c r="AH1426" i="6"/>
  <c r="J1426" i="6"/>
  <c r="I1426" i="6"/>
  <c r="AH1436" i="6"/>
  <c r="J1436" i="6"/>
  <c r="I1436" i="6"/>
  <c r="AH1442" i="6"/>
  <c r="J1442" i="6"/>
  <c r="I1442" i="6"/>
  <c r="AH1444" i="6"/>
  <c r="J1444" i="6"/>
  <c r="I1444" i="6"/>
  <c r="AH1463" i="6"/>
  <c r="J1463" i="6"/>
  <c r="I1463" i="6"/>
  <c r="AH1465" i="6"/>
  <c r="J1465" i="6"/>
  <c r="I1465" i="6"/>
  <c r="AH1468" i="6"/>
  <c r="J1468" i="6"/>
  <c r="I1468" i="6"/>
  <c r="AH1472" i="6"/>
  <c r="J1472" i="6"/>
  <c r="I1472" i="6"/>
  <c r="AH1475" i="6"/>
  <c r="J1475" i="6"/>
  <c r="I1475" i="6"/>
  <c r="AH1484" i="6"/>
  <c r="J1484" i="6"/>
  <c r="I1484" i="6"/>
  <c r="AH1486" i="6"/>
  <c r="J1486" i="6"/>
  <c r="I1486" i="6"/>
  <c r="AH1491" i="6"/>
  <c r="J1491" i="6"/>
  <c r="I1491" i="6"/>
  <c r="AH1496" i="6"/>
  <c r="J1496" i="6"/>
  <c r="I1496" i="6"/>
  <c r="AH1498" i="6"/>
  <c r="J1498" i="6"/>
  <c r="I1498" i="6"/>
  <c r="AH1500" i="6"/>
  <c r="J1500" i="6"/>
  <c r="I1500" i="6"/>
  <c r="AH1506" i="6"/>
  <c r="J1506" i="6"/>
  <c r="I1506" i="6"/>
  <c r="AH1510" i="6"/>
  <c r="J1510" i="6"/>
  <c r="I1510" i="6"/>
  <c r="AH1513" i="6"/>
  <c r="J1513" i="6"/>
  <c r="I1513" i="6"/>
  <c r="AH1515" i="6"/>
  <c r="J1515" i="6"/>
  <c r="I1515" i="6"/>
  <c r="AH1518" i="6"/>
  <c r="J1518" i="6"/>
  <c r="I1518" i="6"/>
  <c r="AH1537" i="6"/>
  <c r="J1537" i="6"/>
  <c r="I1537" i="6"/>
  <c r="AH1539" i="6"/>
  <c r="J1539" i="6"/>
  <c r="I1539" i="6"/>
  <c r="AH1545" i="6"/>
  <c r="J1545" i="6"/>
  <c r="I1545" i="6"/>
  <c r="AH1548" i="6"/>
  <c r="J1548" i="6"/>
  <c r="I1548" i="6"/>
  <c r="AH1555" i="6"/>
  <c r="J1555" i="6"/>
  <c r="I1555" i="6"/>
  <c r="AH1559" i="6"/>
  <c r="J1559" i="6"/>
  <c r="I1559" i="6"/>
  <c r="AH1562" i="6"/>
  <c r="J1562" i="6"/>
  <c r="I1562" i="6"/>
  <c r="AH1564" i="6"/>
  <c r="J1564" i="6"/>
  <c r="I1564" i="6"/>
  <c r="AH1573" i="6"/>
  <c r="J1573" i="6"/>
  <c r="I1573" i="6"/>
  <c r="AH1576" i="6"/>
  <c r="J1576" i="6"/>
  <c r="I1576" i="6"/>
  <c r="AH1580" i="6"/>
  <c r="J1580" i="6"/>
  <c r="I1580" i="6"/>
  <c r="AH1582" i="6"/>
  <c r="J1582" i="6"/>
  <c r="I1582" i="6"/>
  <c r="AH1591" i="6"/>
  <c r="J1591" i="6"/>
  <c r="I1591" i="6"/>
  <c r="AH1594" i="6"/>
  <c r="J1594" i="6"/>
  <c r="J1593" i="6" s="1"/>
  <c r="I1594" i="6"/>
  <c r="I1593" i="6" s="1"/>
  <c r="AH1596" i="6"/>
  <c r="J1596" i="6"/>
  <c r="I1596" i="6"/>
  <c r="AH1599" i="6"/>
  <c r="J1599" i="6"/>
  <c r="I1599" i="6"/>
  <c r="AH1601" i="6"/>
  <c r="J1601" i="6"/>
  <c r="I1601" i="6"/>
  <c r="AH1604" i="6"/>
  <c r="J1604" i="6"/>
  <c r="I1604" i="6"/>
  <c r="AH1607" i="6"/>
  <c r="J1607" i="6"/>
  <c r="I1607" i="6"/>
  <c r="AH1633" i="6"/>
  <c r="J1633" i="6"/>
  <c r="I1633" i="6"/>
  <c r="AH1637" i="6"/>
  <c r="J1637" i="6"/>
  <c r="I1637" i="6"/>
  <c r="AH1639" i="6"/>
  <c r="J1639" i="6"/>
  <c r="I1639" i="6"/>
  <c r="AH1643" i="6"/>
  <c r="J1643" i="6"/>
  <c r="I1643" i="6"/>
  <c r="I1598" i="6" s="1"/>
  <c r="AH1646" i="6"/>
  <c r="J1646" i="6"/>
  <c r="J1645" i="6" s="1"/>
  <c r="I1646" i="6"/>
  <c r="I1645" i="6" s="1"/>
  <c r="AH1648" i="6"/>
  <c r="K5" i="6"/>
  <c r="L5" i="6"/>
  <c r="K169" i="6"/>
  <c r="L169" i="6"/>
  <c r="K174" i="6"/>
  <c r="L174" i="6"/>
  <c r="K180" i="6"/>
  <c r="K179" i="6" s="1"/>
  <c r="L180" i="6"/>
  <c r="L179" i="6" s="1"/>
  <c r="K175" i="6"/>
  <c r="L175" i="6"/>
  <c r="K131" i="6"/>
  <c r="L131" i="6"/>
  <c r="K132" i="6"/>
  <c r="L132" i="6"/>
  <c r="K133" i="6"/>
  <c r="L133" i="6"/>
  <c r="K134" i="6"/>
  <c r="L134" i="6"/>
  <c r="K176" i="6"/>
  <c r="L176" i="6"/>
  <c r="K135" i="6"/>
  <c r="L135" i="6"/>
  <c r="K177" i="6"/>
  <c r="L177" i="6"/>
  <c r="K136" i="6"/>
  <c r="L136" i="6"/>
  <c r="K137" i="6"/>
  <c r="L137" i="6"/>
  <c r="K138" i="6"/>
  <c r="L138" i="6"/>
  <c r="K170" i="6"/>
  <c r="L170" i="6"/>
  <c r="K139" i="6"/>
  <c r="L139" i="6"/>
  <c r="K140" i="6"/>
  <c r="L140" i="6"/>
  <c r="K141" i="6"/>
  <c r="L141" i="6"/>
  <c r="K142" i="6"/>
  <c r="L142" i="6"/>
  <c r="K143" i="6"/>
  <c r="L143" i="6"/>
  <c r="K144" i="6"/>
  <c r="L144" i="6"/>
  <c r="K145" i="6"/>
  <c r="L145" i="6"/>
  <c r="K178" i="6"/>
  <c r="L178" i="6"/>
  <c r="K146" i="6"/>
  <c r="L146" i="6"/>
  <c r="K147" i="6"/>
  <c r="L147" i="6"/>
  <c r="K148" i="6"/>
  <c r="L148" i="6"/>
  <c r="K149" i="6"/>
  <c r="L149" i="6"/>
  <c r="K150" i="6"/>
  <c r="L150" i="6"/>
  <c r="K151" i="6"/>
  <c r="L151" i="6"/>
  <c r="K166" i="6"/>
  <c r="L166" i="6"/>
  <c r="K152" i="6"/>
  <c r="L152" i="6"/>
  <c r="K153" i="6"/>
  <c r="L153" i="6"/>
  <c r="K154" i="6"/>
  <c r="L154" i="6"/>
  <c r="K155" i="6"/>
  <c r="L155" i="6"/>
  <c r="K171" i="6"/>
  <c r="L171" i="6"/>
  <c r="K156" i="6"/>
  <c r="L156" i="6"/>
  <c r="K157" i="6"/>
  <c r="L157" i="6"/>
  <c r="K158" i="6"/>
  <c r="L158" i="6"/>
  <c r="K172" i="6"/>
  <c r="L172" i="6"/>
  <c r="K159" i="6"/>
  <c r="L159" i="6"/>
  <c r="K160" i="6"/>
  <c r="L160" i="6"/>
  <c r="K161" i="6"/>
  <c r="L161" i="6"/>
  <c r="K162" i="6"/>
  <c r="L162" i="6"/>
  <c r="K163" i="6"/>
  <c r="L163" i="6"/>
  <c r="K167" i="6"/>
  <c r="L167" i="6"/>
  <c r="K164" i="6"/>
  <c r="L164" i="6"/>
  <c r="K188" i="6"/>
  <c r="L188" i="6"/>
  <c r="K183" i="6"/>
  <c r="K182" i="6" s="1"/>
  <c r="L183" i="6"/>
  <c r="L182" i="6" s="1"/>
  <c r="K195" i="6"/>
  <c r="K194" i="6" s="1"/>
  <c r="L195" i="6"/>
  <c r="L194" i="6" s="1"/>
  <c r="K189" i="6"/>
  <c r="L189" i="6"/>
  <c r="K190" i="6"/>
  <c r="L190" i="6"/>
  <c r="K191" i="6"/>
  <c r="L191" i="6"/>
  <c r="K192" i="6"/>
  <c r="L192" i="6"/>
  <c r="K193" i="6"/>
  <c r="L193" i="6"/>
  <c r="K185" i="6"/>
  <c r="L185" i="6"/>
  <c r="K186" i="6"/>
  <c r="L186" i="6"/>
  <c r="K201" i="6"/>
  <c r="L201" i="6"/>
  <c r="K198" i="6"/>
  <c r="L198" i="6"/>
  <c r="K202" i="6"/>
  <c r="L202" i="6"/>
  <c r="K203" i="6"/>
  <c r="L203" i="6"/>
  <c r="K204" i="6"/>
  <c r="L204" i="6"/>
  <c r="K199" i="6"/>
  <c r="L199" i="6"/>
  <c r="K208" i="6"/>
  <c r="K207" i="6" s="1"/>
  <c r="L208" i="6"/>
  <c r="L207" i="6" s="1"/>
  <c r="K205" i="6"/>
  <c r="L205" i="6"/>
  <c r="K206" i="6"/>
  <c r="L206" i="6"/>
  <c r="K213" i="6"/>
  <c r="L213" i="6"/>
  <c r="K211" i="6"/>
  <c r="K210" i="6" s="1"/>
  <c r="L211" i="6"/>
  <c r="L210" i="6" s="1"/>
  <c r="K214" i="6"/>
  <c r="L214" i="6"/>
  <c r="K219" i="6"/>
  <c r="K218" i="6" s="1"/>
  <c r="L219" i="6"/>
  <c r="L218" i="6" s="1"/>
  <c r="K215" i="6"/>
  <c r="L215" i="6"/>
  <c r="K216" i="6"/>
  <c r="L216" i="6"/>
  <c r="K217" i="6"/>
  <c r="L217" i="6"/>
  <c r="K224" i="6"/>
  <c r="L224" i="6"/>
  <c r="K225" i="6"/>
  <c r="L225" i="6"/>
  <c r="K226" i="6"/>
  <c r="L226" i="6"/>
  <c r="K222" i="6"/>
  <c r="K221" i="6" s="1"/>
  <c r="L222" i="6"/>
  <c r="L221" i="6" s="1"/>
  <c r="K227" i="6"/>
  <c r="L227" i="6"/>
  <c r="K228" i="6"/>
  <c r="L228" i="6"/>
  <c r="K229" i="6"/>
  <c r="L229" i="6"/>
  <c r="K246" i="6"/>
  <c r="L246" i="6"/>
  <c r="K253" i="6"/>
  <c r="K252" i="6" s="1"/>
  <c r="L253" i="6"/>
  <c r="L252" i="6" s="1"/>
  <c r="K247" i="6"/>
  <c r="L247" i="6"/>
  <c r="K230" i="6"/>
  <c r="L230" i="6"/>
  <c r="K231" i="6"/>
  <c r="L231" i="6"/>
  <c r="K232" i="6"/>
  <c r="L232" i="6"/>
  <c r="K248" i="6"/>
  <c r="L248" i="6"/>
  <c r="K233" i="6"/>
  <c r="L233" i="6"/>
  <c r="K234" i="6"/>
  <c r="L234" i="6"/>
  <c r="K235" i="6"/>
  <c r="L235" i="6"/>
  <c r="K236" i="6"/>
  <c r="L236" i="6"/>
  <c r="K249" i="6"/>
  <c r="L249" i="6"/>
  <c r="K237" i="6"/>
  <c r="L237" i="6"/>
  <c r="K238" i="6"/>
  <c r="L238" i="6"/>
  <c r="K239" i="6"/>
  <c r="L239" i="6"/>
  <c r="K250" i="6"/>
  <c r="L250" i="6"/>
  <c r="K240" i="6"/>
  <c r="L240" i="6"/>
  <c r="K241" i="6"/>
  <c r="L241" i="6"/>
  <c r="K242" i="6"/>
  <c r="L242" i="6"/>
  <c r="K251" i="6"/>
  <c r="L251" i="6"/>
  <c r="K243" i="6"/>
  <c r="L243" i="6"/>
  <c r="K244" i="6"/>
  <c r="L244" i="6"/>
  <c r="K262" i="6"/>
  <c r="K261" i="6" s="1"/>
  <c r="L262" i="6"/>
  <c r="L261" i="6" s="1"/>
  <c r="K258" i="6"/>
  <c r="L258" i="6"/>
  <c r="K256" i="6"/>
  <c r="K255" i="6" s="1"/>
  <c r="L256" i="6"/>
  <c r="L255" i="6" s="1"/>
  <c r="K259" i="6"/>
  <c r="L259" i="6"/>
  <c r="K260" i="6"/>
  <c r="L260" i="6"/>
  <c r="K268" i="6"/>
  <c r="L268" i="6"/>
  <c r="K280" i="6"/>
  <c r="L280" i="6"/>
  <c r="K277" i="6"/>
  <c r="L277" i="6"/>
  <c r="K278" i="6"/>
  <c r="L278" i="6"/>
  <c r="K281" i="6"/>
  <c r="L281" i="6"/>
  <c r="K269" i="6"/>
  <c r="L269" i="6"/>
  <c r="K270" i="6"/>
  <c r="L270" i="6"/>
  <c r="K271" i="6"/>
  <c r="L271" i="6"/>
  <c r="K272" i="6"/>
  <c r="L272" i="6"/>
  <c r="K273" i="6"/>
  <c r="L273" i="6"/>
  <c r="K265" i="6"/>
  <c r="L265" i="6"/>
  <c r="K266" i="6"/>
  <c r="L266" i="6"/>
  <c r="K274" i="6"/>
  <c r="L274" i="6"/>
  <c r="K275" i="6"/>
  <c r="L275" i="6"/>
  <c r="K301" i="6"/>
  <c r="L301" i="6"/>
  <c r="K302" i="6"/>
  <c r="L302" i="6"/>
  <c r="K340" i="6"/>
  <c r="K339" i="6" s="1"/>
  <c r="L340" i="6"/>
  <c r="L339" i="6" s="1"/>
  <c r="K344" i="6"/>
  <c r="L344" i="6"/>
  <c r="K345" i="6"/>
  <c r="L345" i="6"/>
  <c r="K303" i="6"/>
  <c r="L303" i="6"/>
  <c r="K346" i="6"/>
  <c r="L346" i="6"/>
  <c r="K304" i="6"/>
  <c r="L304" i="6"/>
  <c r="K284" i="6"/>
  <c r="L284" i="6"/>
  <c r="K293" i="6"/>
  <c r="K292" i="6" s="1"/>
  <c r="L293" i="6"/>
  <c r="L292" i="6" s="1"/>
  <c r="K295" i="6"/>
  <c r="L295" i="6"/>
  <c r="K285" i="6"/>
  <c r="L285" i="6"/>
  <c r="K305" i="6"/>
  <c r="L305" i="6"/>
  <c r="K306" i="6"/>
  <c r="L306" i="6"/>
  <c r="K347" i="6"/>
  <c r="L347" i="6"/>
  <c r="K307" i="6"/>
  <c r="L307" i="6"/>
  <c r="K308" i="6"/>
  <c r="L308" i="6"/>
  <c r="K309" i="6"/>
  <c r="L309" i="6"/>
  <c r="K310" i="6"/>
  <c r="L310" i="6"/>
  <c r="K311" i="6"/>
  <c r="L311" i="6"/>
  <c r="K312" i="6"/>
  <c r="L312" i="6"/>
  <c r="K313" i="6"/>
  <c r="L313" i="6"/>
  <c r="K296" i="6"/>
  <c r="L296" i="6"/>
  <c r="K314" i="6"/>
  <c r="L314" i="6"/>
  <c r="K315" i="6"/>
  <c r="L315" i="6"/>
  <c r="K348" i="6"/>
  <c r="L348" i="6"/>
  <c r="K342" i="6"/>
  <c r="K341" i="6" s="1"/>
  <c r="L342" i="6"/>
  <c r="L341" i="6" s="1"/>
  <c r="K316" i="6"/>
  <c r="L316" i="6"/>
  <c r="K317" i="6"/>
  <c r="L317" i="6"/>
  <c r="K318" i="6"/>
  <c r="L318" i="6"/>
  <c r="K319" i="6"/>
  <c r="L319" i="6"/>
  <c r="K320" i="6"/>
  <c r="L320" i="6"/>
  <c r="K286" i="6"/>
  <c r="L286" i="6"/>
  <c r="K297" i="6"/>
  <c r="L297" i="6"/>
  <c r="K287" i="6"/>
  <c r="L287" i="6"/>
  <c r="K321" i="6"/>
  <c r="L321" i="6"/>
  <c r="K288" i="6"/>
  <c r="L288" i="6"/>
  <c r="K322" i="6"/>
  <c r="L322" i="6"/>
  <c r="K323" i="6"/>
  <c r="L323" i="6"/>
  <c r="K324" i="6"/>
  <c r="L324" i="6"/>
  <c r="K325" i="6"/>
  <c r="L325" i="6"/>
  <c r="K326" i="6"/>
  <c r="L326" i="6"/>
  <c r="K289" i="6"/>
  <c r="L289" i="6"/>
  <c r="K327" i="6"/>
  <c r="L327" i="6"/>
  <c r="K328" i="6"/>
  <c r="L328" i="6"/>
  <c r="K290" i="6"/>
  <c r="L290" i="6"/>
  <c r="K329" i="6"/>
  <c r="L329" i="6"/>
  <c r="K330" i="6"/>
  <c r="L330" i="6"/>
  <c r="K331" i="6"/>
  <c r="L331" i="6"/>
  <c r="K332" i="6"/>
  <c r="L332" i="6"/>
  <c r="K333" i="6"/>
  <c r="L333" i="6"/>
  <c r="K291" i="6"/>
  <c r="L291" i="6"/>
  <c r="K334" i="6"/>
  <c r="L334" i="6"/>
  <c r="K335" i="6"/>
  <c r="L335" i="6"/>
  <c r="K336" i="6"/>
  <c r="L336" i="6"/>
  <c r="K337" i="6"/>
  <c r="L337" i="6"/>
  <c r="K299" i="6"/>
  <c r="K298" i="6" s="1"/>
  <c r="L299" i="6"/>
  <c r="L298" i="6" s="1"/>
  <c r="K338" i="6"/>
  <c r="L338" i="6"/>
  <c r="K351" i="6"/>
  <c r="L351" i="6"/>
  <c r="K359" i="6"/>
  <c r="L359" i="6"/>
  <c r="K375" i="6"/>
  <c r="L375" i="6"/>
  <c r="K360" i="6"/>
  <c r="L360" i="6"/>
  <c r="K372" i="6"/>
  <c r="L372" i="6"/>
  <c r="K373" i="6"/>
  <c r="L373" i="6"/>
  <c r="K361" i="6"/>
  <c r="L361" i="6"/>
  <c r="K352" i="6"/>
  <c r="L352" i="6"/>
  <c r="K353" i="6"/>
  <c r="L353" i="6"/>
  <c r="K354" i="6"/>
  <c r="L354" i="6"/>
  <c r="K355" i="6"/>
  <c r="L355" i="6"/>
  <c r="K362" i="6"/>
  <c r="L362" i="6"/>
  <c r="K356" i="6"/>
  <c r="L356" i="6"/>
  <c r="K363" i="6"/>
  <c r="L363" i="6"/>
  <c r="K364" i="6"/>
  <c r="L364" i="6"/>
  <c r="K365" i="6"/>
  <c r="L365" i="6"/>
  <c r="K376" i="6"/>
  <c r="L376" i="6"/>
  <c r="K366" i="6"/>
  <c r="L366" i="6"/>
  <c r="K377" i="6"/>
  <c r="L377" i="6"/>
  <c r="K367" i="6"/>
  <c r="L367" i="6"/>
  <c r="K368" i="6"/>
  <c r="L368" i="6"/>
  <c r="K357" i="6"/>
  <c r="L357" i="6"/>
  <c r="K369" i="6"/>
  <c r="L369" i="6"/>
  <c r="K370" i="6"/>
  <c r="L370" i="6"/>
  <c r="K386" i="6"/>
  <c r="K385" i="6" s="1"/>
  <c r="L386" i="6"/>
  <c r="L385" i="6" s="1"/>
  <c r="K382" i="6"/>
  <c r="L382" i="6"/>
  <c r="K383" i="6"/>
  <c r="L383" i="6"/>
  <c r="K380" i="6"/>
  <c r="K379" i="6" s="1"/>
  <c r="L380" i="6"/>
  <c r="L379" i="6" s="1"/>
  <c r="K384" i="6"/>
  <c r="L384" i="6"/>
  <c r="K389" i="6"/>
  <c r="L389" i="6"/>
  <c r="K393" i="6"/>
  <c r="K392" i="6" s="1"/>
  <c r="L393" i="6"/>
  <c r="L392" i="6" s="1"/>
  <c r="K390" i="6"/>
  <c r="L390" i="6"/>
  <c r="K391" i="6"/>
  <c r="L391" i="6"/>
  <c r="K398" i="6"/>
  <c r="L398" i="6"/>
  <c r="K399" i="6"/>
  <c r="L399" i="6"/>
  <c r="K400" i="6"/>
  <c r="L400" i="6"/>
  <c r="K396" i="6"/>
  <c r="K395" i="6" s="1"/>
  <c r="L396" i="6"/>
  <c r="L395" i="6" s="1"/>
  <c r="K401" i="6"/>
  <c r="L401" i="6"/>
  <c r="K402" i="6"/>
  <c r="L402" i="6"/>
  <c r="K404" i="6"/>
  <c r="K403" i="6" s="1"/>
  <c r="L404" i="6"/>
  <c r="L403" i="6" s="1"/>
  <c r="K407" i="6"/>
  <c r="K406" i="6" s="1"/>
  <c r="L407" i="6"/>
  <c r="L406" i="6" s="1"/>
  <c r="K412" i="6"/>
  <c r="K411" i="6" s="1"/>
  <c r="L412" i="6"/>
  <c r="L411" i="6" s="1"/>
  <c r="K410" i="6"/>
  <c r="K409" i="6" s="1"/>
  <c r="L410" i="6"/>
  <c r="L409" i="6" s="1"/>
  <c r="K415" i="6"/>
  <c r="L415" i="6"/>
  <c r="K416" i="6"/>
  <c r="L416" i="6"/>
  <c r="K417" i="6"/>
  <c r="L417" i="6"/>
  <c r="K418" i="6"/>
  <c r="L418" i="6"/>
  <c r="K427" i="6"/>
  <c r="K426" i="6" s="1"/>
  <c r="L427" i="6"/>
  <c r="L426" i="6" s="1"/>
  <c r="K421" i="6"/>
  <c r="K420" i="6" s="1"/>
  <c r="L421" i="6"/>
  <c r="L420" i="6" s="1"/>
  <c r="K429" i="6"/>
  <c r="K428" i="6" s="1"/>
  <c r="L429" i="6"/>
  <c r="L428" i="6" s="1"/>
  <c r="K423" i="6"/>
  <c r="L423" i="6"/>
  <c r="K424" i="6"/>
  <c r="L424" i="6"/>
  <c r="K425" i="6"/>
  <c r="L425" i="6"/>
  <c r="K432" i="6"/>
  <c r="K431" i="6" s="1"/>
  <c r="L432" i="6"/>
  <c r="L431" i="6" s="1"/>
  <c r="K434" i="6"/>
  <c r="K433" i="6" s="1"/>
  <c r="L434" i="6"/>
  <c r="L433" i="6" s="1"/>
  <c r="K436" i="6"/>
  <c r="K435" i="6" s="1"/>
  <c r="L436" i="6"/>
  <c r="L435" i="6" s="1"/>
  <c r="K438" i="6"/>
  <c r="L438" i="6"/>
  <c r="K441" i="6"/>
  <c r="L441" i="6"/>
  <c r="K442" i="6"/>
  <c r="L442" i="6"/>
  <c r="K439" i="6"/>
  <c r="L439" i="6"/>
  <c r="K453" i="6"/>
  <c r="L453" i="6"/>
  <c r="K454" i="6"/>
  <c r="L454" i="6"/>
  <c r="K464" i="6"/>
  <c r="L464" i="6"/>
  <c r="K465" i="6"/>
  <c r="L465" i="6"/>
  <c r="K449" i="6"/>
  <c r="K448" i="6" s="1"/>
  <c r="L449" i="6"/>
  <c r="L448" i="6" s="1"/>
  <c r="K466" i="6"/>
  <c r="L466" i="6"/>
  <c r="K445" i="6"/>
  <c r="L445" i="6"/>
  <c r="K446" i="6"/>
  <c r="L446" i="6"/>
  <c r="K455" i="6"/>
  <c r="L455" i="6"/>
  <c r="K456" i="6"/>
  <c r="L456" i="6"/>
  <c r="K457" i="6"/>
  <c r="L457" i="6"/>
  <c r="K458" i="6"/>
  <c r="L458" i="6"/>
  <c r="K447" i="6"/>
  <c r="L447" i="6"/>
  <c r="K459" i="6"/>
  <c r="L459" i="6"/>
  <c r="K460" i="6"/>
  <c r="L460" i="6"/>
  <c r="K461" i="6"/>
  <c r="L461" i="6"/>
  <c r="K462" i="6"/>
  <c r="L462" i="6"/>
  <c r="K451" i="6"/>
  <c r="K450" i="6" s="1"/>
  <c r="L451" i="6"/>
  <c r="L450" i="6" s="1"/>
  <c r="K471" i="6"/>
  <c r="L471" i="6"/>
  <c r="K472" i="6"/>
  <c r="L472" i="6"/>
  <c r="K482" i="6"/>
  <c r="L482" i="6"/>
  <c r="K469" i="6"/>
  <c r="K468" i="6" s="1"/>
  <c r="L469" i="6"/>
  <c r="L468" i="6" s="1"/>
  <c r="K473" i="6"/>
  <c r="L473" i="6"/>
  <c r="K483" i="6"/>
  <c r="L483" i="6"/>
  <c r="K486" i="6"/>
  <c r="L486" i="6"/>
  <c r="K487" i="6"/>
  <c r="L487" i="6"/>
  <c r="K474" i="6"/>
  <c r="L474" i="6"/>
  <c r="K475" i="6"/>
  <c r="L475" i="6"/>
  <c r="K476" i="6"/>
  <c r="L476" i="6"/>
  <c r="K477" i="6"/>
  <c r="L477" i="6"/>
  <c r="K488" i="6"/>
  <c r="L488" i="6"/>
  <c r="K478" i="6"/>
  <c r="L478" i="6"/>
  <c r="K479" i="6"/>
  <c r="L479" i="6"/>
  <c r="K480" i="6"/>
  <c r="L480" i="6"/>
  <c r="K484" i="6"/>
  <c r="L484" i="6"/>
  <c r="K508" i="6"/>
  <c r="L508" i="6"/>
  <c r="K491" i="6"/>
  <c r="L491" i="6"/>
  <c r="K509" i="6"/>
  <c r="L509" i="6"/>
  <c r="K510" i="6"/>
  <c r="L510" i="6"/>
  <c r="K575" i="6"/>
  <c r="L575" i="6"/>
  <c r="K576" i="6"/>
  <c r="L576" i="6"/>
  <c r="K511" i="6"/>
  <c r="L511" i="6"/>
  <c r="K502" i="6"/>
  <c r="L502" i="6"/>
  <c r="K571" i="6"/>
  <c r="L571" i="6"/>
  <c r="K512" i="6"/>
  <c r="L512" i="6"/>
  <c r="K572" i="6"/>
  <c r="L572" i="6"/>
  <c r="K513" i="6"/>
  <c r="L513" i="6"/>
  <c r="K514" i="6"/>
  <c r="L514" i="6"/>
  <c r="K515" i="6"/>
  <c r="L515" i="6"/>
  <c r="K516" i="6"/>
  <c r="L516" i="6"/>
  <c r="K505" i="6"/>
  <c r="L505" i="6"/>
  <c r="K517" i="6"/>
  <c r="L517" i="6"/>
  <c r="K518" i="6"/>
  <c r="L518" i="6"/>
  <c r="K577" i="6"/>
  <c r="L577" i="6"/>
  <c r="K519" i="6"/>
  <c r="L519" i="6"/>
  <c r="K520" i="6"/>
  <c r="L520" i="6"/>
  <c r="K521" i="6"/>
  <c r="L521" i="6"/>
  <c r="K522" i="6"/>
  <c r="L522" i="6"/>
  <c r="K523" i="6"/>
  <c r="L523" i="6"/>
  <c r="K578" i="6"/>
  <c r="L578" i="6"/>
  <c r="K524" i="6"/>
  <c r="L524" i="6"/>
  <c r="K492" i="6"/>
  <c r="L492" i="6"/>
  <c r="K525" i="6"/>
  <c r="L525" i="6"/>
  <c r="K526" i="6"/>
  <c r="L526" i="6"/>
  <c r="K527" i="6"/>
  <c r="L527" i="6"/>
  <c r="K506" i="6"/>
  <c r="L506" i="6"/>
  <c r="K528" i="6"/>
  <c r="L528" i="6"/>
  <c r="K493" i="6"/>
  <c r="L493" i="6"/>
  <c r="K579" i="6"/>
  <c r="L579" i="6"/>
  <c r="K529" i="6"/>
  <c r="L529" i="6"/>
  <c r="K593" i="6"/>
  <c r="L593" i="6"/>
  <c r="K594" i="6"/>
  <c r="L594" i="6"/>
  <c r="K494" i="6"/>
  <c r="L494" i="6"/>
  <c r="K530" i="6"/>
  <c r="L530" i="6"/>
  <c r="K531" i="6"/>
  <c r="L531" i="6"/>
  <c r="K532" i="6"/>
  <c r="L532" i="6"/>
  <c r="K533" i="6"/>
  <c r="L533" i="6"/>
  <c r="K534" i="6"/>
  <c r="L534" i="6"/>
  <c r="K535" i="6"/>
  <c r="L535" i="6"/>
  <c r="K536" i="6"/>
  <c r="L536" i="6"/>
  <c r="K537" i="6"/>
  <c r="L537" i="6"/>
  <c r="K538" i="6"/>
  <c r="L538" i="6"/>
  <c r="K539" i="6"/>
  <c r="L539" i="6"/>
  <c r="K540" i="6"/>
  <c r="L540" i="6"/>
  <c r="K541" i="6"/>
  <c r="L541" i="6"/>
  <c r="K595" i="6"/>
  <c r="L595" i="6"/>
  <c r="K542" i="6"/>
  <c r="L542" i="6"/>
  <c r="K503" i="6"/>
  <c r="L503" i="6"/>
  <c r="K543" i="6"/>
  <c r="L543" i="6"/>
  <c r="K544" i="6"/>
  <c r="L544" i="6"/>
  <c r="K580" i="6"/>
  <c r="L580" i="6"/>
  <c r="K545" i="6"/>
  <c r="L545" i="6"/>
  <c r="K495" i="6"/>
  <c r="L495" i="6"/>
  <c r="K581" i="6"/>
  <c r="L581" i="6"/>
  <c r="K496" i="6"/>
  <c r="L496" i="6"/>
  <c r="K598" i="6"/>
  <c r="K597" i="6" s="1"/>
  <c r="L598" i="6"/>
  <c r="L597" i="6" s="1"/>
  <c r="K546" i="6"/>
  <c r="L546" i="6"/>
  <c r="K547" i="6"/>
  <c r="L547" i="6"/>
  <c r="K548" i="6"/>
  <c r="L548" i="6"/>
  <c r="K582" i="6"/>
  <c r="L582" i="6"/>
  <c r="K549" i="6"/>
  <c r="L549" i="6"/>
  <c r="K497" i="6"/>
  <c r="L497" i="6"/>
  <c r="K550" i="6"/>
  <c r="L550" i="6"/>
  <c r="K551" i="6"/>
  <c r="L551" i="6"/>
  <c r="K552" i="6"/>
  <c r="L552" i="6"/>
  <c r="K553" i="6"/>
  <c r="L553" i="6"/>
  <c r="K596" i="6"/>
  <c r="L596" i="6"/>
  <c r="K554" i="6"/>
  <c r="L554" i="6"/>
  <c r="K555" i="6"/>
  <c r="L555" i="6"/>
  <c r="K556" i="6"/>
  <c r="L556" i="6"/>
  <c r="K498" i="6"/>
  <c r="L498" i="6"/>
  <c r="K557" i="6"/>
  <c r="L557" i="6"/>
  <c r="K558" i="6"/>
  <c r="L558" i="6"/>
  <c r="K559" i="6"/>
  <c r="L559" i="6"/>
  <c r="K560" i="6"/>
  <c r="L560" i="6"/>
  <c r="K561" i="6"/>
  <c r="L561" i="6"/>
  <c r="K562" i="6"/>
  <c r="L562" i="6"/>
  <c r="K573" i="6"/>
  <c r="L573" i="6"/>
  <c r="K591" i="6"/>
  <c r="K590" i="6" s="1"/>
  <c r="L591" i="6"/>
  <c r="L590" i="6" s="1"/>
  <c r="K583" i="6"/>
  <c r="L583" i="6"/>
  <c r="K584" i="6"/>
  <c r="L584" i="6"/>
  <c r="K585" i="6"/>
  <c r="L585" i="6"/>
  <c r="K586" i="6"/>
  <c r="L586" i="6"/>
  <c r="K587" i="6"/>
  <c r="L587" i="6"/>
  <c r="K563" i="6"/>
  <c r="L563" i="6"/>
  <c r="K499" i="6"/>
  <c r="L499" i="6"/>
  <c r="K564" i="6"/>
  <c r="L564" i="6"/>
  <c r="K565" i="6"/>
  <c r="L565" i="6"/>
  <c r="K566" i="6"/>
  <c r="L566" i="6"/>
  <c r="K500" i="6"/>
  <c r="L500" i="6"/>
  <c r="K567" i="6"/>
  <c r="L567" i="6"/>
  <c r="K588" i="6"/>
  <c r="L588" i="6"/>
  <c r="K568" i="6"/>
  <c r="L568" i="6"/>
  <c r="K569" i="6"/>
  <c r="L569" i="6"/>
  <c r="K589" i="6"/>
  <c r="L589" i="6"/>
  <c r="K601" i="6"/>
  <c r="L601" i="6"/>
  <c r="K602" i="6"/>
  <c r="L602" i="6"/>
  <c r="K605" i="6"/>
  <c r="L605" i="6"/>
  <c r="K606" i="6"/>
  <c r="L606" i="6"/>
  <c r="K611" i="6"/>
  <c r="L611" i="6"/>
  <c r="K612" i="6"/>
  <c r="L612" i="6"/>
  <c r="K607" i="6"/>
  <c r="L607" i="6"/>
  <c r="K613" i="6"/>
  <c r="L613" i="6"/>
  <c r="K614" i="6"/>
  <c r="L614" i="6"/>
  <c r="K615" i="6"/>
  <c r="L615" i="6"/>
  <c r="K616" i="6"/>
  <c r="L616" i="6"/>
  <c r="K617" i="6"/>
  <c r="L617" i="6"/>
  <c r="K608" i="6"/>
  <c r="L608" i="6"/>
  <c r="K621" i="6"/>
  <c r="L621" i="6"/>
  <c r="K622" i="6"/>
  <c r="L622" i="6"/>
  <c r="K609" i="6"/>
  <c r="L609" i="6"/>
  <c r="K618" i="6"/>
  <c r="L618" i="6"/>
  <c r="K619" i="6"/>
  <c r="L619" i="6"/>
  <c r="K624" i="6"/>
  <c r="K623" i="6" s="1"/>
  <c r="L624" i="6"/>
  <c r="L623" i="6" s="1"/>
  <c r="K629" i="6"/>
  <c r="L629" i="6"/>
  <c r="K630" i="6"/>
  <c r="L630" i="6"/>
  <c r="K631" i="6"/>
  <c r="L631" i="6"/>
  <c r="K632" i="6"/>
  <c r="L632" i="6"/>
  <c r="K627" i="6"/>
  <c r="K626" i="6" s="1"/>
  <c r="L627" i="6"/>
  <c r="L626" i="6" s="1"/>
  <c r="K633" i="6"/>
  <c r="L633" i="6"/>
  <c r="K634" i="6"/>
  <c r="L634" i="6"/>
  <c r="K635" i="6"/>
  <c r="L635" i="6"/>
  <c r="K636" i="6"/>
  <c r="L636" i="6"/>
  <c r="K637" i="6"/>
  <c r="L637" i="6"/>
  <c r="K638" i="6"/>
  <c r="L638" i="6"/>
  <c r="K641" i="6"/>
  <c r="K640" i="6" s="1"/>
  <c r="L641" i="6"/>
  <c r="L640" i="6" s="1"/>
  <c r="K673" i="6"/>
  <c r="L673" i="6"/>
  <c r="K651" i="6"/>
  <c r="K650" i="6" s="1"/>
  <c r="L651" i="6"/>
  <c r="L650" i="6" s="1"/>
  <c r="K653" i="6"/>
  <c r="L653" i="6"/>
  <c r="K654" i="6"/>
  <c r="L654" i="6"/>
  <c r="K655" i="6"/>
  <c r="L655" i="6"/>
  <c r="K656" i="6"/>
  <c r="L656" i="6"/>
  <c r="K657" i="6"/>
  <c r="L657" i="6"/>
  <c r="K644" i="6"/>
  <c r="L644" i="6"/>
  <c r="K674" i="6"/>
  <c r="L674" i="6"/>
  <c r="K645" i="6"/>
  <c r="L645" i="6"/>
  <c r="K658" i="6"/>
  <c r="L658" i="6"/>
  <c r="K659" i="6"/>
  <c r="L659" i="6"/>
  <c r="K660" i="6"/>
  <c r="L660" i="6"/>
  <c r="K661" i="6"/>
  <c r="L661" i="6"/>
  <c r="K662" i="6"/>
  <c r="L662" i="6"/>
  <c r="K663" i="6"/>
  <c r="L663" i="6"/>
  <c r="K646" i="6"/>
  <c r="L646" i="6"/>
  <c r="K664" i="6"/>
  <c r="L664" i="6"/>
  <c r="K647" i="6"/>
  <c r="L647" i="6"/>
  <c r="K665" i="6"/>
  <c r="L665" i="6"/>
  <c r="K666" i="6"/>
  <c r="L666" i="6"/>
  <c r="K648" i="6"/>
  <c r="L648" i="6"/>
  <c r="K667" i="6"/>
  <c r="L667" i="6"/>
  <c r="K649" i="6"/>
  <c r="L649" i="6"/>
  <c r="K675" i="6"/>
  <c r="L675" i="6"/>
  <c r="K668" i="6"/>
  <c r="L668" i="6"/>
  <c r="K676" i="6"/>
  <c r="L676" i="6"/>
  <c r="K669" i="6"/>
  <c r="L669" i="6"/>
  <c r="K670" i="6"/>
  <c r="L670" i="6"/>
  <c r="K671" i="6"/>
  <c r="L671" i="6"/>
  <c r="K687" i="6"/>
  <c r="L687" i="6"/>
  <c r="K688" i="6"/>
  <c r="L688" i="6"/>
  <c r="K689" i="6"/>
  <c r="L689" i="6"/>
  <c r="K690" i="6"/>
  <c r="L690" i="6"/>
  <c r="K679" i="6"/>
  <c r="L679" i="6"/>
  <c r="K691" i="6"/>
  <c r="L691" i="6"/>
  <c r="K692" i="6"/>
  <c r="L692" i="6"/>
  <c r="K693" i="6"/>
  <c r="L693" i="6"/>
  <c r="K680" i="6"/>
  <c r="L680" i="6"/>
  <c r="K681" i="6"/>
  <c r="L681" i="6"/>
  <c r="K694" i="6"/>
  <c r="L694" i="6"/>
  <c r="K695" i="6"/>
  <c r="L695" i="6"/>
  <c r="K708" i="6"/>
  <c r="K707" i="6" s="1"/>
  <c r="L708" i="6"/>
  <c r="L707" i="6" s="1"/>
  <c r="K706" i="6"/>
  <c r="K705" i="6" s="1"/>
  <c r="L706" i="6"/>
  <c r="L705" i="6" s="1"/>
  <c r="K696" i="6"/>
  <c r="L696" i="6"/>
  <c r="K697" i="6"/>
  <c r="L697" i="6"/>
  <c r="K698" i="6"/>
  <c r="L698" i="6"/>
  <c r="K682" i="6"/>
  <c r="L682" i="6"/>
  <c r="K685" i="6"/>
  <c r="K684" i="6" s="1"/>
  <c r="L685" i="6"/>
  <c r="L684" i="6" s="1"/>
  <c r="K699" i="6"/>
  <c r="L699" i="6"/>
  <c r="K710" i="6"/>
  <c r="K709" i="6" s="1"/>
  <c r="L710" i="6"/>
  <c r="L709" i="6" s="1"/>
  <c r="K700" i="6"/>
  <c r="L700" i="6"/>
  <c r="K701" i="6"/>
  <c r="L701" i="6"/>
  <c r="K683" i="6"/>
  <c r="L683" i="6"/>
  <c r="K702" i="6"/>
  <c r="L702" i="6"/>
  <c r="K703" i="6"/>
  <c r="L703" i="6"/>
  <c r="K704" i="6"/>
  <c r="L704" i="6"/>
  <c r="K728" i="6"/>
  <c r="L728" i="6"/>
  <c r="K717" i="6"/>
  <c r="K716" i="6" s="1"/>
  <c r="L717" i="6"/>
  <c r="L716" i="6" s="1"/>
  <c r="K733" i="6"/>
  <c r="K732" i="6" s="1"/>
  <c r="L733" i="6"/>
  <c r="L732" i="6" s="1"/>
  <c r="K729" i="6"/>
  <c r="L729" i="6"/>
  <c r="K719" i="6"/>
  <c r="L719" i="6"/>
  <c r="K720" i="6"/>
  <c r="L720" i="6"/>
  <c r="K721" i="6"/>
  <c r="L721" i="6"/>
  <c r="K722" i="6"/>
  <c r="L722" i="6"/>
  <c r="K713" i="6"/>
  <c r="K712" i="6" s="1"/>
  <c r="L713" i="6"/>
  <c r="L712" i="6" s="1"/>
  <c r="K715" i="6"/>
  <c r="K714" i="6" s="1"/>
  <c r="L715" i="6"/>
  <c r="L714" i="6" s="1"/>
  <c r="K730" i="6"/>
  <c r="L730" i="6"/>
  <c r="K723" i="6"/>
  <c r="L723" i="6"/>
  <c r="K731" i="6"/>
  <c r="L731" i="6"/>
  <c r="K724" i="6"/>
  <c r="L724" i="6"/>
  <c r="K725" i="6"/>
  <c r="L725" i="6"/>
  <c r="K726" i="6"/>
  <c r="L726" i="6"/>
  <c r="K736" i="6"/>
  <c r="L736" i="6"/>
  <c r="K737" i="6"/>
  <c r="L737" i="6"/>
  <c r="K738" i="6"/>
  <c r="L738" i="6"/>
  <c r="K739" i="6"/>
  <c r="L739" i="6"/>
  <c r="K740" i="6"/>
  <c r="L740" i="6"/>
  <c r="K741" i="6"/>
  <c r="L741" i="6"/>
  <c r="K742" i="6"/>
  <c r="L742" i="6"/>
  <c r="K743" i="6"/>
  <c r="L743" i="6"/>
  <c r="K752" i="6"/>
  <c r="L752" i="6"/>
  <c r="K746" i="6"/>
  <c r="K745" i="6" s="1"/>
  <c r="L746" i="6"/>
  <c r="L745" i="6" s="1"/>
  <c r="K753" i="6"/>
  <c r="L753" i="6"/>
  <c r="K750" i="6"/>
  <c r="K749" i="6" s="1"/>
  <c r="L750" i="6"/>
  <c r="L749" i="6" s="1"/>
  <c r="K754" i="6"/>
  <c r="L754" i="6"/>
  <c r="K748" i="6"/>
  <c r="K747" i="6" s="1"/>
  <c r="L748" i="6"/>
  <c r="L747" i="6" s="1"/>
  <c r="K755" i="6"/>
  <c r="L755" i="6"/>
  <c r="K769" i="6"/>
  <c r="L769" i="6"/>
  <c r="K756" i="6"/>
  <c r="L756" i="6"/>
  <c r="K757" i="6"/>
  <c r="L757" i="6"/>
  <c r="K770" i="6"/>
  <c r="L770" i="6"/>
  <c r="K758" i="6"/>
  <c r="L758" i="6"/>
  <c r="K759" i="6"/>
  <c r="L759" i="6"/>
  <c r="K760" i="6"/>
  <c r="L760" i="6"/>
  <c r="K761" i="6"/>
  <c r="L761" i="6"/>
  <c r="K762" i="6"/>
  <c r="L762" i="6"/>
  <c r="K763" i="6"/>
  <c r="L763" i="6"/>
  <c r="K764" i="6"/>
  <c r="L764" i="6"/>
  <c r="K765" i="6"/>
  <c r="L765" i="6"/>
  <c r="K766" i="6"/>
  <c r="L766" i="6"/>
  <c r="K767" i="6"/>
  <c r="L767" i="6"/>
  <c r="K778" i="6"/>
  <c r="L778" i="6"/>
  <c r="K791" i="6"/>
  <c r="L791" i="6"/>
  <c r="K779" i="6"/>
  <c r="L779" i="6"/>
  <c r="K794" i="6"/>
  <c r="K793" i="6" s="1"/>
  <c r="L794" i="6"/>
  <c r="L793" i="6" s="1"/>
  <c r="K780" i="6"/>
  <c r="L780" i="6"/>
  <c r="K781" i="6"/>
  <c r="L781" i="6"/>
  <c r="K782" i="6"/>
  <c r="L782" i="6"/>
  <c r="K783" i="6"/>
  <c r="L783" i="6"/>
  <c r="K773" i="6"/>
  <c r="L773" i="6"/>
  <c r="K774" i="6"/>
  <c r="L774" i="6"/>
  <c r="K784" i="6"/>
  <c r="L784" i="6"/>
  <c r="K785" i="6"/>
  <c r="L785" i="6"/>
  <c r="K786" i="6"/>
  <c r="L786" i="6"/>
  <c r="K787" i="6"/>
  <c r="L787" i="6"/>
  <c r="K792" i="6"/>
  <c r="L792" i="6"/>
  <c r="K776" i="6"/>
  <c r="K775" i="6" s="1"/>
  <c r="L776" i="6"/>
  <c r="L775" i="6" s="1"/>
  <c r="K788" i="6"/>
  <c r="L788" i="6"/>
  <c r="K789" i="6"/>
  <c r="L789" i="6"/>
  <c r="K797" i="6"/>
  <c r="L797" i="6"/>
  <c r="K798" i="6"/>
  <c r="L798" i="6"/>
  <c r="K803" i="6"/>
  <c r="K802" i="6" s="1"/>
  <c r="L803" i="6"/>
  <c r="L802" i="6" s="1"/>
  <c r="K799" i="6"/>
  <c r="L799" i="6"/>
  <c r="K800" i="6"/>
  <c r="L800" i="6"/>
  <c r="K801" i="6"/>
  <c r="L801" i="6"/>
  <c r="K865" i="6"/>
  <c r="L865" i="6"/>
  <c r="K866" i="6"/>
  <c r="L866" i="6"/>
  <c r="K1006" i="6"/>
  <c r="L1006" i="6"/>
  <c r="K1010" i="6"/>
  <c r="L1010" i="6"/>
  <c r="K1011" i="6"/>
  <c r="L1011" i="6"/>
  <c r="K806" i="6"/>
  <c r="L806" i="6"/>
  <c r="K867" i="6"/>
  <c r="L867" i="6"/>
  <c r="K868" i="6"/>
  <c r="L868" i="6"/>
  <c r="K869" i="6"/>
  <c r="L869" i="6"/>
  <c r="K870" i="6"/>
  <c r="L870" i="6"/>
  <c r="K871" i="6"/>
  <c r="L871" i="6"/>
  <c r="K872" i="6"/>
  <c r="L872" i="6"/>
  <c r="K807" i="6"/>
  <c r="L807" i="6"/>
  <c r="K873" i="6"/>
  <c r="L873" i="6"/>
  <c r="K874" i="6"/>
  <c r="L874" i="6"/>
  <c r="K1026" i="6"/>
  <c r="L1026" i="6"/>
  <c r="K875" i="6"/>
  <c r="L875" i="6"/>
  <c r="K808" i="6"/>
  <c r="L808" i="6"/>
  <c r="K809" i="6"/>
  <c r="L809" i="6"/>
  <c r="K876" i="6"/>
  <c r="L876" i="6"/>
  <c r="K810" i="6"/>
  <c r="L810" i="6"/>
  <c r="K877" i="6"/>
  <c r="L877" i="6"/>
  <c r="K878" i="6"/>
  <c r="L878" i="6"/>
  <c r="K879" i="6"/>
  <c r="L879" i="6"/>
  <c r="K880" i="6"/>
  <c r="L880" i="6"/>
  <c r="K850" i="6"/>
  <c r="L850" i="6"/>
  <c r="K1027" i="6"/>
  <c r="L1027" i="6"/>
  <c r="K881" i="6"/>
  <c r="L881" i="6"/>
  <c r="K882" i="6"/>
  <c r="L882" i="6"/>
  <c r="K1044" i="6"/>
  <c r="L1044" i="6"/>
  <c r="K883" i="6"/>
  <c r="L883" i="6"/>
  <c r="K884" i="6"/>
  <c r="L884" i="6"/>
  <c r="K885" i="6"/>
  <c r="L885" i="6"/>
  <c r="K886" i="6"/>
  <c r="L886" i="6"/>
  <c r="K811" i="6"/>
  <c r="L811" i="6"/>
  <c r="K1012" i="6"/>
  <c r="L1012" i="6"/>
  <c r="K812" i="6"/>
  <c r="L812" i="6"/>
  <c r="K887" i="6"/>
  <c r="L887" i="6"/>
  <c r="K1028" i="6"/>
  <c r="L1028" i="6"/>
  <c r="K1007" i="6"/>
  <c r="L1007" i="6"/>
  <c r="K1013" i="6"/>
  <c r="L1013" i="6"/>
  <c r="K888" i="6"/>
  <c r="L888" i="6"/>
  <c r="K889" i="6"/>
  <c r="L889" i="6"/>
  <c r="K890" i="6"/>
  <c r="L890" i="6"/>
  <c r="K891" i="6"/>
  <c r="L891" i="6"/>
  <c r="K892" i="6"/>
  <c r="L892" i="6"/>
  <c r="K893" i="6"/>
  <c r="L893" i="6"/>
  <c r="K894" i="6"/>
  <c r="L894" i="6"/>
  <c r="K1029" i="6"/>
  <c r="L1029" i="6"/>
  <c r="K895" i="6"/>
  <c r="L895" i="6"/>
  <c r="K896" i="6"/>
  <c r="L896" i="6"/>
  <c r="K897" i="6"/>
  <c r="L897" i="6"/>
  <c r="K859" i="6"/>
  <c r="L859" i="6"/>
  <c r="K813" i="6"/>
  <c r="L813" i="6"/>
  <c r="K898" i="6"/>
  <c r="L898" i="6"/>
  <c r="K1030" i="6"/>
  <c r="L1030" i="6"/>
  <c r="K899" i="6"/>
  <c r="L899" i="6"/>
  <c r="K900" i="6"/>
  <c r="L900" i="6"/>
  <c r="K1031" i="6"/>
  <c r="L1031" i="6"/>
  <c r="K1032" i="6"/>
  <c r="L1032" i="6"/>
  <c r="K901" i="6"/>
  <c r="L901" i="6"/>
  <c r="K902" i="6"/>
  <c r="L902" i="6"/>
  <c r="K814" i="6"/>
  <c r="L814" i="6"/>
  <c r="K903" i="6"/>
  <c r="L903" i="6"/>
  <c r="K1048" i="6"/>
  <c r="L1048" i="6"/>
  <c r="K815" i="6"/>
  <c r="L815" i="6"/>
  <c r="K904" i="6"/>
  <c r="L904" i="6"/>
  <c r="K905" i="6"/>
  <c r="L905" i="6"/>
  <c r="K906" i="6"/>
  <c r="L906" i="6"/>
  <c r="K907" i="6"/>
  <c r="L907" i="6"/>
  <c r="K860" i="6"/>
  <c r="L860" i="6"/>
  <c r="K908" i="6"/>
  <c r="L908" i="6"/>
  <c r="K1033" i="6"/>
  <c r="L1033" i="6"/>
  <c r="K909" i="6"/>
  <c r="L909" i="6"/>
  <c r="K816" i="6"/>
  <c r="L816" i="6"/>
  <c r="K910" i="6"/>
  <c r="L910" i="6"/>
  <c r="K911" i="6"/>
  <c r="L911" i="6"/>
  <c r="K912" i="6"/>
  <c r="L912" i="6"/>
  <c r="K913" i="6"/>
  <c r="L913" i="6"/>
  <c r="K914" i="6"/>
  <c r="L914" i="6"/>
  <c r="K915" i="6"/>
  <c r="L915" i="6"/>
  <c r="K916" i="6"/>
  <c r="L916" i="6"/>
  <c r="K917" i="6"/>
  <c r="L917" i="6"/>
  <c r="K918" i="6"/>
  <c r="L918" i="6"/>
  <c r="K919" i="6"/>
  <c r="L919" i="6"/>
  <c r="K817" i="6"/>
  <c r="L817" i="6"/>
  <c r="K920" i="6"/>
  <c r="L920" i="6"/>
  <c r="K851" i="6"/>
  <c r="L851" i="6"/>
  <c r="K818" i="6"/>
  <c r="L818" i="6"/>
  <c r="K819" i="6"/>
  <c r="L819" i="6"/>
  <c r="K820" i="6"/>
  <c r="L820" i="6"/>
  <c r="K921" i="6"/>
  <c r="L921" i="6"/>
  <c r="K1008" i="6"/>
  <c r="L1008" i="6"/>
  <c r="K922" i="6"/>
  <c r="L922" i="6"/>
  <c r="K923" i="6"/>
  <c r="L923" i="6"/>
  <c r="K924" i="6"/>
  <c r="L924" i="6"/>
  <c r="K925" i="6"/>
  <c r="L925" i="6"/>
  <c r="K926" i="6"/>
  <c r="L926" i="6"/>
  <c r="K927" i="6"/>
  <c r="L927" i="6"/>
  <c r="K928" i="6"/>
  <c r="L928" i="6"/>
  <c r="K929" i="6"/>
  <c r="L929" i="6"/>
  <c r="K852" i="6"/>
  <c r="L852" i="6"/>
  <c r="K930" i="6"/>
  <c r="L930" i="6"/>
  <c r="K931" i="6"/>
  <c r="L931" i="6"/>
  <c r="K1034" i="6"/>
  <c r="L1034" i="6"/>
  <c r="K1035" i="6"/>
  <c r="L1035" i="6"/>
  <c r="K932" i="6"/>
  <c r="L932" i="6"/>
  <c r="K1036" i="6"/>
  <c r="L1036" i="6"/>
  <c r="K821" i="6"/>
  <c r="L821" i="6"/>
  <c r="K853" i="6"/>
  <c r="L853" i="6"/>
  <c r="K933" i="6"/>
  <c r="L933" i="6"/>
  <c r="K934" i="6"/>
  <c r="L934" i="6"/>
  <c r="K935" i="6"/>
  <c r="L935" i="6"/>
  <c r="K936" i="6"/>
  <c r="L936" i="6"/>
  <c r="K937" i="6"/>
  <c r="L937" i="6"/>
  <c r="K938" i="6"/>
  <c r="L938" i="6"/>
  <c r="K863" i="6"/>
  <c r="K862" i="6" s="1"/>
  <c r="L863" i="6"/>
  <c r="L862" i="6" s="1"/>
  <c r="K1049" i="6"/>
  <c r="L1049" i="6"/>
  <c r="K822" i="6"/>
  <c r="L822" i="6"/>
  <c r="K939" i="6"/>
  <c r="L939" i="6"/>
  <c r="K940" i="6"/>
  <c r="L940" i="6"/>
  <c r="K823" i="6"/>
  <c r="L823" i="6"/>
  <c r="K941" i="6"/>
  <c r="L941" i="6"/>
  <c r="K1014" i="6"/>
  <c r="L1014" i="6"/>
  <c r="K942" i="6"/>
  <c r="L942" i="6"/>
  <c r="K943" i="6"/>
  <c r="L943" i="6"/>
  <c r="K944" i="6"/>
  <c r="L944" i="6"/>
  <c r="K824" i="6"/>
  <c r="L824" i="6"/>
  <c r="K945" i="6"/>
  <c r="L945" i="6"/>
  <c r="K854" i="6"/>
  <c r="L854" i="6"/>
  <c r="K946" i="6"/>
  <c r="L946" i="6"/>
  <c r="K947" i="6"/>
  <c r="L947" i="6"/>
  <c r="K948" i="6"/>
  <c r="L948" i="6"/>
  <c r="K1015" i="6"/>
  <c r="L1015" i="6"/>
  <c r="K1050" i="6"/>
  <c r="L1050" i="6"/>
  <c r="K949" i="6"/>
  <c r="L949" i="6"/>
  <c r="K950" i="6"/>
  <c r="L950" i="6"/>
  <c r="K951" i="6"/>
  <c r="L951" i="6"/>
  <c r="K952" i="6"/>
  <c r="L952" i="6"/>
  <c r="K953" i="6"/>
  <c r="L953" i="6"/>
  <c r="K954" i="6"/>
  <c r="L954" i="6"/>
  <c r="K825" i="6"/>
  <c r="L825" i="6"/>
  <c r="K955" i="6"/>
  <c r="L955" i="6"/>
  <c r="K956" i="6"/>
  <c r="L956" i="6"/>
  <c r="K1016" i="6"/>
  <c r="L1016" i="6"/>
  <c r="K957" i="6"/>
  <c r="L957" i="6"/>
  <c r="K958" i="6"/>
  <c r="L958" i="6"/>
  <c r="K959" i="6"/>
  <c r="L959" i="6"/>
  <c r="K960" i="6"/>
  <c r="L960" i="6"/>
  <c r="K961" i="6"/>
  <c r="L961" i="6"/>
  <c r="K962" i="6"/>
  <c r="L962" i="6"/>
  <c r="K963" i="6"/>
  <c r="L963" i="6"/>
  <c r="K826" i="6"/>
  <c r="L826" i="6"/>
  <c r="K827" i="6"/>
  <c r="L827" i="6"/>
  <c r="K1017" i="6"/>
  <c r="L1017" i="6"/>
  <c r="K964" i="6"/>
  <c r="L964" i="6"/>
  <c r="K965" i="6"/>
  <c r="L965" i="6"/>
  <c r="K1018" i="6"/>
  <c r="L1018" i="6"/>
  <c r="K1019" i="6"/>
  <c r="L1019" i="6"/>
  <c r="K966" i="6"/>
  <c r="L966" i="6"/>
  <c r="K1037" i="6"/>
  <c r="L1037" i="6"/>
  <c r="K967" i="6"/>
  <c r="L967" i="6"/>
  <c r="K828" i="6"/>
  <c r="L828" i="6"/>
  <c r="K968" i="6"/>
  <c r="L968" i="6"/>
  <c r="K829" i="6"/>
  <c r="L829" i="6"/>
  <c r="K1051" i="6"/>
  <c r="L1051" i="6"/>
  <c r="K969" i="6"/>
  <c r="L969" i="6"/>
  <c r="K830" i="6"/>
  <c r="L830" i="6"/>
  <c r="K970" i="6"/>
  <c r="L970" i="6"/>
  <c r="K971" i="6"/>
  <c r="L971" i="6"/>
  <c r="K972" i="6"/>
  <c r="L972" i="6"/>
  <c r="K1038" i="6"/>
  <c r="L1038" i="6"/>
  <c r="K973" i="6"/>
  <c r="L973" i="6"/>
  <c r="K974" i="6"/>
  <c r="L974" i="6"/>
  <c r="K975" i="6"/>
  <c r="L975" i="6"/>
  <c r="K976" i="6"/>
  <c r="L976" i="6"/>
  <c r="K1039" i="6"/>
  <c r="L1039" i="6"/>
  <c r="K1040" i="6"/>
  <c r="L1040" i="6"/>
  <c r="K1020" i="6"/>
  <c r="L1020" i="6"/>
  <c r="K977" i="6"/>
  <c r="L977" i="6"/>
  <c r="K848" i="6"/>
  <c r="K847" i="6" s="1"/>
  <c r="L848" i="6"/>
  <c r="L847" i="6" s="1"/>
  <c r="K978" i="6"/>
  <c r="L978" i="6"/>
  <c r="K831" i="6"/>
  <c r="L831" i="6"/>
  <c r="K979" i="6"/>
  <c r="L979" i="6"/>
  <c r="K980" i="6"/>
  <c r="L980" i="6"/>
  <c r="K981" i="6"/>
  <c r="L981" i="6"/>
  <c r="K982" i="6"/>
  <c r="L982" i="6"/>
  <c r="K832" i="6"/>
  <c r="L832" i="6"/>
  <c r="K855" i="6"/>
  <c r="L855" i="6"/>
  <c r="K983" i="6"/>
  <c r="L983" i="6"/>
  <c r="K984" i="6"/>
  <c r="L984" i="6"/>
  <c r="K1045" i="6"/>
  <c r="L1045" i="6"/>
  <c r="K985" i="6"/>
  <c r="L985" i="6"/>
  <c r="K986" i="6"/>
  <c r="L986" i="6"/>
  <c r="K833" i="6"/>
  <c r="L833" i="6"/>
  <c r="K987" i="6"/>
  <c r="L987" i="6"/>
  <c r="K856" i="6"/>
  <c r="L856" i="6"/>
  <c r="K834" i="6"/>
  <c r="L834" i="6"/>
  <c r="K988" i="6"/>
  <c r="L988" i="6"/>
  <c r="K989" i="6"/>
  <c r="L989" i="6"/>
  <c r="K857" i="6"/>
  <c r="L857" i="6"/>
  <c r="K990" i="6"/>
  <c r="L990" i="6"/>
  <c r="K1041" i="6"/>
  <c r="L1041" i="6"/>
  <c r="K835" i="6"/>
  <c r="L835" i="6"/>
  <c r="K1021" i="6"/>
  <c r="L1021" i="6"/>
  <c r="K991" i="6"/>
  <c r="L991" i="6"/>
  <c r="K992" i="6"/>
  <c r="L992" i="6"/>
  <c r="K1022" i="6"/>
  <c r="L1022" i="6"/>
  <c r="K993" i="6"/>
  <c r="L993" i="6"/>
  <c r="K994" i="6"/>
  <c r="L994" i="6"/>
  <c r="K995" i="6"/>
  <c r="L995" i="6"/>
  <c r="K836" i="6"/>
  <c r="L836" i="6"/>
  <c r="K837" i="6"/>
  <c r="L837" i="6"/>
  <c r="K838" i="6"/>
  <c r="L838" i="6"/>
  <c r="K996" i="6"/>
  <c r="L996" i="6"/>
  <c r="K997" i="6"/>
  <c r="L997" i="6"/>
  <c r="K839" i="6"/>
  <c r="L839" i="6"/>
  <c r="K998" i="6"/>
  <c r="L998" i="6"/>
  <c r="K840" i="6"/>
  <c r="L840" i="6"/>
  <c r="K1023" i="6"/>
  <c r="L1023" i="6"/>
  <c r="K999" i="6"/>
  <c r="L999" i="6"/>
  <c r="K841" i="6"/>
  <c r="L841" i="6"/>
  <c r="K1000" i="6"/>
  <c r="L1000" i="6"/>
  <c r="K1001" i="6"/>
  <c r="L1001" i="6"/>
  <c r="K1046" i="6"/>
  <c r="L1046" i="6"/>
  <c r="K1002" i="6"/>
  <c r="L1002" i="6"/>
  <c r="K842" i="6"/>
  <c r="L842" i="6"/>
  <c r="K861" i="6"/>
  <c r="L861" i="6"/>
  <c r="K1042" i="6"/>
  <c r="L1042" i="6"/>
  <c r="K843" i="6"/>
  <c r="L843" i="6"/>
  <c r="K844" i="6"/>
  <c r="L844" i="6"/>
  <c r="K845" i="6"/>
  <c r="L845" i="6"/>
  <c r="K846" i="6"/>
  <c r="L846" i="6"/>
  <c r="K1024" i="6"/>
  <c r="L1024" i="6"/>
  <c r="K1003" i="6"/>
  <c r="L1003" i="6"/>
  <c r="K1004" i="6"/>
  <c r="L1004" i="6"/>
  <c r="K1058" i="6"/>
  <c r="L1058" i="6"/>
  <c r="K1077" i="6"/>
  <c r="L1077" i="6"/>
  <c r="K1059" i="6"/>
  <c r="L1059" i="6"/>
  <c r="K1060" i="6"/>
  <c r="L1060" i="6"/>
  <c r="K1070" i="6"/>
  <c r="L1070" i="6"/>
  <c r="K1061" i="6"/>
  <c r="L1061" i="6"/>
  <c r="K1073" i="6"/>
  <c r="L1073" i="6"/>
  <c r="K1074" i="6"/>
  <c r="L1074" i="6"/>
  <c r="K1062" i="6"/>
  <c r="L1062" i="6"/>
  <c r="K1054" i="6"/>
  <c r="K1053" i="6" s="1"/>
  <c r="L1054" i="6"/>
  <c r="L1053" i="6" s="1"/>
  <c r="K1078" i="6"/>
  <c r="L1078" i="6"/>
  <c r="K1063" i="6"/>
  <c r="L1063" i="6"/>
  <c r="K1056" i="6"/>
  <c r="K1055" i="6" s="1"/>
  <c r="L1056" i="6"/>
  <c r="L1055" i="6" s="1"/>
  <c r="K1064" i="6"/>
  <c r="L1064" i="6"/>
  <c r="K1071" i="6"/>
  <c r="L1071" i="6"/>
  <c r="K1065" i="6"/>
  <c r="L1065" i="6"/>
  <c r="K1066" i="6"/>
  <c r="L1066" i="6"/>
  <c r="K1067" i="6"/>
  <c r="L1067" i="6"/>
  <c r="K1075" i="6"/>
  <c r="L1075" i="6"/>
  <c r="K1068" i="6"/>
  <c r="L1068" i="6"/>
  <c r="K1089" i="6"/>
  <c r="L1089" i="6"/>
  <c r="K1081" i="6"/>
  <c r="K1080" i="6" s="1"/>
  <c r="L1081" i="6"/>
  <c r="L1080" i="6" s="1"/>
  <c r="K1083" i="6"/>
  <c r="L1083" i="6"/>
  <c r="K1090" i="6"/>
  <c r="L1090" i="6"/>
  <c r="K1084" i="6"/>
  <c r="L1084" i="6"/>
  <c r="K1087" i="6"/>
  <c r="K1086" i="6" s="1"/>
  <c r="L1087" i="6"/>
  <c r="L1086" i="6" s="1"/>
  <c r="K1085" i="6"/>
  <c r="L1085" i="6"/>
  <c r="K1095" i="6"/>
  <c r="L1095" i="6"/>
  <c r="K1096" i="6"/>
  <c r="L1096" i="6"/>
  <c r="K1097" i="6"/>
  <c r="L1097" i="6"/>
  <c r="K1093" i="6"/>
  <c r="K1092" i="6" s="1"/>
  <c r="L1093" i="6"/>
  <c r="L1092" i="6" s="1"/>
  <c r="K1107" i="6"/>
  <c r="K1106" i="6" s="1"/>
  <c r="L1107" i="6"/>
  <c r="L1106" i="6" s="1"/>
  <c r="K1100" i="6"/>
  <c r="K1099" i="6" s="1"/>
  <c r="L1100" i="6"/>
  <c r="L1099" i="6" s="1"/>
  <c r="K1102" i="6"/>
  <c r="L1102" i="6"/>
  <c r="K1103" i="6"/>
  <c r="L1103" i="6"/>
  <c r="K1105" i="6"/>
  <c r="K1104" i="6" s="1"/>
  <c r="L1105" i="6"/>
  <c r="L1104" i="6" s="1"/>
  <c r="K1122" i="6"/>
  <c r="L1122" i="6"/>
  <c r="K1233" i="6"/>
  <c r="L1233" i="6"/>
  <c r="K1212" i="6"/>
  <c r="L1212" i="6"/>
  <c r="K1213" i="6"/>
  <c r="L1213" i="6"/>
  <c r="K1123" i="6"/>
  <c r="L1123" i="6"/>
  <c r="K1124" i="6"/>
  <c r="L1124" i="6"/>
  <c r="K1125" i="6"/>
  <c r="L1125" i="6"/>
  <c r="K1214" i="6"/>
  <c r="L1214" i="6"/>
  <c r="K1126" i="6"/>
  <c r="L1126" i="6"/>
  <c r="K1127" i="6"/>
  <c r="L1127" i="6"/>
  <c r="K1116" i="6"/>
  <c r="L1116" i="6"/>
  <c r="K1128" i="6"/>
  <c r="L1128" i="6"/>
  <c r="K1129" i="6"/>
  <c r="L1129" i="6"/>
  <c r="K1130" i="6"/>
  <c r="L1130" i="6"/>
  <c r="K1131" i="6"/>
  <c r="L1131" i="6"/>
  <c r="K1132" i="6"/>
  <c r="L1132" i="6"/>
  <c r="K1133" i="6"/>
  <c r="L1133" i="6"/>
  <c r="K1134" i="6"/>
  <c r="L1134" i="6"/>
  <c r="K1135" i="6"/>
  <c r="L1135" i="6"/>
  <c r="K1136" i="6"/>
  <c r="L1136" i="6"/>
  <c r="K1137" i="6"/>
  <c r="L1137" i="6"/>
  <c r="K1138" i="6"/>
  <c r="L1138" i="6"/>
  <c r="K1110" i="6"/>
  <c r="L1110" i="6"/>
  <c r="K1111" i="6"/>
  <c r="L1111" i="6"/>
  <c r="K1139" i="6"/>
  <c r="L1139" i="6"/>
  <c r="K1140" i="6"/>
  <c r="L1140" i="6"/>
  <c r="K1141" i="6"/>
  <c r="L1141" i="6"/>
  <c r="K1142" i="6"/>
  <c r="L1142" i="6"/>
  <c r="K1143" i="6"/>
  <c r="L1143" i="6"/>
  <c r="K1144" i="6"/>
  <c r="L1144" i="6"/>
  <c r="K1117" i="6"/>
  <c r="L1117" i="6"/>
  <c r="K1145" i="6"/>
  <c r="L1145" i="6"/>
  <c r="K1146" i="6"/>
  <c r="L1146" i="6"/>
  <c r="K1147" i="6"/>
  <c r="L1147" i="6"/>
  <c r="K1215" i="6"/>
  <c r="L1215" i="6"/>
  <c r="K1148" i="6"/>
  <c r="L1148" i="6"/>
  <c r="K1216" i="6"/>
  <c r="L1216" i="6"/>
  <c r="K1149" i="6"/>
  <c r="L1149" i="6"/>
  <c r="K1119" i="6"/>
  <c r="L1119" i="6"/>
  <c r="K1150" i="6"/>
  <c r="L1150" i="6"/>
  <c r="K1217" i="6"/>
  <c r="L1217" i="6"/>
  <c r="K1151" i="6"/>
  <c r="L1151" i="6"/>
  <c r="K1207" i="6"/>
  <c r="L1207" i="6"/>
  <c r="K1218" i="6"/>
  <c r="L1218" i="6"/>
  <c r="K1219" i="6"/>
  <c r="L1219" i="6"/>
  <c r="K1152" i="6"/>
  <c r="L1152" i="6"/>
  <c r="K1220" i="6"/>
  <c r="L1220" i="6"/>
  <c r="K1153" i="6"/>
  <c r="L1153" i="6"/>
  <c r="K1154" i="6"/>
  <c r="L1154" i="6"/>
  <c r="K1221" i="6"/>
  <c r="L1221" i="6"/>
  <c r="K1155" i="6"/>
  <c r="L1155" i="6"/>
  <c r="K1156" i="6"/>
  <c r="L1156" i="6"/>
  <c r="K1157" i="6"/>
  <c r="L1157" i="6"/>
  <c r="K1158" i="6"/>
  <c r="L1158" i="6"/>
  <c r="K1159" i="6"/>
  <c r="L1159" i="6"/>
  <c r="K1222" i="6"/>
  <c r="L1222" i="6"/>
  <c r="K1160" i="6"/>
  <c r="L1160" i="6"/>
  <c r="K1161" i="6"/>
  <c r="L1161" i="6"/>
  <c r="K1208" i="6"/>
  <c r="L1208" i="6"/>
  <c r="K1162" i="6"/>
  <c r="L1162" i="6"/>
  <c r="K1223" i="6"/>
  <c r="L1223" i="6"/>
  <c r="K1112" i="6"/>
  <c r="L1112" i="6"/>
  <c r="K1163" i="6"/>
  <c r="L1163" i="6"/>
  <c r="K1164" i="6"/>
  <c r="L1164" i="6"/>
  <c r="K1165" i="6"/>
  <c r="L1165" i="6"/>
  <c r="K1224" i="6"/>
  <c r="L1224" i="6"/>
  <c r="K1166" i="6"/>
  <c r="L1166" i="6"/>
  <c r="K1167" i="6"/>
  <c r="L1167" i="6"/>
  <c r="K1168" i="6"/>
  <c r="L1168" i="6"/>
  <c r="K1225" i="6"/>
  <c r="L1225" i="6"/>
  <c r="K1226" i="6"/>
  <c r="L1226" i="6"/>
  <c r="K1227" i="6"/>
  <c r="L1227" i="6"/>
  <c r="K1228" i="6"/>
  <c r="L1228" i="6"/>
  <c r="K1169" i="6"/>
  <c r="L1169" i="6"/>
  <c r="K1170" i="6"/>
  <c r="L1170" i="6"/>
  <c r="K1171" i="6"/>
  <c r="L1171" i="6"/>
  <c r="K1234" i="6"/>
  <c r="L1234" i="6"/>
  <c r="K1172" i="6"/>
  <c r="L1172" i="6"/>
  <c r="K1173" i="6"/>
  <c r="L1173" i="6"/>
  <c r="K1174" i="6"/>
  <c r="L1174" i="6"/>
  <c r="K1175" i="6"/>
  <c r="L1175" i="6"/>
  <c r="K1176" i="6"/>
  <c r="L1176" i="6"/>
  <c r="K1177" i="6"/>
  <c r="L1177" i="6"/>
  <c r="K1178" i="6"/>
  <c r="L1178" i="6"/>
  <c r="K1179" i="6"/>
  <c r="L1179" i="6"/>
  <c r="K1180" i="6"/>
  <c r="L1180" i="6"/>
  <c r="K1181" i="6"/>
  <c r="L1181" i="6"/>
  <c r="K1182" i="6"/>
  <c r="L1182" i="6"/>
  <c r="K1183" i="6"/>
  <c r="L1183" i="6"/>
  <c r="K1184" i="6"/>
  <c r="L1184" i="6"/>
  <c r="K1185" i="6"/>
  <c r="L1185" i="6"/>
  <c r="K1186" i="6"/>
  <c r="L1186" i="6"/>
  <c r="K1187" i="6"/>
  <c r="L1187" i="6"/>
  <c r="K1188" i="6"/>
  <c r="L1188" i="6"/>
  <c r="K1189" i="6"/>
  <c r="L1189" i="6"/>
  <c r="K1190" i="6"/>
  <c r="L1190" i="6"/>
  <c r="K1191" i="6"/>
  <c r="L1191" i="6"/>
  <c r="K1113" i="6"/>
  <c r="L1113" i="6"/>
  <c r="K1192" i="6"/>
  <c r="L1192" i="6"/>
  <c r="K1193" i="6"/>
  <c r="L1193" i="6"/>
  <c r="K1194" i="6"/>
  <c r="L1194" i="6"/>
  <c r="K1120" i="6"/>
  <c r="L1120" i="6"/>
  <c r="K1114" i="6"/>
  <c r="L1114" i="6"/>
  <c r="K1195" i="6"/>
  <c r="L1195" i="6"/>
  <c r="K1229" i="6"/>
  <c r="L1229" i="6"/>
  <c r="K1230" i="6"/>
  <c r="L1230" i="6"/>
  <c r="K1196" i="6"/>
  <c r="L1196" i="6"/>
  <c r="K1197" i="6"/>
  <c r="L1197" i="6"/>
  <c r="K1209" i="6"/>
  <c r="L1209" i="6"/>
  <c r="K1198" i="6"/>
  <c r="L1198" i="6"/>
  <c r="K1199" i="6"/>
  <c r="L1199" i="6"/>
  <c r="K1200" i="6"/>
  <c r="L1200" i="6"/>
  <c r="K1201" i="6"/>
  <c r="L1201" i="6"/>
  <c r="K1210" i="6"/>
  <c r="L1210" i="6"/>
  <c r="K1202" i="6"/>
  <c r="L1202" i="6"/>
  <c r="K1203" i="6"/>
  <c r="L1203" i="6"/>
  <c r="K1204" i="6"/>
  <c r="L1204" i="6"/>
  <c r="K1231" i="6"/>
  <c r="L1231" i="6"/>
  <c r="K1205" i="6"/>
  <c r="L1205" i="6"/>
  <c r="K1251" i="6"/>
  <c r="L1251" i="6"/>
  <c r="K1252" i="6"/>
  <c r="L1252" i="6"/>
  <c r="K1253" i="6"/>
  <c r="L1253" i="6"/>
  <c r="K1276" i="6"/>
  <c r="L1276" i="6"/>
  <c r="K1254" i="6"/>
  <c r="L1254" i="6"/>
  <c r="K1277" i="6"/>
  <c r="L1277" i="6"/>
  <c r="K1255" i="6"/>
  <c r="L1255" i="6"/>
  <c r="K1242" i="6"/>
  <c r="L1242" i="6"/>
  <c r="K1256" i="6"/>
  <c r="L1256" i="6"/>
  <c r="K1271" i="6"/>
  <c r="L1271" i="6"/>
  <c r="K1237" i="6"/>
  <c r="L1237" i="6"/>
  <c r="K1257" i="6"/>
  <c r="L1257" i="6"/>
  <c r="K1274" i="6"/>
  <c r="K1273" i="6" s="1"/>
  <c r="L1274" i="6"/>
  <c r="L1273" i="6" s="1"/>
  <c r="K1238" i="6"/>
  <c r="L1238" i="6"/>
  <c r="K1245" i="6"/>
  <c r="L1245" i="6"/>
  <c r="K1272" i="6"/>
  <c r="L1272" i="6"/>
  <c r="K1258" i="6"/>
  <c r="L1258" i="6"/>
  <c r="K1246" i="6"/>
  <c r="L1246" i="6"/>
  <c r="K1278" i="6"/>
  <c r="L1278" i="6"/>
  <c r="K1259" i="6"/>
  <c r="L1259" i="6"/>
  <c r="K1260" i="6"/>
  <c r="L1260" i="6"/>
  <c r="K1261" i="6"/>
  <c r="L1261" i="6"/>
  <c r="K1262" i="6"/>
  <c r="L1262" i="6"/>
  <c r="K1263" i="6"/>
  <c r="L1263" i="6"/>
  <c r="K1247" i="6"/>
  <c r="L1247" i="6"/>
  <c r="K1264" i="6"/>
  <c r="L1264" i="6"/>
  <c r="K1265" i="6"/>
  <c r="L1265" i="6"/>
  <c r="K1239" i="6"/>
  <c r="L1239" i="6"/>
  <c r="K1266" i="6"/>
  <c r="L1266" i="6"/>
  <c r="K1267" i="6"/>
  <c r="L1267" i="6"/>
  <c r="K1240" i="6"/>
  <c r="L1240" i="6"/>
  <c r="K1268" i="6"/>
  <c r="L1268" i="6"/>
  <c r="K1269" i="6"/>
  <c r="L1269" i="6"/>
  <c r="K1249" i="6"/>
  <c r="K1248" i="6" s="1"/>
  <c r="L1249" i="6"/>
  <c r="L1248" i="6" s="1"/>
  <c r="K1243" i="6"/>
  <c r="L1243" i="6"/>
  <c r="K1296" i="6"/>
  <c r="L1296" i="6"/>
  <c r="K1297" i="6"/>
  <c r="L1297" i="6"/>
  <c r="K1345" i="6"/>
  <c r="L1345" i="6"/>
  <c r="K1339" i="6"/>
  <c r="L1339" i="6"/>
  <c r="K1298" i="6"/>
  <c r="L1298" i="6"/>
  <c r="K1340" i="6"/>
  <c r="L1340" i="6"/>
  <c r="K1346" i="6"/>
  <c r="L1346" i="6"/>
  <c r="K1299" i="6"/>
  <c r="L1299" i="6"/>
  <c r="K1300" i="6"/>
  <c r="L1300" i="6"/>
  <c r="K1301" i="6"/>
  <c r="L1301" i="6"/>
  <c r="K1289" i="6"/>
  <c r="L1289" i="6"/>
  <c r="K1302" i="6"/>
  <c r="L1302" i="6"/>
  <c r="K1337" i="6"/>
  <c r="K1336" i="6" s="1"/>
  <c r="L1337" i="6"/>
  <c r="L1336" i="6" s="1"/>
  <c r="K1281" i="6"/>
  <c r="L1281" i="6"/>
  <c r="K1303" i="6"/>
  <c r="L1303" i="6"/>
  <c r="K1304" i="6"/>
  <c r="L1304" i="6"/>
  <c r="K1282" i="6"/>
  <c r="L1282" i="6"/>
  <c r="K1305" i="6"/>
  <c r="L1305" i="6"/>
  <c r="K1290" i="6"/>
  <c r="L1290" i="6"/>
  <c r="K1349" i="6"/>
  <c r="K1348" i="6" s="1"/>
  <c r="L1349" i="6"/>
  <c r="L1348" i="6" s="1"/>
  <c r="K1306" i="6"/>
  <c r="L1306" i="6"/>
  <c r="K1291" i="6"/>
  <c r="L1291" i="6"/>
  <c r="K1307" i="6"/>
  <c r="L1307" i="6"/>
  <c r="K1283" i="6"/>
  <c r="L1283" i="6"/>
  <c r="K1308" i="6"/>
  <c r="L1308" i="6"/>
  <c r="K1309" i="6"/>
  <c r="L1309" i="6"/>
  <c r="K1310" i="6"/>
  <c r="L1310" i="6"/>
  <c r="K1311" i="6"/>
  <c r="L1311" i="6"/>
  <c r="K1312" i="6"/>
  <c r="L1312" i="6"/>
  <c r="K1313" i="6"/>
  <c r="L1313" i="6"/>
  <c r="K1314" i="6"/>
  <c r="L1314" i="6"/>
  <c r="K1315" i="6"/>
  <c r="L1315" i="6"/>
  <c r="K1316" i="6"/>
  <c r="L1316" i="6"/>
  <c r="K1317" i="6"/>
  <c r="L1317" i="6"/>
  <c r="K1318" i="6"/>
  <c r="L1318" i="6"/>
  <c r="K1319" i="6"/>
  <c r="L1319" i="6"/>
  <c r="K1320" i="6"/>
  <c r="L1320" i="6"/>
  <c r="K1292" i="6"/>
  <c r="L1292" i="6"/>
  <c r="K1321" i="6"/>
  <c r="L1321" i="6"/>
  <c r="K1284" i="6"/>
  <c r="L1284" i="6"/>
  <c r="K1322" i="6"/>
  <c r="L1322" i="6"/>
  <c r="K1323" i="6"/>
  <c r="L1323" i="6"/>
  <c r="K1347" i="6"/>
  <c r="L1347" i="6"/>
  <c r="K1324" i="6"/>
  <c r="L1324" i="6"/>
  <c r="K1341" i="6"/>
  <c r="L1341" i="6"/>
  <c r="K1285" i="6"/>
  <c r="L1285" i="6"/>
  <c r="K1286" i="6"/>
  <c r="L1286" i="6"/>
  <c r="K1342" i="6"/>
  <c r="L1342" i="6"/>
  <c r="K1325" i="6"/>
  <c r="L1325" i="6"/>
  <c r="K1326" i="6"/>
  <c r="L1326" i="6"/>
  <c r="K1327" i="6"/>
  <c r="L1327" i="6"/>
  <c r="K1328" i="6"/>
  <c r="L1328" i="6"/>
  <c r="K1343" i="6"/>
  <c r="L1343" i="6"/>
  <c r="K1329" i="6"/>
  <c r="L1329" i="6"/>
  <c r="K1330" i="6"/>
  <c r="L1330" i="6"/>
  <c r="K1331" i="6"/>
  <c r="L1331" i="6"/>
  <c r="K1332" i="6"/>
  <c r="L1332" i="6"/>
  <c r="K1287" i="6"/>
  <c r="L1287" i="6"/>
  <c r="K1333" i="6"/>
  <c r="L1333" i="6"/>
  <c r="K1294" i="6"/>
  <c r="K1293" i="6" s="1"/>
  <c r="L1294" i="6"/>
  <c r="L1293" i="6" s="1"/>
  <c r="K1334" i="6"/>
  <c r="L1334" i="6"/>
  <c r="K1335" i="6"/>
  <c r="L1335" i="6"/>
  <c r="K1359" i="6"/>
  <c r="K1358" i="6" s="1"/>
  <c r="L1359" i="6"/>
  <c r="L1358" i="6" s="1"/>
  <c r="K1365" i="6"/>
  <c r="L1365" i="6"/>
  <c r="K1352" i="6"/>
  <c r="L1352" i="6"/>
  <c r="K1366" i="6"/>
  <c r="L1366" i="6"/>
  <c r="K1367" i="6"/>
  <c r="L1367" i="6"/>
  <c r="K1353" i="6"/>
  <c r="L1353" i="6"/>
  <c r="K1368" i="6"/>
  <c r="L1368" i="6"/>
  <c r="K1369" i="6"/>
  <c r="L1369" i="6"/>
  <c r="K1370" i="6"/>
  <c r="L1370" i="6"/>
  <c r="K1354" i="6"/>
  <c r="L1354" i="6"/>
  <c r="K1361" i="6"/>
  <c r="L1361" i="6"/>
  <c r="K1362" i="6"/>
  <c r="L1362" i="6"/>
  <c r="K1355" i="6"/>
  <c r="L1355" i="6"/>
  <c r="K1371" i="6"/>
  <c r="L1371" i="6"/>
  <c r="K1376" i="6"/>
  <c r="L1376" i="6"/>
  <c r="K1380" i="6"/>
  <c r="L1380" i="6"/>
  <c r="K1381" i="6"/>
  <c r="L1381" i="6"/>
  <c r="K1372" i="6"/>
  <c r="L1372" i="6"/>
  <c r="K1373" i="6"/>
  <c r="L1373" i="6"/>
  <c r="K1363" i="6"/>
  <c r="L1363" i="6"/>
  <c r="K1377" i="6"/>
  <c r="L1377" i="6"/>
  <c r="K1357" i="6"/>
  <c r="K1356" i="6" s="1"/>
  <c r="L1357" i="6"/>
  <c r="L1356" i="6" s="1"/>
  <c r="K1378" i="6"/>
  <c r="L1378" i="6"/>
  <c r="K1374" i="6"/>
  <c r="L1374" i="6"/>
  <c r="K1384" i="6"/>
  <c r="L1384" i="6"/>
  <c r="K1427" i="6"/>
  <c r="L1427" i="6"/>
  <c r="K1428" i="6"/>
  <c r="L1428" i="6"/>
  <c r="K1423" i="6"/>
  <c r="L1423" i="6"/>
  <c r="K1429" i="6"/>
  <c r="L1429" i="6"/>
  <c r="K1403" i="6"/>
  <c r="L1403" i="6"/>
  <c r="K1424" i="6"/>
  <c r="L1424" i="6"/>
  <c r="K1399" i="6"/>
  <c r="K1398" i="6" s="1"/>
  <c r="L1399" i="6"/>
  <c r="L1398" i="6" s="1"/>
  <c r="K1385" i="6"/>
  <c r="L1385" i="6"/>
  <c r="K1386" i="6"/>
  <c r="L1386" i="6"/>
  <c r="K1404" i="6"/>
  <c r="L1404" i="6"/>
  <c r="K1405" i="6"/>
  <c r="L1405" i="6"/>
  <c r="K1406" i="6"/>
  <c r="L1406" i="6"/>
  <c r="K1407" i="6"/>
  <c r="L1407" i="6"/>
  <c r="K1421" i="6"/>
  <c r="K1420" i="6" s="1"/>
  <c r="L1421" i="6"/>
  <c r="L1420" i="6" s="1"/>
  <c r="K1387" i="6"/>
  <c r="L1387" i="6"/>
  <c r="K1388" i="6"/>
  <c r="L1388" i="6"/>
  <c r="K1408" i="6"/>
  <c r="L1408" i="6"/>
  <c r="K1409" i="6"/>
  <c r="L1409" i="6"/>
  <c r="K1410" i="6"/>
  <c r="L1410" i="6"/>
  <c r="K1411" i="6"/>
  <c r="L1411" i="6"/>
  <c r="K1412" i="6"/>
  <c r="L1412" i="6"/>
  <c r="K1401" i="6"/>
  <c r="K1400" i="6" s="1"/>
  <c r="L1401" i="6"/>
  <c r="L1400" i="6" s="1"/>
  <c r="K1413" i="6"/>
  <c r="L1413" i="6"/>
  <c r="K1430" i="6"/>
  <c r="L1430" i="6"/>
  <c r="K1414" i="6"/>
  <c r="L1414" i="6"/>
  <c r="K1389" i="6"/>
  <c r="L1389" i="6"/>
  <c r="K1390" i="6"/>
  <c r="L1390" i="6"/>
  <c r="K1391" i="6"/>
  <c r="L1391" i="6"/>
  <c r="K1415" i="6"/>
  <c r="L1415" i="6"/>
  <c r="K1431" i="6"/>
  <c r="L1431" i="6"/>
  <c r="K1432" i="6"/>
  <c r="L1432" i="6"/>
  <c r="K1416" i="6"/>
  <c r="L1416" i="6"/>
  <c r="K1392" i="6"/>
  <c r="L1392" i="6"/>
  <c r="K1393" i="6"/>
  <c r="L1393" i="6"/>
  <c r="K1394" i="6"/>
  <c r="L1394" i="6"/>
  <c r="K1433" i="6"/>
  <c r="L1433" i="6"/>
  <c r="K1397" i="6"/>
  <c r="K1396" i="6" s="1"/>
  <c r="L1397" i="6"/>
  <c r="L1396" i="6" s="1"/>
  <c r="K1395" i="6"/>
  <c r="L1395" i="6"/>
  <c r="K1434" i="6"/>
  <c r="L1434" i="6"/>
  <c r="K1417" i="6"/>
  <c r="L1417" i="6"/>
  <c r="K1418" i="6"/>
  <c r="L1418" i="6"/>
  <c r="K1425" i="6"/>
  <c r="L1425" i="6"/>
  <c r="K1419" i="6"/>
  <c r="L1419" i="6"/>
  <c r="K1466" i="6"/>
  <c r="L1466" i="6"/>
  <c r="K1445" i="6"/>
  <c r="L1445" i="6"/>
  <c r="K1446" i="6"/>
  <c r="L1446" i="6"/>
  <c r="K1447" i="6"/>
  <c r="L1447" i="6"/>
  <c r="K1448" i="6"/>
  <c r="L1448" i="6"/>
  <c r="K1449" i="6"/>
  <c r="L1449" i="6"/>
  <c r="K1437" i="6"/>
  <c r="L1437" i="6"/>
  <c r="K1469" i="6"/>
  <c r="L1469" i="6"/>
  <c r="K1450" i="6"/>
  <c r="L1450" i="6"/>
  <c r="K1467" i="6"/>
  <c r="L1467" i="6"/>
  <c r="K1438" i="6"/>
  <c r="L1438" i="6"/>
  <c r="K1451" i="6"/>
  <c r="L1451" i="6"/>
  <c r="K1439" i="6"/>
  <c r="L1439" i="6"/>
  <c r="K1440" i="6"/>
  <c r="L1440" i="6"/>
  <c r="K1452" i="6"/>
  <c r="L1452" i="6"/>
  <c r="K1453" i="6"/>
  <c r="L1453" i="6"/>
  <c r="K1454" i="6"/>
  <c r="L1454" i="6"/>
  <c r="K1464" i="6"/>
  <c r="K1463" i="6" s="1"/>
  <c r="L1464" i="6"/>
  <c r="L1463" i="6" s="1"/>
  <c r="K1441" i="6"/>
  <c r="L1441" i="6"/>
  <c r="K1455" i="6"/>
  <c r="L1455" i="6"/>
  <c r="K1456" i="6"/>
  <c r="L1456" i="6"/>
  <c r="K1457" i="6"/>
  <c r="L1457" i="6"/>
  <c r="K1458" i="6"/>
  <c r="L1458" i="6"/>
  <c r="K1459" i="6"/>
  <c r="L1459" i="6"/>
  <c r="K1460" i="6"/>
  <c r="L1460" i="6"/>
  <c r="K1461" i="6"/>
  <c r="L1461" i="6"/>
  <c r="K1443" i="6"/>
  <c r="K1442" i="6" s="1"/>
  <c r="L1443" i="6"/>
  <c r="L1442" i="6" s="1"/>
  <c r="K1470" i="6"/>
  <c r="L1470" i="6"/>
  <c r="K1462" i="6"/>
  <c r="L1462" i="6"/>
  <c r="K1476" i="6"/>
  <c r="L1476" i="6"/>
  <c r="K1473" i="6"/>
  <c r="L1473" i="6"/>
  <c r="K1474" i="6"/>
  <c r="L1474" i="6"/>
  <c r="K1477" i="6"/>
  <c r="L1477" i="6"/>
  <c r="K1478" i="6"/>
  <c r="L1478" i="6"/>
  <c r="K1479" i="6"/>
  <c r="L1479" i="6"/>
  <c r="K1480" i="6"/>
  <c r="L1480" i="6"/>
  <c r="K1481" i="6"/>
  <c r="L1481" i="6"/>
  <c r="K1482" i="6"/>
  <c r="L1482" i="6"/>
  <c r="K1487" i="6"/>
  <c r="L1487" i="6"/>
  <c r="K1488" i="6"/>
  <c r="L1488" i="6"/>
  <c r="K1485" i="6"/>
  <c r="K1484" i="6" s="1"/>
  <c r="L1485" i="6"/>
  <c r="L1484" i="6" s="1"/>
  <c r="K1489" i="6"/>
  <c r="L1489" i="6"/>
  <c r="K1497" i="6"/>
  <c r="K1496" i="6" s="1"/>
  <c r="L1497" i="6"/>
  <c r="L1496" i="6" s="1"/>
  <c r="K1492" i="6"/>
  <c r="L1492" i="6"/>
  <c r="K1499" i="6"/>
  <c r="K1498" i="6" s="1"/>
  <c r="L1499" i="6"/>
  <c r="L1498" i="6" s="1"/>
  <c r="K1501" i="6"/>
  <c r="L1501" i="6"/>
  <c r="K1507" i="6"/>
  <c r="L1507" i="6"/>
  <c r="K1502" i="6"/>
  <c r="L1502" i="6"/>
  <c r="K1508" i="6"/>
  <c r="L1508" i="6"/>
  <c r="K1503" i="6"/>
  <c r="L1503" i="6"/>
  <c r="K1504" i="6"/>
  <c r="L1504" i="6"/>
  <c r="K1493" i="6"/>
  <c r="L1493" i="6"/>
  <c r="K1505" i="6"/>
  <c r="L1505" i="6"/>
  <c r="K1494" i="6"/>
  <c r="L1494" i="6"/>
  <c r="K1495" i="6"/>
  <c r="L1495" i="6"/>
  <c r="K1519" i="6"/>
  <c r="L1519" i="6"/>
  <c r="K1540" i="6"/>
  <c r="L1540" i="6"/>
  <c r="K1541" i="6"/>
  <c r="L1541" i="6"/>
  <c r="K1516" i="6"/>
  <c r="L1516" i="6"/>
  <c r="K1520" i="6"/>
  <c r="L1520" i="6"/>
  <c r="K1542" i="6"/>
  <c r="L1542" i="6"/>
  <c r="K1511" i="6"/>
  <c r="L1511" i="6"/>
  <c r="K1521" i="6"/>
  <c r="L1521" i="6"/>
  <c r="K1522" i="6"/>
  <c r="L1522" i="6"/>
  <c r="K1523" i="6"/>
  <c r="L1523" i="6"/>
  <c r="K1517" i="6"/>
  <c r="L1517" i="6"/>
  <c r="K1524" i="6"/>
  <c r="L1524" i="6"/>
  <c r="K1525" i="6"/>
  <c r="L1525" i="6"/>
  <c r="K1526" i="6"/>
  <c r="L1526" i="6"/>
  <c r="K1527" i="6"/>
  <c r="L1527" i="6"/>
  <c r="K1528" i="6"/>
  <c r="L1528" i="6"/>
  <c r="K1529" i="6"/>
  <c r="L1529" i="6"/>
  <c r="K1530" i="6"/>
  <c r="L1530" i="6"/>
  <c r="K1512" i="6"/>
  <c r="L1512" i="6"/>
  <c r="K1538" i="6"/>
  <c r="K1537" i="6" s="1"/>
  <c r="L1538" i="6"/>
  <c r="L1537" i="6" s="1"/>
  <c r="K1543" i="6"/>
  <c r="L1543" i="6"/>
  <c r="K1531" i="6"/>
  <c r="L1531" i="6"/>
  <c r="K1514" i="6"/>
  <c r="K1513" i="6" s="1"/>
  <c r="L1514" i="6"/>
  <c r="L1513" i="6" s="1"/>
  <c r="K1532" i="6"/>
  <c r="L1532" i="6"/>
  <c r="K1533" i="6"/>
  <c r="L1533" i="6"/>
  <c r="K1534" i="6"/>
  <c r="L1534" i="6"/>
  <c r="K1535" i="6"/>
  <c r="L1535" i="6"/>
  <c r="K1536" i="6"/>
  <c r="L1536" i="6"/>
  <c r="K1549" i="6"/>
  <c r="L1549" i="6"/>
  <c r="K1550" i="6"/>
  <c r="L1550" i="6"/>
  <c r="K1551" i="6"/>
  <c r="L1551" i="6"/>
  <c r="K1552" i="6"/>
  <c r="L1552" i="6"/>
  <c r="K1546" i="6"/>
  <c r="L1546" i="6"/>
  <c r="K1547" i="6"/>
  <c r="L1547" i="6"/>
  <c r="K1556" i="6"/>
  <c r="L1556" i="6"/>
  <c r="K1553" i="6"/>
  <c r="L1553" i="6"/>
  <c r="K1554" i="6"/>
  <c r="L1554" i="6"/>
  <c r="K1557" i="6"/>
  <c r="L1557" i="6"/>
  <c r="K1574" i="6"/>
  <c r="L1574" i="6"/>
  <c r="K1560" i="6"/>
  <c r="L1560" i="6"/>
  <c r="K1565" i="6"/>
  <c r="L1565" i="6"/>
  <c r="K1577" i="6"/>
  <c r="L1577" i="6"/>
  <c r="K1578" i="6"/>
  <c r="L1578" i="6"/>
  <c r="K1566" i="6"/>
  <c r="L1566" i="6"/>
  <c r="K1561" i="6"/>
  <c r="L1561" i="6"/>
  <c r="K1567" i="6"/>
  <c r="L1567" i="6"/>
  <c r="K1568" i="6"/>
  <c r="L1568" i="6"/>
  <c r="K1569" i="6"/>
  <c r="L1569" i="6"/>
  <c r="K1570" i="6"/>
  <c r="L1570" i="6"/>
  <c r="K1575" i="6"/>
  <c r="L1575" i="6"/>
  <c r="K1571" i="6"/>
  <c r="L1571" i="6"/>
  <c r="K1572" i="6"/>
  <c r="L1572" i="6"/>
  <c r="K1563" i="6"/>
  <c r="K1562" i="6" s="1"/>
  <c r="L1563" i="6"/>
  <c r="L1562" i="6" s="1"/>
  <c r="K1583" i="6"/>
  <c r="L1583" i="6"/>
  <c r="K1584" i="6"/>
  <c r="L1584" i="6"/>
  <c r="K1585" i="6"/>
  <c r="L1585" i="6"/>
  <c r="K1581" i="6"/>
  <c r="K1580" i="6" s="1"/>
  <c r="L1581" i="6"/>
  <c r="L1580" i="6" s="1"/>
  <c r="K1586" i="6"/>
  <c r="L1586" i="6"/>
  <c r="K1589" i="6"/>
  <c r="L1589" i="6"/>
  <c r="L1588" i="6" s="1"/>
  <c r="K1590" i="6"/>
  <c r="L1590" i="6"/>
  <c r="K1592" i="6"/>
  <c r="K1591" i="6" s="1"/>
  <c r="L1592" i="6"/>
  <c r="L1591" i="6" s="1"/>
  <c r="K1597" i="6"/>
  <c r="K1596" i="6" s="1"/>
  <c r="L1597" i="6"/>
  <c r="L1596" i="6" s="1"/>
  <c r="K1595" i="6"/>
  <c r="K1594" i="6" s="1"/>
  <c r="K1593" i="6" s="1"/>
  <c r="L1595" i="6"/>
  <c r="L1594" i="6" s="1"/>
  <c r="K1608" i="6"/>
  <c r="L1608" i="6"/>
  <c r="K1605" i="6"/>
  <c r="L1605" i="6"/>
  <c r="K1609" i="6"/>
  <c r="L1609" i="6"/>
  <c r="K1640" i="6"/>
  <c r="L1640" i="6"/>
  <c r="V1640" i="6" s="1"/>
  <c r="K1610" i="6"/>
  <c r="L1610" i="6"/>
  <c r="K1611" i="6"/>
  <c r="L1611" i="6"/>
  <c r="K1612" i="6"/>
  <c r="L1612" i="6"/>
  <c r="K1613" i="6"/>
  <c r="L1613" i="6"/>
  <c r="K1614" i="6"/>
  <c r="L1614" i="6"/>
  <c r="K1615" i="6"/>
  <c r="L1615" i="6"/>
  <c r="K1634" i="6"/>
  <c r="L1634" i="6"/>
  <c r="K1616" i="6"/>
  <c r="L1616" i="6"/>
  <c r="K1617" i="6"/>
  <c r="L1617" i="6"/>
  <c r="K1618" i="6"/>
  <c r="L1618" i="6"/>
  <c r="K1619" i="6"/>
  <c r="L1619" i="6"/>
  <c r="K1641" i="6"/>
  <c r="L1641" i="6"/>
  <c r="V1641" i="6" s="1"/>
  <c r="K1620" i="6"/>
  <c r="L1620" i="6"/>
  <c r="K1602" i="6"/>
  <c r="L1602" i="6"/>
  <c r="K1621" i="6"/>
  <c r="L1621" i="6"/>
  <c r="K1622" i="6"/>
  <c r="L1622" i="6"/>
  <c r="K1600" i="6"/>
  <c r="K1599" i="6" s="1"/>
  <c r="L1600" i="6"/>
  <c r="L1599" i="6" s="1"/>
  <c r="K1623" i="6"/>
  <c r="L1623" i="6"/>
  <c r="K1644" i="6"/>
  <c r="K1643" i="6" s="1"/>
  <c r="L1644" i="6"/>
  <c r="L1643" i="6" s="1"/>
  <c r="K1624" i="6"/>
  <c r="L1624" i="6"/>
  <c r="K1625" i="6"/>
  <c r="L1625" i="6"/>
  <c r="K1606" i="6"/>
  <c r="L1606" i="6"/>
  <c r="K1626" i="6"/>
  <c r="L1626" i="6"/>
  <c r="K1638" i="6"/>
  <c r="K1637" i="6" s="1"/>
  <c r="L1638" i="6"/>
  <c r="L1637" i="6" s="1"/>
  <c r="K1635" i="6"/>
  <c r="L1635" i="6"/>
  <c r="K1627" i="6"/>
  <c r="L1627" i="6"/>
  <c r="K1628" i="6"/>
  <c r="L1628" i="6"/>
  <c r="K1629" i="6"/>
  <c r="L1629" i="6"/>
  <c r="K1630" i="6"/>
  <c r="L1630" i="6"/>
  <c r="K1642" i="6"/>
  <c r="L1642" i="6"/>
  <c r="V1642" i="6" s="1"/>
  <c r="K1631" i="6"/>
  <c r="L1631" i="6"/>
  <c r="K1636" i="6"/>
  <c r="L1636" i="6"/>
  <c r="K1603" i="6"/>
  <c r="L1603" i="6"/>
  <c r="K1632" i="6"/>
  <c r="L1632" i="6"/>
  <c r="K1647" i="6"/>
  <c r="K1646" i="6" s="1"/>
  <c r="L1647" i="6"/>
  <c r="K1649" i="6"/>
  <c r="K1648" i="6" s="1"/>
  <c r="L1649" i="6"/>
  <c r="K1652" i="6"/>
  <c r="L1652" i="6"/>
  <c r="K1653" i="6"/>
  <c r="L1653" i="6"/>
  <c r="V1653" i="6" s="1"/>
  <c r="K1654" i="6"/>
  <c r="L1654" i="6"/>
  <c r="K1655" i="6"/>
  <c r="L1655" i="6"/>
  <c r="V1655" i="6" s="1"/>
  <c r="K1656" i="6"/>
  <c r="L1656" i="6"/>
  <c r="K1658" i="6"/>
  <c r="K1657" i="6" s="1"/>
  <c r="L1658" i="6"/>
  <c r="L4" i="6"/>
  <c r="L3" i="6" s="1"/>
  <c r="K4" i="6"/>
  <c r="K3" i="6" s="1"/>
  <c r="D169" i="6"/>
  <c r="D174" i="6"/>
  <c r="D180" i="6"/>
  <c r="D175" i="6"/>
  <c r="D131" i="6"/>
  <c r="D132" i="6"/>
  <c r="D133" i="6"/>
  <c r="D134" i="6"/>
  <c r="D176" i="6"/>
  <c r="D135" i="6"/>
  <c r="D177" i="6"/>
  <c r="D136" i="6"/>
  <c r="D137" i="6"/>
  <c r="D138" i="6"/>
  <c r="D170" i="6"/>
  <c r="D139" i="6"/>
  <c r="D140" i="6"/>
  <c r="D141" i="6"/>
  <c r="D142" i="6"/>
  <c r="D143" i="6"/>
  <c r="D144" i="6"/>
  <c r="D145" i="6"/>
  <c r="D178" i="6"/>
  <c r="D146" i="6"/>
  <c r="D147" i="6"/>
  <c r="D148" i="6"/>
  <c r="D149" i="6"/>
  <c r="D150" i="6"/>
  <c r="D151" i="6"/>
  <c r="D166" i="6"/>
  <c r="D152" i="6"/>
  <c r="D153" i="6"/>
  <c r="D154" i="6"/>
  <c r="D155" i="6"/>
  <c r="D171" i="6"/>
  <c r="D156" i="6"/>
  <c r="D157" i="6"/>
  <c r="D158" i="6"/>
  <c r="D172" i="6"/>
  <c r="D159" i="6"/>
  <c r="D160" i="6"/>
  <c r="D161" i="6"/>
  <c r="D162" i="6"/>
  <c r="D163" i="6"/>
  <c r="D167" i="6"/>
  <c r="D164" i="6"/>
  <c r="D188" i="6"/>
  <c r="D183" i="6"/>
  <c r="D195" i="6"/>
  <c r="D189" i="6"/>
  <c r="D190" i="6"/>
  <c r="D191" i="6"/>
  <c r="D192" i="6"/>
  <c r="D193" i="6"/>
  <c r="D185" i="6"/>
  <c r="D186" i="6"/>
  <c r="D201" i="6"/>
  <c r="D198" i="6"/>
  <c r="D202" i="6"/>
  <c r="D203" i="6"/>
  <c r="D204" i="6"/>
  <c r="D199" i="6"/>
  <c r="D208" i="6"/>
  <c r="D205" i="6"/>
  <c r="D206" i="6"/>
  <c r="D213" i="6"/>
  <c r="D211" i="6"/>
  <c r="D214" i="6"/>
  <c r="D219" i="6"/>
  <c r="D215" i="6"/>
  <c r="D216" i="6"/>
  <c r="D217" i="6"/>
  <c r="D224" i="6"/>
  <c r="D225" i="6"/>
  <c r="D226" i="6"/>
  <c r="D222" i="6"/>
  <c r="D227" i="6"/>
  <c r="D228" i="6"/>
  <c r="D229" i="6"/>
  <c r="D246" i="6"/>
  <c r="D253" i="6"/>
  <c r="D247" i="6"/>
  <c r="D230" i="6"/>
  <c r="D231" i="6"/>
  <c r="D232" i="6"/>
  <c r="D248" i="6"/>
  <c r="D233" i="6"/>
  <c r="D234" i="6"/>
  <c r="D235" i="6"/>
  <c r="D236" i="6"/>
  <c r="D249" i="6"/>
  <c r="D237" i="6"/>
  <c r="D238" i="6"/>
  <c r="D239" i="6"/>
  <c r="D250" i="6"/>
  <c r="D240" i="6"/>
  <c r="D241" i="6"/>
  <c r="D242" i="6"/>
  <c r="D251" i="6"/>
  <c r="D243" i="6"/>
  <c r="D244" i="6"/>
  <c r="D262" i="6"/>
  <c r="D258" i="6"/>
  <c r="D256" i="6"/>
  <c r="D259" i="6"/>
  <c r="D260" i="6"/>
  <c r="D268" i="6"/>
  <c r="D280" i="6"/>
  <c r="D277" i="6"/>
  <c r="D278" i="6"/>
  <c r="D281" i="6"/>
  <c r="D269" i="6"/>
  <c r="D270" i="6"/>
  <c r="D271" i="6"/>
  <c r="D272" i="6"/>
  <c r="D273" i="6"/>
  <c r="D265" i="6"/>
  <c r="D266" i="6"/>
  <c r="D274" i="6"/>
  <c r="D275" i="6"/>
  <c r="D301" i="6"/>
  <c r="D302" i="6"/>
  <c r="D340" i="6"/>
  <c r="D344" i="6"/>
  <c r="D345" i="6"/>
  <c r="D303" i="6"/>
  <c r="D346" i="6"/>
  <c r="D304" i="6"/>
  <c r="D284" i="6"/>
  <c r="D293" i="6"/>
  <c r="D295" i="6"/>
  <c r="D285" i="6"/>
  <c r="D305" i="6"/>
  <c r="D306" i="6"/>
  <c r="D347" i="6"/>
  <c r="D307" i="6"/>
  <c r="D308" i="6"/>
  <c r="D309" i="6"/>
  <c r="D310" i="6"/>
  <c r="D311" i="6"/>
  <c r="D312" i="6"/>
  <c r="D313" i="6"/>
  <c r="D296" i="6"/>
  <c r="D314" i="6"/>
  <c r="D315" i="6"/>
  <c r="D348" i="6"/>
  <c r="D342" i="6"/>
  <c r="D316" i="6"/>
  <c r="D317" i="6"/>
  <c r="D318" i="6"/>
  <c r="D319" i="6"/>
  <c r="D320" i="6"/>
  <c r="D286" i="6"/>
  <c r="D297" i="6"/>
  <c r="D287" i="6"/>
  <c r="D321" i="6"/>
  <c r="D288" i="6"/>
  <c r="D322" i="6"/>
  <c r="D323" i="6"/>
  <c r="D324" i="6"/>
  <c r="D325" i="6"/>
  <c r="D326" i="6"/>
  <c r="D289" i="6"/>
  <c r="D327" i="6"/>
  <c r="D328" i="6"/>
  <c r="D290" i="6"/>
  <c r="D329" i="6"/>
  <c r="D330" i="6"/>
  <c r="D331" i="6"/>
  <c r="D332" i="6"/>
  <c r="D333" i="6"/>
  <c r="D291" i="6"/>
  <c r="D334" i="6"/>
  <c r="D335" i="6"/>
  <c r="D336" i="6"/>
  <c r="D337" i="6"/>
  <c r="D299" i="6"/>
  <c r="D338" i="6"/>
  <c r="D351" i="6"/>
  <c r="D359" i="6"/>
  <c r="D375" i="6"/>
  <c r="D360" i="6"/>
  <c r="D372" i="6"/>
  <c r="D373" i="6"/>
  <c r="D361" i="6"/>
  <c r="D352" i="6"/>
  <c r="D353" i="6"/>
  <c r="D354" i="6"/>
  <c r="D355" i="6"/>
  <c r="D362" i="6"/>
  <c r="D356" i="6"/>
  <c r="D363" i="6"/>
  <c r="D364" i="6"/>
  <c r="D365" i="6"/>
  <c r="D376" i="6"/>
  <c r="D366" i="6"/>
  <c r="D377" i="6"/>
  <c r="D367" i="6"/>
  <c r="D368" i="6"/>
  <c r="D357" i="6"/>
  <c r="D369" i="6"/>
  <c r="D370" i="6"/>
  <c r="D386" i="6"/>
  <c r="D382" i="6"/>
  <c r="D383" i="6"/>
  <c r="D380" i="6"/>
  <c r="D384" i="6"/>
  <c r="D389" i="6"/>
  <c r="D393" i="6"/>
  <c r="D390" i="6"/>
  <c r="D391" i="6"/>
  <c r="D398" i="6"/>
  <c r="D399" i="6"/>
  <c r="D400" i="6"/>
  <c r="D396" i="6"/>
  <c r="D401" i="6"/>
  <c r="D402" i="6"/>
  <c r="D404" i="6"/>
  <c r="D407" i="6"/>
  <c r="D412" i="6"/>
  <c r="D410" i="6"/>
  <c r="D415" i="6"/>
  <c r="D416" i="6"/>
  <c r="D417" i="6"/>
  <c r="D418" i="6"/>
  <c r="D427" i="6"/>
  <c r="D421" i="6"/>
  <c r="D429" i="6"/>
  <c r="D423" i="6"/>
  <c r="D424" i="6"/>
  <c r="D425" i="6"/>
  <c r="D432" i="6"/>
  <c r="D434" i="6"/>
  <c r="D436" i="6"/>
  <c r="D438" i="6"/>
  <c r="D441" i="6"/>
  <c r="D442" i="6"/>
  <c r="D439" i="6"/>
  <c r="D453" i="6"/>
  <c r="D454" i="6"/>
  <c r="D464" i="6"/>
  <c r="D465" i="6"/>
  <c r="D449" i="6"/>
  <c r="D466" i="6"/>
  <c r="D445" i="6"/>
  <c r="D446" i="6"/>
  <c r="D455" i="6"/>
  <c r="D456" i="6"/>
  <c r="D457" i="6"/>
  <c r="D458" i="6"/>
  <c r="D447" i="6"/>
  <c r="D459" i="6"/>
  <c r="D460" i="6"/>
  <c r="D461" i="6"/>
  <c r="D462" i="6"/>
  <c r="D451" i="6"/>
  <c r="D471" i="6"/>
  <c r="D472" i="6"/>
  <c r="D482" i="6"/>
  <c r="D469" i="6"/>
  <c r="D473" i="6"/>
  <c r="D483" i="6"/>
  <c r="D486" i="6"/>
  <c r="D487" i="6"/>
  <c r="D474" i="6"/>
  <c r="D475" i="6"/>
  <c r="D476" i="6"/>
  <c r="D477" i="6"/>
  <c r="D488" i="6"/>
  <c r="D478" i="6"/>
  <c r="D479" i="6"/>
  <c r="D480" i="6"/>
  <c r="D484" i="6"/>
  <c r="D508" i="6"/>
  <c r="D491" i="6"/>
  <c r="D509" i="6"/>
  <c r="D510" i="6"/>
  <c r="D575" i="6"/>
  <c r="D576" i="6"/>
  <c r="D511" i="6"/>
  <c r="D502" i="6"/>
  <c r="D571" i="6"/>
  <c r="D512" i="6"/>
  <c r="D572" i="6"/>
  <c r="D513" i="6"/>
  <c r="D514" i="6"/>
  <c r="D515" i="6"/>
  <c r="D516" i="6"/>
  <c r="D505" i="6"/>
  <c r="D517" i="6"/>
  <c r="D518" i="6"/>
  <c r="D577" i="6"/>
  <c r="D519" i="6"/>
  <c r="D520" i="6"/>
  <c r="D521" i="6"/>
  <c r="D522" i="6"/>
  <c r="D523" i="6"/>
  <c r="D578" i="6"/>
  <c r="D524" i="6"/>
  <c r="D492" i="6"/>
  <c r="D525" i="6"/>
  <c r="D526" i="6"/>
  <c r="D527" i="6"/>
  <c r="D506" i="6"/>
  <c r="D528" i="6"/>
  <c r="D493" i="6"/>
  <c r="D579" i="6"/>
  <c r="D529" i="6"/>
  <c r="D593" i="6"/>
  <c r="D594" i="6"/>
  <c r="D494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95" i="6"/>
  <c r="D542" i="6"/>
  <c r="D503" i="6"/>
  <c r="D543" i="6"/>
  <c r="D544" i="6"/>
  <c r="D580" i="6"/>
  <c r="D545" i="6"/>
  <c r="D495" i="6"/>
  <c r="D581" i="6"/>
  <c r="D496" i="6"/>
  <c r="D598" i="6"/>
  <c r="D546" i="6"/>
  <c r="D547" i="6"/>
  <c r="D548" i="6"/>
  <c r="D582" i="6"/>
  <c r="D549" i="6"/>
  <c r="D497" i="6"/>
  <c r="D550" i="6"/>
  <c r="D551" i="6"/>
  <c r="D552" i="6"/>
  <c r="D553" i="6"/>
  <c r="D596" i="6"/>
  <c r="D554" i="6"/>
  <c r="D555" i="6"/>
  <c r="D556" i="6"/>
  <c r="D498" i="6"/>
  <c r="D557" i="6"/>
  <c r="D558" i="6"/>
  <c r="D559" i="6"/>
  <c r="D560" i="6"/>
  <c r="D561" i="6"/>
  <c r="D562" i="6"/>
  <c r="D573" i="6"/>
  <c r="D591" i="6"/>
  <c r="D583" i="6"/>
  <c r="D584" i="6"/>
  <c r="D585" i="6"/>
  <c r="D586" i="6"/>
  <c r="D587" i="6"/>
  <c r="D563" i="6"/>
  <c r="D499" i="6"/>
  <c r="D564" i="6"/>
  <c r="D565" i="6"/>
  <c r="D566" i="6"/>
  <c r="D500" i="6"/>
  <c r="D567" i="6"/>
  <c r="D588" i="6"/>
  <c r="D568" i="6"/>
  <c r="D569" i="6"/>
  <c r="D589" i="6"/>
  <c r="D601" i="6"/>
  <c r="D602" i="6"/>
  <c r="D605" i="6"/>
  <c r="D606" i="6"/>
  <c r="D611" i="6"/>
  <c r="D612" i="6"/>
  <c r="D607" i="6"/>
  <c r="D613" i="6"/>
  <c r="D614" i="6"/>
  <c r="D615" i="6"/>
  <c r="D616" i="6"/>
  <c r="D617" i="6"/>
  <c r="D608" i="6"/>
  <c r="D621" i="6"/>
  <c r="D622" i="6"/>
  <c r="D609" i="6"/>
  <c r="D618" i="6"/>
  <c r="D619" i="6"/>
  <c r="D624" i="6"/>
  <c r="D629" i="6"/>
  <c r="D630" i="6"/>
  <c r="D631" i="6"/>
  <c r="D632" i="6"/>
  <c r="D627" i="6"/>
  <c r="D633" i="6"/>
  <c r="D634" i="6"/>
  <c r="D635" i="6"/>
  <c r="D636" i="6"/>
  <c r="D637" i="6"/>
  <c r="D638" i="6"/>
  <c r="D641" i="6"/>
  <c r="D673" i="6"/>
  <c r="D651" i="6"/>
  <c r="D653" i="6"/>
  <c r="D654" i="6"/>
  <c r="D655" i="6"/>
  <c r="D656" i="6"/>
  <c r="D657" i="6"/>
  <c r="D644" i="6"/>
  <c r="D674" i="6"/>
  <c r="D645" i="6"/>
  <c r="D658" i="6"/>
  <c r="D659" i="6"/>
  <c r="D660" i="6"/>
  <c r="D661" i="6"/>
  <c r="D662" i="6"/>
  <c r="D663" i="6"/>
  <c r="D646" i="6"/>
  <c r="D664" i="6"/>
  <c r="D647" i="6"/>
  <c r="D665" i="6"/>
  <c r="D666" i="6"/>
  <c r="D648" i="6"/>
  <c r="D667" i="6"/>
  <c r="D649" i="6"/>
  <c r="D675" i="6"/>
  <c r="D668" i="6"/>
  <c r="D676" i="6"/>
  <c r="D669" i="6"/>
  <c r="D670" i="6"/>
  <c r="D671" i="6"/>
  <c r="D687" i="6"/>
  <c r="D688" i="6"/>
  <c r="D689" i="6"/>
  <c r="D690" i="6"/>
  <c r="D679" i="6"/>
  <c r="D691" i="6"/>
  <c r="D692" i="6"/>
  <c r="D693" i="6"/>
  <c r="D680" i="6"/>
  <c r="D681" i="6"/>
  <c r="D694" i="6"/>
  <c r="D695" i="6"/>
  <c r="D708" i="6"/>
  <c r="D706" i="6"/>
  <c r="D696" i="6"/>
  <c r="D697" i="6"/>
  <c r="D698" i="6"/>
  <c r="D682" i="6"/>
  <c r="D685" i="6"/>
  <c r="D699" i="6"/>
  <c r="D710" i="6"/>
  <c r="D700" i="6"/>
  <c r="D701" i="6"/>
  <c r="D683" i="6"/>
  <c r="D702" i="6"/>
  <c r="D703" i="6"/>
  <c r="D704" i="6"/>
  <c r="D728" i="6"/>
  <c r="D717" i="6"/>
  <c r="D733" i="6"/>
  <c r="D729" i="6"/>
  <c r="D719" i="6"/>
  <c r="D720" i="6"/>
  <c r="D721" i="6"/>
  <c r="D722" i="6"/>
  <c r="D713" i="6"/>
  <c r="D715" i="6"/>
  <c r="D730" i="6"/>
  <c r="D723" i="6"/>
  <c r="D731" i="6"/>
  <c r="D724" i="6"/>
  <c r="D725" i="6"/>
  <c r="D726" i="6"/>
  <c r="D736" i="6"/>
  <c r="D737" i="6"/>
  <c r="D738" i="6"/>
  <c r="D739" i="6"/>
  <c r="D740" i="6"/>
  <c r="D741" i="6"/>
  <c r="D742" i="6"/>
  <c r="D743" i="6"/>
  <c r="D752" i="6"/>
  <c r="D746" i="6"/>
  <c r="D753" i="6"/>
  <c r="D750" i="6"/>
  <c r="D754" i="6"/>
  <c r="D748" i="6"/>
  <c r="D755" i="6"/>
  <c r="D769" i="6"/>
  <c r="D756" i="6"/>
  <c r="D757" i="6"/>
  <c r="D770" i="6"/>
  <c r="D758" i="6"/>
  <c r="D759" i="6"/>
  <c r="D760" i="6"/>
  <c r="D761" i="6"/>
  <c r="D762" i="6"/>
  <c r="D763" i="6"/>
  <c r="D764" i="6"/>
  <c r="D765" i="6"/>
  <c r="D766" i="6"/>
  <c r="D767" i="6"/>
  <c r="D778" i="6"/>
  <c r="D791" i="6"/>
  <c r="D779" i="6"/>
  <c r="D794" i="6"/>
  <c r="D780" i="6"/>
  <c r="D781" i="6"/>
  <c r="D782" i="6"/>
  <c r="D783" i="6"/>
  <c r="D773" i="6"/>
  <c r="D774" i="6"/>
  <c r="D784" i="6"/>
  <c r="D785" i="6"/>
  <c r="D786" i="6"/>
  <c r="D787" i="6"/>
  <c r="D792" i="6"/>
  <c r="D776" i="6"/>
  <c r="D788" i="6"/>
  <c r="D789" i="6"/>
  <c r="D797" i="6"/>
  <c r="D798" i="6"/>
  <c r="D803" i="6"/>
  <c r="D799" i="6"/>
  <c r="D800" i="6"/>
  <c r="D801" i="6"/>
  <c r="D865" i="6"/>
  <c r="D866" i="6"/>
  <c r="D1006" i="6"/>
  <c r="D1010" i="6"/>
  <c r="D1011" i="6"/>
  <c r="D806" i="6"/>
  <c r="D867" i="6"/>
  <c r="D868" i="6"/>
  <c r="D869" i="6"/>
  <c r="D870" i="6"/>
  <c r="D871" i="6"/>
  <c r="D872" i="6"/>
  <c r="D807" i="6"/>
  <c r="D873" i="6"/>
  <c r="D874" i="6"/>
  <c r="D1026" i="6"/>
  <c r="D875" i="6"/>
  <c r="D808" i="6"/>
  <c r="D809" i="6"/>
  <c r="D876" i="6"/>
  <c r="D810" i="6"/>
  <c r="D877" i="6"/>
  <c r="D878" i="6"/>
  <c r="D879" i="6"/>
  <c r="D880" i="6"/>
  <c r="D850" i="6"/>
  <c r="D1027" i="6"/>
  <c r="D881" i="6"/>
  <c r="D882" i="6"/>
  <c r="D1044" i="6"/>
  <c r="D883" i="6"/>
  <c r="D884" i="6"/>
  <c r="D885" i="6"/>
  <c r="D886" i="6"/>
  <c r="D811" i="6"/>
  <c r="D1012" i="6"/>
  <c r="D812" i="6"/>
  <c r="D887" i="6"/>
  <c r="D1028" i="6"/>
  <c r="D1007" i="6"/>
  <c r="D1013" i="6"/>
  <c r="D888" i="6"/>
  <c r="D889" i="6"/>
  <c r="D890" i="6"/>
  <c r="D891" i="6"/>
  <c r="D892" i="6"/>
  <c r="D893" i="6"/>
  <c r="D894" i="6"/>
  <c r="D1029" i="6"/>
  <c r="D895" i="6"/>
  <c r="D896" i="6"/>
  <c r="D897" i="6"/>
  <c r="D859" i="6"/>
  <c r="D813" i="6"/>
  <c r="D898" i="6"/>
  <c r="D1030" i="6"/>
  <c r="D899" i="6"/>
  <c r="D900" i="6"/>
  <c r="D1031" i="6"/>
  <c r="D1032" i="6"/>
  <c r="D901" i="6"/>
  <c r="D902" i="6"/>
  <c r="D814" i="6"/>
  <c r="D903" i="6"/>
  <c r="D1048" i="6"/>
  <c r="D815" i="6"/>
  <c r="D904" i="6"/>
  <c r="D905" i="6"/>
  <c r="D906" i="6"/>
  <c r="D907" i="6"/>
  <c r="D860" i="6"/>
  <c r="D908" i="6"/>
  <c r="D1033" i="6"/>
  <c r="D909" i="6"/>
  <c r="D816" i="6"/>
  <c r="D910" i="6"/>
  <c r="D911" i="6"/>
  <c r="D912" i="6"/>
  <c r="D913" i="6"/>
  <c r="D914" i="6"/>
  <c r="D915" i="6"/>
  <c r="D916" i="6"/>
  <c r="D917" i="6"/>
  <c r="D918" i="6"/>
  <c r="D919" i="6"/>
  <c r="D817" i="6"/>
  <c r="D920" i="6"/>
  <c r="D851" i="6"/>
  <c r="D818" i="6"/>
  <c r="D819" i="6"/>
  <c r="D820" i="6"/>
  <c r="D921" i="6"/>
  <c r="D1008" i="6"/>
  <c r="D922" i="6"/>
  <c r="D923" i="6"/>
  <c r="D924" i="6"/>
  <c r="D925" i="6"/>
  <c r="D926" i="6"/>
  <c r="D927" i="6"/>
  <c r="D928" i="6"/>
  <c r="D929" i="6"/>
  <c r="D852" i="6"/>
  <c r="D930" i="6"/>
  <c r="D931" i="6"/>
  <c r="D1034" i="6"/>
  <c r="D1035" i="6"/>
  <c r="D932" i="6"/>
  <c r="D1036" i="6"/>
  <c r="D821" i="6"/>
  <c r="D853" i="6"/>
  <c r="D933" i="6"/>
  <c r="D934" i="6"/>
  <c r="D935" i="6"/>
  <c r="D936" i="6"/>
  <c r="D937" i="6"/>
  <c r="D938" i="6"/>
  <c r="D863" i="6"/>
  <c r="D1049" i="6"/>
  <c r="D822" i="6"/>
  <c r="D939" i="6"/>
  <c r="D940" i="6"/>
  <c r="D823" i="6"/>
  <c r="D941" i="6"/>
  <c r="D1014" i="6"/>
  <c r="D942" i="6"/>
  <c r="D943" i="6"/>
  <c r="D944" i="6"/>
  <c r="D824" i="6"/>
  <c r="D945" i="6"/>
  <c r="D854" i="6"/>
  <c r="D946" i="6"/>
  <c r="D947" i="6"/>
  <c r="D948" i="6"/>
  <c r="D1015" i="6"/>
  <c r="D1050" i="6"/>
  <c r="D949" i="6"/>
  <c r="D950" i="6"/>
  <c r="D951" i="6"/>
  <c r="D952" i="6"/>
  <c r="D953" i="6"/>
  <c r="D954" i="6"/>
  <c r="D825" i="6"/>
  <c r="D955" i="6"/>
  <c r="D956" i="6"/>
  <c r="D1016" i="6"/>
  <c r="D957" i="6"/>
  <c r="D958" i="6"/>
  <c r="D959" i="6"/>
  <c r="D960" i="6"/>
  <c r="D961" i="6"/>
  <c r="D962" i="6"/>
  <c r="D963" i="6"/>
  <c r="D826" i="6"/>
  <c r="D827" i="6"/>
  <c r="D1017" i="6"/>
  <c r="D964" i="6"/>
  <c r="D965" i="6"/>
  <c r="D1018" i="6"/>
  <c r="D1019" i="6"/>
  <c r="D966" i="6"/>
  <c r="D1037" i="6"/>
  <c r="D967" i="6"/>
  <c r="D828" i="6"/>
  <c r="D968" i="6"/>
  <c r="D829" i="6"/>
  <c r="D1051" i="6"/>
  <c r="D969" i="6"/>
  <c r="D830" i="6"/>
  <c r="D970" i="6"/>
  <c r="D971" i="6"/>
  <c r="D972" i="6"/>
  <c r="D1038" i="6"/>
  <c r="D973" i="6"/>
  <c r="D974" i="6"/>
  <c r="D975" i="6"/>
  <c r="D976" i="6"/>
  <c r="D1039" i="6"/>
  <c r="D1040" i="6"/>
  <c r="D1020" i="6"/>
  <c r="D977" i="6"/>
  <c r="D848" i="6"/>
  <c r="D978" i="6"/>
  <c r="D831" i="6"/>
  <c r="D979" i="6"/>
  <c r="D980" i="6"/>
  <c r="D981" i="6"/>
  <c r="D982" i="6"/>
  <c r="D832" i="6"/>
  <c r="D855" i="6"/>
  <c r="D983" i="6"/>
  <c r="D984" i="6"/>
  <c r="D1045" i="6"/>
  <c r="D985" i="6"/>
  <c r="D986" i="6"/>
  <c r="D833" i="6"/>
  <c r="D987" i="6"/>
  <c r="D856" i="6"/>
  <c r="D834" i="6"/>
  <c r="D988" i="6"/>
  <c r="D989" i="6"/>
  <c r="D857" i="6"/>
  <c r="D990" i="6"/>
  <c r="D1041" i="6"/>
  <c r="D835" i="6"/>
  <c r="D1021" i="6"/>
  <c r="D991" i="6"/>
  <c r="D992" i="6"/>
  <c r="D1022" i="6"/>
  <c r="D993" i="6"/>
  <c r="D994" i="6"/>
  <c r="D995" i="6"/>
  <c r="D836" i="6"/>
  <c r="D837" i="6"/>
  <c r="D838" i="6"/>
  <c r="D996" i="6"/>
  <c r="D997" i="6"/>
  <c r="D839" i="6"/>
  <c r="D998" i="6"/>
  <c r="D840" i="6"/>
  <c r="D1023" i="6"/>
  <c r="D999" i="6"/>
  <c r="D841" i="6"/>
  <c r="D1000" i="6"/>
  <c r="D1001" i="6"/>
  <c r="D1046" i="6"/>
  <c r="D1002" i="6"/>
  <c r="D842" i="6"/>
  <c r="D861" i="6"/>
  <c r="D1042" i="6"/>
  <c r="D843" i="6"/>
  <c r="D844" i="6"/>
  <c r="D845" i="6"/>
  <c r="D846" i="6"/>
  <c r="D1024" i="6"/>
  <c r="D1003" i="6"/>
  <c r="D1004" i="6"/>
  <c r="D1058" i="6"/>
  <c r="D1077" i="6"/>
  <c r="D1059" i="6"/>
  <c r="D1060" i="6"/>
  <c r="D1070" i="6"/>
  <c r="D1061" i="6"/>
  <c r="D1073" i="6"/>
  <c r="D1074" i="6"/>
  <c r="D1062" i="6"/>
  <c r="D1054" i="6"/>
  <c r="D1078" i="6"/>
  <c r="D1063" i="6"/>
  <c r="D1056" i="6"/>
  <c r="D1064" i="6"/>
  <c r="D1071" i="6"/>
  <c r="D1065" i="6"/>
  <c r="D1066" i="6"/>
  <c r="D1067" i="6"/>
  <c r="D1075" i="6"/>
  <c r="D1068" i="6"/>
  <c r="D1089" i="6"/>
  <c r="D1081" i="6"/>
  <c r="D1083" i="6"/>
  <c r="D1090" i="6"/>
  <c r="D1084" i="6"/>
  <c r="D1087" i="6"/>
  <c r="D1085" i="6"/>
  <c r="D1095" i="6"/>
  <c r="D1096" i="6"/>
  <c r="D1097" i="6"/>
  <c r="D1093" i="6"/>
  <c r="D1107" i="6"/>
  <c r="D1100" i="6"/>
  <c r="D1102" i="6"/>
  <c r="D1103" i="6"/>
  <c r="D1105" i="6"/>
  <c r="D1122" i="6"/>
  <c r="D1233" i="6"/>
  <c r="D1212" i="6"/>
  <c r="D1213" i="6"/>
  <c r="D1123" i="6"/>
  <c r="D1124" i="6"/>
  <c r="D1125" i="6"/>
  <c r="D1214" i="6"/>
  <c r="D1126" i="6"/>
  <c r="D1127" i="6"/>
  <c r="D1116" i="6"/>
  <c r="D1128" i="6"/>
  <c r="D1129" i="6"/>
  <c r="D1130" i="6"/>
  <c r="D1131" i="6"/>
  <c r="D1132" i="6"/>
  <c r="D1133" i="6"/>
  <c r="D1134" i="6"/>
  <c r="D1135" i="6"/>
  <c r="D1136" i="6"/>
  <c r="D1137" i="6"/>
  <c r="D1138" i="6"/>
  <c r="D1110" i="6"/>
  <c r="D1111" i="6"/>
  <c r="D1139" i="6"/>
  <c r="D1140" i="6"/>
  <c r="D1141" i="6"/>
  <c r="D1142" i="6"/>
  <c r="D1143" i="6"/>
  <c r="D1144" i="6"/>
  <c r="D1117" i="6"/>
  <c r="D1145" i="6"/>
  <c r="D1146" i="6"/>
  <c r="D1147" i="6"/>
  <c r="D1215" i="6"/>
  <c r="D1148" i="6"/>
  <c r="D1216" i="6"/>
  <c r="D1149" i="6"/>
  <c r="D1119" i="6"/>
  <c r="D1150" i="6"/>
  <c r="D1217" i="6"/>
  <c r="D1151" i="6"/>
  <c r="D1207" i="6"/>
  <c r="D1218" i="6"/>
  <c r="D1219" i="6"/>
  <c r="D1152" i="6"/>
  <c r="D1220" i="6"/>
  <c r="D1153" i="6"/>
  <c r="D1154" i="6"/>
  <c r="D1221" i="6"/>
  <c r="D1155" i="6"/>
  <c r="D1156" i="6"/>
  <c r="D1157" i="6"/>
  <c r="D1158" i="6"/>
  <c r="D1159" i="6"/>
  <c r="D1222" i="6"/>
  <c r="D1160" i="6"/>
  <c r="D1161" i="6"/>
  <c r="D1208" i="6"/>
  <c r="D1162" i="6"/>
  <c r="D1223" i="6"/>
  <c r="D1112" i="6"/>
  <c r="D1163" i="6"/>
  <c r="D1164" i="6"/>
  <c r="D1165" i="6"/>
  <c r="D1224" i="6"/>
  <c r="D1166" i="6"/>
  <c r="D1167" i="6"/>
  <c r="D1168" i="6"/>
  <c r="D1225" i="6"/>
  <c r="D1226" i="6"/>
  <c r="D1227" i="6"/>
  <c r="D1228" i="6"/>
  <c r="D1169" i="6"/>
  <c r="D1170" i="6"/>
  <c r="D1171" i="6"/>
  <c r="D1234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13" i="6"/>
  <c r="D1192" i="6"/>
  <c r="D1193" i="6"/>
  <c r="D1194" i="6"/>
  <c r="D1120" i="6"/>
  <c r="D1114" i="6"/>
  <c r="D1195" i="6"/>
  <c r="D1229" i="6"/>
  <c r="D1230" i="6"/>
  <c r="D1196" i="6"/>
  <c r="D1197" i="6"/>
  <c r="D1209" i="6"/>
  <c r="D1198" i="6"/>
  <c r="D1199" i="6"/>
  <c r="D1200" i="6"/>
  <c r="D1201" i="6"/>
  <c r="D1210" i="6"/>
  <c r="D1202" i="6"/>
  <c r="D1203" i="6"/>
  <c r="D1204" i="6"/>
  <c r="D1231" i="6"/>
  <c r="D1205" i="6"/>
  <c r="D1251" i="6"/>
  <c r="D1252" i="6"/>
  <c r="D1253" i="6"/>
  <c r="D1276" i="6"/>
  <c r="D1254" i="6"/>
  <c r="D1277" i="6"/>
  <c r="D1255" i="6"/>
  <c r="D1242" i="6"/>
  <c r="D1256" i="6"/>
  <c r="D1271" i="6"/>
  <c r="D1237" i="6"/>
  <c r="D1257" i="6"/>
  <c r="D1274" i="6"/>
  <c r="D1238" i="6"/>
  <c r="D1245" i="6"/>
  <c r="D1272" i="6"/>
  <c r="D1258" i="6"/>
  <c r="D1246" i="6"/>
  <c r="D1278" i="6"/>
  <c r="D1259" i="6"/>
  <c r="D1260" i="6"/>
  <c r="D1261" i="6"/>
  <c r="D1262" i="6"/>
  <c r="D1263" i="6"/>
  <c r="D1247" i="6"/>
  <c r="D1264" i="6"/>
  <c r="D1265" i="6"/>
  <c r="D1239" i="6"/>
  <c r="D1266" i="6"/>
  <c r="D1267" i="6"/>
  <c r="D1240" i="6"/>
  <c r="D1268" i="6"/>
  <c r="D1269" i="6"/>
  <c r="D1249" i="6"/>
  <c r="D1243" i="6"/>
  <c r="D1296" i="6"/>
  <c r="D1297" i="6"/>
  <c r="D1345" i="6"/>
  <c r="D1339" i="6"/>
  <c r="D1298" i="6"/>
  <c r="D1340" i="6"/>
  <c r="D1346" i="6"/>
  <c r="D1299" i="6"/>
  <c r="D1300" i="6"/>
  <c r="D1301" i="6"/>
  <c r="D1289" i="6"/>
  <c r="D1302" i="6"/>
  <c r="D1337" i="6"/>
  <c r="D1281" i="6"/>
  <c r="D1303" i="6"/>
  <c r="D1304" i="6"/>
  <c r="D1282" i="6"/>
  <c r="D1305" i="6"/>
  <c r="D1290" i="6"/>
  <c r="D1349" i="6"/>
  <c r="D1306" i="6"/>
  <c r="D1291" i="6"/>
  <c r="D1307" i="6"/>
  <c r="D1283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292" i="6"/>
  <c r="D1321" i="6"/>
  <c r="D1284" i="6"/>
  <c r="D1322" i="6"/>
  <c r="D1323" i="6"/>
  <c r="D1347" i="6"/>
  <c r="D1324" i="6"/>
  <c r="D1341" i="6"/>
  <c r="D1285" i="6"/>
  <c r="D1286" i="6"/>
  <c r="D1342" i="6"/>
  <c r="D1325" i="6"/>
  <c r="D1326" i="6"/>
  <c r="D1327" i="6"/>
  <c r="D1328" i="6"/>
  <c r="D1343" i="6"/>
  <c r="D1329" i="6"/>
  <c r="D1330" i="6"/>
  <c r="D1331" i="6"/>
  <c r="D1332" i="6"/>
  <c r="D1287" i="6"/>
  <c r="D1333" i="6"/>
  <c r="D1294" i="6"/>
  <c r="D1334" i="6"/>
  <c r="D1335" i="6"/>
  <c r="D1359" i="6"/>
  <c r="D1365" i="6"/>
  <c r="D1352" i="6"/>
  <c r="D1366" i="6"/>
  <c r="D1367" i="6"/>
  <c r="D1353" i="6"/>
  <c r="D1368" i="6"/>
  <c r="D1369" i="6"/>
  <c r="D1370" i="6"/>
  <c r="D1354" i="6"/>
  <c r="D1361" i="6"/>
  <c r="D1362" i="6"/>
  <c r="D1355" i="6"/>
  <c r="D1371" i="6"/>
  <c r="D1376" i="6"/>
  <c r="D1380" i="6"/>
  <c r="D1381" i="6"/>
  <c r="D1372" i="6"/>
  <c r="D1373" i="6"/>
  <c r="D1363" i="6"/>
  <c r="D1377" i="6"/>
  <c r="D1357" i="6"/>
  <c r="D1378" i="6"/>
  <c r="D1374" i="6"/>
  <c r="D1384" i="6"/>
  <c r="D1427" i="6"/>
  <c r="D1428" i="6"/>
  <c r="D1423" i="6"/>
  <c r="D1429" i="6"/>
  <c r="D1403" i="6"/>
  <c r="D1424" i="6"/>
  <c r="D1399" i="6"/>
  <c r="D1385" i="6"/>
  <c r="D1386" i="6"/>
  <c r="D1404" i="6"/>
  <c r="D1405" i="6"/>
  <c r="D1406" i="6"/>
  <c r="D1407" i="6"/>
  <c r="D1421" i="6"/>
  <c r="D1387" i="6"/>
  <c r="D1388" i="6"/>
  <c r="D1408" i="6"/>
  <c r="D1409" i="6"/>
  <c r="D1410" i="6"/>
  <c r="D1411" i="6"/>
  <c r="D1412" i="6"/>
  <c r="D1401" i="6"/>
  <c r="D1413" i="6"/>
  <c r="D1430" i="6"/>
  <c r="D1414" i="6"/>
  <c r="D1389" i="6"/>
  <c r="D1390" i="6"/>
  <c r="D1391" i="6"/>
  <c r="D1415" i="6"/>
  <c r="D1431" i="6"/>
  <c r="D1432" i="6"/>
  <c r="D1416" i="6"/>
  <c r="D1392" i="6"/>
  <c r="D1393" i="6"/>
  <c r="D1394" i="6"/>
  <c r="D1433" i="6"/>
  <c r="D1397" i="6"/>
  <c r="D1395" i="6"/>
  <c r="D1434" i="6"/>
  <c r="D1417" i="6"/>
  <c r="D1418" i="6"/>
  <c r="D1425" i="6"/>
  <c r="D1419" i="6"/>
  <c r="D1466" i="6"/>
  <c r="D1445" i="6"/>
  <c r="D1446" i="6"/>
  <c r="D1447" i="6"/>
  <c r="D1448" i="6"/>
  <c r="D1449" i="6"/>
  <c r="D1437" i="6"/>
  <c r="D1469" i="6"/>
  <c r="D1450" i="6"/>
  <c r="D1467" i="6"/>
  <c r="D1438" i="6"/>
  <c r="D1451" i="6"/>
  <c r="D1439" i="6"/>
  <c r="D1440" i="6"/>
  <c r="D1452" i="6"/>
  <c r="D1453" i="6"/>
  <c r="D1454" i="6"/>
  <c r="D1464" i="6"/>
  <c r="D1441" i="6"/>
  <c r="D1455" i="6"/>
  <c r="D1456" i="6"/>
  <c r="D1457" i="6"/>
  <c r="D1458" i="6"/>
  <c r="D1459" i="6"/>
  <c r="D1460" i="6"/>
  <c r="D1461" i="6"/>
  <c r="D1443" i="6"/>
  <c r="D1470" i="6"/>
  <c r="D1462" i="6"/>
  <c r="D1476" i="6"/>
  <c r="D1473" i="6"/>
  <c r="D1474" i="6"/>
  <c r="D1477" i="6"/>
  <c r="D1478" i="6"/>
  <c r="D1479" i="6"/>
  <c r="D1480" i="6"/>
  <c r="D1481" i="6"/>
  <c r="D1482" i="6"/>
  <c r="D1487" i="6"/>
  <c r="D1488" i="6"/>
  <c r="D1485" i="6"/>
  <c r="D1489" i="6"/>
  <c r="D1497" i="6"/>
  <c r="D1492" i="6"/>
  <c r="D1499" i="6"/>
  <c r="D1501" i="6"/>
  <c r="D1507" i="6"/>
  <c r="D1502" i="6"/>
  <c r="D1508" i="6"/>
  <c r="D1503" i="6"/>
  <c r="D1504" i="6"/>
  <c r="D1493" i="6"/>
  <c r="D1505" i="6"/>
  <c r="D1494" i="6"/>
  <c r="D1495" i="6"/>
  <c r="D1519" i="6"/>
  <c r="D1540" i="6"/>
  <c r="D1541" i="6"/>
  <c r="D1516" i="6"/>
  <c r="D1520" i="6"/>
  <c r="D1542" i="6"/>
  <c r="D1511" i="6"/>
  <c r="D1521" i="6"/>
  <c r="D1522" i="6"/>
  <c r="D1523" i="6"/>
  <c r="D1517" i="6"/>
  <c r="D1524" i="6"/>
  <c r="D1525" i="6"/>
  <c r="D1526" i="6"/>
  <c r="D1527" i="6"/>
  <c r="D1528" i="6"/>
  <c r="D1529" i="6"/>
  <c r="D1530" i="6"/>
  <c r="D1512" i="6"/>
  <c r="D1538" i="6"/>
  <c r="D1543" i="6"/>
  <c r="D1531" i="6"/>
  <c r="D1514" i="6"/>
  <c r="D1532" i="6"/>
  <c r="D1533" i="6"/>
  <c r="D1534" i="6"/>
  <c r="D1535" i="6"/>
  <c r="D1536" i="6"/>
  <c r="D1549" i="6"/>
  <c r="D1550" i="6"/>
  <c r="D1551" i="6"/>
  <c r="D1552" i="6"/>
  <c r="D1546" i="6"/>
  <c r="D1547" i="6"/>
  <c r="D1556" i="6"/>
  <c r="D1553" i="6"/>
  <c r="D1554" i="6"/>
  <c r="D1557" i="6"/>
  <c r="D1574" i="6"/>
  <c r="D1560" i="6"/>
  <c r="D1565" i="6"/>
  <c r="D1577" i="6"/>
  <c r="D1578" i="6"/>
  <c r="D1566" i="6"/>
  <c r="D1561" i="6"/>
  <c r="D1567" i="6"/>
  <c r="D1568" i="6"/>
  <c r="D1569" i="6"/>
  <c r="D1570" i="6"/>
  <c r="D1575" i="6"/>
  <c r="D1571" i="6"/>
  <c r="D1572" i="6"/>
  <c r="D1563" i="6"/>
  <c r="D1583" i="6"/>
  <c r="D1584" i="6"/>
  <c r="D1585" i="6"/>
  <c r="D1581" i="6"/>
  <c r="D1586" i="6"/>
  <c r="D1589" i="6"/>
  <c r="D1590" i="6"/>
  <c r="D1592" i="6"/>
  <c r="D1597" i="6"/>
  <c r="D1595" i="6"/>
  <c r="D1608" i="6"/>
  <c r="D1605" i="6"/>
  <c r="D1609" i="6"/>
  <c r="D1640" i="6"/>
  <c r="D1610" i="6"/>
  <c r="D1611" i="6"/>
  <c r="D1612" i="6"/>
  <c r="D1613" i="6"/>
  <c r="D1614" i="6"/>
  <c r="D1615" i="6"/>
  <c r="D1634" i="6"/>
  <c r="D1616" i="6"/>
  <c r="D1617" i="6"/>
  <c r="D1618" i="6"/>
  <c r="D1619" i="6"/>
  <c r="D1641" i="6"/>
  <c r="D1620" i="6"/>
  <c r="D1602" i="6"/>
  <c r="D1621" i="6"/>
  <c r="D1622" i="6"/>
  <c r="D1600" i="6"/>
  <c r="D1623" i="6"/>
  <c r="D1644" i="6"/>
  <c r="D1624" i="6"/>
  <c r="D1625" i="6"/>
  <c r="D1606" i="6"/>
  <c r="D1626" i="6"/>
  <c r="D1638" i="6"/>
  <c r="D1635" i="6"/>
  <c r="D1627" i="6"/>
  <c r="D1628" i="6"/>
  <c r="D1629" i="6"/>
  <c r="D1630" i="6"/>
  <c r="D1642" i="6"/>
  <c r="D1631" i="6"/>
  <c r="D1636" i="6"/>
  <c r="D1603" i="6"/>
  <c r="D1632" i="6"/>
  <c r="D1647" i="6"/>
  <c r="D1649" i="6"/>
  <c r="D1652" i="6"/>
  <c r="D1653" i="6"/>
  <c r="D1654" i="6"/>
  <c r="D1655" i="6"/>
  <c r="D1656" i="6"/>
  <c r="D1658" i="6"/>
  <c r="D4" i="6"/>
  <c r="V1632" i="6"/>
  <c r="V1603" i="6"/>
  <c r="V1636" i="6"/>
  <c r="V1631" i="6"/>
  <c r="V1630" i="6"/>
  <c r="V1629" i="6"/>
  <c r="V1628" i="6"/>
  <c r="V1627" i="6"/>
  <c r="V1635" i="6"/>
  <c r="V1626" i="6"/>
  <c r="V1625" i="6"/>
  <c r="V1624" i="6"/>
  <c r="V1644" i="6"/>
  <c r="V1623" i="6"/>
  <c r="V1600" i="6"/>
  <c r="V1622" i="6"/>
  <c r="V1621" i="6"/>
  <c r="V1602" i="6"/>
  <c r="V1620" i="6"/>
  <c r="V1619" i="6"/>
  <c r="V1618" i="6"/>
  <c r="V1617" i="6"/>
  <c r="V1616" i="6"/>
  <c r="V1634" i="6"/>
  <c r="V1615" i="6"/>
  <c r="V1614" i="6"/>
  <c r="V1613" i="6"/>
  <c r="V1612" i="6"/>
  <c r="V1611" i="6"/>
  <c r="V1610" i="6"/>
  <c r="V1609" i="6"/>
  <c r="V1608" i="6"/>
  <c r="V1595" i="6"/>
  <c r="V1590" i="6"/>
  <c r="V1589" i="6"/>
  <c r="V1586" i="6"/>
  <c r="V1581" i="6"/>
  <c r="V1585" i="6"/>
  <c r="V1584" i="6"/>
  <c r="V1583" i="6"/>
  <c r="V1563" i="6"/>
  <c r="V1572" i="6"/>
  <c r="V1571" i="6"/>
  <c r="V1575" i="6"/>
  <c r="V1570" i="6"/>
  <c r="V1569" i="6"/>
  <c r="V1568" i="6"/>
  <c r="V1567" i="6"/>
  <c r="V1561" i="6"/>
  <c r="V1566" i="6"/>
  <c r="V1578" i="6"/>
  <c r="V1577" i="6"/>
  <c r="V1565" i="6"/>
  <c r="V1560" i="6"/>
  <c r="V1574" i="6"/>
  <c r="V1557" i="6"/>
  <c r="V1554" i="6"/>
  <c r="V1553" i="6"/>
  <c r="V1556" i="6"/>
  <c r="V1547" i="6"/>
  <c r="V1546" i="6"/>
  <c r="V1552" i="6"/>
  <c r="V1551" i="6"/>
  <c r="V1550" i="6"/>
  <c r="V1549" i="6"/>
  <c r="V1536" i="6"/>
  <c r="V1535" i="6"/>
  <c r="V1534" i="6"/>
  <c r="V1533" i="6"/>
  <c r="V1532" i="6"/>
  <c r="V1531" i="6"/>
  <c r="V1543" i="6"/>
  <c r="V1538" i="6"/>
  <c r="V1512" i="6"/>
  <c r="V1530" i="6"/>
  <c r="V1529" i="6"/>
  <c r="V1528" i="6"/>
  <c r="V1527" i="6"/>
  <c r="V1526" i="6"/>
  <c r="V1525" i="6"/>
  <c r="V1524" i="6"/>
  <c r="V1517" i="6"/>
  <c r="V1523" i="6"/>
  <c r="V1522" i="6"/>
  <c r="V1521" i="6"/>
  <c r="V1511" i="6"/>
  <c r="V1542" i="6"/>
  <c r="V1520" i="6"/>
  <c r="V1516" i="6"/>
  <c r="V1541" i="6"/>
  <c r="V1540" i="6"/>
  <c r="V1519" i="6"/>
  <c r="V1495" i="6"/>
  <c r="V1494" i="6"/>
  <c r="V1505" i="6"/>
  <c r="V1493" i="6"/>
  <c r="V1504" i="6"/>
  <c r="V1503" i="6"/>
  <c r="V1508" i="6"/>
  <c r="V1502" i="6"/>
  <c r="V1507" i="6"/>
  <c r="V1501" i="6"/>
  <c r="V1499" i="6"/>
  <c r="V1492" i="6"/>
  <c r="V1489" i="6"/>
  <c r="V1488" i="6"/>
  <c r="V1487" i="6"/>
  <c r="V1482" i="6"/>
  <c r="V1481" i="6"/>
  <c r="V1480" i="6"/>
  <c r="V1479" i="6"/>
  <c r="V1478" i="6"/>
  <c r="V1477" i="6"/>
  <c r="V1474" i="6"/>
  <c r="V1473" i="6"/>
  <c r="V1476" i="6"/>
  <c r="V1462" i="6"/>
  <c r="V1470" i="6"/>
  <c r="V1461" i="6"/>
  <c r="V1460" i="6"/>
  <c r="V1459" i="6"/>
  <c r="V1458" i="6"/>
  <c r="V1457" i="6"/>
  <c r="V1456" i="6"/>
  <c r="V1455" i="6"/>
  <c r="V1441" i="6"/>
  <c r="V1454" i="6"/>
  <c r="V1453" i="6"/>
  <c r="V1452" i="6"/>
  <c r="V1440" i="6"/>
  <c r="V1439" i="6"/>
  <c r="V1451" i="6"/>
  <c r="V1438" i="6"/>
  <c r="V1450" i="6"/>
  <c r="V1469" i="6"/>
  <c r="V1437" i="6"/>
  <c r="V1449" i="6"/>
  <c r="V1448" i="6"/>
  <c r="V1447" i="6"/>
  <c r="V1446" i="6"/>
  <c r="V1445" i="6"/>
  <c r="V1419" i="6"/>
  <c r="V1418" i="6"/>
  <c r="V1417" i="6"/>
  <c r="V1434" i="6"/>
  <c r="V1395" i="6"/>
  <c r="V1397" i="6"/>
  <c r="V1433" i="6"/>
  <c r="V1394" i="6"/>
  <c r="V1393" i="6"/>
  <c r="V1392" i="6"/>
  <c r="V1416" i="6"/>
  <c r="V1432" i="6"/>
  <c r="V1431" i="6"/>
  <c r="V1415" i="6"/>
  <c r="V1391" i="6"/>
  <c r="V1390" i="6"/>
  <c r="V1389" i="6"/>
  <c r="V1414" i="6"/>
  <c r="V1430" i="6"/>
  <c r="V1413" i="6"/>
  <c r="V1401" i="6"/>
  <c r="V1412" i="6"/>
  <c r="V1411" i="6"/>
  <c r="V1410" i="6"/>
  <c r="V1409" i="6"/>
  <c r="V1408" i="6"/>
  <c r="V1388" i="6"/>
  <c r="V1387" i="6"/>
  <c r="V1421" i="6"/>
  <c r="V1405" i="6"/>
  <c r="V1404" i="6"/>
  <c r="V1386" i="6"/>
  <c r="V1385" i="6"/>
  <c r="V1403" i="6"/>
  <c r="V1429" i="6"/>
  <c r="V1428" i="6"/>
  <c r="V1427" i="6"/>
  <c r="V1384" i="6"/>
  <c r="V1374" i="6"/>
  <c r="V1378" i="6"/>
  <c r="V1357" i="6"/>
  <c r="V1377" i="6"/>
  <c r="V1363" i="6"/>
  <c r="V1373" i="6"/>
  <c r="V1372" i="6"/>
  <c r="V1376" i="6"/>
  <c r="V1371" i="6"/>
  <c r="V1355" i="6"/>
  <c r="V1362" i="6"/>
  <c r="V1361" i="6"/>
  <c r="V1354" i="6"/>
  <c r="V1370" i="6"/>
  <c r="V1369" i="6"/>
  <c r="V1368" i="6"/>
  <c r="V1353" i="6"/>
  <c r="V1367" i="6"/>
  <c r="V1366" i="6"/>
  <c r="V1352" i="6"/>
  <c r="V1365" i="6"/>
  <c r="V1335" i="6"/>
  <c r="V1334" i="6"/>
  <c r="V1294" i="6"/>
  <c r="V1333" i="6"/>
  <c r="V1287" i="6"/>
  <c r="V1332" i="6"/>
  <c r="V1331" i="6"/>
  <c r="V1330" i="6"/>
  <c r="V1329" i="6"/>
  <c r="V1328" i="6"/>
  <c r="V1327" i="6"/>
  <c r="V1326" i="6"/>
  <c r="V1325" i="6"/>
  <c r="V1286" i="6"/>
  <c r="V1285" i="6"/>
  <c r="V1324" i="6"/>
  <c r="V1347" i="6"/>
  <c r="V1323" i="6"/>
  <c r="V1322" i="6"/>
  <c r="V1284" i="6"/>
  <c r="V1321" i="6"/>
  <c r="V1320" i="6"/>
  <c r="V1319" i="6"/>
  <c r="V1318" i="6"/>
  <c r="V1317" i="6"/>
  <c r="V1316" i="6"/>
  <c r="V1315" i="6"/>
  <c r="V1314" i="6"/>
  <c r="V1313" i="6"/>
  <c r="V1312" i="6"/>
  <c r="V1311" i="6"/>
  <c r="V1310" i="6"/>
  <c r="V1309" i="6"/>
  <c r="V1308" i="6"/>
  <c r="V1283" i="6"/>
  <c r="V1307" i="6"/>
  <c r="V1306" i="6"/>
  <c r="V1349" i="6"/>
  <c r="V1305" i="6"/>
  <c r="V1282" i="6"/>
  <c r="V1304" i="6"/>
  <c r="V1303" i="6"/>
  <c r="V1281" i="6"/>
  <c r="V1337" i="6"/>
  <c r="V1302" i="6"/>
  <c r="V1301" i="6"/>
  <c r="V1300" i="6"/>
  <c r="V1299" i="6"/>
  <c r="V1346" i="6"/>
  <c r="V1298" i="6"/>
  <c r="V1345" i="6"/>
  <c r="V1297" i="6"/>
  <c r="V1296" i="6"/>
  <c r="V1243" i="6"/>
  <c r="V1249" i="6"/>
  <c r="V1269" i="6"/>
  <c r="V1268" i="6"/>
  <c r="V1240" i="6"/>
  <c r="V1267" i="6"/>
  <c r="V1266" i="6"/>
  <c r="V1239" i="6"/>
  <c r="V1265" i="6"/>
  <c r="V1264" i="6"/>
  <c r="V1263" i="6"/>
  <c r="V1262" i="6"/>
  <c r="V1261" i="6"/>
  <c r="V1260" i="6"/>
  <c r="V1259" i="6"/>
  <c r="V1278" i="6"/>
  <c r="V1272" i="6"/>
  <c r="V1238" i="6"/>
  <c r="V1257" i="6"/>
  <c r="V1237" i="6"/>
  <c r="V1271" i="6"/>
  <c r="V1256" i="6"/>
  <c r="V1242" i="6"/>
  <c r="V1255" i="6"/>
  <c r="V1277" i="6"/>
  <c r="V1254" i="6"/>
  <c r="V1276" i="6"/>
  <c r="V1253" i="6"/>
  <c r="V1252" i="6"/>
  <c r="V1251" i="6"/>
  <c r="V1205" i="6"/>
  <c r="V1231" i="6"/>
  <c r="V1204" i="6"/>
  <c r="V1203" i="6"/>
  <c r="V1202" i="6"/>
  <c r="V1201" i="6"/>
  <c r="V1200" i="6"/>
  <c r="V1199" i="6"/>
  <c r="V1198" i="6"/>
  <c r="V1197" i="6"/>
  <c r="V1196" i="6"/>
  <c r="V1230" i="6"/>
  <c r="V1229" i="6"/>
  <c r="V1195" i="6"/>
  <c r="V1114" i="6"/>
  <c r="V1120" i="6"/>
  <c r="V1194" i="6"/>
  <c r="V1193" i="6"/>
  <c r="V1192" i="6"/>
  <c r="V1113" i="6"/>
  <c r="V1191" i="6"/>
  <c r="V1190" i="6"/>
  <c r="V1189" i="6"/>
  <c r="V1188" i="6"/>
  <c r="V1186" i="6"/>
  <c r="V1185" i="6"/>
  <c r="V1184" i="6"/>
  <c r="V1183" i="6"/>
  <c r="V1182" i="6"/>
  <c r="V1181" i="6"/>
  <c r="V1180" i="6"/>
  <c r="V1179" i="6"/>
  <c r="V1178" i="6"/>
  <c r="V1177" i="6"/>
  <c r="V1176" i="6"/>
  <c r="V1175" i="6"/>
  <c r="V1174" i="6"/>
  <c r="V1173" i="6"/>
  <c r="V1172" i="6"/>
  <c r="V1171" i="6"/>
  <c r="V1170" i="6"/>
  <c r="V1169" i="6"/>
  <c r="V1228" i="6"/>
  <c r="V1227" i="6"/>
  <c r="V1226" i="6"/>
  <c r="V1225" i="6"/>
  <c r="V1168" i="6"/>
  <c r="V1167" i="6"/>
  <c r="V1166" i="6"/>
  <c r="V1224" i="6"/>
  <c r="V1165" i="6"/>
  <c r="V1164" i="6"/>
  <c r="V1163" i="6"/>
  <c r="V1112" i="6"/>
  <c r="V1223" i="6"/>
  <c r="V1162" i="6"/>
  <c r="V1161" i="6"/>
  <c r="V1160" i="6"/>
  <c r="V1222" i="6"/>
  <c r="V1159" i="6"/>
  <c r="V1158" i="6"/>
  <c r="V1157" i="6"/>
  <c r="V1156" i="6"/>
  <c r="V1155" i="6"/>
  <c r="V1221" i="6"/>
  <c r="V1154" i="6"/>
  <c r="V1153" i="6"/>
  <c r="V1220" i="6"/>
  <c r="V1152" i="6"/>
  <c r="V1219" i="6"/>
  <c r="V1218" i="6"/>
  <c r="V1207" i="6"/>
  <c r="V1151" i="6"/>
  <c r="V1217" i="6"/>
  <c r="V1150" i="6"/>
  <c r="V1119" i="6"/>
  <c r="V1149" i="6"/>
  <c r="V1216" i="6"/>
  <c r="V1148" i="6"/>
  <c r="V1215" i="6"/>
  <c r="V1147" i="6"/>
  <c r="V1146" i="6"/>
  <c r="V1145" i="6"/>
  <c r="V1144" i="6"/>
  <c r="V1143" i="6"/>
  <c r="V1142" i="6"/>
  <c r="V1141" i="6"/>
  <c r="V1140" i="6"/>
  <c r="V1139" i="6"/>
  <c r="V1111" i="6"/>
  <c r="V1110" i="6"/>
  <c r="V1138" i="6"/>
  <c r="V1137" i="6"/>
  <c r="V1136" i="6"/>
  <c r="V1135" i="6"/>
  <c r="V1134" i="6"/>
  <c r="V1133" i="6"/>
  <c r="V1132" i="6"/>
  <c r="V1131" i="6"/>
  <c r="V1130" i="6"/>
  <c r="V1129" i="6"/>
  <c r="V1128" i="6"/>
  <c r="V1127" i="6"/>
  <c r="V1126" i="6"/>
  <c r="V1214" i="6"/>
  <c r="V1125" i="6"/>
  <c r="V1124" i="6"/>
  <c r="V1123" i="6"/>
  <c r="V1213" i="6"/>
  <c r="V1212" i="6"/>
  <c r="V1122" i="6"/>
  <c r="V1103" i="6"/>
  <c r="V1102" i="6"/>
  <c r="V1100" i="6"/>
  <c r="V1107" i="6"/>
  <c r="V1093" i="6"/>
  <c r="V1097" i="6"/>
  <c r="V1096" i="6"/>
  <c r="V1095" i="6"/>
  <c r="V1085" i="6"/>
  <c r="V1087" i="6"/>
  <c r="V1084" i="6"/>
  <c r="V1090" i="6"/>
  <c r="V1083" i="6"/>
  <c r="V1081" i="6"/>
  <c r="V1089" i="6"/>
  <c r="V1068" i="6"/>
  <c r="V1075" i="6"/>
  <c r="V1067" i="6"/>
  <c r="V1066" i="6"/>
  <c r="V1065" i="6"/>
  <c r="V1064" i="6"/>
  <c r="V1056" i="6"/>
  <c r="V1063" i="6"/>
  <c r="V1078" i="6"/>
  <c r="V1054" i="6"/>
  <c r="V1062" i="6"/>
  <c r="V1074" i="6"/>
  <c r="V1073" i="6"/>
  <c r="V1061" i="6"/>
  <c r="V1060" i="6"/>
  <c r="V1059" i="6"/>
  <c r="V1077" i="6"/>
  <c r="V1058" i="6"/>
  <c r="V1004" i="6"/>
  <c r="V1003" i="6"/>
  <c r="V1024" i="6"/>
  <c r="V846" i="6"/>
  <c r="V845" i="6"/>
  <c r="V844" i="6"/>
  <c r="V843" i="6"/>
  <c r="V1042" i="6"/>
  <c r="V861" i="6"/>
  <c r="V842" i="6"/>
  <c r="V1002" i="6"/>
  <c r="V1001" i="6"/>
  <c r="V1000" i="6"/>
  <c r="V841" i="6"/>
  <c r="V999" i="6"/>
  <c r="V840" i="6"/>
  <c r="V998" i="6"/>
  <c r="V839" i="6"/>
  <c r="V997" i="6"/>
  <c r="V996" i="6"/>
  <c r="V838" i="6"/>
  <c r="V837" i="6"/>
  <c r="V995" i="6"/>
  <c r="V994" i="6"/>
  <c r="V993" i="6"/>
  <c r="V992" i="6"/>
  <c r="V991" i="6"/>
  <c r="V835" i="6"/>
  <c r="V1041" i="6"/>
  <c r="V990" i="6"/>
  <c r="V989" i="6"/>
  <c r="V988" i="6"/>
  <c r="V834" i="6"/>
  <c r="V987" i="6"/>
  <c r="V833" i="6"/>
  <c r="V984" i="6"/>
  <c r="V983" i="6"/>
  <c r="V832" i="6"/>
  <c r="V982" i="6"/>
  <c r="V981" i="6"/>
  <c r="V980" i="6"/>
  <c r="V979" i="6"/>
  <c r="V831" i="6"/>
  <c r="V978" i="6"/>
  <c r="V848" i="6"/>
  <c r="V977" i="6"/>
  <c r="V1040" i="6"/>
  <c r="V1039" i="6"/>
  <c r="V976" i="6"/>
  <c r="V975" i="6"/>
  <c r="V974" i="6"/>
  <c r="V973" i="6"/>
  <c r="V1038" i="6"/>
  <c r="V972" i="6"/>
  <c r="V971" i="6"/>
  <c r="V970" i="6"/>
  <c r="V830" i="6"/>
  <c r="V969" i="6"/>
  <c r="V1051" i="6"/>
  <c r="V829" i="6"/>
  <c r="V968" i="6"/>
  <c r="V828" i="6"/>
  <c r="V967" i="6"/>
  <c r="V1037" i="6"/>
  <c r="V966" i="6"/>
  <c r="V965" i="6"/>
  <c r="V964" i="6"/>
  <c r="V827" i="6"/>
  <c r="V826" i="6"/>
  <c r="V963" i="6"/>
  <c r="V962" i="6"/>
  <c r="V961" i="6"/>
  <c r="V960" i="6"/>
  <c r="V959" i="6"/>
  <c r="V958" i="6"/>
  <c r="V957" i="6"/>
  <c r="V956" i="6"/>
  <c r="V955" i="6"/>
  <c r="V825" i="6"/>
  <c r="V954" i="6"/>
  <c r="V953" i="6"/>
  <c r="V952" i="6"/>
  <c r="V951" i="6"/>
  <c r="V950" i="6"/>
  <c r="V949" i="6"/>
  <c r="V1050" i="6"/>
  <c r="V947" i="6"/>
  <c r="V946" i="6"/>
  <c r="V945" i="6"/>
  <c r="V824" i="6"/>
  <c r="V944" i="6"/>
  <c r="V943" i="6"/>
  <c r="V942" i="6"/>
  <c r="V941" i="6"/>
  <c r="V823" i="6"/>
  <c r="V940" i="6"/>
  <c r="V939" i="6"/>
  <c r="V822" i="6"/>
  <c r="V1049" i="6"/>
  <c r="V938" i="6"/>
  <c r="V937" i="6"/>
  <c r="V936" i="6"/>
  <c r="V935" i="6"/>
  <c r="V933" i="6"/>
  <c r="V821" i="6"/>
  <c r="V1036" i="6"/>
  <c r="V932" i="6"/>
  <c r="V1035" i="6"/>
  <c r="V1034" i="6"/>
  <c r="V931" i="6"/>
  <c r="V930" i="6"/>
  <c r="V928" i="6"/>
  <c r="V927" i="6"/>
  <c r="V926" i="6"/>
  <c r="V925" i="6"/>
  <c r="V924" i="6"/>
  <c r="V923" i="6"/>
  <c r="V922" i="6"/>
  <c r="V1008" i="6"/>
  <c r="V921" i="6"/>
  <c r="V820" i="6"/>
  <c r="V819" i="6"/>
  <c r="V818" i="6"/>
  <c r="V817" i="6"/>
  <c r="V919" i="6"/>
  <c r="V918" i="6"/>
  <c r="V917" i="6"/>
  <c r="V916" i="6"/>
  <c r="V915" i="6"/>
  <c r="V914" i="6"/>
  <c r="V913" i="6"/>
  <c r="V912" i="6"/>
  <c r="V911" i="6"/>
  <c r="V910" i="6"/>
  <c r="V816" i="6"/>
  <c r="V909" i="6"/>
  <c r="V1033" i="6"/>
  <c r="V908" i="6"/>
  <c r="V860" i="6"/>
  <c r="V907" i="6"/>
  <c r="V906" i="6"/>
  <c r="V905" i="6"/>
  <c r="V904" i="6"/>
  <c r="V815" i="6"/>
  <c r="V1048" i="6"/>
  <c r="V903" i="6"/>
  <c r="V814" i="6"/>
  <c r="V902" i="6"/>
  <c r="V901" i="6"/>
  <c r="V1032" i="6"/>
  <c r="V1031" i="6"/>
  <c r="V900" i="6"/>
  <c r="V899" i="6"/>
  <c r="V1030" i="6"/>
  <c r="V898" i="6"/>
  <c r="V813" i="6"/>
  <c r="V859" i="6"/>
  <c r="V897" i="6"/>
  <c r="V896" i="6"/>
  <c r="V895" i="6"/>
  <c r="V1029" i="6"/>
  <c r="V894" i="6"/>
  <c r="V893" i="6"/>
  <c r="V892" i="6"/>
  <c r="V891" i="6"/>
  <c r="V890" i="6"/>
  <c r="V889" i="6"/>
  <c r="V888" i="6"/>
  <c r="V1007" i="6"/>
  <c r="V1028" i="6"/>
  <c r="V887" i="6"/>
  <c r="V812" i="6"/>
  <c r="V811" i="6"/>
  <c r="V886" i="6"/>
  <c r="V885" i="6"/>
  <c r="V882" i="6"/>
  <c r="V881" i="6"/>
  <c r="V1027" i="6"/>
  <c r="V880" i="6"/>
  <c r="V879" i="6"/>
  <c r="V878" i="6"/>
  <c r="V877" i="6"/>
  <c r="V810" i="6"/>
  <c r="V876" i="6"/>
  <c r="V809" i="6"/>
  <c r="V808" i="6"/>
  <c r="V875" i="6"/>
  <c r="V1026" i="6"/>
  <c r="V874" i="6"/>
  <c r="V873" i="6"/>
  <c r="V807" i="6"/>
  <c r="V872" i="6"/>
  <c r="V871" i="6"/>
  <c r="V870" i="6"/>
  <c r="V869" i="6"/>
  <c r="V868" i="6"/>
  <c r="V867" i="6"/>
  <c r="V806" i="6"/>
  <c r="V1006" i="6"/>
  <c r="V866" i="6"/>
  <c r="V865" i="6"/>
  <c r="V801" i="6"/>
  <c r="V800" i="6"/>
  <c r="V799" i="6"/>
  <c r="V803" i="6"/>
  <c r="V798" i="6"/>
  <c r="V797" i="6"/>
  <c r="V789" i="6"/>
  <c r="V788" i="6"/>
  <c r="V787" i="6"/>
  <c r="V786" i="6"/>
  <c r="V785" i="6"/>
  <c r="V784" i="6"/>
  <c r="V774" i="6"/>
  <c r="V773" i="6"/>
  <c r="V783" i="6"/>
  <c r="V782" i="6"/>
  <c r="V781" i="6"/>
  <c r="V780" i="6"/>
  <c r="V794" i="6"/>
  <c r="V779" i="6"/>
  <c r="V791" i="6"/>
  <c r="V778" i="6"/>
  <c r="V767" i="6"/>
  <c r="V766" i="6"/>
  <c r="V765" i="6"/>
  <c r="V763" i="6"/>
  <c r="V762" i="6"/>
  <c r="V761" i="6"/>
  <c r="V760" i="6"/>
  <c r="V759" i="6"/>
  <c r="V758" i="6"/>
  <c r="V770" i="6"/>
  <c r="V757" i="6"/>
  <c r="V756" i="6"/>
  <c r="V769" i="6"/>
  <c r="V755" i="6"/>
  <c r="V754" i="6"/>
  <c r="V750" i="6"/>
  <c r="V753" i="6"/>
  <c r="V746" i="6"/>
  <c r="V752" i="6"/>
  <c r="V743" i="6"/>
  <c r="V742" i="6"/>
  <c r="V741" i="6"/>
  <c r="V740" i="6"/>
  <c r="V739" i="6"/>
  <c r="V738" i="6"/>
  <c r="V737" i="6"/>
  <c r="V736" i="6"/>
  <c r="V726" i="6"/>
  <c r="V725" i="6"/>
  <c r="V724" i="6"/>
  <c r="V731" i="6"/>
  <c r="V723" i="6"/>
  <c r="V730" i="6"/>
  <c r="V715" i="6"/>
  <c r="V713" i="6"/>
  <c r="V722" i="6"/>
  <c r="V721" i="6"/>
  <c r="V720" i="6"/>
  <c r="V719" i="6"/>
  <c r="V729" i="6"/>
  <c r="V728" i="6"/>
  <c r="V704" i="6"/>
  <c r="V703" i="6"/>
  <c r="V702" i="6"/>
  <c r="V683" i="6"/>
  <c r="V701" i="6"/>
  <c r="V700" i="6"/>
  <c r="V710" i="6"/>
  <c r="V699" i="6"/>
  <c r="V682" i="6"/>
  <c r="V698" i="6"/>
  <c r="V697" i="6"/>
  <c r="V696" i="6"/>
  <c r="V706" i="6"/>
  <c r="V708" i="6"/>
  <c r="V695" i="6"/>
  <c r="V694" i="6"/>
  <c r="V681" i="6"/>
  <c r="V680" i="6"/>
  <c r="V693" i="6"/>
  <c r="V692" i="6"/>
  <c r="V691" i="6"/>
  <c r="V679" i="6"/>
  <c r="V690" i="6"/>
  <c r="V689" i="6"/>
  <c r="V688" i="6"/>
  <c r="V687" i="6"/>
  <c r="V671" i="6"/>
  <c r="V670" i="6"/>
  <c r="V669" i="6"/>
  <c r="V676" i="6"/>
  <c r="V668" i="6"/>
  <c r="V675" i="6"/>
  <c r="V649" i="6"/>
  <c r="V667" i="6"/>
  <c r="V648" i="6"/>
  <c r="V666" i="6"/>
  <c r="V665" i="6"/>
  <c r="V647" i="6"/>
  <c r="V664" i="6"/>
  <c r="V646" i="6"/>
  <c r="V663" i="6"/>
  <c r="V662" i="6"/>
  <c r="V661" i="6"/>
  <c r="V660" i="6"/>
  <c r="V659" i="6"/>
  <c r="V658" i="6"/>
  <c r="V645" i="6"/>
  <c r="V674" i="6"/>
  <c r="V644" i="6"/>
  <c r="V657" i="6"/>
  <c r="V656" i="6"/>
  <c r="V655" i="6"/>
  <c r="V654" i="6"/>
  <c r="V653" i="6"/>
  <c r="V651" i="6"/>
  <c r="V673" i="6"/>
  <c r="V641" i="6"/>
  <c r="V638" i="6"/>
  <c r="V637" i="6"/>
  <c r="V636" i="6"/>
  <c r="V635" i="6"/>
  <c r="V634" i="6"/>
  <c r="V633" i="6"/>
  <c r="V627" i="6"/>
  <c r="V632" i="6"/>
  <c r="V631" i="6"/>
  <c r="V630" i="6"/>
  <c r="V629" i="6"/>
  <c r="V624" i="6"/>
  <c r="V619" i="6"/>
  <c r="V618" i="6"/>
  <c r="V609" i="6"/>
  <c r="V622" i="6"/>
  <c r="V621" i="6"/>
  <c r="V608" i="6"/>
  <c r="V617" i="6"/>
  <c r="V616" i="6"/>
  <c r="V615" i="6"/>
  <c r="V614" i="6"/>
  <c r="V613" i="6"/>
  <c r="V607" i="6"/>
  <c r="V612" i="6"/>
  <c r="V611" i="6"/>
  <c r="V606" i="6"/>
  <c r="V605" i="6"/>
  <c r="V602" i="6"/>
  <c r="V601" i="6"/>
  <c r="V589" i="6"/>
  <c r="V568" i="6"/>
  <c r="V588" i="6"/>
  <c r="V567" i="6"/>
  <c r="V500" i="6"/>
  <c r="V566" i="6"/>
  <c r="V565" i="6"/>
  <c r="V564" i="6"/>
  <c r="V499" i="6"/>
  <c r="V563" i="6"/>
  <c r="V584" i="6"/>
  <c r="V583" i="6"/>
  <c r="V562" i="6"/>
  <c r="V561" i="6"/>
  <c r="V560" i="6"/>
  <c r="V559" i="6"/>
  <c r="V558" i="6"/>
  <c r="V557" i="6"/>
  <c r="V498" i="6"/>
  <c r="V556" i="6"/>
  <c r="V555" i="6"/>
  <c r="V554" i="6"/>
  <c r="V596" i="6"/>
  <c r="V553" i="6"/>
  <c r="V552" i="6"/>
  <c r="V551" i="6"/>
  <c r="V550" i="6"/>
  <c r="V497" i="6"/>
  <c r="V549" i="6"/>
  <c r="V582" i="6"/>
  <c r="V548" i="6"/>
  <c r="V547" i="6"/>
  <c r="V546" i="6"/>
  <c r="V598" i="6"/>
  <c r="V496" i="6"/>
  <c r="V581" i="6"/>
  <c r="V495" i="6"/>
  <c r="V545" i="6"/>
  <c r="V580" i="6"/>
  <c r="V544" i="6"/>
  <c r="V543" i="6"/>
  <c r="V542" i="6"/>
  <c r="V595" i="6"/>
  <c r="V541" i="6"/>
  <c r="V540" i="6"/>
  <c r="V538" i="6"/>
  <c r="V537" i="6"/>
  <c r="V536" i="6"/>
  <c r="V535" i="6"/>
  <c r="V534" i="6"/>
  <c r="V533" i="6"/>
  <c r="V531" i="6"/>
  <c r="V530" i="6"/>
  <c r="V494" i="6"/>
  <c r="V594" i="6"/>
  <c r="V593" i="6"/>
  <c r="V529" i="6"/>
  <c r="V579" i="6"/>
  <c r="V493" i="6"/>
  <c r="V528" i="6"/>
  <c r="V506" i="6"/>
  <c r="V527" i="6"/>
  <c r="V526" i="6"/>
  <c r="V525" i="6"/>
  <c r="V492" i="6"/>
  <c r="V524" i="6"/>
  <c r="V578" i="6"/>
  <c r="V523" i="6"/>
  <c r="V522" i="6"/>
  <c r="V521" i="6"/>
  <c r="V520" i="6"/>
  <c r="V519" i="6"/>
  <c r="V577" i="6"/>
  <c r="V518" i="6"/>
  <c r="V517" i="6"/>
  <c r="V505" i="6"/>
  <c r="V516" i="6"/>
  <c r="V515" i="6"/>
  <c r="V514" i="6"/>
  <c r="V513" i="6"/>
  <c r="V512" i="6"/>
  <c r="V511" i="6"/>
  <c r="V576" i="6"/>
  <c r="V575" i="6"/>
  <c r="V510" i="6"/>
  <c r="V509" i="6"/>
  <c r="V491" i="6"/>
  <c r="V480" i="6"/>
  <c r="V479" i="6"/>
  <c r="V478" i="6"/>
  <c r="V488" i="6"/>
  <c r="V477" i="6"/>
  <c r="V476" i="6"/>
  <c r="V475" i="6"/>
  <c r="V474" i="6"/>
  <c r="V487" i="6"/>
  <c r="V486" i="6"/>
  <c r="V473" i="6"/>
  <c r="V469" i="6"/>
  <c r="V472" i="6"/>
  <c r="V471" i="6"/>
  <c r="V451" i="6"/>
  <c r="V462" i="6"/>
  <c r="V461" i="6"/>
  <c r="V460" i="6"/>
  <c r="V459" i="6"/>
  <c r="V447" i="6"/>
  <c r="V458" i="6"/>
  <c r="V457" i="6"/>
  <c r="V456" i="6"/>
  <c r="V455" i="6"/>
  <c r="V446" i="6"/>
  <c r="V445" i="6"/>
  <c r="V454" i="6"/>
  <c r="V453" i="6"/>
  <c r="V439" i="6"/>
  <c r="V442" i="6"/>
  <c r="V441" i="6"/>
  <c r="V438" i="6"/>
  <c r="V436" i="6"/>
  <c r="V434" i="6"/>
  <c r="V432" i="6"/>
  <c r="V425" i="6"/>
  <c r="V424" i="6"/>
  <c r="V423" i="6"/>
  <c r="V429" i="6"/>
  <c r="V421" i="6"/>
  <c r="V427" i="6"/>
  <c r="V418" i="6"/>
  <c r="V417" i="6"/>
  <c r="V416" i="6"/>
  <c r="V415" i="6"/>
  <c r="V410" i="6"/>
  <c r="V404" i="6"/>
  <c r="V402" i="6"/>
  <c r="V396" i="6"/>
  <c r="V400" i="6"/>
  <c r="V399" i="6"/>
  <c r="V398" i="6"/>
  <c r="V391" i="6"/>
  <c r="V390" i="6"/>
  <c r="V389" i="6"/>
  <c r="V384" i="6"/>
  <c r="V380" i="6"/>
  <c r="V383" i="6"/>
  <c r="V382" i="6"/>
  <c r="V386" i="6"/>
  <c r="V370" i="6"/>
  <c r="V369" i="6"/>
  <c r="V357" i="6"/>
  <c r="V368" i="6"/>
  <c r="V367" i="6"/>
  <c r="V377" i="6"/>
  <c r="V366" i="6"/>
  <c r="V376" i="6"/>
  <c r="V365" i="6"/>
  <c r="V364" i="6"/>
  <c r="V363" i="6"/>
  <c r="V356" i="6"/>
  <c r="V362" i="6"/>
  <c r="V355" i="6"/>
  <c r="V354" i="6"/>
  <c r="V353" i="6"/>
  <c r="V352" i="6"/>
  <c r="V361" i="6"/>
  <c r="V360" i="6"/>
  <c r="V375" i="6"/>
  <c r="V359" i="6"/>
  <c r="V351" i="6"/>
  <c r="V338" i="6"/>
  <c r="V299" i="6"/>
  <c r="V337" i="6"/>
  <c r="V336" i="6"/>
  <c r="V335" i="6"/>
  <c r="V334" i="6"/>
  <c r="V291" i="6"/>
  <c r="V333" i="6"/>
  <c r="V332" i="6"/>
  <c r="V331" i="6"/>
  <c r="V330" i="6"/>
  <c r="V329" i="6"/>
  <c r="V290" i="6"/>
  <c r="V328" i="6"/>
  <c r="V327" i="6"/>
  <c r="V289" i="6"/>
  <c r="V326" i="6"/>
  <c r="V325" i="6"/>
  <c r="V324" i="6"/>
  <c r="V323" i="6"/>
  <c r="V322" i="6"/>
  <c r="V288" i="6"/>
  <c r="V321" i="6"/>
  <c r="V287" i="6"/>
  <c r="V286" i="6"/>
  <c r="V320" i="6"/>
  <c r="V319" i="6"/>
  <c r="V318" i="6"/>
  <c r="V317" i="6"/>
  <c r="V316" i="6"/>
  <c r="V348" i="6"/>
  <c r="V315" i="6"/>
  <c r="V314" i="6"/>
  <c r="V313" i="6"/>
  <c r="V312" i="6"/>
  <c r="V311" i="6"/>
  <c r="V310" i="6"/>
  <c r="V309" i="6"/>
  <c r="V308" i="6"/>
  <c r="V347" i="6"/>
  <c r="V306" i="6"/>
  <c r="V305" i="6"/>
  <c r="V285" i="6"/>
  <c r="V293" i="6"/>
  <c r="V284" i="6"/>
  <c r="V304" i="6"/>
  <c r="V346" i="6"/>
  <c r="V303" i="6"/>
  <c r="V345" i="6"/>
  <c r="V344" i="6"/>
  <c r="V340" i="6"/>
  <c r="V302" i="6"/>
  <c r="V301" i="6"/>
  <c r="V275" i="6"/>
  <c r="V274" i="6"/>
  <c r="V273" i="6"/>
  <c r="V272" i="6"/>
  <c r="V271" i="6"/>
  <c r="V270" i="6"/>
  <c r="V269" i="6"/>
  <c r="V281" i="6"/>
  <c r="V278" i="6"/>
  <c r="V277" i="6"/>
  <c r="V280" i="6"/>
  <c r="V260" i="6"/>
  <c r="V259" i="6"/>
  <c r="V256" i="6"/>
  <c r="V258" i="6"/>
  <c r="V244" i="6"/>
  <c r="V243" i="6"/>
  <c r="V251" i="6"/>
  <c r="V242" i="6"/>
  <c r="V241" i="6"/>
  <c r="V240" i="6"/>
  <c r="V250" i="6"/>
  <c r="V239" i="6"/>
  <c r="V238" i="6"/>
  <c r="V237" i="6"/>
  <c r="V249" i="6"/>
  <c r="V236" i="6"/>
  <c r="V235" i="6"/>
  <c r="V233" i="6"/>
  <c r="V248" i="6"/>
  <c r="V232" i="6"/>
  <c r="V231" i="6"/>
  <c r="V230" i="6"/>
  <c r="V247" i="6"/>
  <c r="V253" i="6"/>
  <c r="V246" i="6"/>
  <c r="V229" i="6"/>
  <c r="V228" i="6"/>
  <c r="V227" i="6"/>
  <c r="V222" i="6"/>
  <c r="V226" i="6"/>
  <c r="V225" i="6"/>
  <c r="V224" i="6"/>
  <c r="V217" i="6"/>
  <c r="V216" i="6"/>
  <c r="V215" i="6"/>
  <c r="V219" i="6"/>
  <c r="V214" i="6"/>
  <c r="V213" i="6"/>
  <c r="V206" i="6"/>
  <c r="V205" i="6"/>
  <c r="V208" i="6"/>
  <c r="V199" i="6"/>
  <c r="V204" i="6"/>
  <c r="V203" i="6"/>
  <c r="V202" i="6"/>
  <c r="V198" i="6"/>
  <c r="V201" i="6"/>
  <c r="V186" i="6"/>
  <c r="V185" i="6"/>
  <c r="V193" i="6"/>
  <c r="V192" i="6"/>
  <c r="V191" i="6"/>
  <c r="V190" i="6"/>
  <c r="V189" i="6"/>
  <c r="V195" i="6"/>
  <c r="V183" i="6"/>
  <c r="V188" i="6"/>
  <c r="V164" i="6"/>
  <c r="V167" i="6"/>
  <c r="V163" i="6"/>
  <c r="V162" i="6"/>
  <c r="V161" i="6"/>
  <c r="V160" i="6"/>
  <c r="V159" i="6"/>
  <c r="V158" i="6"/>
  <c r="V157" i="6"/>
  <c r="V156" i="6"/>
  <c r="V155" i="6"/>
  <c r="V154" i="6"/>
  <c r="V153" i="6"/>
  <c r="V152" i="6"/>
  <c r="V166" i="6"/>
  <c r="V151" i="6"/>
  <c r="V150" i="6"/>
  <c r="V149" i="6"/>
  <c r="V148" i="6"/>
  <c r="V147" i="6"/>
  <c r="V146" i="6"/>
  <c r="V178" i="6"/>
  <c r="V145" i="6"/>
  <c r="V144" i="6"/>
  <c r="V143" i="6"/>
  <c r="V142" i="6"/>
  <c r="V141" i="6"/>
  <c r="V140" i="6"/>
  <c r="V139" i="6"/>
  <c r="V138" i="6"/>
  <c r="V137" i="6"/>
  <c r="V136" i="6"/>
  <c r="V177" i="6"/>
  <c r="V135" i="6"/>
  <c r="V176" i="6"/>
  <c r="V134" i="6"/>
  <c r="V133" i="6"/>
  <c r="V132" i="6"/>
  <c r="V131" i="6"/>
  <c r="V175" i="6"/>
  <c r="V174" i="6"/>
  <c r="V4" i="6"/>
  <c r="J89" i="6" l="1"/>
  <c r="K109" i="6"/>
  <c r="L109" i="6"/>
  <c r="K1588" i="6"/>
  <c r="K1645" i="6"/>
  <c r="V1594" i="6"/>
  <c r="L1593" i="6"/>
  <c r="V1593" i="6" s="1"/>
  <c r="V1656" i="6"/>
  <c r="V1654" i="6"/>
  <c r="V1643" i="6"/>
  <c r="V1599" i="6"/>
  <c r="J1598" i="6"/>
  <c r="V1652" i="6"/>
  <c r="L1657" i="6"/>
  <c r="V1657" i="6" s="1"/>
  <c r="V1658" i="6"/>
  <c r="L1646" i="6"/>
  <c r="V1647" i="6"/>
  <c r="L1648" i="6"/>
  <c r="V1648" i="6" s="1"/>
  <c r="V1649" i="6"/>
  <c r="V3" i="6"/>
  <c r="K1651" i="6"/>
  <c r="K1650" i="6" s="1"/>
  <c r="L1651" i="6"/>
  <c r="I2" i="6"/>
  <c r="J2" i="6"/>
  <c r="K276" i="6"/>
  <c r="L1601" i="6"/>
  <c r="L1573" i="6"/>
  <c r="L1555" i="6"/>
  <c r="L1545" i="6"/>
  <c r="L1422" i="6"/>
  <c r="L1379" i="6"/>
  <c r="L600" i="6"/>
  <c r="L437" i="6"/>
  <c r="L440" i="6"/>
  <c r="L279" i="6"/>
  <c r="K672" i="6"/>
  <c r="K1601" i="6"/>
  <c r="K1573" i="6"/>
  <c r="K1555" i="6"/>
  <c r="K1545" i="6"/>
  <c r="K1241" i="6"/>
  <c r="K1094" i="6"/>
  <c r="K279" i="6"/>
  <c r="K1518" i="6"/>
  <c r="K1564" i="6"/>
  <c r="K1491" i="6"/>
  <c r="K1005" i="6"/>
  <c r="K1444" i="6"/>
  <c r="L1500" i="6"/>
  <c r="L1475" i="6"/>
  <c r="L1232" i="6"/>
  <c r="L1101" i="6"/>
  <c r="L1094" i="6"/>
  <c r="L1076" i="6"/>
  <c r="L790" i="6"/>
  <c r="L735" i="6"/>
  <c r="L414" i="6"/>
  <c r="L388" i="6"/>
  <c r="L381" i="6"/>
  <c r="K1288" i="6"/>
  <c r="L397" i="6"/>
  <c r="K1422" i="6"/>
  <c r="K1379" i="6"/>
  <c r="K570" i="6"/>
  <c r="L1510" i="6"/>
  <c r="L1009" i="6"/>
  <c r="L574" i="6"/>
  <c r="L343" i="6"/>
  <c r="L245" i="6"/>
  <c r="L212" i="6"/>
  <c r="L197" i="6"/>
  <c r="L1244" i="6"/>
  <c r="L678" i="6"/>
  <c r="K1548" i="6"/>
  <c r="L1344" i="6"/>
  <c r="L1206" i="6"/>
  <c r="L1211" i="6"/>
  <c r="L1072" i="6"/>
  <c r="L470" i="6"/>
  <c r="L165" i="6"/>
  <c r="L1564" i="6"/>
  <c r="L1426" i="6"/>
  <c r="L751" i="6"/>
  <c r="K1338" i="6"/>
  <c r="K1633" i="6"/>
  <c r="K1582" i="6"/>
  <c r="K1506" i="6"/>
  <c r="K1472" i="6"/>
  <c r="K1375" i="6"/>
  <c r="K1270" i="6"/>
  <c r="K1121" i="6"/>
  <c r="K1088" i="6"/>
  <c r="K1069" i="6"/>
  <c r="K796" i="6"/>
  <c r="K772" i="6"/>
  <c r="K768" i="6"/>
  <c r="K620" i="6"/>
  <c r="K504" i="6"/>
  <c r="K463" i="6"/>
  <c r="K437" i="6"/>
  <c r="K223" i="6"/>
  <c r="L1604" i="6"/>
  <c r="L1491" i="6"/>
  <c r="L1444" i="6"/>
  <c r="L1402" i="6"/>
  <c r="L1280" i="6"/>
  <c r="L610" i="6"/>
  <c r="L570" i="6"/>
  <c r="L358" i="6"/>
  <c r="K1639" i="6"/>
  <c r="K1604" i="6"/>
  <c r="K1510" i="6"/>
  <c r="K1500" i="6"/>
  <c r="K1475" i="6"/>
  <c r="K1468" i="6"/>
  <c r="K1402" i="6"/>
  <c r="K1426" i="6"/>
  <c r="K1364" i="6"/>
  <c r="K1280" i="6"/>
  <c r="K1244" i="6"/>
  <c r="K1236" i="6"/>
  <c r="K1250" i="6"/>
  <c r="K1232" i="6"/>
  <c r="K1101" i="6"/>
  <c r="K1076" i="6"/>
  <c r="K1043" i="6"/>
  <c r="K849" i="6"/>
  <c r="K1025" i="6"/>
  <c r="K805" i="6"/>
  <c r="K1009" i="6"/>
  <c r="K790" i="6"/>
  <c r="K751" i="6"/>
  <c r="K735" i="6"/>
  <c r="K718" i="6"/>
  <c r="K727" i="6"/>
  <c r="K643" i="6"/>
  <c r="K610" i="6"/>
  <c r="K604" i="6"/>
  <c r="K600" i="6"/>
  <c r="K574" i="6"/>
  <c r="K507" i="6"/>
  <c r="K440" i="6"/>
  <c r="K414" i="6"/>
  <c r="K397" i="6"/>
  <c r="K388" i="6"/>
  <c r="K381" i="6"/>
  <c r="K358" i="6"/>
  <c r="K343" i="6"/>
  <c r="K245" i="6"/>
  <c r="K212" i="6"/>
  <c r="K197" i="6"/>
  <c r="K168" i="6"/>
  <c r="L1518" i="6"/>
  <c r="L1236" i="6"/>
  <c r="L849" i="6"/>
  <c r="L727" i="6"/>
  <c r="L643" i="6"/>
  <c r="L604" i="6"/>
  <c r="L168" i="6"/>
  <c r="L1633" i="6"/>
  <c r="L1607" i="6"/>
  <c r="L1582" i="6"/>
  <c r="L1576" i="6"/>
  <c r="L1559" i="6"/>
  <c r="L1515" i="6"/>
  <c r="L1539" i="6"/>
  <c r="L1506" i="6"/>
  <c r="L1486" i="6"/>
  <c r="L1472" i="6"/>
  <c r="L1436" i="6"/>
  <c r="L1465" i="6"/>
  <c r="L1383" i="6"/>
  <c r="L1375" i="6"/>
  <c r="L1360" i="6"/>
  <c r="L1351" i="6"/>
  <c r="L1288" i="6"/>
  <c r="L1295" i="6"/>
  <c r="L1270" i="6"/>
  <c r="L1241" i="6"/>
  <c r="L1275" i="6"/>
  <c r="L1118" i="6"/>
  <c r="L1109" i="6"/>
  <c r="L1115" i="6"/>
  <c r="L1121" i="6"/>
  <c r="L1082" i="6"/>
  <c r="L1088" i="6"/>
  <c r="L1069" i="6"/>
  <c r="L1057" i="6"/>
  <c r="L1047" i="6"/>
  <c r="L858" i="6"/>
  <c r="L1005" i="6"/>
  <c r="L864" i="6"/>
  <c r="L796" i="6"/>
  <c r="L772" i="6"/>
  <c r="L777" i="6"/>
  <c r="L768" i="6"/>
  <c r="L686" i="6"/>
  <c r="L652" i="6"/>
  <c r="L672" i="6"/>
  <c r="L628" i="6"/>
  <c r="L620" i="6"/>
  <c r="L592" i="6"/>
  <c r="L504" i="6"/>
  <c r="L501" i="6"/>
  <c r="L490" i="6"/>
  <c r="L485" i="6"/>
  <c r="L481" i="6"/>
  <c r="L444" i="6"/>
  <c r="L463" i="6"/>
  <c r="L452" i="6"/>
  <c r="L422" i="6"/>
  <c r="L371" i="6"/>
  <c r="L374" i="6"/>
  <c r="L350" i="6"/>
  <c r="L294" i="6"/>
  <c r="L283" i="6"/>
  <c r="L300" i="6"/>
  <c r="L264" i="6"/>
  <c r="L276" i="6"/>
  <c r="L267" i="6"/>
  <c r="L257" i="6"/>
  <c r="L223" i="6"/>
  <c r="L200" i="6"/>
  <c r="L184" i="6"/>
  <c r="L187" i="6"/>
  <c r="L173" i="6"/>
  <c r="L1639" i="6"/>
  <c r="L1548" i="6"/>
  <c r="L1468" i="6"/>
  <c r="L1364" i="6"/>
  <c r="L1338" i="6"/>
  <c r="L1250" i="6"/>
  <c r="L1043" i="6"/>
  <c r="L1025" i="6"/>
  <c r="L805" i="6"/>
  <c r="L718" i="6"/>
  <c r="L507" i="6"/>
  <c r="K1607" i="6"/>
  <c r="K1576" i="6"/>
  <c r="K1559" i="6"/>
  <c r="K1515" i="6"/>
  <c r="K1539" i="6"/>
  <c r="K1486" i="6"/>
  <c r="K1436" i="6"/>
  <c r="K1465" i="6"/>
  <c r="K1383" i="6"/>
  <c r="K1360" i="6"/>
  <c r="K1351" i="6"/>
  <c r="K1344" i="6"/>
  <c r="K1295" i="6"/>
  <c r="K1275" i="6"/>
  <c r="K1206" i="6"/>
  <c r="K1118" i="6"/>
  <c r="K1109" i="6"/>
  <c r="K1115" i="6"/>
  <c r="K1211" i="6"/>
  <c r="K1082" i="6"/>
  <c r="K1072" i="6"/>
  <c r="K1057" i="6"/>
  <c r="K1047" i="6"/>
  <c r="K858" i="6"/>
  <c r="K864" i="6"/>
  <c r="K777" i="6"/>
  <c r="K678" i="6"/>
  <c r="K686" i="6"/>
  <c r="K652" i="6"/>
  <c r="K628" i="6"/>
  <c r="K592" i="6"/>
  <c r="K501" i="6"/>
  <c r="K490" i="6"/>
  <c r="K485" i="6"/>
  <c r="K481" i="6"/>
  <c r="K470" i="6"/>
  <c r="K444" i="6"/>
  <c r="K452" i="6"/>
  <c r="K422" i="6"/>
  <c r="K371" i="6"/>
  <c r="K374" i="6"/>
  <c r="K350" i="6"/>
  <c r="K294" i="6"/>
  <c r="K283" i="6"/>
  <c r="K300" i="6"/>
  <c r="K264" i="6"/>
  <c r="K267" i="6"/>
  <c r="K257" i="6"/>
  <c r="K200" i="6"/>
  <c r="K184" i="6"/>
  <c r="K187" i="6"/>
  <c r="K165" i="6"/>
  <c r="K173" i="6"/>
  <c r="K89" i="6" l="1"/>
  <c r="V165" i="6"/>
  <c r="V109" i="6"/>
  <c r="L89" i="6"/>
  <c r="V89" i="6" s="1"/>
  <c r="V1639" i="6"/>
  <c r="L1598" i="6"/>
  <c r="V1598" i="6" s="1"/>
  <c r="K1598" i="6"/>
  <c r="V1607" i="6"/>
  <c r="L1650" i="6"/>
  <c r="V1650" i="6" s="1"/>
  <c r="V1651" i="6"/>
  <c r="V1646" i="6"/>
  <c r="L1645" i="6"/>
  <c r="V1645" i="6" s="1"/>
  <c r="L2" i="6"/>
  <c r="K2" i="6"/>
  <c r="V2" i="6" l="1"/>
  <c r="M2" i="6"/>
</calcChain>
</file>

<file path=xl/sharedStrings.xml><?xml version="1.0" encoding="utf-8"?>
<sst xmlns="http://schemas.openxmlformats.org/spreadsheetml/2006/main" count="23000" uniqueCount="3324">
  <si>
    <t>ID</t>
  </si>
  <si>
    <t>County</t>
  </si>
  <si>
    <t>NAME</t>
  </si>
  <si>
    <t>Programs</t>
  </si>
  <si>
    <t>Target</t>
  </si>
  <si>
    <t>Status</t>
  </si>
  <si>
    <t>Total Units</t>
  </si>
  <si>
    <t>Market Rate Units</t>
  </si>
  <si>
    <t>Affordable Units</t>
  </si>
  <si>
    <t>Elderly</t>
  </si>
  <si>
    <t>Family</t>
  </si>
  <si>
    <t>FW/FW</t>
  </si>
  <si>
    <t>Homeless</t>
  </si>
  <si>
    <t>Link</t>
  </si>
  <si>
    <t>Special Needs</t>
  </si>
  <si>
    <t>Avg Occ 10/16-3/17</t>
  </si>
  <si>
    <t>Avg Occ 09/15-02/16</t>
  </si>
  <si>
    <t>Avg Occ 11/14-4/15</t>
  </si>
  <si>
    <t>2017-03 Percent Occupied</t>
  </si>
  <si>
    <t>2017-02 Percent Occupied</t>
  </si>
  <si>
    <t>2017-01 Percent Occupied</t>
  </si>
  <si>
    <t>2016-12 Percent Occupied</t>
  </si>
  <si>
    <t>2016-11 Percent Occupied</t>
  </si>
  <si>
    <t>2016-10 Percent Occupied</t>
  </si>
  <si>
    <t>2017-03 Occupied Units</t>
  </si>
  <si>
    <t>2017-02 Occupied Units</t>
  </si>
  <si>
    <t>2017-01 Occupied Units</t>
  </si>
  <si>
    <t>2016-12 Occupied Units</t>
  </si>
  <si>
    <t>2016-11 Occupied Units</t>
  </si>
  <si>
    <t>2016-10 Occupied Units</t>
  </si>
  <si>
    <t>Owner Entity</t>
  </si>
  <si>
    <t>HUD/RD RA Units</t>
  </si>
  <si>
    <t>Latitude</t>
  </si>
  <si>
    <t>Longitude</t>
  </si>
  <si>
    <t>Alachua</t>
  </si>
  <si>
    <t>400 Apartments</t>
  </si>
  <si>
    <t>HC-9% '14</t>
  </si>
  <si>
    <t>Active</t>
  </si>
  <si>
    <t>96.04%</t>
  </si>
  <si>
    <t>Southport Financial Services, Inc</t>
  </si>
  <si>
    <t>Arbours at Tumblin Creek</t>
  </si>
  <si>
    <t>HC-9% '13</t>
  </si>
  <si>
    <t>Pipeline</t>
  </si>
  <si>
    <t>Arbour Valley Development, LLC</t>
  </si>
  <si>
    <t>-</t>
  </si>
  <si>
    <t>Brookside</t>
  </si>
  <si>
    <t>HC-4% '03|Local Bonds '03|SAIL '04</t>
  </si>
  <si>
    <t>95.45%</t>
  </si>
  <si>
    <t>93.75%</t>
  </si>
  <si>
    <t>96.59%</t>
  </si>
  <si>
    <t>CED Companies</t>
  </si>
  <si>
    <t>Eden Park at Ironwood</t>
  </si>
  <si>
    <t>HC-4% '05|Local Bonds '05|SAIL '00</t>
  </si>
  <si>
    <t>99.04%</t>
  </si>
  <si>
    <t>Jennings Development Group, Inc.</t>
  </si>
  <si>
    <t>Forest Green and Village Green</t>
  </si>
  <si>
    <t>HC-4% '04|Local Bonds '04</t>
  </si>
  <si>
    <t>95.33%</t>
  </si>
  <si>
    <t>92.17%</t>
  </si>
  <si>
    <t>97.17%</t>
  </si>
  <si>
    <t>99.00%</t>
  </si>
  <si>
    <t>97.00%</t>
  </si>
  <si>
    <t>94.00%</t>
  </si>
  <si>
    <t>93.00%</t>
  </si>
  <si>
    <t>GH Capital LLC</t>
  </si>
  <si>
    <t>Gardenia Garden</t>
  </si>
  <si>
    <t>HC-9% '12</t>
  </si>
  <si>
    <t>96.83%</t>
  </si>
  <si>
    <t>96.00%</t>
  </si>
  <si>
    <t>98.00%</t>
  </si>
  <si>
    <t>Gardenia Garden Inc.</t>
  </si>
  <si>
    <t>Harbor Cove</t>
  </si>
  <si>
    <t>HC-4% '02|Local Bonds '02|SAIL '02</t>
  </si>
  <si>
    <t>96.07%</t>
  </si>
  <si>
    <t>Horizon House Sunset</t>
  </si>
  <si>
    <t>SAIL '00</t>
  </si>
  <si>
    <t>93.33%</t>
  </si>
  <si>
    <t>95.00%</t>
  </si>
  <si>
    <t>96.25%</t>
  </si>
  <si>
    <t>90.00%</t>
  </si>
  <si>
    <t>87.50%</t>
  </si>
  <si>
    <t>Community Housing Partners Corporation</t>
  </si>
  <si>
    <t>Lewis Place at Ironwood</t>
  </si>
  <si>
    <t>HC-4% '00|SAIL '99</t>
  </si>
  <si>
    <t>100.00%</t>
  </si>
  <si>
    <t>Partnership Inc.</t>
  </si>
  <si>
    <t>Madison Cove</t>
  </si>
  <si>
    <t>HC-9% '96|HOME '96</t>
  </si>
  <si>
    <t>97.59%</t>
  </si>
  <si>
    <t>Davis and Sons Construction Company Inc</t>
  </si>
  <si>
    <t>Majestic Oaks</t>
  </si>
  <si>
    <t>HC-9% '15</t>
  </si>
  <si>
    <t>Pine Meadow - Gainesville</t>
  </si>
  <si>
    <t>HC-4% '11|HOME '09|MMRB '10</t>
  </si>
  <si>
    <t>99.15%</t>
  </si>
  <si>
    <t>98.72%</t>
  </si>
  <si>
    <t>Royal American Development Inc.</t>
  </si>
  <si>
    <t>Reserve at Kanapaha</t>
  </si>
  <si>
    <t>HC-4% '98</t>
  </si>
  <si>
    <t>Family|MR</t>
  </si>
  <si>
    <t>94.98%</t>
  </si>
  <si>
    <t>97.06%</t>
  </si>
  <si>
    <t>Santa Fe Oaks I</t>
  </si>
  <si>
    <t>HC-4% '08|HC-9% '90|Local Bonds '08</t>
  </si>
  <si>
    <t>Richman Group</t>
  </si>
  <si>
    <t>Santa Fe Oaks II</t>
  </si>
  <si>
    <t>HC-4% '08|HC-9% '92|Local Bonds '09</t>
  </si>
  <si>
    <t>Savannah</t>
  </si>
  <si>
    <t>MMRB '01</t>
  </si>
  <si>
    <t>95.51%</t>
  </si>
  <si>
    <t>96.63%</t>
  </si>
  <si>
    <t>Avanath Capital Management LLC</t>
  </si>
  <si>
    <t>Tiger Bay Court</t>
  </si>
  <si>
    <t>HC-9% '06</t>
  </si>
  <si>
    <t>96.88%</t>
  </si>
  <si>
    <t>95.83%</t>
  </si>
  <si>
    <t>97.92%</t>
  </si>
  <si>
    <t>Verdant Cove</t>
  </si>
  <si>
    <t>HC-9% '01</t>
  </si>
  <si>
    <t>98.57%</t>
  </si>
  <si>
    <t>Dominium LLC</t>
  </si>
  <si>
    <t>Village Oaks</t>
  </si>
  <si>
    <t>HC-9% '99</t>
  </si>
  <si>
    <t>Creative Choice Homes, Inc.</t>
  </si>
  <si>
    <t>Woodland Park I</t>
  </si>
  <si>
    <t>HC-9% '16|SAIL '16</t>
  </si>
  <si>
    <t>Baker</t>
  </si>
  <si>
    <t>American Way Townhomes</t>
  </si>
  <si>
    <t>HOME '16</t>
  </si>
  <si>
    <t>Baker Manor</t>
  </si>
  <si>
    <t>SAIL '97</t>
  </si>
  <si>
    <t>National Development Foundation, Inc.</t>
  </si>
  <si>
    <t>Bay</t>
  </si>
  <si>
    <t>Andrews Place</t>
  </si>
  <si>
    <t>HC-4% '03|MMRB '02</t>
  </si>
  <si>
    <t>99.25%</t>
  </si>
  <si>
    <t>97.75%</t>
  </si>
  <si>
    <t>Rea Development Company</t>
  </si>
  <si>
    <t>Andrews Place II</t>
  </si>
  <si>
    <t>HC-4% '04|Local Bonds '04|SAIL '04</t>
  </si>
  <si>
    <t>98.06%</t>
  </si>
  <si>
    <t>98.33%</t>
  </si>
  <si>
    <t>Edgewood</t>
  </si>
  <si>
    <t>Exchange '10|HC-9% '10</t>
  </si>
  <si>
    <t>Foxwood</t>
  </si>
  <si>
    <t>89.00%</t>
  </si>
  <si>
    <t>Pana Villa</t>
  </si>
  <si>
    <t>Exchange '09|HC-9% '09|HOME '10|TCAP '09</t>
  </si>
  <si>
    <t>94.44%</t>
  </si>
  <si>
    <t>Panama Commons</t>
  </si>
  <si>
    <t>Exchange '09|SAIL '09</t>
  </si>
  <si>
    <t>96.56%</t>
  </si>
  <si>
    <t>Paces Foundation, Inc.</t>
  </si>
  <si>
    <t>Pelican Pointe</t>
  </si>
  <si>
    <t>ELI '16|HC-4% '16|MMRB '16|SAIL '15</t>
  </si>
  <si>
    <t>Pinnacle at Hammock Crossings</t>
  </si>
  <si>
    <t>Pinnacle at Hammock Place</t>
  </si>
  <si>
    <t>HC-9% '03</t>
  </si>
  <si>
    <t>97.85%</t>
  </si>
  <si>
    <t>97.73%</t>
  </si>
  <si>
    <t>Pinnacle Housing Group LLC</t>
  </si>
  <si>
    <t>Pinnacle at Hammock Square</t>
  </si>
  <si>
    <t>98.67%</t>
  </si>
  <si>
    <t>Reserve at Northshore</t>
  </si>
  <si>
    <t>HC-4% '98|MMRB '97</t>
  </si>
  <si>
    <t>97.50%</t>
  </si>
  <si>
    <t>Sand Dunes</t>
  </si>
  <si>
    <t>HC-4% '12|HOME '10|MMRB '10</t>
  </si>
  <si>
    <t>99.20%</t>
  </si>
  <si>
    <t>Siena Gardens</t>
  </si>
  <si>
    <t>HC-9% '02|SAIL '02</t>
  </si>
  <si>
    <t>98.89%</t>
  </si>
  <si>
    <t>Gatehouse Group, Inc.</t>
  </si>
  <si>
    <t>Stone Harbor</t>
  </si>
  <si>
    <t>HC-4% '03|MMRB '02|SAIL '02</t>
  </si>
  <si>
    <t>98.13%</t>
  </si>
  <si>
    <t>98.75%</t>
  </si>
  <si>
    <t>99.38%</t>
  </si>
  <si>
    <t>Stone Harbor II</t>
  </si>
  <si>
    <t>HC-9% '04</t>
  </si>
  <si>
    <t>Southern Affordable Services Inc.</t>
  </si>
  <si>
    <t>Bradford</t>
  </si>
  <si>
    <t>Pine Forest II</t>
  </si>
  <si>
    <t>HC-4% '16|Local Bonds '16</t>
  </si>
  <si>
    <t>Lease-Up</t>
  </si>
  <si>
    <t>Whispering Oaks - Starke</t>
  </si>
  <si>
    <t>88.89%</t>
  </si>
  <si>
    <t>89.17%</t>
  </si>
  <si>
    <t>Herman &amp; Kittle Properties, Inc.</t>
  </si>
  <si>
    <t>Brevard</t>
  </si>
  <si>
    <t>Clear Pond Estates</t>
  </si>
  <si>
    <t>ELI '16|HC-4% '16|MMRB '16|SAIL '16</t>
  </si>
  <si>
    <t>Clearlake Isles</t>
  </si>
  <si>
    <t>Crane Creek Senior</t>
  </si>
  <si>
    <t>Elderly|MR</t>
  </si>
  <si>
    <t>99.21%</t>
  </si>
  <si>
    <t>Emerald Place</t>
  </si>
  <si>
    <t>HC-9% '94</t>
  </si>
  <si>
    <t>Hammock Harbor</t>
  </si>
  <si>
    <t>HC-9% '09|HOME '10|TCAP '09</t>
  </si>
  <si>
    <t>99.18%</t>
  </si>
  <si>
    <t>98.36%</t>
  </si>
  <si>
    <t>Atlantic Housing Partners, LLLP</t>
  </si>
  <si>
    <t>Hickory Pointe</t>
  </si>
  <si>
    <t>HC-9% '98</t>
  </si>
  <si>
    <t>98.52%</t>
  </si>
  <si>
    <t>Banyan Realty Advisors</t>
  </si>
  <si>
    <t>Luna Trails</t>
  </si>
  <si>
    <t>HC-9% '17</t>
  </si>
  <si>
    <t>Malabar Cove I</t>
  </si>
  <si>
    <t>ELI '07|HC-4% '08|Local Bonds '08|SAIL '07</t>
  </si>
  <si>
    <t>96.05%</t>
  </si>
  <si>
    <t>Malabar Cove II</t>
  </si>
  <si>
    <t>HC-4% '07|Local Bonds '07|SAIL '10</t>
  </si>
  <si>
    <t>Manatee Cove</t>
  </si>
  <si>
    <t>HC-4% '05|Local Bonds '05|SAIL '05</t>
  </si>
  <si>
    <t>Mission Bay</t>
  </si>
  <si>
    <t>HC-4% '03|MMRB '01</t>
  </si>
  <si>
    <t>96.39%</t>
  </si>
  <si>
    <t>Cornerstone Group Development LLC</t>
  </si>
  <si>
    <t>Oak Meadows</t>
  </si>
  <si>
    <t>HC-4% '08|Local Bonds '08|RRLP '06</t>
  </si>
  <si>
    <t>96.67%</t>
  </si>
  <si>
    <t>Beneficial Communities LLC</t>
  </si>
  <si>
    <t>Palmetto Ridge Estates</t>
  </si>
  <si>
    <t>HC-4% '07|MMRB '05|RRLP '05</t>
  </si>
  <si>
    <t>96.35%</t>
  </si>
  <si>
    <t>AIG Global Real Estate Investment Corp.</t>
  </si>
  <si>
    <t>Park Villas</t>
  </si>
  <si>
    <t>92.19%</t>
  </si>
  <si>
    <t>90.63%</t>
  </si>
  <si>
    <t>Cascade Affordable Housing LLC</t>
  </si>
  <si>
    <t>Park at Palm Bay</t>
  </si>
  <si>
    <t>HC-4% '00|MMRB '00</t>
  </si>
  <si>
    <t>McCormack Baron Salazar, Inc.</t>
  </si>
  <si>
    <t>Parkway Place</t>
  </si>
  <si>
    <t>99.65%</t>
  </si>
  <si>
    <t>Pineda Village</t>
  </si>
  <si>
    <t>HC-9% '16</t>
  </si>
  <si>
    <t>Royal Palms Senior</t>
  </si>
  <si>
    <t>HC-9% '05</t>
  </si>
  <si>
    <t>91.67%</t>
  </si>
  <si>
    <t>Sabal Palms</t>
  </si>
  <si>
    <t>HC-9% '90</t>
  </si>
  <si>
    <t>Timber Trace - Titusville</t>
  </si>
  <si>
    <t>HC-4% '08|Local Bonds '06|SAIL '07</t>
  </si>
  <si>
    <t>Trinity Towers East</t>
  </si>
  <si>
    <t>EHCL '15|ELI '15|HC-4% '16|MMRB '16|SAIL '15</t>
  </si>
  <si>
    <t>Preservation of Affordable Housing Inc.</t>
  </si>
  <si>
    <t>Trinity Towers West</t>
  </si>
  <si>
    <t>Wickham Club</t>
  </si>
  <si>
    <t>HC-4% '05|Local Bonds '04|SAIL '04</t>
  </si>
  <si>
    <t>Willow Brook Village</t>
  </si>
  <si>
    <t>SAIL '96</t>
  </si>
  <si>
    <t>98.51%</t>
  </si>
  <si>
    <t>Community Housing Initiative, Inc.</t>
  </si>
  <si>
    <t>Broward</t>
  </si>
  <si>
    <t>Arbor View</t>
  </si>
  <si>
    <t>Atlantic Palms</t>
  </si>
  <si>
    <t>HC-9% '02</t>
  </si>
  <si>
    <t>Banyan Pointe</t>
  </si>
  <si>
    <t>HC-4% '00|SAIL '00</t>
  </si>
  <si>
    <t>Boulevard Art Lofts</t>
  </si>
  <si>
    <t>HOME '15|PLP '14</t>
  </si>
  <si>
    <t>Bridgewater Place</t>
  </si>
  <si>
    <t>HC-4% '99</t>
  </si>
  <si>
    <t>99.36%</t>
  </si>
  <si>
    <t>Broward Gardens</t>
  </si>
  <si>
    <t>Cameron Cove</t>
  </si>
  <si>
    <t>MMRB '85</t>
  </si>
  <si>
    <t>Henderson Global Investors (North America) Inc.</t>
  </si>
  <si>
    <t>Captiva Cove</t>
  </si>
  <si>
    <t>Captiva Cove II</t>
  </si>
  <si>
    <t>HC-4% '14|HOME '14|MMRB '14</t>
  </si>
  <si>
    <t>98.86%</t>
  </si>
  <si>
    <t>Caravel Arms</t>
  </si>
  <si>
    <t>ELI '14|HC-4% '14|MMRB '14|SAIL '14</t>
  </si>
  <si>
    <t>Chaves Lake</t>
  </si>
  <si>
    <t>HC-4% '01|SAIL '00</t>
  </si>
  <si>
    <t>99.58%</t>
  </si>
  <si>
    <t>RS Development Corporation</t>
  </si>
  <si>
    <t>City Vista</t>
  </si>
  <si>
    <t>Colonial Park</t>
  </si>
  <si>
    <t>HC-4% '03|Local Bonds '02|SAIL '02</t>
  </si>
  <si>
    <t>Related Companies of New York</t>
  </si>
  <si>
    <t>Cross Keys II</t>
  </si>
  <si>
    <t>Crystal Lakes</t>
  </si>
  <si>
    <t>Broward County Housing Authority</t>
  </si>
  <si>
    <t>Cypress Grove</t>
  </si>
  <si>
    <t>Housing Preservation Trust Inc.</t>
  </si>
  <si>
    <t>Dixie Court</t>
  </si>
  <si>
    <t>HC-9% '06|SAIL '06</t>
  </si>
  <si>
    <t>Housing Enterprises of Fort Lauderdale Inc.</t>
  </si>
  <si>
    <t>Dixie Court II</t>
  </si>
  <si>
    <t>HC-4% '08|MMRB '06|RRLP '06</t>
  </si>
  <si>
    <t>Dixie Court III</t>
  </si>
  <si>
    <t>ELI '07|HC-9% '08</t>
  </si>
  <si>
    <t>98.80%</t>
  </si>
  <si>
    <t>Douglas Gardens V</t>
  </si>
  <si>
    <t>Dr. Kennedy Homes</t>
  </si>
  <si>
    <t>Eagle Pointe</t>
  </si>
  <si>
    <t>HC-4% '02|SAIL '04</t>
  </si>
  <si>
    <t>East Village</t>
  </si>
  <si>
    <t>Eclipse</t>
  </si>
  <si>
    <t>HC-9% '07|RRLP '06</t>
  </si>
  <si>
    <t>Emerald Palms - Fort Lauderdale</t>
  </si>
  <si>
    <t>HC-4% '01|SAIL '01</t>
  </si>
  <si>
    <t>Park Place Enterprises</t>
  </si>
  <si>
    <t>Falls at Bonaventure</t>
  </si>
  <si>
    <t>HC-9% '93</t>
  </si>
  <si>
    <t>Roizman and Company</t>
  </si>
  <si>
    <t>Gardens at Driftwood</t>
  </si>
  <si>
    <t>HC-9% '09</t>
  </si>
  <si>
    <t>Golden Square</t>
  </si>
  <si>
    <t>Pompano Beach Housing Authority</t>
  </si>
  <si>
    <t>Golden Villas</t>
  </si>
  <si>
    <t>Golf View Gardens</t>
  </si>
  <si>
    <t>Carlisle Development Group</t>
  </si>
  <si>
    <t>Gulfstream</t>
  </si>
  <si>
    <t>HC-4% '01|MMRB '98</t>
  </si>
  <si>
    <t>96.18%</t>
  </si>
  <si>
    <t>Harbour Cove</t>
  </si>
  <si>
    <t>HC-4% '03|Local Bonds '03|SAIL '03</t>
  </si>
  <si>
    <t>Heritage at Pompano Station</t>
  </si>
  <si>
    <t>Heron Pointe</t>
  </si>
  <si>
    <t>HC-4% '98|SAIL '99</t>
  </si>
  <si>
    <t>Highland Gardens II</t>
  </si>
  <si>
    <t>98.17%</t>
  </si>
  <si>
    <t>Laguna Pointe</t>
  </si>
  <si>
    <t>Lakes at Deerfield</t>
  </si>
  <si>
    <t>HC-4% '94</t>
  </si>
  <si>
    <t>GFI Properties Holdings LLC</t>
  </si>
  <si>
    <t>Lauderhill Point</t>
  </si>
  <si>
    <t>HC-4% '08|Local Bonds '08|MMRB '89</t>
  </si>
  <si>
    <t>Michaels Development Company, Inc.</t>
  </si>
  <si>
    <t>Mar Lago Village</t>
  </si>
  <si>
    <t>Meridian - Hollywood</t>
  </si>
  <si>
    <t>95.42%</t>
  </si>
  <si>
    <t>Monterra</t>
  </si>
  <si>
    <t>HC-4% '11|HOME '10|MMRB '10</t>
  </si>
  <si>
    <t>NRP Group LLC</t>
  </si>
  <si>
    <t>Northwest Gardens</t>
  </si>
  <si>
    <t>Exchange '09</t>
  </si>
  <si>
    <t>Northwest Gardens II</t>
  </si>
  <si>
    <t>Housing Authority City of Fort Lauderdale</t>
  </si>
  <si>
    <t>Northwest Gardens III</t>
  </si>
  <si>
    <t>Northwest Gardens IV</t>
  </si>
  <si>
    <t>Northwest Gardens V</t>
  </si>
  <si>
    <t>ELI '14|HC-4% '15|SAIL '14</t>
  </si>
  <si>
    <t>Atlantic Pacific Communities LLC</t>
  </si>
  <si>
    <t>Oakland Preserve</t>
  </si>
  <si>
    <t>Oaks at Pompano</t>
  </si>
  <si>
    <t>HC-4% '97</t>
  </si>
  <si>
    <t>Palms of Deerfield</t>
  </si>
  <si>
    <t>ELI '16|HC-4% '16|SAIL '16</t>
  </si>
  <si>
    <t>Palms of Deerfield Beach</t>
  </si>
  <si>
    <t>HC-4% '07|Local Bonds '07</t>
  </si>
  <si>
    <t>Deerfield Beach Housing Authority</t>
  </si>
  <si>
    <t>Pembroke Gardens</t>
  </si>
  <si>
    <t>HC-4% '00</t>
  </si>
  <si>
    <t>Pembroke Park</t>
  </si>
  <si>
    <t>HC-4% '99|SAIL '98</t>
  </si>
  <si>
    <t>Pembroke Villas</t>
  </si>
  <si>
    <t>HC-4% '02|Local Bonds '01</t>
  </si>
  <si>
    <t>97.78%</t>
  </si>
  <si>
    <t>Pinnacle Village</t>
  </si>
  <si>
    <t>99.32%</t>
  </si>
  <si>
    <t>Pinnacle at Avery Glen</t>
  </si>
  <si>
    <t>Pinnacle at Tarpon River</t>
  </si>
  <si>
    <t>Praxis of Deerfield Beach II</t>
  </si>
  <si>
    <t>HC-9% '94|HOME '93</t>
  </si>
  <si>
    <t>SJM Partners, Inc.</t>
  </si>
  <si>
    <t>Praxis of Deerfield Beach III</t>
  </si>
  <si>
    <t>Progresso Point</t>
  </si>
  <si>
    <t>Prospect Park</t>
  </si>
  <si>
    <t>Regal Trace</t>
  </si>
  <si>
    <t>HC-9% '94|SAIL '93</t>
  </si>
  <si>
    <t>97.30%</t>
  </si>
  <si>
    <t>Milton L. Jones Realty, Inc.</t>
  </si>
  <si>
    <t>Regency Gardens</t>
  </si>
  <si>
    <t>HC-9% '00|SAIL '02</t>
  </si>
  <si>
    <t>Residences at Crystal Lake</t>
  </si>
  <si>
    <t>ELI '14|HC-4% '15|Local Bonds '15|SAIL '14</t>
  </si>
  <si>
    <t>NuRock Development Group, Inc.</t>
  </si>
  <si>
    <t>Sailboat Bend</t>
  </si>
  <si>
    <t>Sailboat Bend Artists Lofts</t>
  </si>
  <si>
    <t>HC-4% '06|Local Bonds '06</t>
  </si>
  <si>
    <t>Artspace Projects Inc.</t>
  </si>
  <si>
    <t>Saint Croix</t>
  </si>
  <si>
    <t>HC-4% '02|SAIL '02</t>
  </si>
  <si>
    <t>Sanctuary Cove</t>
  </si>
  <si>
    <t>Sorrento at Miramar</t>
  </si>
  <si>
    <t>St. Andrew Tower II</t>
  </si>
  <si>
    <t>Stanley Terrace</t>
  </si>
  <si>
    <t>HC-4% '14|Local Bonds '14</t>
  </si>
  <si>
    <t>Stirling</t>
  </si>
  <si>
    <t>HC-4% '98|SAIL '98</t>
  </si>
  <si>
    <t>CFH Group LLC</t>
  </si>
  <si>
    <t>Stirling II</t>
  </si>
  <si>
    <t>HC-4% '01</t>
  </si>
  <si>
    <t>Summerlake</t>
  </si>
  <si>
    <t>98.15%</t>
  </si>
  <si>
    <t>Suncrest Court</t>
  </si>
  <si>
    <t>Tallman Pines</t>
  </si>
  <si>
    <t>Tallman Pines II</t>
  </si>
  <si>
    <t>HC-4% '07|MMRB '06|RRLP '06</t>
  </si>
  <si>
    <t>Town Park Crossing</t>
  </si>
  <si>
    <t>Venice Cove</t>
  </si>
  <si>
    <t>Village Place</t>
  </si>
  <si>
    <t>Housing Trust Group LLC</t>
  </si>
  <si>
    <t>Villas de Mallorca</t>
  </si>
  <si>
    <t>Royal Castle Development</t>
  </si>
  <si>
    <t>Wisdom Village Crossing</t>
  </si>
  <si>
    <t>Woodsdale Oaks</t>
  </si>
  <si>
    <t>HC-4% '07|HC-9% '90|Local Bonds '07|SAIL '90</t>
  </si>
  <si>
    <t>Related Group of Florida</t>
  </si>
  <si>
    <t>Charlotte</t>
  </si>
  <si>
    <t>Charleston Cay</t>
  </si>
  <si>
    <t>Wendover Housing Partners LLC</t>
  </si>
  <si>
    <t>Charlotte Crossing</t>
  </si>
  <si>
    <t>Carlisle Group Inc.</t>
  </si>
  <si>
    <t>Gulf Breeze</t>
  </si>
  <si>
    <t>HC-4% '08|Local Bonds '05|RRLP '05</t>
  </si>
  <si>
    <t>Norstar Development USA, L.P.</t>
  </si>
  <si>
    <t>Hampton Point</t>
  </si>
  <si>
    <t>ELI '12|HC-4% '03|MMRB '03</t>
  </si>
  <si>
    <t>98.94%</t>
  </si>
  <si>
    <t>Picerne Affordable Development, LLC</t>
  </si>
  <si>
    <t>Marian Manor</t>
  </si>
  <si>
    <t>HOME '07</t>
  </si>
  <si>
    <t>96.24%</t>
  </si>
  <si>
    <t>98.39%</t>
  </si>
  <si>
    <t>96.77%</t>
  </si>
  <si>
    <t>Catholic Charities Housing Diocese of Venice, Inc.</t>
  </si>
  <si>
    <t>Murdock Circle</t>
  </si>
  <si>
    <t>HC-4% '01|Local Bonds '00|MMRB '10|SAIL '00</t>
  </si>
  <si>
    <t>Rotonda Lakes</t>
  </si>
  <si>
    <t>HC-9% '97</t>
  </si>
  <si>
    <t>RWG West Properties, Inc.</t>
  </si>
  <si>
    <t>Seven Palms</t>
  </si>
  <si>
    <t>HC-9% '00|HOME '00</t>
  </si>
  <si>
    <t>97.62%</t>
  </si>
  <si>
    <t>Verandas of Punta Gorda</t>
  </si>
  <si>
    <t>Verandas of Punta Gorda II</t>
  </si>
  <si>
    <t>Citrus</t>
  </si>
  <si>
    <t>Floral Oaks</t>
  </si>
  <si>
    <t>HC-9% '92</t>
  </si>
  <si>
    <t>93.98%</t>
  </si>
  <si>
    <t>Hallmark Companies, Inc.</t>
  </si>
  <si>
    <t>Forest Ridge</t>
  </si>
  <si>
    <t>Green Mills Group LLC</t>
  </si>
  <si>
    <t>Heron Woods</t>
  </si>
  <si>
    <t>HOME '00</t>
  </si>
  <si>
    <t>92.00%</t>
  </si>
  <si>
    <t>Community Housing Partners Corp of Florida</t>
  </si>
  <si>
    <t>Inverness Club</t>
  </si>
  <si>
    <t>Dewar Properties</t>
  </si>
  <si>
    <t>Magnolia Village</t>
  </si>
  <si>
    <t>HOME '03</t>
  </si>
  <si>
    <t>94.38%</t>
  </si>
  <si>
    <t>Marina Del Ray</t>
  </si>
  <si>
    <t>Nature Walk</t>
  </si>
  <si>
    <t>HOME '05</t>
  </si>
  <si>
    <t>Pelican Cove - Crystal River</t>
  </si>
  <si>
    <t>82.35%</t>
  </si>
  <si>
    <t>Sanchez Planning Development Inc.</t>
  </si>
  <si>
    <t>River Reach - Crystal River</t>
  </si>
  <si>
    <t>96.03%</t>
  </si>
  <si>
    <t>Clay</t>
  </si>
  <si>
    <t>Briarwood</t>
  </si>
  <si>
    <t>HC-4% '07|MMRB '06|SAIL '06</t>
  </si>
  <si>
    <t>Dimension One Realty, Inc.</t>
  </si>
  <si>
    <t>Cassie Gardens</t>
  </si>
  <si>
    <t>Clay Springs</t>
  </si>
  <si>
    <t>Holly Cove</t>
  </si>
  <si>
    <t>HC-4% '95|SAIL '96</t>
  </si>
  <si>
    <t>94.72%</t>
  </si>
  <si>
    <t>97.52%</t>
  </si>
  <si>
    <t>Vestcor Development Corporation, Inc.</t>
  </si>
  <si>
    <t>Hunter's Run</t>
  </si>
  <si>
    <t>HC-4% '01|MMRB '01</t>
  </si>
  <si>
    <t>Peninsula Developers, Inc.</t>
  </si>
  <si>
    <t>Madison Commons</t>
  </si>
  <si>
    <t>Middletowne</t>
  </si>
  <si>
    <t>MERP '15|SAIL '00</t>
  </si>
  <si>
    <t>Collier</t>
  </si>
  <si>
    <t>Bear Creek - Naples</t>
  </si>
  <si>
    <t>HC-9% '93|SAIL '93</t>
  </si>
  <si>
    <t>Ortsac Investments, LLC</t>
  </si>
  <si>
    <t>Brittany Bay</t>
  </si>
  <si>
    <t>HC-4% '02|HOME '01</t>
  </si>
  <si>
    <t>Brittany Bay II</t>
  </si>
  <si>
    <t>Bromelia Place</t>
  </si>
  <si>
    <t>Kipling Capital LP</t>
  </si>
  <si>
    <t>College Park</t>
  </si>
  <si>
    <t>HC-4% '98|MMRB '06</t>
  </si>
  <si>
    <t>Crestview Park</t>
  </si>
  <si>
    <t>Crestview Park II</t>
  </si>
  <si>
    <t>Eden Gardens</t>
  </si>
  <si>
    <t>FW|FW</t>
  </si>
  <si>
    <t>Everglades Housing Group Incorporated</t>
  </si>
  <si>
    <t>Eden Gardens II</t>
  </si>
  <si>
    <t>SAIL '06</t>
  </si>
  <si>
    <t>FW|FW|MR</t>
  </si>
  <si>
    <t>Esperanza Place</t>
  </si>
  <si>
    <t>SAIL '08</t>
  </si>
  <si>
    <t>Florida Nonprofit Services, Inc.</t>
  </si>
  <si>
    <t>George Washington Carver</t>
  </si>
  <si>
    <t>HC-4% '05|Local Bonds '05</t>
  </si>
  <si>
    <t>American Community Developers, Inc.</t>
  </si>
  <si>
    <t>Jasmine Cay</t>
  </si>
  <si>
    <t>Read Property Group LLC</t>
  </si>
  <si>
    <t>Laurel Ridge</t>
  </si>
  <si>
    <t>Pacifica Companies LLC</t>
  </si>
  <si>
    <t>Main Street Village</t>
  </si>
  <si>
    <t>Big Cypress Housing Corporation</t>
  </si>
  <si>
    <t>Noah's Landing</t>
  </si>
  <si>
    <t>ELI '12|HC-4% '01|MMRB '01</t>
  </si>
  <si>
    <t>Oakhaven</t>
  </si>
  <si>
    <t>HC-9% '91</t>
  </si>
  <si>
    <t>Metis Property Group LLC</t>
  </si>
  <si>
    <t>Ospreys Landing</t>
  </si>
  <si>
    <t>Saddlebrook Village</t>
  </si>
  <si>
    <t>Sanders Pines</t>
  </si>
  <si>
    <t>HC-9% '90|SAIL '89</t>
  </si>
  <si>
    <t>Summer Glen</t>
  </si>
  <si>
    <t>Summer Lakes</t>
  </si>
  <si>
    <t>HC-4% '04|Local Bonds '03|SAIL '03</t>
  </si>
  <si>
    <t>Summer Lakes II</t>
  </si>
  <si>
    <t>Timber Ridge of Immokalee</t>
  </si>
  <si>
    <t>HC-9% '94|SAIL '94</t>
  </si>
  <si>
    <t>Tuscan Isle</t>
  </si>
  <si>
    <t>ELI '14|HC-4% '02</t>
  </si>
  <si>
    <t>Villas of Capri</t>
  </si>
  <si>
    <t>HC-4% '96|HOME '96</t>
  </si>
  <si>
    <t>Whistler's Cove</t>
  </si>
  <si>
    <t>HC-4% '99|MMRB '98</t>
  </si>
  <si>
    <t>Whistler's Green</t>
  </si>
  <si>
    <t>HC-4% '99|HOME '99|Local Bonds '15</t>
  </si>
  <si>
    <t>Wild Pines of Naples II</t>
  </si>
  <si>
    <t>Wild Pines of Naples, Phase II, Ltd.</t>
  </si>
  <si>
    <t>Windsong Club</t>
  </si>
  <si>
    <t>HC-9% '91|SAIL '91</t>
  </si>
  <si>
    <t>Columbia</t>
  </si>
  <si>
    <t>Cedar Park</t>
  </si>
  <si>
    <t>Lake City Villas</t>
  </si>
  <si>
    <t>86.11%</t>
  </si>
  <si>
    <t>Thornwood Terrace</t>
  </si>
  <si>
    <t>HC-9% '00|SAIL '00</t>
  </si>
  <si>
    <t>Windsong I - Lake City</t>
  </si>
  <si>
    <t>Starwood Capital Group</t>
  </si>
  <si>
    <t>Windsong II - Lake City</t>
  </si>
  <si>
    <t>DeSoto</t>
  </si>
  <si>
    <t>Arcadia Oaks</t>
  </si>
  <si>
    <t>HC-4% '08|Local Bonds '08</t>
  </si>
  <si>
    <t>Arcadia Housing Authority</t>
  </si>
  <si>
    <t>Casa San Juan Bosco</t>
  </si>
  <si>
    <t>Casa San Juan Bosco Community II</t>
  </si>
  <si>
    <t>HOME '14</t>
  </si>
  <si>
    <t>Cyndy's Place</t>
  </si>
  <si>
    <t>N Vision Communities, Inc.</t>
  </si>
  <si>
    <t>Desoto Landing</t>
  </si>
  <si>
    <t>Heron Cove</t>
  </si>
  <si>
    <t>HOME '06</t>
  </si>
  <si>
    <t>Jacaranda Trail</t>
  </si>
  <si>
    <t>HC-9% '01|SAIL '01</t>
  </si>
  <si>
    <t>88.00%</t>
  </si>
  <si>
    <t>Jacaranda Trail II</t>
  </si>
  <si>
    <t>McPines</t>
  </si>
  <si>
    <t>HC-9% '03|MERP '15|SAIL '02</t>
  </si>
  <si>
    <t>Oaks Trail</t>
  </si>
  <si>
    <t>St. John Paul II Villas</t>
  </si>
  <si>
    <t>Turner Senior Apartments at Five Ash</t>
  </si>
  <si>
    <t>HOME '16|PLP '16</t>
  </si>
  <si>
    <t>Wood Park Pointe</t>
  </si>
  <si>
    <t>T. Mannausa and Company</t>
  </si>
  <si>
    <t>Wood Park Pointe II</t>
  </si>
  <si>
    <t>Duval</t>
  </si>
  <si>
    <t>Avesta Kings Trail</t>
  </si>
  <si>
    <t>HC-4% '96</t>
  </si>
  <si>
    <t>Tzadik Consulting</t>
  </si>
  <si>
    <t>Azalea Ridge</t>
  </si>
  <si>
    <t>Tenth Street Properties</t>
  </si>
  <si>
    <t>Baldwin Village</t>
  </si>
  <si>
    <t>Banyan Bay</t>
  </si>
  <si>
    <t>Nepsa Property Investors Inc.</t>
  </si>
  <si>
    <t>Bennett Creek</t>
  </si>
  <si>
    <t>HC-4% '11|Local Bonds '11</t>
  </si>
  <si>
    <t>Brentwood Lake</t>
  </si>
  <si>
    <t>Jacksonville Housing Authority</t>
  </si>
  <si>
    <t>Brookwood Forest</t>
  </si>
  <si>
    <t>HC-4% '06|Local Bonds '05|SAIL '05</t>
  </si>
  <si>
    <t>Camri Green</t>
  </si>
  <si>
    <t>Caroline Oaks</t>
  </si>
  <si>
    <t>Cathedral Terrace</t>
  </si>
  <si>
    <t>Cathedral Towers</t>
  </si>
  <si>
    <t>Christine Cove</t>
  </si>
  <si>
    <t>HC-4% '07|Local Bonds '04|SAIL '05</t>
  </si>
  <si>
    <t>Courtney Manor</t>
  </si>
  <si>
    <t>Deer Meadow</t>
  </si>
  <si>
    <t>HC-4% '01|MMRB '12</t>
  </si>
  <si>
    <t>92.50%</t>
  </si>
  <si>
    <t>Edge at Town Center</t>
  </si>
  <si>
    <t>ELI '11|MMRB '99</t>
  </si>
  <si>
    <t>Florence N. Davis Center</t>
  </si>
  <si>
    <t>SAIL '95</t>
  </si>
  <si>
    <t>Community Connections of Jacksonville Inc.</t>
  </si>
  <si>
    <t>Grande Court Blanding</t>
  </si>
  <si>
    <t>HC-4% '01|MMRB '02</t>
  </si>
  <si>
    <t>Gregory Cove</t>
  </si>
  <si>
    <t>Hampton Ridge</t>
  </si>
  <si>
    <t>Hampton Villa</t>
  </si>
  <si>
    <t>ELI '15|HC-4% '16|MMRB '16|SAIL '15</t>
  </si>
  <si>
    <t>Hilltop Village</t>
  </si>
  <si>
    <t>HC-4% '12|HC-9% '96|MMRB '11|SAIL '11</t>
  </si>
  <si>
    <t>Hillwood Pointe</t>
  </si>
  <si>
    <t>Houston Street Manor</t>
  </si>
  <si>
    <t>Leigh Meadows</t>
  </si>
  <si>
    <t>ELI '10|HC-4% '96|SAIL '97</t>
  </si>
  <si>
    <t>Liberty Center I</t>
  </si>
  <si>
    <t>HC-9% '88|SAIL '89</t>
  </si>
  <si>
    <t>Harris Group, Inc.</t>
  </si>
  <si>
    <t>Lindsey Terrace</t>
  </si>
  <si>
    <t>HC-4% '02|SAIL '01</t>
  </si>
  <si>
    <t>Lofts at LaVilla</t>
  </si>
  <si>
    <t>Madelyn Oaks</t>
  </si>
  <si>
    <t>HC-9% '01|Local Bonds '01|SAIL '02</t>
  </si>
  <si>
    <t>Madison Manor</t>
  </si>
  <si>
    <t>TLB of Central Florida LLC</t>
  </si>
  <si>
    <t>Madison Woods</t>
  </si>
  <si>
    <t>94.17%</t>
  </si>
  <si>
    <t>Mandarin Arms</t>
  </si>
  <si>
    <t>97.76%</t>
  </si>
  <si>
    <t>Olsen Securities Corporation</t>
  </si>
  <si>
    <t>Maplecrest - Jacksonville</t>
  </si>
  <si>
    <t>Maplecrest Realty LLC</t>
  </si>
  <si>
    <t>Marcis Pointe</t>
  </si>
  <si>
    <t>Mary Eaves</t>
  </si>
  <si>
    <t>HC-4% '16|HOME '15|MMRB '16|PLP '13</t>
  </si>
  <si>
    <t>Meetinghouse at Collins Cove</t>
  </si>
  <si>
    <t>Finlay Holdings, Inc.</t>
  </si>
  <si>
    <t>Mission Pointe - Jacksonville</t>
  </si>
  <si>
    <t>Mount Carmel Gardens</t>
  </si>
  <si>
    <t>EHCL '97|ELI '14|HOME '97|Local Bonds '14|SAIL '14</t>
  </si>
  <si>
    <t>East Lake Community Development, Inc.</t>
  </si>
  <si>
    <t>Normandy</t>
  </si>
  <si>
    <t>HOME '04</t>
  </si>
  <si>
    <t>Oak Hammock</t>
  </si>
  <si>
    <t>Oakland Terrace</t>
  </si>
  <si>
    <t>Ability Housing Inc.</t>
  </si>
  <si>
    <t>Oakwood Villa</t>
  </si>
  <si>
    <t>My Fort Pierce LLC</t>
  </si>
  <si>
    <t>Orchid Trace</t>
  </si>
  <si>
    <t>Mayport Development, Inc.</t>
  </si>
  <si>
    <t>Peyton Ridge</t>
  </si>
  <si>
    <t>Pine Meadows - Jacksonville</t>
  </si>
  <si>
    <t>Pinewood Pointe</t>
  </si>
  <si>
    <t>HC-4% '07|HC-9% '90|MMRB '07</t>
  </si>
  <si>
    <t>Rosalind Villas</t>
  </si>
  <si>
    <t>HC-9% '00</t>
  </si>
  <si>
    <t>Ryan Oaks</t>
  </si>
  <si>
    <t>Sanctuary Walk</t>
  </si>
  <si>
    <t>Savannah Springs</t>
  </si>
  <si>
    <t>ELI '07|HC-4% '06|MMRB '06|SAIL '06</t>
  </si>
  <si>
    <t>Senior Citizen Village</t>
  </si>
  <si>
    <t>Spinnaker Reach</t>
  </si>
  <si>
    <t>Lakeside Capital Advisors LP</t>
  </si>
  <si>
    <t>Stevens Duval</t>
  </si>
  <si>
    <t>ELI '15|HC-4% '15|MMRB '15|SAIL '15</t>
  </si>
  <si>
    <t>Sundance Pointe</t>
  </si>
  <si>
    <t>ELI '12|HC-4% '00|MMRB '00</t>
  </si>
  <si>
    <t>Peak Capital Partners LLC</t>
  </si>
  <si>
    <t>Thomas Chase</t>
  </si>
  <si>
    <t>Timberwood Trace</t>
  </si>
  <si>
    <t>HC-4% '16|HC-9% '93</t>
  </si>
  <si>
    <t>Timuquana Park</t>
  </si>
  <si>
    <t>Towers of Jacksonville</t>
  </si>
  <si>
    <t>HC-4% '14|MMRB '14</t>
  </si>
  <si>
    <t>Retirement Housing Foundation Inc.</t>
  </si>
  <si>
    <t>University Plaza</t>
  </si>
  <si>
    <t>Escambia</t>
  </si>
  <si>
    <t>Alabaster Gardens</t>
  </si>
  <si>
    <t>HC-4% '06|MMRB '04|SAIL '04</t>
  </si>
  <si>
    <t>Circle, Inc.</t>
  </si>
  <si>
    <t>Arbours at Ensley</t>
  </si>
  <si>
    <t>Belmont Duplexes</t>
  </si>
  <si>
    <t>AMR at Pensacola, Inc.</t>
  </si>
  <si>
    <t>Camellia Gardens</t>
  </si>
  <si>
    <t>Century Park</t>
  </si>
  <si>
    <t>HC-4% '16|HOME '15|MMRB '16</t>
  </si>
  <si>
    <t>Delphin Downs</t>
  </si>
  <si>
    <t>Devilliers Gardens</t>
  </si>
  <si>
    <t>AHLP '89|SAIL '89</t>
  </si>
  <si>
    <t>Community Equity Investments, Inc. (CEII)</t>
  </si>
  <si>
    <t>Englewood Senior</t>
  </si>
  <si>
    <t>91.30%</t>
  </si>
  <si>
    <t>90.22%</t>
  </si>
  <si>
    <t>92.39%</t>
  </si>
  <si>
    <t>Fairfield Manor</t>
  </si>
  <si>
    <t>Johnson Lakes</t>
  </si>
  <si>
    <t>Landmark Asset Services Inc.</t>
  </si>
  <si>
    <t>Lillian Housing</t>
  </si>
  <si>
    <t>HOME '97</t>
  </si>
  <si>
    <t>Morris Court II</t>
  </si>
  <si>
    <t>Morris Court III</t>
  </si>
  <si>
    <t>Oakwood Village</t>
  </si>
  <si>
    <t>Palafox Landing</t>
  </si>
  <si>
    <t>Peachtree Commons</t>
  </si>
  <si>
    <t>Distinctive Homes of Connecticut LLC</t>
  </si>
  <si>
    <t>Pines at Warrington</t>
  </si>
  <si>
    <t>91.25%</t>
  </si>
  <si>
    <t>Silurian Pond</t>
  </si>
  <si>
    <t>Stoddert Place</t>
  </si>
  <si>
    <t>GUAR '96|HC-4% '98|HOME '96|HUD Risk '96|MMRB '96</t>
  </si>
  <si>
    <t>Sugar Hill</t>
  </si>
  <si>
    <t>Flynn Development Corporation</t>
  </si>
  <si>
    <t>Townsend Terrace</t>
  </si>
  <si>
    <t>Wesley Scott Place</t>
  </si>
  <si>
    <t>Methodist Homes for the Aging Corporation</t>
  </si>
  <si>
    <t>Wild Oak Farm</t>
  </si>
  <si>
    <t>Zarragossa Street Housing</t>
  </si>
  <si>
    <t>HOME '96</t>
  </si>
  <si>
    <t>81.25%</t>
  </si>
  <si>
    <t>75.00%</t>
  </si>
  <si>
    <t>Flagler</t>
  </si>
  <si>
    <t>Beach Village at Palm Coast I</t>
  </si>
  <si>
    <t>Bella Vista</t>
  </si>
  <si>
    <t>Dudley Development, LLC</t>
  </si>
  <si>
    <t>Madison Green</t>
  </si>
  <si>
    <t>Palm Coast Landing Senior Living</t>
  </si>
  <si>
    <t>Pinecreek Place</t>
  </si>
  <si>
    <t>Franklin</t>
  </si>
  <si>
    <t>Carrabelle Cove</t>
  </si>
  <si>
    <t>Denton Cove</t>
  </si>
  <si>
    <t>Eastpoint</t>
  </si>
  <si>
    <t>Heritage Villas - Apalachicola</t>
  </si>
  <si>
    <t>Gadsden</t>
  </si>
  <si>
    <t>Arbor Crest</t>
  </si>
  <si>
    <t>Dogwood Manor</t>
  </si>
  <si>
    <t>Major Development Company</t>
  </si>
  <si>
    <t>Gadsden Arms</t>
  </si>
  <si>
    <t>HC-9% '07</t>
  </si>
  <si>
    <t>Greenwood Terrace</t>
  </si>
  <si>
    <t>Lanier Oaks</t>
  </si>
  <si>
    <t>SAIL '98</t>
  </si>
  <si>
    <t>North Florida Educational Development Corporation</t>
  </si>
  <si>
    <t>Ochlockonee Pointe</t>
  </si>
  <si>
    <t>Omega Villas</t>
  </si>
  <si>
    <t>CEDO Housing Development Corp. (CEDO-HDC)</t>
  </si>
  <si>
    <t>Glades</t>
  </si>
  <si>
    <t>Moore Haven</t>
  </si>
  <si>
    <t>Gulf</t>
  </si>
  <si>
    <t>Gateway Townhomes of St. Joe</t>
  </si>
  <si>
    <t>Pine Ridge</t>
  </si>
  <si>
    <t>Hamilton</t>
  </si>
  <si>
    <t>Greenbriar</t>
  </si>
  <si>
    <t>Westfield Management &amp; Consulting Inc.</t>
  </si>
  <si>
    <t>Greenhaven</t>
  </si>
  <si>
    <t>Hamilton Village</t>
  </si>
  <si>
    <t>Oaktree</t>
  </si>
  <si>
    <t>Hardee</t>
  </si>
  <si>
    <t>Azalea</t>
  </si>
  <si>
    <t>HOME '02</t>
  </si>
  <si>
    <t>Chatham Pointe Senior</t>
  </si>
  <si>
    <t>Country Manor</t>
  </si>
  <si>
    <t>Country Walk-Wauchula</t>
  </si>
  <si>
    <t>HC-4% '06|MMRB '05|RRLP '05</t>
  </si>
  <si>
    <t>River Chase</t>
  </si>
  <si>
    <t>Valencia Garden</t>
  </si>
  <si>
    <t>Replacement GP Florida LLC</t>
  </si>
  <si>
    <t>Hendry</t>
  </si>
  <si>
    <t>Collingswood</t>
  </si>
  <si>
    <t>Greentree Senior</t>
  </si>
  <si>
    <t>Hendry County Non-Profit Housing, Inc.</t>
  </si>
  <si>
    <t>La Belle Commons</t>
  </si>
  <si>
    <t>Mira Verde</t>
  </si>
  <si>
    <t>HC-9% '97|HOME '97</t>
  </si>
  <si>
    <t>Pollywog Creek Commons</t>
  </si>
  <si>
    <t>SAIL '04</t>
  </si>
  <si>
    <t>Pollywog Creek Commons II</t>
  </si>
  <si>
    <t>SAIL '07</t>
  </si>
  <si>
    <t>Tall Pines</t>
  </si>
  <si>
    <t>Hernando</t>
  </si>
  <si>
    <t>Bridgewater Club</t>
  </si>
  <si>
    <t>HC-4% '02|MMRB '02</t>
  </si>
  <si>
    <t>Brook Haven</t>
  </si>
  <si>
    <t>HC-4% '06|MMRB '05|SAIL '05</t>
  </si>
  <si>
    <t>Freedom Gardens</t>
  </si>
  <si>
    <t>Hammock Ridge</t>
  </si>
  <si>
    <t>Hammock Ridge II</t>
  </si>
  <si>
    <t>Liberty Gardens</t>
  </si>
  <si>
    <t>Madison Reserve</t>
  </si>
  <si>
    <t>HC-9% '10|SAIL '11</t>
  </si>
  <si>
    <t>Magnolia Gardens</t>
  </si>
  <si>
    <t>Mariner's Cay</t>
  </si>
  <si>
    <t>ELI '07|HC-4% '08|MMRB '07|SAIL '07</t>
  </si>
  <si>
    <t>Nantucket Cove</t>
  </si>
  <si>
    <t>Norbourne Estates</t>
  </si>
  <si>
    <t>Affordable Realty and Housing Corp.</t>
  </si>
  <si>
    <t>Norbourne Estates II</t>
  </si>
  <si>
    <t>Portillo</t>
  </si>
  <si>
    <t>EHCL '16|HC-9% '97|HOME '97</t>
  </si>
  <si>
    <t>General Home Development Corporation</t>
  </si>
  <si>
    <t>Spring Haven</t>
  </si>
  <si>
    <t>HC-4% '04|MMRB '02|SAIL '02</t>
  </si>
  <si>
    <t>Spring Haven II</t>
  </si>
  <si>
    <t>Villas of Shady Oaks</t>
  </si>
  <si>
    <t>Vista Grand at Spring Hill</t>
  </si>
  <si>
    <t>Vista Park Senior Living</t>
  </si>
  <si>
    <t>Highlands</t>
  </si>
  <si>
    <t>Briarwood of Sebring</t>
  </si>
  <si>
    <t>Castle Hill of Avon Park</t>
  </si>
  <si>
    <t>Cornell Colony</t>
  </si>
  <si>
    <t>Avon Park Housing Authority</t>
  </si>
  <si>
    <t>Groves at Victoria Park</t>
  </si>
  <si>
    <t>HC-9% '03|SAIL '03</t>
  </si>
  <si>
    <t>Osprey Property Company, LLC</t>
  </si>
  <si>
    <t>Heron's Landing</t>
  </si>
  <si>
    <t>Highland Grove</t>
  </si>
  <si>
    <t>Highland Palms</t>
  </si>
  <si>
    <t>ELI '07|HC-9% '08|SAIL '07</t>
  </si>
  <si>
    <t>Highlands Cove I</t>
  </si>
  <si>
    <t>Diamond Housing Partners, LLC</t>
  </si>
  <si>
    <t>North Central Heights</t>
  </si>
  <si>
    <t>Avon Park Housing Development Corporation</t>
  </si>
  <si>
    <t>North Central Heights II</t>
  </si>
  <si>
    <t>HOME '08</t>
  </si>
  <si>
    <t>Affordable Housing Solutions for Florida, Inc.</t>
  </si>
  <si>
    <t>Palms at Lake Tulane</t>
  </si>
  <si>
    <t>Park Crest Terrace I</t>
  </si>
  <si>
    <t>HC-9% '99|SAIL '98</t>
  </si>
  <si>
    <t>Heritage Partners Group Inc.</t>
  </si>
  <si>
    <t>Park Crest Terrace II</t>
  </si>
  <si>
    <t>HC-9% '99|HOME '99</t>
  </si>
  <si>
    <t>Thornbury</t>
  </si>
  <si>
    <t>Veranda Breeze I</t>
  </si>
  <si>
    <t>Veranda Breeze II</t>
  </si>
  <si>
    <t>Willie Downs Villas</t>
  </si>
  <si>
    <t>Hillsborough</t>
  </si>
  <si>
    <t>Apartments of River Oaks</t>
  </si>
  <si>
    <t>HC-9% '92|SAIL '98</t>
  </si>
  <si>
    <t>Lo Exclusivo LLC</t>
  </si>
  <si>
    <t>Aqua</t>
  </si>
  <si>
    <t>Sage Partners LLC</t>
  </si>
  <si>
    <t>Autumn Place</t>
  </si>
  <si>
    <t>Bayou Crossing</t>
  </si>
  <si>
    <t>Belmont Heights Estates</t>
  </si>
  <si>
    <t>Belmont Heights Estates II</t>
  </si>
  <si>
    <t>Belmont Heights Estates III</t>
  </si>
  <si>
    <t>Bethune Residences I at West River</t>
  </si>
  <si>
    <t>Boulevard at West River</t>
  </si>
  <si>
    <t>Brandon Crossing</t>
  </si>
  <si>
    <t>Brandon Crossing Investors, LLC</t>
  </si>
  <si>
    <t>Brandon Palms</t>
  </si>
  <si>
    <t>Brandywine</t>
  </si>
  <si>
    <t>HC-4% '09|Local Bonds '06|SAIL '06</t>
  </si>
  <si>
    <t>Bristol Bay</t>
  </si>
  <si>
    <t>ELI '13|HC-4% '03|MMRB '02|SAIL '05</t>
  </si>
  <si>
    <t>Cedar Forest</t>
  </si>
  <si>
    <t>HC-9% '97|SAIL '98</t>
  </si>
  <si>
    <t>Central Court</t>
  </si>
  <si>
    <t>Centro Asturiano Place</t>
  </si>
  <si>
    <t>Cinnamon Cove</t>
  </si>
  <si>
    <t>St. Thomas Properties LLC</t>
  </si>
  <si>
    <t>Claymore Crossings</t>
  </si>
  <si>
    <t>Clipper Bay</t>
  </si>
  <si>
    <t>ELI '13|HC-4% '03|MMRB '03|SAIL '03</t>
  </si>
  <si>
    <t>Clipper Cove - Tampa</t>
  </si>
  <si>
    <t>Columbus Court</t>
  </si>
  <si>
    <t>Country Oaks</t>
  </si>
  <si>
    <t>Cristina Woods</t>
  </si>
  <si>
    <t>HC-4% '10|Local Bonds '10</t>
  </si>
  <si>
    <t>Cross Creek</t>
  </si>
  <si>
    <t>Cypress Lake</t>
  </si>
  <si>
    <t>MMRB '02</t>
  </si>
  <si>
    <t>OLP Management Co., Inc.</t>
  </si>
  <si>
    <t>Cypress Trace</t>
  </si>
  <si>
    <t>HC-4% '98|MMRB '98</t>
  </si>
  <si>
    <t>Ella at Encore</t>
  </si>
  <si>
    <t>HC-4% '12|Local Bonds '12</t>
  </si>
  <si>
    <t>Tampa Housing Authority Development Corp.</t>
  </si>
  <si>
    <t>Evergreen</t>
  </si>
  <si>
    <t>Fairview Cove I</t>
  </si>
  <si>
    <t>Fairview Cove II</t>
  </si>
  <si>
    <t>HC-4% '08|MMRB '08</t>
  </si>
  <si>
    <t>Fountains at Falkenburg</t>
  </si>
  <si>
    <t>Fountainview</t>
  </si>
  <si>
    <t>Gardens at Rose Harbor</t>
  </si>
  <si>
    <t>Gardens at South Bay</t>
  </si>
  <si>
    <t>98.92%</t>
  </si>
  <si>
    <t>Grande Oaks</t>
  </si>
  <si>
    <t>HC-4% '05|Local Bonds '04|SAIL '05</t>
  </si>
  <si>
    <t>Grove Pointe</t>
  </si>
  <si>
    <t>HC-9% '96|SAIL '95</t>
  </si>
  <si>
    <t>Groves at Wimauma</t>
  </si>
  <si>
    <t>White Oak Real Estate Development Corporation</t>
  </si>
  <si>
    <t>Haley Park</t>
  </si>
  <si>
    <t>ELI '14|HC-4% '13|Local Bonds '14|SAIL '14</t>
  </si>
  <si>
    <t>Wendover Housing Partners, Ltd</t>
  </si>
  <si>
    <t>Hassinger Properties C</t>
  </si>
  <si>
    <t>Powell Properties</t>
  </si>
  <si>
    <t>Hassinger Properties D</t>
  </si>
  <si>
    <t>Hassinger Properties E</t>
  </si>
  <si>
    <t>Hassinger Properties</t>
  </si>
  <si>
    <t>Heritage Pines</t>
  </si>
  <si>
    <t>HC-4% '00|MMRB '99</t>
  </si>
  <si>
    <t>Hunt Club</t>
  </si>
  <si>
    <t>HC-4% '09|Local Bonds '07|SAIL '07</t>
  </si>
  <si>
    <t>Hunters Run I</t>
  </si>
  <si>
    <t>Hunters Run II</t>
  </si>
  <si>
    <t>HC-4% '03|MMRB '03|SAIL '02</t>
  </si>
  <si>
    <t>Irongate</t>
  </si>
  <si>
    <t>Jackson Heights</t>
  </si>
  <si>
    <t>Jeflis</t>
  </si>
  <si>
    <t>Rodriguez</t>
  </si>
  <si>
    <t>Kensington Gardens</t>
  </si>
  <si>
    <t>Kensington Gardens II</t>
  </si>
  <si>
    <t>La Estancia</t>
  </si>
  <si>
    <t>Affordable Housing Development Fund, Inc.</t>
  </si>
  <si>
    <t>La Vista Oaks</t>
  </si>
  <si>
    <t>Laburnum Gardens</t>
  </si>
  <si>
    <t>Lake Kathy</t>
  </si>
  <si>
    <t>Lake Pointe</t>
  </si>
  <si>
    <t>Professional Management, Inc.</t>
  </si>
  <si>
    <t>Lakewood Pointe I</t>
  </si>
  <si>
    <t>HC-9% '08</t>
  </si>
  <si>
    <t>Lakewood Shores</t>
  </si>
  <si>
    <t>SAIL '99</t>
  </si>
  <si>
    <t>Lansdowne Terrace</t>
  </si>
  <si>
    <t>Lighthouse Bay</t>
  </si>
  <si>
    <t>Madison Heights</t>
  </si>
  <si>
    <t>American Realty Development LLC</t>
  </si>
  <si>
    <t>Manatee Village IV</t>
  </si>
  <si>
    <t>SAIL '05</t>
  </si>
  <si>
    <t>Mariner's Cove - Tampa</t>
  </si>
  <si>
    <t>ELI '13|HC-4% '02|SAIL '02</t>
  </si>
  <si>
    <t>Meridian Pointe</t>
  </si>
  <si>
    <t>Metro 510</t>
  </si>
  <si>
    <t>Mobley Park</t>
  </si>
  <si>
    <t>93.42%</t>
  </si>
  <si>
    <t>93.28%</t>
  </si>
  <si>
    <t>Morgan Creek</t>
  </si>
  <si>
    <t>Nantucket Bay</t>
  </si>
  <si>
    <t>HC-9% '98|SAIL '98</t>
  </si>
  <si>
    <t>North Grove</t>
  </si>
  <si>
    <t>HC-9% '15|MERP '15</t>
  </si>
  <si>
    <t>Oak Chase</t>
  </si>
  <si>
    <t>Strategic Realty Capital LLC</t>
  </si>
  <si>
    <t>Oaks at Riverview</t>
  </si>
  <si>
    <t>HC-4% '04|Local Bonds '03</t>
  </si>
  <si>
    <t>Urban Atlantic Development LLC</t>
  </si>
  <si>
    <t>Oaks at Stone Fountain</t>
  </si>
  <si>
    <t>Orchard Park</t>
  </si>
  <si>
    <t>HC-9% '00|SAIL '01</t>
  </si>
  <si>
    <t>Osborne Landing</t>
  </si>
  <si>
    <t>THA Affordable Housing Development Corporation</t>
  </si>
  <si>
    <t>Park Springs</t>
  </si>
  <si>
    <t>HC-4% '01|Local Bonds '99|SAIL '99</t>
  </si>
  <si>
    <t>Harmony Housing Advisors, Inc.</t>
  </si>
  <si>
    <t>Park Terrace</t>
  </si>
  <si>
    <t>Reed at Encore</t>
  </si>
  <si>
    <t>Royal Palm Key</t>
  </si>
  <si>
    <t>HC-4% '03</t>
  </si>
  <si>
    <t>Sabal Ridge</t>
  </si>
  <si>
    <t>Sabal Ridge II</t>
  </si>
  <si>
    <t>Silver Lake</t>
  </si>
  <si>
    <t>Blue Sky Communities, LLC</t>
  </si>
  <si>
    <t>Silver Oaks</t>
  </si>
  <si>
    <t>91.00%</t>
  </si>
  <si>
    <t>Spanish Trace</t>
  </si>
  <si>
    <t>HC-4% '08|MMRB '05|SAIL '05</t>
  </si>
  <si>
    <t>Sweetwater Villas</t>
  </si>
  <si>
    <t>ELI '16|HC-4% '16|Local Bonds '16|SAIL '16</t>
  </si>
  <si>
    <t>Tempo at Encore</t>
  </si>
  <si>
    <t>Trio at Encore</t>
  </si>
  <si>
    <t>94.80%</t>
  </si>
  <si>
    <t>Tuscany Villas at Brandon</t>
  </si>
  <si>
    <t>HC-4% '97|MMRB '06</t>
  </si>
  <si>
    <t>CAPREIT Inc.</t>
  </si>
  <si>
    <t>VOA Hillsborough 1 - North 50th</t>
  </si>
  <si>
    <t>FDIC '|HOME '92</t>
  </si>
  <si>
    <t>Volunteers of America of Florida</t>
  </si>
  <si>
    <t>VOA Hillsborough 2 - Fifteenth</t>
  </si>
  <si>
    <t>VOA Hillsborough 3 - East Miller</t>
  </si>
  <si>
    <t>Villas at Newport Landing</t>
  </si>
  <si>
    <t>Vista 400</t>
  </si>
  <si>
    <t>HC-4% '10|HOME '10|MMRB '09</t>
  </si>
  <si>
    <t>Waterford at Cypress Lake</t>
  </si>
  <si>
    <t>Westchester</t>
  </si>
  <si>
    <t>Wexford</t>
  </si>
  <si>
    <t>Williams Landing</t>
  </si>
  <si>
    <t>HC-9% '99|SAIL '99</t>
  </si>
  <si>
    <t>Williams Landing Villas</t>
  </si>
  <si>
    <t>Windermere</t>
  </si>
  <si>
    <t>Windermere II</t>
  </si>
  <si>
    <t>Woodberry Woods</t>
  </si>
  <si>
    <t>HC-9% '95</t>
  </si>
  <si>
    <t>Woodbridge at Walden Lake</t>
  </si>
  <si>
    <t>Holmes</t>
  </si>
  <si>
    <t>Indiana Villas</t>
  </si>
  <si>
    <t>BRL Properties Inc.</t>
  </si>
  <si>
    <t>Oak Terrace</t>
  </si>
  <si>
    <t>Indian River</t>
  </si>
  <si>
    <t>By The River</t>
  </si>
  <si>
    <t>HOME '06|SHADP '07</t>
  </si>
  <si>
    <t>Grace's Landing</t>
  </si>
  <si>
    <t>HC-9% '96|SAIL '97</t>
  </si>
  <si>
    <t>Sebastian Housing Development Corporation</t>
  </si>
  <si>
    <t>Heritage Villas - Indian River</t>
  </si>
  <si>
    <t>Styles Group</t>
  </si>
  <si>
    <t>Lexington Club at Vero</t>
  </si>
  <si>
    <t>Palms at Vero Beach</t>
  </si>
  <si>
    <t>HC-4% '02|MMRB '00</t>
  </si>
  <si>
    <t>Pelican Isles</t>
  </si>
  <si>
    <t>Pemberly Palms</t>
  </si>
  <si>
    <t>Pinnacle Grove</t>
  </si>
  <si>
    <t>HC-4% '01|HOME '02|MMRB '03</t>
  </si>
  <si>
    <t>Preserve at Oslo</t>
  </si>
  <si>
    <t>ELI '10|HC-4% '01</t>
  </si>
  <si>
    <t>NB Florida Holdings</t>
  </si>
  <si>
    <t>River Park Place</t>
  </si>
  <si>
    <t>HC-9% '98|HOME '97</t>
  </si>
  <si>
    <t>National Housing Corporation</t>
  </si>
  <si>
    <t>Sonrise Villas</t>
  </si>
  <si>
    <t>Sonrise Villas II</t>
  </si>
  <si>
    <t>Sunset</t>
  </si>
  <si>
    <t>HC-9% '97|SAIL '96</t>
  </si>
  <si>
    <t>Taylor Pointe I</t>
  </si>
  <si>
    <t>Taylor Pointe II</t>
  </si>
  <si>
    <t>Whispering Pines - Fellsmere</t>
  </si>
  <si>
    <t>Jackson</t>
  </si>
  <si>
    <t>Cedar Creek - Cottondale</t>
  </si>
  <si>
    <t>North Central Housing Inc.</t>
  </si>
  <si>
    <t>Cottondale Village</t>
  </si>
  <si>
    <t>Graceland Manor</t>
  </si>
  <si>
    <t>Graceville Estates</t>
  </si>
  <si>
    <t>95.70%</t>
  </si>
  <si>
    <t>Huff Investment Company</t>
  </si>
  <si>
    <t>Hatton House</t>
  </si>
  <si>
    <t>Hatton House Apartments LLC</t>
  </si>
  <si>
    <t>Holly Hill</t>
  </si>
  <si>
    <t>Orchard Pointe</t>
  </si>
  <si>
    <t>Hall Housing Investments, Inc.</t>
  </si>
  <si>
    <t>Pebble Hill Estates</t>
  </si>
  <si>
    <t>Spring Gate Manor</t>
  </si>
  <si>
    <t>Three Rivers</t>
  </si>
  <si>
    <t>ELI '14|HC-4% '15|MMRB '14|SAIL '14</t>
  </si>
  <si>
    <t>86.00%</t>
  </si>
  <si>
    <t>Jefferson</t>
  </si>
  <si>
    <t>Heritage Manor</t>
  </si>
  <si>
    <t>90.74%</t>
  </si>
  <si>
    <t>Jefferson Place</t>
  </si>
  <si>
    <t>Lake</t>
  </si>
  <si>
    <t>Club at Eustis Village</t>
  </si>
  <si>
    <t>HC-4% '07|Local Bonds '06|SAIL '06</t>
  </si>
  <si>
    <t>Colony Court</t>
  </si>
  <si>
    <t>Colony West</t>
  </si>
  <si>
    <t>Cove at Lady Lake</t>
  </si>
  <si>
    <t>Crossings at Leesburg</t>
  </si>
  <si>
    <t>Cypress Oaks</t>
  </si>
  <si>
    <t>Fruitland Acres</t>
  </si>
  <si>
    <t>Greenleaf Village</t>
  </si>
  <si>
    <t>HC-4% '16|HC-9% '93|Local Bonds '16</t>
  </si>
  <si>
    <t>Lake Harris Cove</t>
  </si>
  <si>
    <t>92.32%</t>
  </si>
  <si>
    <t>Lake Point Senior</t>
  </si>
  <si>
    <t>Lakebreeze</t>
  </si>
  <si>
    <t>Lakeside Pointe</t>
  </si>
  <si>
    <t>Lakewood Villas of Lady Lake</t>
  </si>
  <si>
    <t>Laurel Oaks - Leesburg</t>
  </si>
  <si>
    <t>HC-4% '08|Local Bonds '07|SAIL '07</t>
  </si>
  <si>
    <t>Laurel Oaks II</t>
  </si>
  <si>
    <t>HC-4% '08|Local Bonds '07</t>
  </si>
  <si>
    <t>Little Oaks</t>
  </si>
  <si>
    <t>Orangewood Villas</t>
  </si>
  <si>
    <t>Osprey Ridge</t>
  </si>
  <si>
    <t>HC-4% '02|SAIL '00</t>
  </si>
  <si>
    <t>Pearl Lane</t>
  </si>
  <si>
    <t>Raintree</t>
  </si>
  <si>
    <t>Davis Heritage Ltd.</t>
  </si>
  <si>
    <t>Rolling Acres I</t>
  </si>
  <si>
    <t>Rolling Acres II</t>
  </si>
  <si>
    <t>ELI '07|HC-4% '07|Local Bonds '07|SAIL '07</t>
  </si>
  <si>
    <t>Rosemont Manor</t>
  </si>
  <si>
    <t>HC-4% '16|HC-9% '94|Local Bonds '16</t>
  </si>
  <si>
    <t>Silver Pointe At Leesburg</t>
  </si>
  <si>
    <t>Southwinds Cove</t>
  </si>
  <si>
    <t>Spring Harbor</t>
  </si>
  <si>
    <t>ELI '11|HC-4% '00|MMRB '99</t>
  </si>
  <si>
    <t>Spring Lake Cove I</t>
  </si>
  <si>
    <t>HC-4% '08|Local Bonds '07|SAIL '09</t>
  </si>
  <si>
    <t>Spring Lake Cove II</t>
  </si>
  <si>
    <t>Sunny Hill</t>
  </si>
  <si>
    <t>Valencia Grove</t>
  </si>
  <si>
    <t>ELI '14|HC-4% '15|MMRB '15|SAIL '14</t>
  </si>
  <si>
    <t>Lee</t>
  </si>
  <si>
    <t>Bernwood Trace</t>
  </si>
  <si>
    <t>ELI '10|HC-4% '99|MMRB '99</t>
  </si>
  <si>
    <t>Brittany I</t>
  </si>
  <si>
    <t>Brittany Partners IV LLC</t>
  </si>
  <si>
    <t>Brittany II</t>
  </si>
  <si>
    <t>Brookside Village</t>
  </si>
  <si>
    <t>Coral Village</t>
  </si>
  <si>
    <t>National Development of America, Inc.</t>
  </si>
  <si>
    <t>Crossings at Cape Coral</t>
  </si>
  <si>
    <t>HC-4% '02|SAIL '99</t>
  </si>
  <si>
    <t>Equity Management Partners Inc.</t>
  </si>
  <si>
    <t>East Pointe Place</t>
  </si>
  <si>
    <t>Housing Authority City of Fort Myers</t>
  </si>
  <si>
    <t>Hawk's Landing</t>
  </si>
  <si>
    <t>Heron Pond</t>
  </si>
  <si>
    <t>Heron Pond II</t>
  </si>
  <si>
    <t>Homes of Renaissance Preserve I</t>
  </si>
  <si>
    <t>Homes of Renaissance Preserve II</t>
  </si>
  <si>
    <t>Homes of Renaissance Preserve III</t>
  </si>
  <si>
    <t>Iona Lakes</t>
  </si>
  <si>
    <t>MMRB '00</t>
  </si>
  <si>
    <t>Northland Investment Corporation</t>
  </si>
  <si>
    <t>Lago del Sol</t>
  </si>
  <si>
    <t>HC-9% '95|SAIL '94</t>
  </si>
  <si>
    <t>Landings at East Pointe</t>
  </si>
  <si>
    <t>Maple Crest</t>
  </si>
  <si>
    <t>Mariner's Landing</t>
  </si>
  <si>
    <t>Oasis at Renaissance Preserve</t>
  </si>
  <si>
    <t>HC-4% '15|Local Bonds '15</t>
  </si>
  <si>
    <t>Park Place II - Lehigh Acres</t>
  </si>
  <si>
    <t>Park Place Apartments - Lehigh Acres, LLC</t>
  </si>
  <si>
    <t>Pueblo Bonito</t>
  </si>
  <si>
    <t>HOME '99</t>
  </si>
  <si>
    <t>Partnership in Housing, Inc</t>
  </si>
  <si>
    <t>Pueblo Bonito II</t>
  </si>
  <si>
    <t>HOME '01</t>
  </si>
  <si>
    <t>Pueblo Bonito III</t>
  </si>
  <si>
    <t>Renaissance Preserve Senior</t>
  </si>
  <si>
    <t>ELI '07|HC-4% '09|Local Bonds '07|SAIL '07</t>
  </si>
  <si>
    <t>Vista Palms</t>
  </si>
  <si>
    <t>ELI '10|GUAR '99|HC-4% '01|Local Bonds '99|SAIL '01|SMI '10</t>
  </si>
  <si>
    <t>Westchase</t>
  </si>
  <si>
    <t>Westwood - Fort Myers</t>
  </si>
  <si>
    <t>ELI '11|HC-4% '01|MMRB '01</t>
  </si>
  <si>
    <t>Leon</t>
  </si>
  <si>
    <t>Augustine Club</t>
  </si>
  <si>
    <t>MMRB '07</t>
  </si>
  <si>
    <t>Community Builders Inc.</t>
  </si>
  <si>
    <t>Brookestone I</t>
  </si>
  <si>
    <t>ELI '14|HC-4% '16|MMRB '16|SAIL '14</t>
  </si>
  <si>
    <t>Casanas Village at Frenchtown Square</t>
  </si>
  <si>
    <t>HC-9% '15|SAIL '15</t>
  </si>
  <si>
    <t>Cypress Pointe - Tallahassee</t>
  </si>
  <si>
    <t>Glen Oaks</t>
  </si>
  <si>
    <t>HC-4% '98|HOME '96</t>
  </si>
  <si>
    <t>Decro Corporation</t>
  </si>
  <si>
    <t>Goodbread Hills</t>
  </si>
  <si>
    <t>Tallahassee Housing Authority</t>
  </si>
  <si>
    <t>Griffin Heights</t>
  </si>
  <si>
    <t>HC-4% '11|MMRB '10</t>
  </si>
  <si>
    <t>Stratford Capital Group LLC</t>
  </si>
  <si>
    <t>Hickory Hill</t>
  </si>
  <si>
    <t>Jamestown Woods</t>
  </si>
  <si>
    <t>Kenwood Place</t>
  </si>
  <si>
    <t>Lakes at San Marcos</t>
  </si>
  <si>
    <t>Housing Systems Incorporated</t>
  </si>
  <si>
    <t>Oak Pointe</t>
  </si>
  <si>
    <t>Plantations at Killearn</t>
  </si>
  <si>
    <t>Savannah Sound</t>
  </si>
  <si>
    <t>RST Development LLC</t>
  </si>
  <si>
    <t>Springwood - Tallahassee</t>
  </si>
  <si>
    <t>Sunrise Place</t>
  </si>
  <si>
    <t>HC-4% '12|MMRB '12|SAIL '03</t>
  </si>
  <si>
    <t>Levy</t>
  </si>
  <si>
    <t>Arbours at Williston</t>
  </si>
  <si>
    <t>Manatee Springs</t>
  </si>
  <si>
    <t>Seabreeze Manor</t>
  </si>
  <si>
    <t>Suwannee River Villas</t>
  </si>
  <si>
    <t>Williston Arms I</t>
  </si>
  <si>
    <t>Parent Management Company, Inc.</t>
  </si>
  <si>
    <t>Madison</t>
  </si>
  <si>
    <t>Arbours at Madison</t>
  </si>
  <si>
    <t>Gardenia Square</t>
  </si>
  <si>
    <t>Greenville Pointe</t>
  </si>
  <si>
    <t>Manatee</t>
  </si>
  <si>
    <t>Bradenton Village</t>
  </si>
  <si>
    <t>Telesis Miami Corporation</t>
  </si>
  <si>
    <t>Bradenton Village II</t>
  </si>
  <si>
    <t>Centre Court - Bradenton</t>
  </si>
  <si>
    <t>DeSoto Towers</t>
  </si>
  <si>
    <t>HOME '05|MMRB '05</t>
  </si>
  <si>
    <t>DeSoto Towers, Inc.</t>
  </si>
  <si>
    <t>Elm Lake</t>
  </si>
  <si>
    <t>Grand Palms</t>
  </si>
  <si>
    <t>La Mirada Gardens</t>
  </si>
  <si>
    <t>Manatee Pond</t>
  </si>
  <si>
    <t>HC-9% '93|SAIL '96</t>
  </si>
  <si>
    <t>Mira Lagos</t>
  </si>
  <si>
    <t>FDIC '|HC-9% '91</t>
  </si>
  <si>
    <t>New Singeltary</t>
  </si>
  <si>
    <t>Oaks at Ellenton</t>
  </si>
  <si>
    <t>HC-9% '94|SAIL '96</t>
  </si>
  <si>
    <t>Palmetto Trace</t>
  </si>
  <si>
    <t>HC-9% '96</t>
  </si>
  <si>
    <t>Palmetto Villas</t>
  </si>
  <si>
    <t>River Trace</t>
  </si>
  <si>
    <t>Rosewood Manor</t>
  </si>
  <si>
    <t>Sabal Cove</t>
  </si>
  <si>
    <t>Tuscany Lakes</t>
  </si>
  <si>
    <t>VOA Manatee</t>
  </si>
  <si>
    <t>Demo '09|HOME '92</t>
  </si>
  <si>
    <t>Village Central</t>
  </si>
  <si>
    <t>Village at Cortez</t>
  </si>
  <si>
    <t>Woodbury</t>
  </si>
  <si>
    <t>Reliant Group Inc.</t>
  </si>
  <si>
    <t>Marion</t>
  </si>
  <si>
    <t>Berkeley Pointe</t>
  </si>
  <si>
    <t>Blitchton Station</t>
  </si>
  <si>
    <t>Maint-Co Services Inc.</t>
  </si>
  <si>
    <t>Green Gables - Ocala</t>
  </si>
  <si>
    <t>Green Gables II</t>
  </si>
  <si>
    <t>Hickory Knoll</t>
  </si>
  <si>
    <t>Landfair Homes</t>
  </si>
  <si>
    <t>NHT/ Enterprise Preservation Corporation</t>
  </si>
  <si>
    <t>Laurel Park</t>
  </si>
  <si>
    <t>Laurel Park II</t>
  </si>
  <si>
    <t>Magnolia Walk</t>
  </si>
  <si>
    <t>Ocala Leased Housing Corporation, Inc.</t>
  </si>
  <si>
    <t>Magnolia Walk II</t>
  </si>
  <si>
    <t>Oakbrook Villas</t>
  </si>
  <si>
    <t>Parkside Garden</t>
  </si>
  <si>
    <t>Rainbow Gardens</t>
  </si>
  <si>
    <t>Rolling Hills</t>
  </si>
  <si>
    <t>Shady Acres</t>
  </si>
  <si>
    <t>FDIC '|HOME '95</t>
  </si>
  <si>
    <t>Independent Living for Retarded Adults, Inc.</t>
  </si>
  <si>
    <t>Silver Pointe</t>
  </si>
  <si>
    <t>Sutton Place</t>
  </si>
  <si>
    <t>Woodside - Belleview</t>
  </si>
  <si>
    <t>Martin</t>
  </si>
  <si>
    <t>Crossings at Indian Run</t>
  </si>
  <si>
    <t>HC-4% '97|MMRB '14|SAIL '97</t>
  </si>
  <si>
    <t>Hammock at Stuart Villa</t>
  </si>
  <si>
    <t>Joseph L Lee Gardens</t>
  </si>
  <si>
    <t>Indiantown Non-Profit Housing, Inc.</t>
  </si>
  <si>
    <t>New Hope Community II</t>
  </si>
  <si>
    <t>HOME '95</t>
  </si>
  <si>
    <t>Ocean Pointe</t>
  </si>
  <si>
    <t>Tralee Capital Partners LLC</t>
  </si>
  <si>
    <t>Stuart Pointe</t>
  </si>
  <si>
    <t>HC-4% '00|MMRB '04</t>
  </si>
  <si>
    <t>Miami-Dade</t>
  </si>
  <si>
    <t>Alhambra Cove</t>
  </si>
  <si>
    <t>Allapattah Garden</t>
  </si>
  <si>
    <t>Allapattah Trace</t>
  </si>
  <si>
    <t>Ambar Key</t>
  </si>
  <si>
    <t>Ambar Key Homes</t>
  </si>
  <si>
    <t>HC-4% '17|MMRB '17|SAIL '17</t>
  </si>
  <si>
    <t>Amber Garden</t>
  </si>
  <si>
    <t>Biscayne Housing Group, LLC</t>
  </si>
  <si>
    <t>Anchorage</t>
  </si>
  <si>
    <t>HC-4% '12|MMRB '12</t>
  </si>
  <si>
    <t>Arena Garden</t>
  </si>
  <si>
    <t>Overtown Development Group, Inc.</t>
  </si>
  <si>
    <t>Aswan Village</t>
  </si>
  <si>
    <t>Hallkeen LLC</t>
  </si>
  <si>
    <t>BCC</t>
  </si>
  <si>
    <t>HC-4% '10|HOME '10|MMRB '10</t>
  </si>
  <si>
    <t>Baywinds</t>
  </si>
  <si>
    <t>HC-4% '02</t>
  </si>
  <si>
    <t>Beacon</t>
  </si>
  <si>
    <t>Biscayne Court</t>
  </si>
  <si>
    <t>ELI '07|HC-9% '07</t>
  </si>
  <si>
    <t>Biscayne Palm Club</t>
  </si>
  <si>
    <t>RMadruga Investments LLC</t>
  </si>
  <si>
    <t>Bonita Pointe</t>
  </si>
  <si>
    <t>HC-4% '03|Local Bonds '02|SAIL '03</t>
  </si>
  <si>
    <t>Brickell View Terrace</t>
  </si>
  <si>
    <t>Brisas Del Mar</t>
  </si>
  <si>
    <t>Brownsville Transit Village II</t>
  </si>
  <si>
    <t>Brownsville Transit Village III</t>
  </si>
  <si>
    <t>Brownsville Transit Village IV</t>
  </si>
  <si>
    <t>Cabana Club</t>
  </si>
  <si>
    <t>HC-9% '95|HOME '94</t>
  </si>
  <si>
    <t>Calusa Cove</t>
  </si>
  <si>
    <t>HC-9% '04|SAIL '02</t>
  </si>
  <si>
    <t>Camacol Tower</t>
  </si>
  <si>
    <t>Cameron Creek</t>
  </si>
  <si>
    <t>Captiva Club</t>
  </si>
  <si>
    <t>Caribbean Village</t>
  </si>
  <si>
    <t>ELI '14|SAIL '14</t>
  </si>
  <si>
    <t>Caribbean West</t>
  </si>
  <si>
    <t>HOME '93</t>
  </si>
  <si>
    <t>Cedar Grove</t>
  </si>
  <si>
    <t>Center Court-Miami</t>
  </si>
  <si>
    <t>YMP Real Estate Management, LLC</t>
  </si>
  <si>
    <t>Centerra</t>
  </si>
  <si>
    <t>Central City</t>
  </si>
  <si>
    <t>Highland Park 1020 LLC</t>
  </si>
  <si>
    <t>Cielo</t>
  </si>
  <si>
    <t>Circle Creek</t>
  </si>
  <si>
    <t>HC-4% '12|Local Bonds '11</t>
  </si>
  <si>
    <t>Landmark Companies Inc.</t>
  </si>
  <si>
    <t>City Crossings</t>
  </si>
  <si>
    <t>City Heights</t>
  </si>
  <si>
    <t>Civic Towers</t>
  </si>
  <si>
    <t>HC-4% '17|Local Bonds '17</t>
  </si>
  <si>
    <t>Collins Park</t>
  </si>
  <si>
    <t>Colony Lakes</t>
  </si>
  <si>
    <t>HC-4% '10|HC-9% '94|HOME '93|MMRB '10</t>
  </si>
  <si>
    <t>Congress Building</t>
  </si>
  <si>
    <t>Coquina Place</t>
  </si>
  <si>
    <t>Coral Bay Cove</t>
  </si>
  <si>
    <t>Coral Gardens</t>
  </si>
  <si>
    <t>Coral Place</t>
  </si>
  <si>
    <t>Mastko Inc</t>
  </si>
  <si>
    <t>Corinthian</t>
  </si>
  <si>
    <t>Country Club Villas</t>
  </si>
  <si>
    <t>Country Club Villas II</t>
  </si>
  <si>
    <t>Courtside</t>
  </si>
  <si>
    <t>Crossings at University</t>
  </si>
  <si>
    <t>Cutler Glen &amp; Cutler Meadows</t>
  </si>
  <si>
    <t>EHCL '03|MMRB '03|S8 '</t>
  </si>
  <si>
    <t>Cutler Hammock</t>
  </si>
  <si>
    <t>HC-4% '06|HC-9% '90|MMRB '06|SAIL '90</t>
  </si>
  <si>
    <t>Cutler Manor</t>
  </si>
  <si>
    <t>SAIL '01</t>
  </si>
  <si>
    <t>Cutler Riverside</t>
  </si>
  <si>
    <t>HC-4% '08|MMRB '07</t>
  </si>
  <si>
    <t>Cutler Vista</t>
  </si>
  <si>
    <t>HC-4% '06|MMRB '05|SAIL '89</t>
  </si>
  <si>
    <t>Dante Fascell</t>
  </si>
  <si>
    <t>Del Prado Gardens</t>
  </si>
  <si>
    <t>HC-9% '00|SAIL '99</t>
  </si>
  <si>
    <t>Carrfour Supportive Housing Inc</t>
  </si>
  <si>
    <t>Doral Terrace</t>
  </si>
  <si>
    <t>HC-4% '01|SAIL '99</t>
  </si>
  <si>
    <t>Douglas Pointe</t>
  </si>
  <si>
    <t>Eagle's Landing</t>
  </si>
  <si>
    <t>Edison Terraces I</t>
  </si>
  <si>
    <t>HC-4% '16|HC-9% '91|Local Bonds '16|PLP '14</t>
  </si>
  <si>
    <t>70.83%</t>
  </si>
  <si>
    <t>Tacolcy Economic Development Corporation</t>
  </si>
  <si>
    <t>Edison Terraces II</t>
  </si>
  <si>
    <t>HC-4% '16|HC-9% '92|HOME '92|Local Bonds '16|PLP '14</t>
  </si>
  <si>
    <t>Emerald</t>
  </si>
  <si>
    <t>Emerald Dunes</t>
  </si>
  <si>
    <t>Esmeralda Bay</t>
  </si>
  <si>
    <t>Everett Stewart Sr. Village</t>
  </si>
  <si>
    <t>ELI '09|Exchange '09</t>
  </si>
  <si>
    <t>Everglades Farmworker Village</t>
  </si>
  <si>
    <t>Friendship Tower</t>
  </si>
  <si>
    <t>HC-9% '06|RRLP '06</t>
  </si>
  <si>
    <t>Garden Vista</t>
  </si>
  <si>
    <t>Garden Walk</t>
  </si>
  <si>
    <t>HC-9% '95|SAIL '93</t>
  </si>
  <si>
    <t>Gardens - Aswan &amp; Alexandria East &amp; West</t>
  </si>
  <si>
    <t>HC-9% '91|HOME '92</t>
  </si>
  <si>
    <t>Georgia Ayers</t>
  </si>
  <si>
    <t>HC-4% '11|MMRB '09</t>
  </si>
  <si>
    <t>Gibson Plaza</t>
  </si>
  <si>
    <t>Golden Lakes</t>
  </si>
  <si>
    <t>GUAR '97|HC-4% '97|SAIL '97</t>
  </si>
  <si>
    <t>Golfside Villas</t>
  </si>
  <si>
    <t>HC-4% '99|Local Bonds '15</t>
  </si>
  <si>
    <t>Green Vista</t>
  </si>
  <si>
    <t>Green Companies, Inc.</t>
  </si>
  <si>
    <t>Hainlin Mills</t>
  </si>
  <si>
    <t>HC-4% '11|HC-9% '95|MMRB '11|SAIL '93</t>
  </si>
  <si>
    <t>Hampton Village</t>
  </si>
  <si>
    <t>Hardin Hammock Estates</t>
  </si>
  <si>
    <t>Harvard House</t>
  </si>
  <si>
    <t>Hibiscus Pointe</t>
  </si>
  <si>
    <t>Hidden Cove - Miami</t>
  </si>
  <si>
    <t>Hidden Grove</t>
  </si>
  <si>
    <t>Homestead Colony</t>
  </si>
  <si>
    <t>Howard Park</t>
  </si>
  <si>
    <t>L.T. Clayton</t>
  </si>
  <si>
    <t>Inn Transition South</t>
  </si>
  <si>
    <t>Enterprise Community Investment, Inc.</t>
  </si>
  <si>
    <t>Island Living</t>
  </si>
  <si>
    <t>HC-4% '13</t>
  </si>
  <si>
    <t>Jack Orr Plaza I</t>
  </si>
  <si>
    <t>Janoski Property</t>
  </si>
  <si>
    <t>Janoski</t>
  </si>
  <si>
    <t>Jasmine</t>
  </si>
  <si>
    <t>Joe Moretti I</t>
  </si>
  <si>
    <t>Joe Moretti II</t>
  </si>
  <si>
    <t>John and Anita Ferguson Residences</t>
  </si>
  <si>
    <t>Jubilee Courtyards</t>
  </si>
  <si>
    <t>93.54%</t>
  </si>
  <si>
    <t>Keys Crossing</t>
  </si>
  <si>
    <t>Keys I &amp; II</t>
  </si>
  <si>
    <t>HC-9% '91|SAIL '93</t>
  </si>
  <si>
    <t>Brannon Group, L.C. and Co.</t>
  </si>
  <si>
    <t>Keys III</t>
  </si>
  <si>
    <t>HC-9% '96|SAIL '93</t>
  </si>
  <si>
    <t>Kings Terrace</t>
  </si>
  <si>
    <t>La Joya</t>
  </si>
  <si>
    <t>Lafayette Plaza</t>
  </si>
  <si>
    <t>Lafayette Square</t>
  </si>
  <si>
    <t>Gatehouse Group LLC</t>
  </si>
  <si>
    <t>Lakeview</t>
  </si>
  <si>
    <t>HC-9% '90|SAIL '91</t>
  </si>
  <si>
    <t>View Apartments LLC</t>
  </si>
  <si>
    <t>Landings</t>
  </si>
  <si>
    <t>HC-9% '93|HOME '94|SAIL '93</t>
  </si>
  <si>
    <t>Las Palmas</t>
  </si>
  <si>
    <t>Leisure Villas</t>
  </si>
  <si>
    <t>Miami-Dade County, Florida</t>
  </si>
  <si>
    <t>Lincoln Fields</t>
  </si>
  <si>
    <t>HC-4% '11|MMRB '11</t>
  </si>
  <si>
    <t>Little Haiti Gateway</t>
  </si>
  <si>
    <t>London Arms</t>
  </si>
  <si>
    <t>SAIL '91</t>
  </si>
  <si>
    <t>Jamestown LP</t>
  </si>
  <si>
    <t>Los Suenos</t>
  </si>
  <si>
    <t>Lowenstein Building</t>
  </si>
  <si>
    <t>CWHIP '07</t>
  </si>
  <si>
    <t>Mount Sinai Medical Center of Florida</t>
  </si>
  <si>
    <t>Lulav Square</t>
  </si>
  <si>
    <t>Lummus Park Manor</t>
  </si>
  <si>
    <t>M &amp; M Maison II</t>
  </si>
  <si>
    <t>Urban League of Greater Miami</t>
  </si>
  <si>
    <t>HC-9% '96|HOME '94</t>
  </si>
  <si>
    <t>Miami Beach Community Development Corporation</t>
  </si>
  <si>
    <t>Madison View</t>
  </si>
  <si>
    <t>Magnolia Landing</t>
  </si>
  <si>
    <t>Malibu Gardens</t>
  </si>
  <si>
    <t>HC-4% '13|HC-9% '93|Local Bonds '13</t>
  </si>
  <si>
    <t>Marbrisa</t>
  </si>
  <si>
    <t>Marcia Gardens</t>
  </si>
  <si>
    <t>Merritt Place Estates</t>
  </si>
  <si>
    <t>Hunt Companies Inc.</t>
  </si>
  <si>
    <t>Metro South Senior</t>
  </si>
  <si>
    <t>Miami River Park</t>
  </si>
  <si>
    <t>Miami Stadium I</t>
  </si>
  <si>
    <t>Mildred and Claude Pepper Towers</t>
  </si>
  <si>
    <t>Elderly Housing Development and Operations Corporation</t>
  </si>
  <si>
    <t>Mirabella</t>
  </si>
  <si>
    <t>Modello</t>
  </si>
  <si>
    <t>Monterey Pointe</t>
  </si>
  <si>
    <t>Naranja Villas</t>
  </si>
  <si>
    <t>New Arena Square</t>
  </si>
  <si>
    <t>New Horizons</t>
  </si>
  <si>
    <t>HC-4% '10|MMRB '09</t>
  </si>
  <si>
    <t>Northside Transit Village I</t>
  </si>
  <si>
    <t>HC-4% '13|Local Bonds '13</t>
  </si>
  <si>
    <t>Northside Transit Village IV</t>
  </si>
  <si>
    <t>Notre Dame</t>
  </si>
  <si>
    <t>Old Cutler Village</t>
  </si>
  <si>
    <t>Opa Locka Portfolio</t>
  </si>
  <si>
    <t>Orchid Estates</t>
  </si>
  <si>
    <t>ELI '15|HC-4% '16|Local Bonds '16|SAIL '15</t>
  </si>
  <si>
    <t>Orchid Grove</t>
  </si>
  <si>
    <t>Palm Lake</t>
  </si>
  <si>
    <t>Palm Villas</t>
  </si>
  <si>
    <t>Centro Palm, Inc.</t>
  </si>
  <si>
    <t>Park City at Golden Lakes</t>
  </si>
  <si>
    <t>HC-9% '96|HOME '93</t>
  </si>
  <si>
    <t>Park Green</t>
  </si>
  <si>
    <t>L. T. Clayton and Brothers Enterprises, Inc.</t>
  </si>
  <si>
    <t>Park Place - Hialeah</t>
  </si>
  <si>
    <t>Spinal Cord Living-Assistance Development, Inc.</t>
  </si>
  <si>
    <t>Parkview Gardens</t>
  </si>
  <si>
    <t>Pearl</t>
  </si>
  <si>
    <t>Pelican Cove - Miami Gardens</t>
  </si>
  <si>
    <t>Phoenix</t>
  </si>
  <si>
    <t>HC-4% '16|HC-9% '93|HOME '93|MMRB '16</t>
  </si>
  <si>
    <t>MRK Partners Inc.</t>
  </si>
  <si>
    <t>Pinnacle Heights</t>
  </si>
  <si>
    <t>Pinnacle Lakes</t>
  </si>
  <si>
    <t>Pinnacle Park</t>
  </si>
  <si>
    <t>HC-9% '05|SAIL '06</t>
  </si>
  <si>
    <t>Pinnacle Place</t>
  </si>
  <si>
    <t>Pinnacle Plaza</t>
  </si>
  <si>
    <t>Pinnacle Square</t>
  </si>
  <si>
    <t>Pinnacle View</t>
  </si>
  <si>
    <t>HC-9% '99|SAIL '01</t>
  </si>
  <si>
    <t>Plaza at Lyric</t>
  </si>
  <si>
    <t>Poinciana Grove</t>
  </si>
  <si>
    <t>Postmaster</t>
  </si>
  <si>
    <t>Princeton Park</t>
  </si>
  <si>
    <t>Rayos Del Sol</t>
  </si>
  <si>
    <t>Redland Arms</t>
  </si>
  <si>
    <t>Redland Crossings</t>
  </si>
  <si>
    <t>Regatta Place</t>
  </si>
  <si>
    <t>ELI '17|HC-4% '16|MMRB '17|SAIL '17</t>
  </si>
  <si>
    <t>Regency Pointe</t>
  </si>
  <si>
    <t>Residential Plaza at Blue Lagoon</t>
  </si>
  <si>
    <t>Assistance to the Elderly, Inc. (ATTE)</t>
  </si>
  <si>
    <t>Richmond Pine</t>
  </si>
  <si>
    <t>Rio Towers</t>
  </si>
  <si>
    <t>East Little Havana Community Dev. Corp.</t>
  </si>
  <si>
    <t>River Oaks - Florida City</t>
  </si>
  <si>
    <t>HC-4% '16|HC-9% '95|HOME '94</t>
  </si>
  <si>
    <t>Rivermont House</t>
  </si>
  <si>
    <t>Riverwalk I</t>
  </si>
  <si>
    <t>HC-4% '08|HC-9% '91|MMRB '07|SAIL '91</t>
  </si>
  <si>
    <t>Riverwalk II</t>
  </si>
  <si>
    <t>HC-9% '92|SAIL '92</t>
  </si>
  <si>
    <t>Ytech International</t>
  </si>
  <si>
    <t>Riviera Plaza</t>
  </si>
  <si>
    <t>HC-9% '89|SAIL '92</t>
  </si>
  <si>
    <t>R.F. Holding Corporation</t>
  </si>
  <si>
    <t>Royal Coast</t>
  </si>
  <si>
    <t>HC-4% '11|HC-9% '94|MMRB '11</t>
  </si>
  <si>
    <t>Royal Palm Gardens</t>
  </si>
  <si>
    <t>Running Brook</t>
  </si>
  <si>
    <t>SCLAD Plaza</t>
  </si>
  <si>
    <t>Saint John I</t>
  </si>
  <si>
    <t>HC-9% '90|SAIL '92</t>
  </si>
  <si>
    <t>Saint John Community Development Corporation</t>
  </si>
  <si>
    <t>San Sherri Villas</t>
  </si>
  <si>
    <t>Santa Clara</t>
  </si>
  <si>
    <t>Santa Clara II</t>
  </si>
  <si>
    <t>Scott Carver IIA - IIB</t>
  </si>
  <si>
    <t>Scott Carver IIC</t>
  </si>
  <si>
    <t>Seventh Avenue Transit Village II</t>
  </si>
  <si>
    <t>Siesta Pointe</t>
  </si>
  <si>
    <t>Smathers II</t>
  </si>
  <si>
    <t>ELI '14|HC-4% '14|Local Bonds '14|SAIL '14</t>
  </si>
  <si>
    <t>Solabella</t>
  </si>
  <si>
    <t>HC-4% '12|HOME '10|MMRB '12</t>
  </si>
  <si>
    <t>South Miami Plaza</t>
  </si>
  <si>
    <t>South Wind</t>
  </si>
  <si>
    <t>HC-9% '95|SAIL '95</t>
  </si>
  <si>
    <t>Southpoint Crossing</t>
  </si>
  <si>
    <t>Spinnaker Cove</t>
  </si>
  <si>
    <t>HC-4% '96|MMRB '97</t>
  </si>
  <si>
    <t>Meyers Group Development LLC</t>
  </si>
  <si>
    <t>St. John Island</t>
  </si>
  <si>
    <t>Stirrup Plaza I</t>
  </si>
  <si>
    <t>Stirrup Plaza II</t>
  </si>
  <si>
    <t>Sunrise Commons</t>
  </si>
  <si>
    <t>Sunset Bay</t>
  </si>
  <si>
    <t>Sunset Pointe</t>
  </si>
  <si>
    <t>Swezy</t>
  </si>
  <si>
    <t>Teal Pointe</t>
  </si>
  <si>
    <t>HC-9% '93|HOME '93</t>
  </si>
  <si>
    <t>JJR Apartments LLC</t>
  </si>
  <si>
    <t>Temple Court</t>
  </si>
  <si>
    <t>OMNI Acquisition Southeast LLC</t>
  </si>
  <si>
    <t>Tequesta Knoll</t>
  </si>
  <si>
    <t>Three Round Tower A</t>
  </si>
  <si>
    <t>Town Center</t>
  </si>
  <si>
    <t>Related Companies, Inc.</t>
  </si>
  <si>
    <t>Tuscan Place</t>
  </si>
  <si>
    <t>Tuscan View</t>
  </si>
  <si>
    <t>Tuscany Cove I</t>
  </si>
  <si>
    <t>Tuscany Place</t>
  </si>
  <si>
    <t>HC-4% '03|SAIL '02</t>
  </si>
  <si>
    <t>Valencia Pointe</t>
  </si>
  <si>
    <t>Veranda Senior</t>
  </si>
  <si>
    <t>Exchange '10|HC-4% '10|MMRB '10</t>
  </si>
  <si>
    <t>Verbena</t>
  </si>
  <si>
    <t>Villa Biscayne</t>
  </si>
  <si>
    <t>Villa Capri</t>
  </si>
  <si>
    <t>Villa Capri II</t>
  </si>
  <si>
    <t>Villa Capri III</t>
  </si>
  <si>
    <t>Villa Esperanza</t>
  </si>
  <si>
    <t>Villa Hermosa</t>
  </si>
  <si>
    <t>Villa Maria</t>
  </si>
  <si>
    <t>SHADP '09</t>
  </si>
  <si>
    <t>Villa Patricia</t>
  </si>
  <si>
    <t>Villa Patricia II</t>
  </si>
  <si>
    <t>Villa Patricia III</t>
  </si>
  <si>
    <t>Village Allapattah</t>
  </si>
  <si>
    <t>Village Allapattah II</t>
  </si>
  <si>
    <t>Village Carver</t>
  </si>
  <si>
    <t>Village Carver II</t>
  </si>
  <si>
    <t>Villages I</t>
  </si>
  <si>
    <t>Villas Del Lago</t>
  </si>
  <si>
    <t>Southstar Capital Group LLC</t>
  </si>
  <si>
    <t>Vista Grande</t>
  </si>
  <si>
    <t>Vista Mar</t>
  </si>
  <si>
    <t>Vizcaya Villas</t>
  </si>
  <si>
    <t>Wagner Creek</t>
  </si>
  <si>
    <t>Walden Pond Villas</t>
  </si>
  <si>
    <t>HC-4% '10|HC-9% '92|MMRB '09</t>
  </si>
  <si>
    <t>Ward Towers Assisted Living Facility</t>
  </si>
  <si>
    <t>Washington Square</t>
  </si>
  <si>
    <t>Waterford</t>
  </si>
  <si>
    <t>West Brickell</t>
  </si>
  <si>
    <t>New World Center Foundation, Inc.</t>
  </si>
  <si>
    <t>West Brickell Tower</t>
  </si>
  <si>
    <t>West Brickell View</t>
  </si>
  <si>
    <t>Westview Garden</t>
  </si>
  <si>
    <t>Willow Lake - Miami</t>
  </si>
  <si>
    <t>Winchester Gardens</t>
  </si>
  <si>
    <t>HC-4% '11|HC-9% '94|HOME '94|MMRB '11</t>
  </si>
  <si>
    <t>Woodside Oaks</t>
  </si>
  <si>
    <t>Monroe</t>
  </si>
  <si>
    <t>73 Ocean</t>
  </si>
  <si>
    <t>Tri-Star Affordable Development, LLC</t>
  </si>
  <si>
    <t>Atlantic Pines</t>
  </si>
  <si>
    <t>Demo '09|HC-9% '91|SAIL '90</t>
  </si>
  <si>
    <t>Banyan Grove</t>
  </si>
  <si>
    <t>Spottswood Companies</t>
  </si>
  <si>
    <t>Blue Water Workforce Housing</t>
  </si>
  <si>
    <t>Gorman &amp; Company, Inc.</t>
  </si>
  <si>
    <t>Caya Place</t>
  </si>
  <si>
    <t>Cayo Del Mar</t>
  </si>
  <si>
    <t>Douglass Square</t>
  </si>
  <si>
    <t>SAIL '89</t>
  </si>
  <si>
    <t>Eastwind</t>
  </si>
  <si>
    <t>Key West Housing Authority</t>
  </si>
  <si>
    <t>Flagler Village</t>
  </si>
  <si>
    <t>H-Try LLC</t>
  </si>
  <si>
    <t>Key Plaza</t>
  </si>
  <si>
    <t>Mariner's Cove - Key West</t>
  </si>
  <si>
    <t>SAIL '94</t>
  </si>
  <si>
    <t>Meridian West</t>
  </si>
  <si>
    <t>Paradise Point Senior Housing</t>
  </si>
  <si>
    <t>Poinciana Royale</t>
  </si>
  <si>
    <t>ELI '08|Exchange '09|SAIL '08</t>
  </si>
  <si>
    <t>AH of Monroe County Inc.</t>
  </si>
  <si>
    <t>Quarry</t>
  </si>
  <si>
    <t>HC-9% '17|SAIL '17</t>
  </si>
  <si>
    <t>Sea Grape</t>
  </si>
  <si>
    <t>Wells Fargo Community Lending and Investment</t>
  </si>
  <si>
    <t>Sea Grape II</t>
  </si>
  <si>
    <t>ELI '07|HC-9% '07|SAIL '07</t>
  </si>
  <si>
    <t>Tradewinds Hammocks</t>
  </si>
  <si>
    <t>Tropical Isle</t>
  </si>
  <si>
    <t>Wet-Net Villas</t>
  </si>
  <si>
    <t>Nassau</t>
  </si>
  <si>
    <t>Buccaneer Villas</t>
  </si>
  <si>
    <t>Cantebury of Hilliard</t>
  </si>
  <si>
    <t>HC-4% '16|HC-9% '92|Local Bonds '16</t>
  </si>
  <si>
    <t>Countryside</t>
  </si>
  <si>
    <t>Nassau Club</t>
  </si>
  <si>
    <t>Pine Terrace</t>
  </si>
  <si>
    <t>Pine Terrace III</t>
  </si>
  <si>
    <t>Post Oak</t>
  </si>
  <si>
    <t>Okaloosa</t>
  </si>
  <si>
    <t>Addison Place</t>
  </si>
  <si>
    <t>HC-4% '03|MMRB '04</t>
  </si>
  <si>
    <t>Brookmeade Villas</t>
  </si>
  <si>
    <t>Heather Glenn</t>
  </si>
  <si>
    <t>Katie Manor</t>
  </si>
  <si>
    <t>Okeechobee</t>
  </si>
  <si>
    <t>El Mira Sol Gardens</t>
  </si>
  <si>
    <t>Okeechobee Non-Profit Housing, Inc.</t>
  </si>
  <si>
    <t>Laurel Oaks Senior</t>
  </si>
  <si>
    <t>Oaks at Shannon's Crossing</t>
  </si>
  <si>
    <t>Okeechobee Commons</t>
  </si>
  <si>
    <t>Towns of Okeechobee</t>
  </si>
  <si>
    <t>REVA Development Corporation</t>
  </si>
  <si>
    <t>Orange</t>
  </si>
  <si>
    <t>Alta Westgate</t>
  </si>
  <si>
    <t>Wood Partners LLC</t>
  </si>
  <si>
    <t>Amelia Court at Creative Village</t>
  </si>
  <si>
    <t>Anderson Oaks</t>
  </si>
  <si>
    <t>HOME '92</t>
  </si>
  <si>
    <t>Central Florida H.A.N.D.S.</t>
  </si>
  <si>
    <t>Ashley Place</t>
  </si>
  <si>
    <t>Leland Enterprises Inc.</t>
  </si>
  <si>
    <t>Avalon Reserve</t>
  </si>
  <si>
    <t>Beacon Hill</t>
  </si>
  <si>
    <t>Riverfront Capital LLC</t>
  </si>
  <si>
    <t>Bella Capri</t>
  </si>
  <si>
    <t>McKinley Associates Inc.</t>
  </si>
  <si>
    <t>Belle Isle</t>
  </si>
  <si>
    <t>Berkshire Club</t>
  </si>
  <si>
    <t>Brentwood Club on Millenia Boulevard</t>
  </si>
  <si>
    <t>Brixton Landing</t>
  </si>
  <si>
    <t>Buena Vista Place</t>
  </si>
  <si>
    <t>Buena Vista Place II</t>
  </si>
  <si>
    <t>Buena Vista Point</t>
  </si>
  <si>
    <t>Camellia Pointe</t>
  </si>
  <si>
    <t>Chapel Trace</t>
  </si>
  <si>
    <t>HC-4% '01|MMRB '03</t>
  </si>
  <si>
    <t>Citrus Glen</t>
  </si>
  <si>
    <t>Citrus Glen II</t>
  </si>
  <si>
    <t>City View at Hughes Square</t>
  </si>
  <si>
    <t>Banc of America Community Development Corporation</t>
  </si>
  <si>
    <t>Clarcona Groves</t>
  </si>
  <si>
    <t>HC-4% '05|MMRB '04|SAIL '05</t>
  </si>
  <si>
    <t>Commander Place</t>
  </si>
  <si>
    <t>Country Garden</t>
  </si>
  <si>
    <t>Covenant on the Lakes Senior</t>
  </si>
  <si>
    <t>Crescent Club</t>
  </si>
  <si>
    <t>Cricket Club</t>
  </si>
  <si>
    <t>Crossroads</t>
  </si>
  <si>
    <t>Dean Woods Place</t>
  </si>
  <si>
    <t>Dunwoodie Place</t>
  </si>
  <si>
    <t>East Lake - Orange</t>
  </si>
  <si>
    <t>HC-4% '01|MMRB '99</t>
  </si>
  <si>
    <t>Emerald Villas</t>
  </si>
  <si>
    <t>Emerald Villas II</t>
  </si>
  <si>
    <t>Falcon Trace</t>
  </si>
  <si>
    <t>Waypoint Residential LLC</t>
  </si>
  <si>
    <t>Forest Edge</t>
  </si>
  <si>
    <t>HC-9% '94|SAIL '90</t>
  </si>
  <si>
    <t>Orlando Neighborhood Improvement Corp.</t>
  </si>
  <si>
    <t>Fountains at Lingo Cove</t>
  </si>
  <si>
    <t>Fountains at Millenia I</t>
  </si>
  <si>
    <t>Fountains at Millenia II</t>
  </si>
  <si>
    <t>Fountains at Millenia III</t>
  </si>
  <si>
    <t>Fountains at Millenia IV</t>
  </si>
  <si>
    <t>HC-4% '08|Local Bonds '07|SAIL '10</t>
  </si>
  <si>
    <t>Fountains at Pershing Park</t>
  </si>
  <si>
    <t>Fox Hollow</t>
  </si>
  <si>
    <t>Glenn on Millenia Boulevard</t>
  </si>
  <si>
    <t>Golden Oaks</t>
  </si>
  <si>
    <t>HC-9% '91|SAIL '92</t>
  </si>
  <si>
    <t>Goldenrod Pointe</t>
  </si>
  <si>
    <t>Grand Reserve at Lee Vista</t>
  </si>
  <si>
    <t>HC-4% '95|MMRB '04</t>
  </si>
  <si>
    <t>Lecesse Development Corporation</t>
  </si>
  <si>
    <t>Grand Reserve at Maitland Park</t>
  </si>
  <si>
    <t>Green Gables - Orlando</t>
  </si>
  <si>
    <t>Hidden Cove - Orlando</t>
  </si>
  <si>
    <t>95.18%</t>
  </si>
  <si>
    <t>Hidden Creek Villas</t>
  </si>
  <si>
    <t>Howell Branch Cove</t>
  </si>
  <si>
    <t>Jackson Court II</t>
  </si>
  <si>
    <t>AHLP '90</t>
  </si>
  <si>
    <t>Orlando Housing Authority</t>
  </si>
  <si>
    <t>Lake Sherwood</t>
  </si>
  <si>
    <t>Lake Weston Point</t>
  </si>
  <si>
    <t>Lancaster Villas</t>
  </si>
  <si>
    <t>Landings at Carver Park</t>
  </si>
  <si>
    <t>Landings at Timberleaf</t>
  </si>
  <si>
    <t>HC-4% '10|HC-9% '91|HOME '10|MMRB '09</t>
  </si>
  <si>
    <t>Landings on Millenia Boulevard</t>
  </si>
  <si>
    <t>Landon Pointe</t>
  </si>
  <si>
    <t>Landon Trace</t>
  </si>
  <si>
    <t>HC-4% '99|Local Bonds '16|MMRB '98</t>
  </si>
  <si>
    <t>Landstar Park</t>
  </si>
  <si>
    <t>Lee Vista Club</t>
  </si>
  <si>
    <t>Lexington Court</t>
  </si>
  <si>
    <t>Magnolia Pointe - Orlando</t>
  </si>
  <si>
    <t>Marbella Cove</t>
  </si>
  <si>
    <t>HC-4% '08|Local Bonds '08|SAIL '09</t>
  </si>
  <si>
    <t>Marbella Pointe</t>
  </si>
  <si>
    <t>Metro Place</t>
  </si>
  <si>
    <t>Demo '99|HC-9% '97</t>
  </si>
  <si>
    <t>Metro Place II</t>
  </si>
  <si>
    <t>Mill Creek</t>
  </si>
  <si>
    <t>HC-4% '04|MMRB '03</t>
  </si>
  <si>
    <t>Whiteco Residential, LLC</t>
  </si>
  <si>
    <t>Mystic Pointe II</t>
  </si>
  <si>
    <t>Nassau Bay I</t>
  </si>
  <si>
    <t>ELI '10|HC-4% '13|Local Bonds '13</t>
  </si>
  <si>
    <t>TPI Comunities LLC</t>
  </si>
  <si>
    <t>Nassau Bay II</t>
  </si>
  <si>
    <t>ELI '10|HC-4% '97</t>
  </si>
  <si>
    <t>Northbridge Apartment Homes on Millenia Lake I</t>
  </si>
  <si>
    <t>MMRB '03|SAIL '02</t>
  </si>
  <si>
    <t>Waterton Associates, LLC</t>
  </si>
  <si>
    <t>Northbridge Apartment Homes on Millenia Lake II</t>
  </si>
  <si>
    <t>Oak Glen</t>
  </si>
  <si>
    <t>Oak Harbor</t>
  </si>
  <si>
    <t>HC-4% '12|HC-9% '95|Local Bonds '12|SAIL '94</t>
  </si>
  <si>
    <t>DRL Development LLC</t>
  </si>
  <si>
    <t>Oasis Club</t>
  </si>
  <si>
    <t>Park Avenue Villas</t>
  </si>
  <si>
    <t>HC-4% '99|SAIL '99</t>
  </si>
  <si>
    <t>Pendana at West Lakes</t>
  </si>
  <si>
    <t>Pinnacle Cove</t>
  </si>
  <si>
    <t>Pinnacle Pointe</t>
  </si>
  <si>
    <t>HC-4% '03|MMRB '02|SAIL '04</t>
  </si>
  <si>
    <t>Pointe Vista</t>
  </si>
  <si>
    <t>Pointe Vista II</t>
  </si>
  <si>
    <t>HC-4% '97|SAIL '98</t>
  </si>
  <si>
    <t>Ravenna</t>
  </si>
  <si>
    <t>Ridge Club</t>
  </si>
  <si>
    <t>HC-4% '14|HC-9% '92|MMRB '14</t>
  </si>
  <si>
    <t>Dalcor Holdings LLC</t>
  </si>
  <si>
    <t>Ridge Club II</t>
  </si>
  <si>
    <t>HC-4% '14|HC-9% '95|MMRB '14|SAIL '94</t>
  </si>
  <si>
    <t>River Reach - Orlando</t>
  </si>
  <si>
    <t>River Ridge</t>
  </si>
  <si>
    <t>San Jose of Seminole</t>
  </si>
  <si>
    <t>HC-9% '92|HOME '92</t>
  </si>
  <si>
    <t>San Rocco</t>
  </si>
  <si>
    <t>Sand Lake Pointe</t>
  </si>
  <si>
    <t>Seminole Ridge</t>
  </si>
  <si>
    <t>Springboard Affordable Housing LLC</t>
  </si>
  <si>
    <t>Silver Hills</t>
  </si>
  <si>
    <t>Stonebridge Landings I</t>
  </si>
  <si>
    <t>HC-4% '00|MMRB '98</t>
  </si>
  <si>
    <t>Studio Concord</t>
  </si>
  <si>
    <t>JJWIN LLC</t>
  </si>
  <si>
    <t>Sumerset Housing</t>
  </si>
  <si>
    <t>Richelson Enterprises</t>
  </si>
  <si>
    <t>Taylor</t>
  </si>
  <si>
    <t>Center for Affordable Housing Inc.</t>
  </si>
  <si>
    <t>Timber Sound</t>
  </si>
  <si>
    <t>Timber Sound II</t>
  </si>
  <si>
    <t>Uptown Maitland</t>
  </si>
  <si>
    <t>Valencia Forest</t>
  </si>
  <si>
    <t>Valencia Park</t>
  </si>
  <si>
    <t>Cohen and Associates LLC</t>
  </si>
  <si>
    <t>Valencia Trace</t>
  </si>
  <si>
    <t>Village Park Senior</t>
  </si>
  <si>
    <t>Villas at Carver Park</t>
  </si>
  <si>
    <t>HC-4% '08|MMRB '06</t>
  </si>
  <si>
    <t>Watauga Woods</t>
  </si>
  <si>
    <t>Waterbridge</t>
  </si>
  <si>
    <t>MMRB '98</t>
  </si>
  <si>
    <t>Waterford East</t>
  </si>
  <si>
    <t>Waterford Pointe</t>
  </si>
  <si>
    <t>Wellesley</t>
  </si>
  <si>
    <t>Wellington Park</t>
  </si>
  <si>
    <t>Wentworth</t>
  </si>
  <si>
    <t>Wentworth II</t>
  </si>
  <si>
    <t>ELI '11|HC-4% '99|MMRB '99</t>
  </si>
  <si>
    <t>West Pointe Villas</t>
  </si>
  <si>
    <t>Westbrook</t>
  </si>
  <si>
    <t>Westwood Park</t>
  </si>
  <si>
    <t>Willow Key</t>
  </si>
  <si>
    <t>Willow Lake - Apopka</t>
  </si>
  <si>
    <t>ELI '10|HC-4% '98</t>
  </si>
  <si>
    <t>Woodhill</t>
  </si>
  <si>
    <t>Woodlands</t>
  </si>
  <si>
    <t>Woodridge - Orlando</t>
  </si>
  <si>
    <t>HC-4% '99|MMRB '99</t>
  </si>
  <si>
    <t>Osceola</t>
  </si>
  <si>
    <t>Boca Palms</t>
  </si>
  <si>
    <t>Cobblestone</t>
  </si>
  <si>
    <t>Crestwood - St. Cloud</t>
  </si>
  <si>
    <t>HC-4% '10|HC-9% '90|Local Bonds '10</t>
  </si>
  <si>
    <t>BSRT Properties Inc.</t>
  </si>
  <si>
    <t>Fountains at San Remo Court I</t>
  </si>
  <si>
    <t>Grande Court at Boggy Creek</t>
  </si>
  <si>
    <t>Heritage Park - Kissimmee</t>
  </si>
  <si>
    <t>Hickory Glen</t>
  </si>
  <si>
    <t>Inglewood Meadows</t>
  </si>
  <si>
    <t>Kensington of Kissimmee</t>
  </si>
  <si>
    <t>Kissimmee Homes</t>
  </si>
  <si>
    <t>Kissimmee Oak Leaf Landings</t>
  </si>
  <si>
    <t>Osceola County Council on Aging, Inc.</t>
  </si>
  <si>
    <t>Loop</t>
  </si>
  <si>
    <t>Los Altos</t>
  </si>
  <si>
    <t>Madison Crossing</t>
  </si>
  <si>
    <t>Madison Crossing II</t>
  </si>
  <si>
    <t>Osceola Pointe</t>
  </si>
  <si>
    <t>Outrigger Village</t>
  </si>
  <si>
    <t>Outrigger Inc.</t>
  </si>
  <si>
    <t>Palos Verdes</t>
  </si>
  <si>
    <t>Pebble Creek</t>
  </si>
  <si>
    <t>Ravenwood - Kissimmee</t>
  </si>
  <si>
    <t>Ravenwood Partners LLC</t>
  </si>
  <si>
    <t>Reef Club I</t>
  </si>
  <si>
    <t>HC-4% '13|HC-9% '91|MMRB '13</t>
  </si>
  <si>
    <t>Reef Club II</t>
  </si>
  <si>
    <t>Regatta Bay</t>
  </si>
  <si>
    <t>Saint Cloud Village</t>
  </si>
  <si>
    <t>HC-4% '98|Local Bonds '13</t>
  </si>
  <si>
    <t>San Juan</t>
  </si>
  <si>
    <t>Sawyer Estates</t>
  </si>
  <si>
    <t>Summer Cove</t>
  </si>
  <si>
    <t>Tierra Pointe</t>
  </si>
  <si>
    <t>Tierra Vista</t>
  </si>
  <si>
    <t>Tracey Manor</t>
  </si>
  <si>
    <t>Vista Del Sol</t>
  </si>
  <si>
    <t>Walden Park</t>
  </si>
  <si>
    <t>ELI '13|HC-4% '01|MMRB '01</t>
  </si>
  <si>
    <t>Wellington Woods</t>
  </si>
  <si>
    <t>Whistler's Park At Lakeside</t>
  </si>
  <si>
    <t>Woodland Terrace</t>
  </si>
  <si>
    <t>Palm Beach</t>
  </si>
  <si>
    <t>Auburn Trace</t>
  </si>
  <si>
    <t>SAIL '92</t>
  </si>
  <si>
    <t>Ballet Villages I</t>
  </si>
  <si>
    <t>Complete Property Development Company</t>
  </si>
  <si>
    <t>Ballet Villages II</t>
  </si>
  <si>
    <t>Banyan Court</t>
  </si>
  <si>
    <t>Boynton Bay</t>
  </si>
  <si>
    <t>HC-4% '07|MMRB '07|SAIL '90</t>
  </si>
  <si>
    <t>Florida Affordable Housing, Inc.</t>
  </si>
  <si>
    <t>Calusa Estates</t>
  </si>
  <si>
    <t>Chelsea Commons</t>
  </si>
  <si>
    <t>Colonial Lakes</t>
  </si>
  <si>
    <t>Colony Park</t>
  </si>
  <si>
    <t>SCA Properties LLC</t>
  </si>
  <si>
    <t>Congress Park</t>
  </si>
  <si>
    <t>Courts at Village Square</t>
  </si>
  <si>
    <t>Roundstone Development, LLC</t>
  </si>
  <si>
    <t>Courtyard on Flagler</t>
  </si>
  <si>
    <t>Covenant Villas</t>
  </si>
  <si>
    <t>Evernia Place</t>
  </si>
  <si>
    <t>Eastwind Development, LLC</t>
  </si>
  <si>
    <t>Glozal Village</t>
  </si>
  <si>
    <t>Glozal Capital LLC</t>
  </si>
  <si>
    <t>Green Cay Village</t>
  </si>
  <si>
    <t>HC-4% '07|Local Bonds '07|SAIL '07</t>
  </si>
  <si>
    <t>Groves of Delray</t>
  </si>
  <si>
    <t>HC-4% '12|HC-9% '94|MMRB '10|SAIL '93</t>
  </si>
  <si>
    <t>Hampton Court - Mangonia Park</t>
  </si>
  <si>
    <t>HC-4% '02|MMRB '99</t>
  </si>
  <si>
    <t>Heron Estates Senior</t>
  </si>
  <si>
    <t>In The Pines South</t>
  </si>
  <si>
    <t>In the Pines, Inc.</t>
  </si>
  <si>
    <t>Indian Trace</t>
  </si>
  <si>
    <t>ELI '11|HC-4% '02|Local Bonds '02|SAIL '02</t>
  </si>
  <si>
    <t>Isles of Pahokee II</t>
  </si>
  <si>
    <t>La Joya Villages</t>
  </si>
  <si>
    <t>Realtex Development Southeast, LLC</t>
  </si>
  <si>
    <t>Lake Delray</t>
  </si>
  <si>
    <t>Metroplex, Inc.</t>
  </si>
  <si>
    <t>Lake Shore</t>
  </si>
  <si>
    <t>HC-4% '04|MMRB '03|SAIL '03</t>
  </si>
  <si>
    <t>Lakeside Commons</t>
  </si>
  <si>
    <t>Madison Chase</t>
  </si>
  <si>
    <t>Malibu Bay</t>
  </si>
  <si>
    <t>HC-4% '05|Local Bonds '02</t>
  </si>
  <si>
    <t>Mallards Landing</t>
  </si>
  <si>
    <t>Marina Bay</t>
  </si>
  <si>
    <t>Merry Place</t>
  </si>
  <si>
    <t>West Palm Beach Housing Authority</t>
  </si>
  <si>
    <t>Mystic Woods I</t>
  </si>
  <si>
    <t>HC-9% '95|HOME '92</t>
  </si>
  <si>
    <t>Mystic Woods II</t>
  </si>
  <si>
    <t>Palm Gardens</t>
  </si>
  <si>
    <t>HC-4% '09|Local Bonds '09|RRLP '06</t>
  </si>
  <si>
    <t>Palm Grove</t>
  </si>
  <si>
    <t>HC-4% '00|Local Bonds '99|SAIL '99</t>
  </si>
  <si>
    <t>Palms West I</t>
  </si>
  <si>
    <t>HC-4% '14|HC-9% '94|HOME '93|Local Bonds '14</t>
  </si>
  <si>
    <t>Palms West II</t>
  </si>
  <si>
    <t>HC-4% '14|HC-9% '96|Local Bonds '14</t>
  </si>
  <si>
    <t>Paul Laurence Dunbar Senior Complex</t>
  </si>
  <si>
    <t>Pine Run Villas</t>
  </si>
  <si>
    <t>Pinnacle Palms</t>
  </si>
  <si>
    <t>Pinnacle at Abbey Park</t>
  </si>
  <si>
    <t>Portofino</t>
  </si>
  <si>
    <t>ELI '13|HC-4% '03|MMRB '02|SAIL '04</t>
  </si>
  <si>
    <t>Preserve at Boynton Beach I</t>
  </si>
  <si>
    <t>CWHIP '06|HC-4% '11|MMRB '10</t>
  </si>
  <si>
    <t>CSG Management Services, LLC</t>
  </si>
  <si>
    <t>Renaissance</t>
  </si>
  <si>
    <t>Residences at Haverhill</t>
  </si>
  <si>
    <t>Riverview House</t>
  </si>
  <si>
    <t>Royal Palm Lakes</t>
  </si>
  <si>
    <t>Royal Palm Place</t>
  </si>
  <si>
    <t>Royal Poinciana Place</t>
  </si>
  <si>
    <t>Saddlebrook</t>
  </si>
  <si>
    <t>San Marco Villas I</t>
  </si>
  <si>
    <t>San Marco Villas II</t>
  </si>
  <si>
    <t>Silver Palm Place</t>
  </si>
  <si>
    <t>Village at Delray</t>
  </si>
  <si>
    <t>Villas at Cove Crossing</t>
  </si>
  <si>
    <t>Villas at Village Square</t>
  </si>
  <si>
    <t>Delray Housing Group Inc.</t>
  </si>
  <si>
    <t>Waverly</t>
  </si>
  <si>
    <t>ELI '12|HC-4% '00</t>
  </si>
  <si>
    <t>Wedgewood - Palm Beach</t>
  </si>
  <si>
    <t>Westgate Plaza</t>
  </si>
  <si>
    <t>Windsor Park</t>
  </si>
  <si>
    <t>Woodlake</t>
  </si>
  <si>
    <t>HC-4% '97|Local Bonds '13|SAIL '97</t>
  </si>
  <si>
    <t>Worthington</t>
  </si>
  <si>
    <t>HC-4% '95|MMRB '95|SAIL '96</t>
  </si>
  <si>
    <t>Pasco</t>
  </si>
  <si>
    <t>Abigail Court</t>
  </si>
  <si>
    <t>Arbours at Fort King</t>
  </si>
  <si>
    <t>Banyan Senior</t>
  </si>
  <si>
    <t>Countryside Villas II</t>
  </si>
  <si>
    <t>Fort King Colony</t>
  </si>
  <si>
    <t>Grand Reserve at Zephyrhills</t>
  </si>
  <si>
    <t>Hilltop Landings</t>
  </si>
  <si>
    <t>HC-4% '14|HOME '14|MMRB '14|PLP '14</t>
  </si>
  <si>
    <t>Hudson Ridge</t>
  </si>
  <si>
    <t>HC-4% '08|MMRB '07|SAIL '07</t>
  </si>
  <si>
    <t>Ivy Chase - Hudson</t>
  </si>
  <si>
    <t>Journet Place</t>
  </si>
  <si>
    <t>Jax Housing LLC</t>
  </si>
  <si>
    <t>Landings at Sea Forest</t>
  </si>
  <si>
    <t>HC-4% '99|SAIL '97</t>
  </si>
  <si>
    <t>Affordable Housing Institute, Inc.</t>
  </si>
  <si>
    <t>Landings of Saint Andrew</t>
  </si>
  <si>
    <t>HC-9% '93|SAIL '94</t>
  </si>
  <si>
    <t>National Church Residences</t>
  </si>
  <si>
    <t>Magnolia Place</t>
  </si>
  <si>
    <t>Oakcrest II</t>
  </si>
  <si>
    <t>Southwind Management Services, Inc.</t>
  </si>
  <si>
    <t>Park Place - Zephyrhills</t>
  </si>
  <si>
    <t>Park at Wellington</t>
  </si>
  <si>
    <t>Park at Wellington II</t>
  </si>
  <si>
    <t>Pasco Woods</t>
  </si>
  <si>
    <t>Regency Palms</t>
  </si>
  <si>
    <t>HC-4% '98|Local Bonds '16|SAIL '99</t>
  </si>
  <si>
    <t>Richey Woods</t>
  </si>
  <si>
    <t>Summerset</t>
  </si>
  <si>
    <t>Village Chase</t>
  </si>
  <si>
    <t>Village Walk</t>
  </si>
  <si>
    <t>Weston Oaks</t>
  </si>
  <si>
    <t>Pinellas</t>
  </si>
  <si>
    <t>540 Town Center</t>
  </si>
  <si>
    <t>Gulfcoast Housing Foundation Inc.</t>
  </si>
  <si>
    <t>Bayside Court</t>
  </si>
  <si>
    <t>Belleair Place</t>
  </si>
  <si>
    <t>Boca Ciega</t>
  </si>
  <si>
    <t>MTF Development LLC</t>
  </si>
  <si>
    <t>Booker Creek</t>
  </si>
  <si>
    <t>Brookside Square</t>
  </si>
  <si>
    <t>Burlington Place</t>
  </si>
  <si>
    <t>Burlington Post</t>
  </si>
  <si>
    <t>Burlington Senior Residences</t>
  </si>
  <si>
    <t>Campbell Landings</t>
  </si>
  <si>
    <t>DDA Development Company, Inc</t>
  </si>
  <si>
    <t>Clear Harbor</t>
  </si>
  <si>
    <t>HC-4% '07|MMRB '06|SAIL '07</t>
  </si>
  <si>
    <t>Clearwater</t>
  </si>
  <si>
    <t>Family Fresh Start I</t>
  </si>
  <si>
    <t>Akerson</t>
  </si>
  <si>
    <t>Family Fresh Start II</t>
  </si>
  <si>
    <t>Garden Trail</t>
  </si>
  <si>
    <t>Greenview Manor</t>
  </si>
  <si>
    <t>HC-4% '07|MMRB '06</t>
  </si>
  <si>
    <t>American Opportunity for Housing</t>
  </si>
  <si>
    <t>Harbour's Edge</t>
  </si>
  <si>
    <t>James Park</t>
  </si>
  <si>
    <t>HC-4% '06|Local Bonds '05</t>
  </si>
  <si>
    <t>Jordan Park</t>
  </si>
  <si>
    <t>St. Petersburg Housing Authority</t>
  </si>
  <si>
    <t>Landings at Cross Bayou</t>
  </si>
  <si>
    <t>Lexington Club at Renaissance Square</t>
  </si>
  <si>
    <t>94.58%</t>
  </si>
  <si>
    <t>Lodges at Pinellas Park</t>
  </si>
  <si>
    <t>Lutheran</t>
  </si>
  <si>
    <t>Lutheran Residences Inc</t>
  </si>
  <si>
    <t>Oak Ridge Estates</t>
  </si>
  <si>
    <t>Local Community Housing Corporation</t>
  </si>
  <si>
    <t>Palmetto Park</t>
  </si>
  <si>
    <t>Parkside Commons</t>
  </si>
  <si>
    <t>Peterborough</t>
  </si>
  <si>
    <t>EHCL '03|ELI '14|HC-4% '15|MMRB '15|SAIL '14</t>
  </si>
  <si>
    <t>Peterborough Apartments Inc.</t>
  </si>
  <si>
    <t>Pine Berry Senior</t>
  </si>
  <si>
    <t>Pinellas Heights</t>
  </si>
  <si>
    <t>Portland</t>
  </si>
  <si>
    <t>908 Development LLC</t>
  </si>
  <si>
    <t>Reserve at Lake Pointe</t>
  </si>
  <si>
    <t>MMRB '04</t>
  </si>
  <si>
    <t>El-Ad National Properties LLC</t>
  </si>
  <si>
    <t>Riverside - Tarpon Springs</t>
  </si>
  <si>
    <t>HC-4% '02|MMRB '10|SAIL '01</t>
  </si>
  <si>
    <t>Sandpebble</t>
  </si>
  <si>
    <t>Contemporary Housing Alternatives of Florida, Inc.</t>
  </si>
  <si>
    <t>Santos Isle</t>
  </si>
  <si>
    <t>Savannah Cove</t>
  </si>
  <si>
    <t>St. Giles Manor</t>
  </si>
  <si>
    <t>St. Giles Manor Inc.</t>
  </si>
  <si>
    <t>Urban Landings</t>
  </si>
  <si>
    <t>Villages at Tarpon</t>
  </si>
  <si>
    <t>Viridian</t>
  </si>
  <si>
    <t>ELI '08|HC-4% '09|Local Bonds '09|SAIL '08</t>
  </si>
  <si>
    <t>Wellington</t>
  </si>
  <si>
    <t>Westminster</t>
  </si>
  <si>
    <t>Whispering Palms</t>
  </si>
  <si>
    <t>Woodlawn Trail</t>
  </si>
  <si>
    <t>ELI '17|HC-4% '17|Local Bonds '17|SAIL '17</t>
  </si>
  <si>
    <t>Wyngate</t>
  </si>
  <si>
    <t>Polk</t>
  </si>
  <si>
    <t>Aida Palms</t>
  </si>
  <si>
    <t>Azalea Gardens - Bartow</t>
  </si>
  <si>
    <t>Cambridge Cove</t>
  </si>
  <si>
    <t>Cambridge Cove II</t>
  </si>
  <si>
    <t>Carrington Place</t>
  </si>
  <si>
    <t>Lakeland Housing Authority</t>
  </si>
  <si>
    <t>Colton Meadow</t>
  </si>
  <si>
    <t>Cypress Cathedral</t>
  </si>
  <si>
    <t>Integra Property Group LLC</t>
  </si>
  <si>
    <t>Cypress Cove</t>
  </si>
  <si>
    <t>Harbour Court</t>
  </si>
  <si>
    <t>Lake Beulah View</t>
  </si>
  <si>
    <t>Lakeside Terrace Senior</t>
  </si>
  <si>
    <t>Winter Haven Housing Authority</t>
  </si>
  <si>
    <t>Lakewood Terrace</t>
  </si>
  <si>
    <t>HC-4% '09|HC-9% '92|Local Bonds '10</t>
  </si>
  <si>
    <t>Manor at West Bartow</t>
  </si>
  <si>
    <t>Meetinghouse at Bartow</t>
  </si>
  <si>
    <t>Pinnacle Pines</t>
  </si>
  <si>
    <t>Providence Reserve</t>
  </si>
  <si>
    <t>Renaissance at Washington Ridge</t>
  </si>
  <si>
    <t>Ridgewood</t>
  </si>
  <si>
    <t>HC-9% '17|PLP '08</t>
  </si>
  <si>
    <t>Exempt</t>
  </si>
  <si>
    <t>St. Luke's Life Center</t>
  </si>
  <si>
    <t>Summerlin Oaks</t>
  </si>
  <si>
    <t>Fore Property Company</t>
  </si>
  <si>
    <t>Sunrise Park</t>
  </si>
  <si>
    <t>Tower Point</t>
  </si>
  <si>
    <t>Tupelo Vue</t>
  </si>
  <si>
    <t>Villas at Lake Bonnet</t>
  </si>
  <si>
    <t>Villas at Lake Smart</t>
  </si>
  <si>
    <t>ELI '11|HC-4% '02</t>
  </si>
  <si>
    <t>Wahneta Palms</t>
  </si>
  <si>
    <t>Raymond James Tax Credit Funds, Inc.</t>
  </si>
  <si>
    <t>West Lake</t>
  </si>
  <si>
    <t>ELI '15|MMRB '16|SAIL '15</t>
  </si>
  <si>
    <t>Whispering Pines - Bartow</t>
  </si>
  <si>
    <t>Wilmington</t>
  </si>
  <si>
    <t>ELI '13|HC-4% '03|Local Bonds '02|SAIL '03</t>
  </si>
  <si>
    <t>Putnam</t>
  </si>
  <si>
    <t>Cherry Tree II</t>
  </si>
  <si>
    <t>Grand Pines</t>
  </si>
  <si>
    <t>HC-9% '02|SAIL '01</t>
  </si>
  <si>
    <t>Campbell Housing Enterprises, Inc.</t>
  </si>
  <si>
    <t>Holly Ridge Senior</t>
  </si>
  <si>
    <t>Kay Larkin</t>
  </si>
  <si>
    <t>Lakeview Grove</t>
  </si>
  <si>
    <t>Sandhill Forest II</t>
  </si>
  <si>
    <t>Sugar Mill Woods</t>
  </si>
  <si>
    <t>Westwood Village</t>
  </si>
  <si>
    <t>Woodland Point</t>
  </si>
  <si>
    <t>Santa Rosa</t>
  </si>
  <si>
    <t>Bell Ridge</t>
  </si>
  <si>
    <t>Bell Ridge II</t>
  </si>
  <si>
    <t>Bronwyn Landing</t>
  </si>
  <si>
    <t>Magnolia Crossing</t>
  </si>
  <si>
    <t>Sarasota</t>
  </si>
  <si>
    <t>Amaryllis Park Place</t>
  </si>
  <si>
    <t>Bayou Oaks</t>
  </si>
  <si>
    <t>Casa Santa Marta</t>
  </si>
  <si>
    <t>St. Martha's Housing, Inc.</t>
  </si>
  <si>
    <t>Grande Court at North Port</t>
  </si>
  <si>
    <t>Courtelis Company</t>
  </si>
  <si>
    <t>Janie's Garden I</t>
  </si>
  <si>
    <t>Janie's Garden II</t>
  </si>
  <si>
    <t>Janie's Garden III</t>
  </si>
  <si>
    <t>Rolling Green</t>
  </si>
  <si>
    <t>University Club</t>
  </si>
  <si>
    <t>Venetian Walk</t>
  </si>
  <si>
    <t>Victoria Pointe</t>
  </si>
  <si>
    <t>Willow Creek</t>
  </si>
  <si>
    <t>Willow Creek II</t>
  </si>
  <si>
    <t>Seminole</t>
  </si>
  <si>
    <t>Castle Woods</t>
  </si>
  <si>
    <t>HC-4% '14|HC-9% '91|MMRB '14|SAIL '92</t>
  </si>
  <si>
    <t>Charleston Club</t>
  </si>
  <si>
    <t>Covington Club</t>
  </si>
  <si>
    <t>Garden Park</t>
  </si>
  <si>
    <t>Georgia Arms</t>
  </si>
  <si>
    <t>Hatteras Sound</t>
  </si>
  <si>
    <t>Heritage Village Commons</t>
  </si>
  <si>
    <t>Huntington Reserve</t>
  </si>
  <si>
    <t>HC-4% '06|HC-9% '90|MMRB '05|SAIL '90</t>
  </si>
  <si>
    <t>Lake Jennie II</t>
  </si>
  <si>
    <t>Logan Heights</t>
  </si>
  <si>
    <t>Lincoln Avenue Capital LLC</t>
  </si>
  <si>
    <t>Moss Park</t>
  </si>
  <si>
    <t>HC-9% '10</t>
  </si>
  <si>
    <t>Mystic Cove</t>
  </si>
  <si>
    <t>North Springs Estates</t>
  </si>
  <si>
    <t>Watson Group, Inc.</t>
  </si>
  <si>
    <t>Oakland Village Estates</t>
  </si>
  <si>
    <t>Overlook at Monroe</t>
  </si>
  <si>
    <t>Oviedo Town Centre I</t>
  </si>
  <si>
    <t>HC-4% '08|Local Bonds '08|SAIL '05</t>
  </si>
  <si>
    <t>Oviedo Town Centre II</t>
  </si>
  <si>
    <t>ELI '08|HC-4% '08|Local Bonds '08|SAIL '08</t>
  </si>
  <si>
    <t>Oviedo Town Centre III</t>
  </si>
  <si>
    <t>ELI '07|HC-4% '08|Local Bonds '07|SAIL '07</t>
  </si>
  <si>
    <t>Oviedo Town Centre IV</t>
  </si>
  <si>
    <t>Pointe at Merritt Street</t>
  </si>
  <si>
    <t>Promenade at Aloma</t>
  </si>
  <si>
    <t>Pensam Capital LLC</t>
  </si>
  <si>
    <t>Raven Crossings</t>
  </si>
  <si>
    <t>Redding Redevelopment</t>
  </si>
  <si>
    <t>Seminole Gardens</t>
  </si>
  <si>
    <t>Stratford Point</t>
  </si>
  <si>
    <t>ELI '11|HC-4% '00|MMRB '00</t>
  </si>
  <si>
    <t>Vista Haven</t>
  </si>
  <si>
    <t>Windchase</t>
  </si>
  <si>
    <t>ELI '10|HC-4% '97|MMRB '97</t>
  </si>
  <si>
    <t>Wyndham Place</t>
  </si>
  <si>
    <t>ELI '11|HC-4% '02|MMRB '00</t>
  </si>
  <si>
    <t>St. Johns</t>
  </si>
  <si>
    <t>Huguenot Harbour</t>
  </si>
  <si>
    <t>Maxwell Manor II</t>
  </si>
  <si>
    <t>Halo Properties, Inc.</t>
  </si>
  <si>
    <t>Oaks at St. Johns</t>
  </si>
  <si>
    <t>Ponce Harbor</t>
  </si>
  <si>
    <t>Southern Villas</t>
  </si>
  <si>
    <t>Summer Breeze at Summerset Village</t>
  </si>
  <si>
    <t>HC-4% '06|Local Bonds '04|SAIL '04</t>
  </si>
  <si>
    <t>Whispering Pines - St Augustine</t>
  </si>
  <si>
    <t>Whispering Woods</t>
  </si>
  <si>
    <t>ELI '12|HC-4% '03</t>
  </si>
  <si>
    <t>Woodcrest</t>
  </si>
  <si>
    <t>Woodlawn Terrace</t>
  </si>
  <si>
    <t>St. Lucie</t>
  </si>
  <si>
    <t>Bethany Court</t>
  </si>
  <si>
    <t>Cove at Saint Lucie</t>
  </si>
  <si>
    <t>Grove Park</t>
  </si>
  <si>
    <t>Live Oak Villas</t>
  </si>
  <si>
    <t>Demo '04|HC-9% '03</t>
  </si>
  <si>
    <t>Live Oak Villas II</t>
  </si>
  <si>
    <t>Madison Cay</t>
  </si>
  <si>
    <t>Madison Vines</t>
  </si>
  <si>
    <t>Orangewood Village</t>
  </si>
  <si>
    <t>Peacock Run</t>
  </si>
  <si>
    <t>ELI '10|HC-4% '02|MMRB '02</t>
  </si>
  <si>
    <t>Pine Creek Village</t>
  </si>
  <si>
    <t>Sabal Chase</t>
  </si>
  <si>
    <t>ELI '10|HC-4% '02|MMRB '00</t>
  </si>
  <si>
    <t>Saint Andrews Pointe</t>
  </si>
  <si>
    <t>HC-4% '02|MMRB '03|SAIL '02</t>
  </si>
  <si>
    <t>Sanctuary at Winterlakes</t>
  </si>
  <si>
    <t>Sands at St. Lucie</t>
  </si>
  <si>
    <t>Code Capital Partners</t>
  </si>
  <si>
    <t>Villa Seton</t>
  </si>
  <si>
    <t>Diocese of Palm Beach</t>
  </si>
  <si>
    <t>Sumter</t>
  </si>
  <si>
    <t>Club Wildwood</t>
  </si>
  <si>
    <t>Misty Woods</t>
  </si>
  <si>
    <t>Flynn Management Corporation</t>
  </si>
  <si>
    <t>Panasoffkee II</t>
  </si>
  <si>
    <t>Louis George Architect</t>
  </si>
  <si>
    <t>Webster II</t>
  </si>
  <si>
    <t>Wildwood Terrace</t>
  </si>
  <si>
    <t>Suwannee</t>
  </si>
  <si>
    <t>Live Oak - Meadows</t>
  </si>
  <si>
    <t>Silas Oaks</t>
  </si>
  <si>
    <t>Suwannee Pointe</t>
  </si>
  <si>
    <t>Perrytown</t>
  </si>
  <si>
    <t>Stonegate Manor</t>
  </si>
  <si>
    <t>Volusia</t>
  </si>
  <si>
    <t>Ashton Point</t>
  </si>
  <si>
    <t>Banyan Cove</t>
  </si>
  <si>
    <t>Braemoor Dunes</t>
  </si>
  <si>
    <t>Cape Morris Cove I</t>
  </si>
  <si>
    <t>Cape Morris Cove II</t>
  </si>
  <si>
    <t>Carolina Club</t>
  </si>
  <si>
    <t>ELI '14|HC-4% '01|SAIL '01</t>
  </si>
  <si>
    <t>Charleston Place</t>
  </si>
  <si>
    <t>Club at Sugar Mill</t>
  </si>
  <si>
    <t>Coastline Cove</t>
  </si>
  <si>
    <t>MMRB '99</t>
  </si>
  <si>
    <t>Daytona Gardens</t>
  </si>
  <si>
    <t>DeBary Villas</t>
  </si>
  <si>
    <t>Enclave at Pine Oaks</t>
  </si>
  <si>
    <t>Greenleaf Gardens II</t>
  </si>
  <si>
    <t>Holly Point</t>
  </si>
  <si>
    <t>JBC of Panama City, Inc.</t>
  </si>
  <si>
    <t>Hunters Creek</t>
  </si>
  <si>
    <t>Lake Forest</t>
  </si>
  <si>
    <t>Lakeside Village</t>
  </si>
  <si>
    <t>Laurel Court</t>
  </si>
  <si>
    <t>DeLand Housing Authority</t>
  </si>
  <si>
    <t>Laurel Villas</t>
  </si>
  <si>
    <t>Lexington Club at Hunters Creek</t>
  </si>
  <si>
    <t>Madison Glen</t>
  </si>
  <si>
    <t>Meetinghouse at Daytona</t>
  </si>
  <si>
    <t>New Hope Villas of Seville</t>
  </si>
  <si>
    <t>Seville Farm Family Housing Association, Inc.</t>
  </si>
  <si>
    <t>Newport Sound I</t>
  </si>
  <si>
    <t>Olive Grove</t>
  </si>
  <si>
    <t>Orange City Flats</t>
  </si>
  <si>
    <t>Pine Haven</t>
  </si>
  <si>
    <t>Pines - DeLand</t>
  </si>
  <si>
    <t>Ridgecrest Manor</t>
  </si>
  <si>
    <t>San Marco</t>
  </si>
  <si>
    <t>ELI '12|HC-4% '02</t>
  </si>
  <si>
    <t>Saxon Cove</t>
  </si>
  <si>
    <t>Saxon Trace</t>
  </si>
  <si>
    <t>Sunrise Pointe</t>
  </si>
  <si>
    <t>Taylor Place I</t>
  </si>
  <si>
    <t>Villages at Halifax</t>
  </si>
  <si>
    <t>Villages at Halifax II</t>
  </si>
  <si>
    <t>Water Oak</t>
  </si>
  <si>
    <t>Wedgewood</t>
  </si>
  <si>
    <t>Wakulla</t>
  </si>
  <si>
    <t>Summer Trace</t>
  </si>
  <si>
    <t>Condor Property Management, Inc.</t>
  </si>
  <si>
    <t>Wakulla Trace</t>
  </si>
  <si>
    <t>Wakulla County Senior Citizens Council, Inc.</t>
  </si>
  <si>
    <t>Walton</t>
  </si>
  <si>
    <t>Arbours at Shoemaker Place</t>
  </si>
  <si>
    <t>ELI '08|Exchange '09</t>
  </si>
  <si>
    <t>Hazelwood</t>
  </si>
  <si>
    <t>Oakdale</t>
  </si>
  <si>
    <t>Sun Bay Village</t>
  </si>
  <si>
    <t>Woodridge - Defuniak Springs</t>
  </si>
  <si>
    <t>Washington</t>
  </si>
  <si>
    <t>Sherwood</t>
  </si>
  <si>
    <t>Units Reported</t>
  </si>
  <si>
    <t>Units Occupied</t>
  </si>
  <si>
    <t>Elderly - Active</t>
  </si>
  <si>
    <t>Elderly - Pipeline</t>
  </si>
  <si>
    <t>Family - Active</t>
  </si>
  <si>
    <t>Family - Pipeline</t>
  </si>
  <si>
    <t>Family|MR - Active</t>
  </si>
  <si>
    <t>89.04%</t>
  </si>
  <si>
    <t>Elderly|MR - Active</t>
  </si>
  <si>
    <t>Family|MR - Pipeline</t>
  </si>
  <si>
    <t>FW|FW - Active</t>
  </si>
  <si>
    <t>FW|FW|MR - Active</t>
  </si>
  <si>
    <t>Elderly|MR - Pipeline</t>
  </si>
  <si>
    <t>94.76%</t>
  </si>
  <si>
    <t>Family - Exempt</t>
  </si>
  <si>
    <t>96.89%</t>
  </si>
  <si>
    <t>Include?</t>
  </si>
  <si>
    <t>N-SN</t>
  </si>
  <si>
    <t>12th Road Home</t>
  </si>
  <si>
    <t>SB 1852 NMS '13</t>
  </si>
  <si>
    <t>Century Oak Home at the Arc of Alachua County</t>
  </si>
  <si>
    <t>Legislative Appropriation '15</t>
  </si>
  <si>
    <t>Glen Springs Home</t>
  </si>
  <si>
    <t>SB 1852 NMS '14</t>
  </si>
  <si>
    <t>N-EHCL Only</t>
  </si>
  <si>
    <t>Oak Park - Gainesville</t>
  </si>
  <si>
    <t>EHCL '16</t>
  </si>
  <si>
    <t>Santa Fe Hills Home Arc of Alachua County</t>
  </si>
  <si>
    <t>Legislative Appropriation '16</t>
  </si>
  <si>
    <t>N-FDIC</t>
  </si>
  <si>
    <t>Treehouse Village</t>
  </si>
  <si>
    <t>FDIC '</t>
  </si>
  <si>
    <t>Van Rooy Properties</t>
  </si>
  <si>
    <t>Independence Village</t>
  </si>
  <si>
    <t>65.28%</t>
  </si>
  <si>
    <t>81.94%</t>
  </si>
  <si>
    <t>62.50%</t>
  </si>
  <si>
    <t>Big Bend Community Based Care, Inc.</t>
  </si>
  <si>
    <t>Northgate Terrace II</t>
  </si>
  <si>
    <t>Panama City Housing Authority</t>
  </si>
  <si>
    <t>Highland Terrace Group Home Renovation</t>
  </si>
  <si>
    <t>Hillcrest</t>
  </si>
  <si>
    <t>New Life Christian Fellowship</t>
  </si>
  <si>
    <t>N-PLP Only</t>
  </si>
  <si>
    <t>Palms at University</t>
  </si>
  <si>
    <t>PLP '16</t>
  </si>
  <si>
    <t>Promise in Brevard</t>
  </si>
  <si>
    <t>HC-9% '14|Legislative Appropriation '14|SAIL '14</t>
  </si>
  <si>
    <t>Special Needs|MR</t>
  </si>
  <si>
    <t>Promise Inc.</t>
  </si>
  <si>
    <t>Tranquility Cove</t>
  </si>
  <si>
    <t>South Brevard Womens Center, Inc.</t>
  </si>
  <si>
    <t>Trinity Towers South</t>
  </si>
  <si>
    <t>EHCL '15</t>
  </si>
  <si>
    <t>N-Homeless</t>
  </si>
  <si>
    <t>Tropic Hammock</t>
  </si>
  <si>
    <t>SHADP '06</t>
  </si>
  <si>
    <t>75th Terrace Group Home</t>
  </si>
  <si>
    <t>Legislative Appropriation '17</t>
  </si>
  <si>
    <t>Ann's Place</t>
  </si>
  <si>
    <t>Clusters 11</t>
  </si>
  <si>
    <t>Eden House</t>
  </si>
  <si>
    <t>Marvin Gutter's House</t>
  </si>
  <si>
    <t>Melrose Group Home</t>
  </si>
  <si>
    <t>Oakwood Group Home</t>
  </si>
  <si>
    <t>Residences at Equality Park</t>
  </si>
  <si>
    <t>FAF '16|HC-9% '16</t>
  </si>
  <si>
    <t>Country Walk-Inverness</t>
  </si>
  <si>
    <t>Detmer Place</t>
  </si>
  <si>
    <t>Habitat Village at Southern Pines Homeownership</t>
  </si>
  <si>
    <t>PLP '14</t>
  </si>
  <si>
    <t>Royal Cottage</t>
  </si>
  <si>
    <t>Setlowe Haven</t>
  </si>
  <si>
    <t>N-Demo</t>
  </si>
  <si>
    <t>St. Benedict Housing</t>
  </si>
  <si>
    <t>Demo '17</t>
  </si>
  <si>
    <t>BASCA Group Home 5</t>
  </si>
  <si>
    <t>Peoria Project</t>
  </si>
  <si>
    <t>Pine Forest - Clay County</t>
  </si>
  <si>
    <t>Eden Gardens Supportive Housing</t>
  </si>
  <si>
    <t>Demo '06</t>
  </si>
  <si>
    <t>Esperanza Place Home Ownership</t>
  </si>
  <si>
    <t>PLP '08</t>
  </si>
  <si>
    <t>Esperanza Place II</t>
  </si>
  <si>
    <t>PLP '09</t>
  </si>
  <si>
    <t>Lake City Cabins for Veterans</t>
  </si>
  <si>
    <t>Cypress Senior Village</t>
  </si>
  <si>
    <t>PLP '05</t>
  </si>
  <si>
    <t>Arc Village</t>
  </si>
  <si>
    <t>ELI '13|HC-9% '13|PLP '12|SAIL '13|SB 1852 NMS '13</t>
  </si>
  <si>
    <t>Avesta Baymeadows</t>
  </si>
  <si>
    <t>Avesta Real Estate Holdings LLC</t>
  </si>
  <si>
    <t>Beaver Street</t>
  </si>
  <si>
    <t>PLP '12</t>
  </si>
  <si>
    <t>Campus Towers</t>
  </si>
  <si>
    <t>Children's Home Society</t>
  </si>
  <si>
    <t>Grace Manor</t>
  </si>
  <si>
    <t>Grove House Scattered Sites (2001)</t>
  </si>
  <si>
    <t>Demo '01</t>
  </si>
  <si>
    <t>Grove House of Jacksonville, Inc.</t>
  </si>
  <si>
    <t>Grove House Scattered Sites (2004)</t>
  </si>
  <si>
    <t>Demo '04</t>
  </si>
  <si>
    <t>Independence Place</t>
  </si>
  <si>
    <t>SB 1852 NMS '16</t>
  </si>
  <si>
    <t>Kaden Place</t>
  </si>
  <si>
    <t>Liberty Center</t>
  </si>
  <si>
    <t>Liberty Center II</t>
  </si>
  <si>
    <t>Liberty Center IV</t>
  </si>
  <si>
    <t>Lundy-Cox Community - Phase I</t>
  </si>
  <si>
    <t>Mayfair Village</t>
  </si>
  <si>
    <t>Exchange '10|HC-9% '93|HOME '10</t>
  </si>
  <si>
    <t>Owl Ridge Lane Home</t>
  </si>
  <si>
    <t>Renaissance Village</t>
  </si>
  <si>
    <t>Demo '10</t>
  </si>
  <si>
    <t>Sulzbacher Village</t>
  </si>
  <si>
    <t>Village on Wiley</t>
  </si>
  <si>
    <t>ELI '14|Legislative Appropriation '14</t>
  </si>
  <si>
    <t>Arc Gateway Fassett House</t>
  </si>
  <si>
    <t>Arc Gateway Hilltop House</t>
  </si>
  <si>
    <t>Arc Gateway Leesway House</t>
  </si>
  <si>
    <t>Arc Gateway Peacock Home</t>
  </si>
  <si>
    <t>Creekside</t>
  </si>
  <si>
    <t>Escambia Housing Corporation</t>
  </si>
  <si>
    <t>Pensacola Veteran Housing</t>
  </si>
  <si>
    <t>Wesley Haven</t>
  </si>
  <si>
    <t>Affordable Housing Matters</t>
  </si>
  <si>
    <t>Flagler Commons</t>
  </si>
  <si>
    <t>SAIL '16</t>
  </si>
  <si>
    <t>Flagler Commons II</t>
  </si>
  <si>
    <t>Hannah House</t>
  </si>
  <si>
    <t>64.71%</t>
  </si>
  <si>
    <t>Alpha and Omega Freedom Ministries Inc.</t>
  </si>
  <si>
    <t>Palms</t>
  </si>
  <si>
    <t>Hardee County Housing Authority</t>
  </si>
  <si>
    <t>Little Ranch Estate</t>
  </si>
  <si>
    <t>Legislative Appropriation '15|PLP '16</t>
  </si>
  <si>
    <t>Neff Lake Estate</t>
  </si>
  <si>
    <t>Neff Lake Estate II</t>
  </si>
  <si>
    <t>Neff Lake Estate III</t>
  </si>
  <si>
    <t>Neff Lake Estate IV</t>
  </si>
  <si>
    <t>Lakeside Park I</t>
  </si>
  <si>
    <t>Arbor Place</t>
  </si>
  <si>
    <t>Demo '09|HC-9% '96|SAIL '95</t>
  </si>
  <si>
    <t>39.06%</t>
  </si>
  <si>
    <t>46.88%</t>
  </si>
  <si>
    <t>Bessie Dix Residential Community Group Home</t>
  </si>
  <si>
    <t>Cork Country Place</t>
  </si>
  <si>
    <t>Coulter Group Home</t>
  </si>
  <si>
    <t>Flora Residential Community Group Home</t>
  </si>
  <si>
    <t>Graham at Gracepoint</t>
  </si>
  <si>
    <t>Greenwood Court Group Home</t>
  </si>
  <si>
    <t>Kaylee Bay Village</t>
  </si>
  <si>
    <t>Meridian - Tampa</t>
  </si>
  <si>
    <t>Meridian - River Development Corporation</t>
  </si>
  <si>
    <t>Overhill Group Home</t>
  </si>
  <si>
    <t>Regent</t>
  </si>
  <si>
    <t>South Florida Housing Corp.</t>
  </si>
  <si>
    <t>River Place</t>
  </si>
  <si>
    <t>Tampa Baptist Manor</t>
  </si>
  <si>
    <t>EHCL '97</t>
  </si>
  <si>
    <t>Tampa Presbyterian Community</t>
  </si>
  <si>
    <t>EHCL '01</t>
  </si>
  <si>
    <t>Westshore Landings I Homeownership</t>
  </si>
  <si>
    <t>PLP '07</t>
  </si>
  <si>
    <t>Children's Home Society Treasure Coast</t>
  </si>
  <si>
    <t>SunUp</t>
  </si>
  <si>
    <t>Baker House Group Home</t>
  </si>
  <si>
    <t>Freedom Home</t>
  </si>
  <si>
    <t>Goodson Home</t>
  </si>
  <si>
    <t>Harper Home</t>
  </si>
  <si>
    <t>Independence Home</t>
  </si>
  <si>
    <t>Randy Mason Home</t>
  </si>
  <si>
    <t>Woodwinds</t>
  </si>
  <si>
    <t>HC-9% '16|PLP '14|SAIL '16</t>
  </si>
  <si>
    <t>Harlem Heights I Homeownership</t>
  </si>
  <si>
    <t>N-PLP|EHCL</t>
  </si>
  <si>
    <t>Palm City Gardens</t>
  </si>
  <si>
    <t>EHCL '16|PLP '15</t>
  </si>
  <si>
    <t>Protected Harbor Home II</t>
  </si>
  <si>
    <t>Home Place at Balkin</t>
  </si>
  <si>
    <t>Refuge House</t>
  </si>
  <si>
    <t>Refuge House, Inc.</t>
  </si>
  <si>
    <t>Villa Dylano</t>
  </si>
  <si>
    <t>Villa Dylano, LLC</t>
  </si>
  <si>
    <t>Key Pine</t>
  </si>
  <si>
    <t>California Avenue CRH Renovation</t>
  </si>
  <si>
    <t>Honey Hill CRH Renovation</t>
  </si>
  <si>
    <t>Marlberry CRH Renovations</t>
  </si>
  <si>
    <t>New Hope Community</t>
  </si>
  <si>
    <t>Demo '01|MERP '15</t>
  </si>
  <si>
    <t>Quanset House</t>
  </si>
  <si>
    <t>Allen</t>
  </si>
  <si>
    <t>EHCL '08</t>
  </si>
  <si>
    <t>Amistad</t>
  </si>
  <si>
    <t>HC-9% '12|HOME '12</t>
  </si>
  <si>
    <t>Bonita Cove</t>
  </si>
  <si>
    <t>Exchange '10|HC-9% '10|HOME '10</t>
  </si>
  <si>
    <t>Casa Cesar Chavez</t>
  </si>
  <si>
    <t>Casa Matias</t>
  </si>
  <si>
    <t>Cedars Court</t>
  </si>
  <si>
    <t>Camillus House Inc.</t>
  </si>
  <si>
    <t>City View /Little River Bend</t>
  </si>
  <si>
    <t>Coalition Lift</t>
  </si>
  <si>
    <t>Dr. Barbara Carey-Shuler Manor</t>
  </si>
  <si>
    <t>ELI '09|Exchange '09|SAIL '07</t>
  </si>
  <si>
    <t>Emmaus Place fka Camillus House (St. Jude)</t>
  </si>
  <si>
    <t>Emmaus Place, Inc.</t>
  </si>
  <si>
    <t>Hamlet at Walden Pond</t>
  </si>
  <si>
    <t>HC-4% '13|HC-9% '95|MMRB '13|SAIL '93</t>
  </si>
  <si>
    <t>Harding Village - Miami Beach</t>
  </si>
  <si>
    <t>89.67%</t>
  </si>
  <si>
    <t>88.04%</t>
  </si>
  <si>
    <t>86.96%</t>
  </si>
  <si>
    <t>89.13%</t>
  </si>
  <si>
    <t>Karis Village</t>
  </si>
  <si>
    <t>Labre Place</t>
  </si>
  <si>
    <t>Exchange '09|SAIL '06</t>
  </si>
  <si>
    <t>Le Jeune Gardens</t>
  </si>
  <si>
    <t>ELI '15|PLP '16|SAIL '15</t>
  </si>
  <si>
    <t>Liberty City Homes</t>
  </si>
  <si>
    <t>Liberty Village</t>
  </si>
  <si>
    <t>ELI '14|HC-9% '14|SAIL '14</t>
  </si>
  <si>
    <t>Meridian</t>
  </si>
  <si>
    <t>Park Lake</t>
  </si>
  <si>
    <t>Miami-Dade County</t>
  </si>
  <si>
    <t>Royalton</t>
  </si>
  <si>
    <t>HC-9% '04|SAIL '04</t>
  </si>
  <si>
    <t>88.67%</t>
  </si>
  <si>
    <t>St. Martin's Place</t>
  </si>
  <si>
    <t>Steven E. Chaykin</t>
  </si>
  <si>
    <t>Miami Beach Housing Authority</t>
  </si>
  <si>
    <t>Villa Aurora</t>
  </si>
  <si>
    <t>HC-9% '05|SAIL '05</t>
  </si>
  <si>
    <t>92.11%</t>
  </si>
  <si>
    <t>88.16%</t>
  </si>
  <si>
    <t>Villa Jardin III</t>
  </si>
  <si>
    <t>Crestview Group Home 1</t>
  </si>
  <si>
    <t>Jet Court</t>
  </si>
  <si>
    <t>A&amp;R of Residential Property in Orange County</t>
  </si>
  <si>
    <t>Brandywood</t>
  </si>
  <si>
    <t>Glyn Street Group Home Renovation</t>
  </si>
  <si>
    <t>Homes for New Beginnings</t>
  </si>
  <si>
    <t>N-EHCL|MERP</t>
  </si>
  <si>
    <t>Kinneret I</t>
  </si>
  <si>
    <t>EHCL '08|MERP '15</t>
  </si>
  <si>
    <t>Mercy Project</t>
  </si>
  <si>
    <t>N-EHCL|Local Bonds</t>
  </si>
  <si>
    <t>Plymouth</t>
  </si>
  <si>
    <t>EHCL '07|Local Bonds '07</t>
  </si>
  <si>
    <t>Quest Village</t>
  </si>
  <si>
    <t>Threshold, Inc.</t>
  </si>
  <si>
    <t>Winter Park Oaks</t>
  </si>
  <si>
    <t>Winter Park Housing Authority</t>
  </si>
  <si>
    <t>Cameron Preserve</t>
  </si>
  <si>
    <t>Three Fountains</t>
  </si>
  <si>
    <t>Abidjan Estates Homeownership</t>
  </si>
  <si>
    <t>PLP '00</t>
  </si>
  <si>
    <t>Celtic</t>
  </si>
  <si>
    <t>Housing Partnership Inc</t>
  </si>
  <si>
    <t>Clipper Cove - Boynton Beach</t>
  </si>
  <si>
    <t>NHP Foundation</t>
  </si>
  <si>
    <t>Dr. Alice Moore</t>
  </si>
  <si>
    <t>H K &amp; K Street</t>
  </si>
  <si>
    <t>A and A Housing Inc.</t>
  </si>
  <si>
    <t>Home at Tamarind</t>
  </si>
  <si>
    <t>Homes at J Street</t>
  </si>
  <si>
    <t>ELI '13|SB 1852 NMS '13</t>
  </si>
  <si>
    <t>Jay Village</t>
  </si>
  <si>
    <t>Lake Worth Towers</t>
  </si>
  <si>
    <t>EHCL '07</t>
  </si>
  <si>
    <t>Lakewood Gardens</t>
  </si>
  <si>
    <t>Cross Road Evangelistic Ministries, Inc.</t>
  </si>
  <si>
    <t>Quiet Waters</t>
  </si>
  <si>
    <t>McCurdy Senior Housing Corporation</t>
  </si>
  <si>
    <t>Commons at Speer Village</t>
  </si>
  <si>
    <t>PLP '17</t>
  </si>
  <si>
    <t>Ozanam Village</t>
  </si>
  <si>
    <t>ELI '15|SAIL '15</t>
  </si>
  <si>
    <t>Society of St. Vincent De Paul South Pinellas</t>
  </si>
  <si>
    <t>Ozanam Village II</t>
  </si>
  <si>
    <t>ELI '16|SAIL '16</t>
  </si>
  <si>
    <t>Ozanam Village III</t>
  </si>
  <si>
    <t>SAIL '17</t>
  </si>
  <si>
    <t>3636 Park</t>
  </si>
  <si>
    <t>Anclote Group Home</t>
  </si>
  <si>
    <t>Broadwater IV</t>
  </si>
  <si>
    <t>Center of Hope</t>
  </si>
  <si>
    <t>Clam Bayou</t>
  </si>
  <si>
    <t>Delmar Terrace</t>
  </si>
  <si>
    <t>Duval Park</t>
  </si>
  <si>
    <t>ELI '14|HC-9% '13|SAIL '13</t>
  </si>
  <si>
    <t>73.86%</t>
  </si>
  <si>
    <t>Pinellas Hope II</t>
  </si>
  <si>
    <t>Catholic Charities Housing Inc.</t>
  </si>
  <si>
    <t>Pinellas Hope IV</t>
  </si>
  <si>
    <t>Pinellas Hope V</t>
  </si>
  <si>
    <t>Legislative Appropriation '14</t>
  </si>
  <si>
    <t>Presbyterian Towers</t>
  </si>
  <si>
    <t>Ranch at Pinellas Park</t>
  </si>
  <si>
    <t>ELI '17|SAIL '17</t>
  </si>
  <si>
    <t>Salt Creek</t>
  </si>
  <si>
    <t>82.41%</t>
  </si>
  <si>
    <t>Boley Center for Behavioral Health Care, Inc.</t>
  </si>
  <si>
    <t>Episcopal-Catholic</t>
  </si>
  <si>
    <t>Oakwood Manor</t>
  </si>
  <si>
    <t>Oakwood Manor LLC</t>
  </si>
  <si>
    <t>Villages at Noah's Landing</t>
  </si>
  <si>
    <t>ELI '13|HC-9% '13|PLP '13|SAIL '13|SB 1852 NMS '13</t>
  </si>
  <si>
    <t>Noah's Ark of Central Florida, Inc.</t>
  </si>
  <si>
    <t>Winter Haven Baptist Manor</t>
  </si>
  <si>
    <t>Azalea Gardens - Palatka</t>
  </si>
  <si>
    <t>Carole Road Home</t>
  </si>
  <si>
    <t>N-MERP</t>
  </si>
  <si>
    <t>Forest Glen I</t>
  </si>
  <si>
    <t>MERP '15</t>
  </si>
  <si>
    <t>John's Place</t>
  </si>
  <si>
    <t>Key View</t>
  </si>
  <si>
    <t>Silver Place</t>
  </si>
  <si>
    <t>Park Place - Milton</t>
  </si>
  <si>
    <t>Blackwater Housing Corporation</t>
  </si>
  <si>
    <t>CASL Fruitville Residences</t>
  </si>
  <si>
    <t>Coalition to Assist Supported Living</t>
  </si>
  <si>
    <t>Coalition to Assist Supported Living, Inc.</t>
  </si>
  <si>
    <t>Jefferson Center</t>
  </si>
  <si>
    <t>EHCL '05</t>
  </si>
  <si>
    <t>Loveland Village</t>
  </si>
  <si>
    <t>ELI '13|Legislative Appropriation '14|PLP '08|SAIL '13|SB 1852 NMS '13</t>
  </si>
  <si>
    <t>Loveland Center, Inc.</t>
  </si>
  <si>
    <t>Adding DD units in Seminole County</t>
  </si>
  <si>
    <t>Coleman Estates Homeownership</t>
  </si>
  <si>
    <t>Sandpiper</t>
  </si>
  <si>
    <t>Sandpiper Casselberry LLC</t>
  </si>
  <si>
    <t>Seminole Second County Residential Group Home</t>
  </si>
  <si>
    <t>Sterling Oaks Group Home Renovation</t>
  </si>
  <si>
    <t>Betty Griffin House</t>
  </si>
  <si>
    <t>Demo '03</t>
  </si>
  <si>
    <t>Equinox Motel Property</t>
  </si>
  <si>
    <t>Hope for the Homeless</t>
  </si>
  <si>
    <t>Moultrie Lakes</t>
  </si>
  <si>
    <t>Alpha-Omega Miracle Home, Inc.</t>
  </si>
  <si>
    <t>Pacetti Group Home</t>
  </si>
  <si>
    <t>St. Johns Housing Partnership Homeownership</t>
  </si>
  <si>
    <t>Deleon Residential Facility</t>
  </si>
  <si>
    <t>Menendez Residential Facility</t>
  </si>
  <si>
    <t>Wildwood Townehomes</t>
  </si>
  <si>
    <t>Blackburn Group Home</t>
  </si>
  <si>
    <t>Dowling Park</t>
  </si>
  <si>
    <t>EHCL '02</t>
  </si>
  <si>
    <t>Marymac Group Home</t>
  </si>
  <si>
    <t>Creative Ministries Cottage Group Home Remodel</t>
  </si>
  <si>
    <t>Phoenix Park</t>
  </si>
  <si>
    <t>Windsong Place</t>
  </si>
  <si>
    <t>2017-03 #</t>
  </si>
  <si>
    <t>2017-02 #</t>
  </si>
  <si>
    <t>2017-01 #</t>
  </si>
  <si>
    <t>2016-12 #</t>
  </si>
  <si>
    <t>2016-11 #</t>
  </si>
  <si>
    <t>2016-10 #</t>
  </si>
  <si>
    <t>County - Target - Status</t>
  </si>
  <si>
    <t>Target - Status</t>
  </si>
  <si>
    <t>Total Developments</t>
  </si>
  <si>
    <t>Average Occupancy</t>
  </si>
  <si>
    <t>Family - Lease-Up</t>
  </si>
  <si>
    <t>Elderly - Lease-Up</t>
  </si>
  <si>
    <t>Family|MR - Lease-Up</t>
  </si>
  <si>
    <t>HC9 '14</t>
  </si>
  <si>
    <t>HC9 '13</t>
  </si>
  <si>
    <t>HC9 '12</t>
  </si>
  <si>
    <t>HC9 '15</t>
  </si>
  <si>
    <t>HC9 '06</t>
  </si>
  <si>
    <t>HC9 '01</t>
  </si>
  <si>
    <t>HC9 '99</t>
  </si>
  <si>
    <t>HC9 '03</t>
  </si>
  <si>
    <t>HC9 '04</t>
  </si>
  <si>
    <t>HC9 '98</t>
  </si>
  <si>
    <t>HC9 '05</t>
  </si>
  <si>
    <t>HC9 '17</t>
  </si>
  <si>
    <t>HC9 '94</t>
  </si>
  <si>
    <t>HC9 '90</t>
  </si>
  <si>
    <t>HC9 '16</t>
  </si>
  <si>
    <t>HC9 '09</t>
  </si>
  <si>
    <t>HC9 '02</t>
  </si>
  <si>
    <t>ELI '07|HC9 '08</t>
  </si>
  <si>
    <t>HC9 '93</t>
  </si>
  <si>
    <t>HC9 '07|RRLP '06</t>
  </si>
  <si>
    <t>HC9 '97</t>
  </si>
  <si>
    <t>HC9 '92</t>
  </si>
  <si>
    <t>HC9 '91</t>
  </si>
  <si>
    <t>HC9 '00</t>
  </si>
  <si>
    <t>HC9 '07</t>
  </si>
  <si>
    <t>HC9 '15|MERP '15</t>
  </si>
  <si>
    <t>HC9 '95</t>
  </si>
  <si>
    <t>HC9 '08</t>
  </si>
  <si>
    <t>FDIC '|HC9 '91</t>
  </si>
  <si>
    <t>HC9 '96</t>
  </si>
  <si>
    <t>ELI '07|HC9 '07</t>
  </si>
  <si>
    <t>HC9 '06|RRLP '06</t>
  </si>
  <si>
    <t>Demo '99|HC9 '97</t>
  </si>
  <si>
    <t>HC9 '17|PLP '08</t>
  </si>
  <si>
    <t>HC9 '10</t>
  </si>
  <si>
    <t>Demo '04|HC9 '03</t>
  </si>
  <si>
    <t>HC4 '98</t>
  </si>
  <si>
    <t>HC4 '99</t>
  </si>
  <si>
    <t>HC4 '97</t>
  </si>
  <si>
    <t>HC4 '00</t>
  </si>
  <si>
    <t>HC4 '01</t>
  </si>
  <si>
    <t>HC4 '94</t>
  </si>
  <si>
    <t>ELI '14|HC4 '02</t>
  </si>
  <si>
    <t>HC4 '96</t>
  </si>
  <si>
    <t>HC4 '16|HC9 '93</t>
  </si>
  <si>
    <t>HC4 '03</t>
  </si>
  <si>
    <t>ELI '10|HC4 '01</t>
  </si>
  <si>
    <t>HC4 '02</t>
  </si>
  <si>
    <t>HC4 '13</t>
  </si>
  <si>
    <t>ELI '10|HC4 '98</t>
  </si>
  <si>
    <t>ELI '10|HC4 '97</t>
  </si>
  <si>
    <t>ELI '12|HC4 '00</t>
  </si>
  <si>
    <t>ELI '11|HC4 '02</t>
  </si>
  <si>
    <t>ELI '12|HC4 '03</t>
  </si>
  <si>
    <t>ELI '12|HC4 '02</t>
  </si>
  <si>
    <t>HC4 '04|LB '04</t>
  </si>
  <si>
    <t>HC4 '08|HC9 '90|LB '08</t>
  </si>
  <si>
    <t>HC4 '08|HC9 '92|LB '09</t>
  </si>
  <si>
    <t>HC4 '16|LB '16</t>
  </si>
  <si>
    <t>HC4 '08|LB '08|RRLP '06</t>
  </si>
  <si>
    <t>HC4 '07|LB '07</t>
  </si>
  <si>
    <t>HC4 '02|LB '01</t>
  </si>
  <si>
    <t>HC4 '06|LB '06</t>
  </si>
  <si>
    <t>HC4 '14|LB '14</t>
  </si>
  <si>
    <t>HC4 '08|LB '05|RRLP '05</t>
  </si>
  <si>
    <t>HC4 '05|LB '05</t>
  </si>
  <si>
    <t>HC4 '08|LB '08</t>
  </si>
  <si>
    <t>HC4 '11|LB '11</t>
  </si>
  <si>
    <t>HC4 '12|LB '12</t>
  </si>
  <si>
    <t>HC4 '10|LB '10</t>
  </si>
  <si>
    <t>HC4 '04|LB '03</t>
  </si>
  <si>
    <t>HC4 '16|HC9 '93|LB '16</t>
  </si>
  <si>
    <t>HC4 '08|LB '07</t>
  </si>
  <si>
    <t>HC4 '16|HC9 '94|LB '16</t>
  </si>
  <si>
    <t>HC4 '15|LB '15</t>
  </si>
  <si>
    <t>HC4 '13|LB '13</t>
  </si>
  <si>
    <t>HC4 '17|LB '17</t>
  </si>
  <si>
    <t>HC4 '12|LB '11</t>
  </si>
  <si>
    <t>HC4 '13|HC9 '93|LB '13</t>
  </si>
  <si>
    <t>HC4 '16|HC9 '91|LB '16|PLP '14</t>
  </si>
  <si>
    <t>HC4 '99|LB '15</t>
  </si>
  <si>
    <t>HC4 '16|HC9 '92|LB '16</t>
  </si>
  <si>
    <t>ELI '10|HC4 '13|LB '13</t>
  </si>
  <si>
    <t>HC4 '10|HC9 '90|LB '10</t>
  </si>
  <si>
    <t>HC4 '98|LB '13</t>
  </si>
  <si>
    <t>HC4 '05|LB '02</t>
  </si>
  <si>
    <t>HC4 '09|LB '09|RRLP '06</t>
  </si>
  <si>
    <t>HC4 '14|HC9 '96|LB '14</t>
  </si>
  <si>
    <t>HC4 '06|LB '05</t>
  </si>
  <si>
    <t>HC4 '09|HC9 '92|LB '10</t>
  </si>
  <si>
    <t>HC4 '03|LB '03|S '04</t>
  </si>
  <si>
    <t>HC4 '05|LB '05|S '00</t>
  </si>
  <si>
    <t>HC4 '02|LB '02|S '02</t>
  </si>
  <si>
    <t>S '00</t>
  </si>
  <si>
    <t>HC4 '00|S '99</t>
  </si>
  <si>
    <t>HC9 '16|S '16</t>
  </si>
  <si>
    <t>S '97</t>
  </si>
  <si>
    <t>HC9 '02|S '02</t>
  </si>
  <si>
    <t>HC4 '04|LB '04|S '04</t>
  </si>
  <si>
    <t>ELI '07|HC4 '08|LB '08|S '07</t>
  </si>
  <si>
    <t>HC4 '05|LB '05|S '05</t>
  </si>
  <si>
    <t>HC4 '08|LB '06|S '07</t>
  </si>
  <si>
    <t>HC4 '05|LB '04|S '04</t>
  </si>
  <si>
    <t>S '96</t>
  </si>
  <si>
    <t>HC4 '07|LB '07|S '10</t>
  </si>
  <si>
    <t>ELI '14|HC4 '15|S '14</t>
  </si>
  <si>
    <t>ELI '16|HC4 '16|S '16</t>
  </si>
  <si>
    <t>HC4 '03|LB '02|S '02</t>
  </si>
  <si>
    <t>HC4 '00|S '00</t>
  </si>
  <si>
    <t>HC4 '01|S '00</t>
  </si>
  <si>
    <t>HC9 '06|S '06</t>
  </si>
  <si>
    <t>HC4 '02|S '04</t>
  </si>
  <si>
    <t>HC4 '01|S '01</t>
  </si>
  <si>
    <t>HC4 '03|LB '03|S '03</t>
  </si>
  <si>
    <t>HC4 '98|S '99</t>
  </si>
  <si>
    <t>HC4 '99|S '98</t>
  </si>
  <si>
    <t>HC9 '94|S '93</t>
  </si>
  <si>
    <t>HC9 '00|S '02</t>
  </si>
  <si>
    <t>HC4 '02|S '02</t>
  </si>
  <si>
    <t>HC4 '98|S '98</t>
  </si>
  <si>
    <t>HC4 '07|HC9 '90|LB '07|S '90</t>
  </si>
  <si>
    <t>ELI '14|HC4 '15|LB '15|S '14</t>
  </si>
  <si>
    <t>MERP '15|S '00</t>
  </si>
  <si>
    <t>HC4 '95|S '96</t>
  </si>
  <si>
    <t>HC9 '93|S '93</t>
  </si>
  <si>
    <t>HC4 '04|LB '03|S '03</t>
  </si>
  <si>
    <t>HC9 '91|S '91</t>
  </si>
  <si>
    <t>S '08</t>
  </si>
  <si>
    <t>HC9 '90|S '89</t>
  </si>
  <si>
    <t>HC9 '94|S '94</t>
  </si>
  <si>
    <t>S '06</t>
  </si>
  <si>
    <t>HC9 '00|S '00</t>
  </si>
  <si>
    <t>HC9 '01|S '01</t>
  </si>
  <si>
    <t>HC9 '03|MERP '15|S '02</t>
  </si>
  <si>
    <t>HC4 '07|LB '04|S '05</t>
  </si>
  <si>
    <t>S '95</t>
  </si>
  <si>
    <t>ELI '10|HC4 '96|S '97</t>
  </si>
  <si>
    <t>HC9 '88|S '89</t>
  </si>
  <si>
    <t>HC9 '01|LB '01|S '02</t>
  </si>
  <si>
    <t>HC4 '06|LB '05|S '05</t>
  </si>
  <si>
    <t>HC4 '02|S '01</t>
  </si>
  <si>
    <t>AHLP '89|S '89</t>
  </si>
  <si>
    <t>S '98</t>
  </si>
  <si>
    <t>S '04</t>
  </si>
  <si>
    <t>S '07</t>
  </si>
  <si>
    <t>HC9 '10|S '11</t>
  </si>
  <si>
    <t>HC9 '03|S '03</t>
  </si>
  <si>
    <t>HC9 '99|S '98</t>
  </si>
  <si>
    <t>ELI '07|HC9 '08|S '07</t>
  </si>
  <si>
    <t>ELI '14|HC4 '13|LB '14|S '14</t>
  </si>
  <si>
    <t>HC9 '98|S '98</t>
  </si>
  <si>
    <t>HC9 '99|S '99</t>
  </si>
  <si>
    <t>HC9 '92|S '98</t>
  </si>
  <si>
    <t>HC4 '09|LB '06|S '06</t>
  </si>
  <si>
    <t>HC9 '97|S '98</t>
  </si>
  <si>
    <t>HC4 '05|LB '04|S '05</t>
  </si>
  <si>
    <t>HC4 '09|LB '07|S '07</t>
  </si>
  <si>
    <t>S '99</t>
  </si>
  <si>
    <t>ELI '13|HC4 '02|S '02</t>
  </si>
  <si>
    <t>HC4 '01|LB '99|S '99</t>
  </si>
  <si>
    <t>ELI '16|HC4 '16|LB '16|S '16</t>
  </si>
  <si>
    <t>HC9 '96|S '95</t>
  </si>
  <si>
    <t>HC9 '00|S '01</t>
  </si>
  <si>
    <t>S '05</t>
  </si>
  <si>
    <t>HC9 '96|S '97</t>
  </si>
  <si>
    <t>HC9 '97|S '96</t>
  </si>
  <si>
    <t>ELI '07|HC4 '07|LB '07|S '07</t>
  </si>
  <si>
    <t>HC4 '08|LB '07|S '07</t>
  </si>
  <si>
    <t>HC4 '02|S '00</t>
  </si>
  <si>
    <t>HC4 '07|LB '06|S '06</t>
  </si>
  <si>
    <t>HC4 '08|LB '07|S '09</t>
  </si>
  <si>
    <t>ELI '07|HC4 '09|LB '07|S '07</t>
  </si>
  <si>
    <t>HC4 '02|S '99</t>
  </si>
  <si>
    <t>HC9 '95|S '94</t>
  </si>
  <si>
    <t>HC9 '15|S '15</t>
  </si>
  <si>
    <t>HC9 '93|S '96</t>
  </si>
  <si>
    <t>HC9 '94|S '96</t>
  </si>
  <si>
    <t>HC9 '90|S '91</t>
  </si>
  <si>
    <t>HC9 '89|S '92</t>
  </si>
  <si>
    <t>ELI '14|HC4 '14|LB '14|S '14</t>
  </si>
  <si>
    <t>ELI '14|S '14</t>
  </si>
  <si>
    <t>HC4 '03|LB '02|S '03</t>
  </si>
  <si>
    <t>HC9 '04|S '02</t>
  </si>
  <si>
    <t>S '01</t>
  </si>
  <si>
    <t>HC9 '00|S '99</t>
  </si>
  <si>
    <t>HC9 '95|S '93</t>
  </si>
  <si>
    <t>HC9 '91|S '93</t>
  </si>
  <si>
    <t>HC9 '96|S '93</t>
  </si>
  <si>
    <t>HC9 '05|S '06</t>
  </si>
  <si>
    <t>HC9 '99|S '01</t>
  </si>
  <si>
    <t>HC9 '92|S '92</t>
  </si>
  <si>
    <t>HC9 '90|S '92</t>
  </si>
  <si>
    <t>HC9 '95|S '95</t>
  </si>
  <si>
    <t>HC4 '03|S '02</t>
  </si>
  <si>
    <t>ELI '15|HC4 '16|LB '16|S '15</t>
  </si>
  <si>
    <t>HC4 '01|S '99</t>
  </si>
  <si>
    <t>S '91</t>
  </si>
  <si>
    <t>ELI '07|HC9 '07|S '07</t>
  </si>
  <si>
    <t>HC9 '17|S '17</t>
  </si>
  <si>
    <t>S '89</t>
  </si>
  <si>
    <t>Demo '09|HC9 '91|S '90</t>
  </si>
  <si>
    <t>S '94</t>
  </si>
  <si>
    <t>HC9 '94|S '90</t>
  </si>
  <si>
    <t>HC4 '08|LB '07|S '10</t>
  </si>
  <si>
    <t>HC9 '91|S '92</t>
  </si>
  <si>
    <t>HC4 '08|LB '08|S '09</t>
  </si>
  <si>
    <t>HC4 '12|HC9 '95|LB '12|S '94</t>
  </si>
  <si>
    <t>HC4 '99|S '99</t>
  </si>
  <si>
    <t>HC4 '97|S '98</t>
  </si>
  <si>
    <t>S '92</t>
  </si>
  <si>
    <t>HC4 '07|LB '07|S '07</t>
  </si>
  <si>
    <t>ELI '11|HC4 '02|LB '02|S '02</t>
  </si>
  <si>
    <t>HC4 '00|LB '99|S '99</t>
  </si>
  <si>
    <t>HC4 '97|LB '13|S '97</t>
  </si>
  <si>
    <t>HC4 '99|S '97</t>
  </si>
  <si>
    <t>HC9 '93|S '94</t>
  </si>
  <si>
    <t>HC4 '98|LB '16|S '99</t>
  </si>
  <si>
    <t>ELI '08|HC4 '09|LB '09|S '08</t>
  </si>
  <si>
    <t>ELI '17|HC4 '17|LB '17|S '17</t>
  </si>
  <si>
    <t>ELI '13|HC4 '03|LB '02|S '03</t>
  </si>
  <si>
    <t>HC9 '02|S '01</t>
  </si>
  <si>
    <t>HC4 '08|LB '08|S '05</t>
  </si>
  <si>
    <t>ELI '08|HC4 '08|LB '08|S '08</t>
  </si>
  <si>
    <t>ELI '07|HC4 '08|LB '07|S '07</t>
  </si>
  <si>
    <t>HC4 '06|LB '04|S '04</t>
  </si>
  <si>
    <t>ELI '14|HC4 '01|S '01</t>
  </si>
  <si>
    <t>B '01</t>
  </si>
  <si>
    <t>HC4 '03|B '02</t>
  </si>
  <si>
    <t>HC4 '03|B '02|S '02</t>
  </si>
  <si>
    <t>ELI '16|HC4 '16|B '16|S '15</t>
  </si>
  <si>
    <t>HC4 '98|B '97</t>
  </si>
  <si>
    <t>HC4 '03|B '01</t>
  </si>
  <si>
    <t>HC4 '07|B '05|RRLP '05</t>
  </si>
  <si>
    <t>HC4 '00|B '00</t>
  </si>
  <si>
    <t>ELI '16|HC4 '16|B '16|S '16</t>
  </si>
  <si>
    <t>ELI '14|HC4 '14|B '14|S '14</t>
  </si>
  <si>
    <t>HC4 '08|B '06|RRLP '06</t>
  </si>
  <si>
    <t>HC4 '01|B '98</t>
  </si>
  <si>
    <t>HC4 '08|LB '08|B '89</t>
  </si>
  <si>
    <t>HC4 '07|B '06|RRLP '06</t>
  </si>
  <si>
    <t>B '85</t>
  </si>
  <si>
    <t>ELI '12|HC4 '03|B '03</t>
  </si>
  <si>
    <t>HC4 '01|LB '00|B '10|S '00</t>
  </si>
  <si>
    <t>HC4 '07|B '06|S '06</t>
  </si>
  <si>
    <t>HC4 '01|B '01</t>
  </si>
  <si>
    <t>HC4 '98|B '06</t>
  </si>
  <si>
    <t>ELI '12|HC4 '01|B '01</t>
  </si>
  <si>
    <t>HC4 '99|B '98</t>
  </si>
  <si>
    <t>ELI '15|HC4 '15|B '15|S '15</t>
  </si>
  <si>
    <t>HC4 '14|B '14</t>
  </si>
  <si>
    <t>HC4 '01|B '12</t>
  </si>
  <si>
    <t>HC4 '01|B '02</t>
  </si>
  <si>
    <t>ELI '15|HC4 '16|B '16|S '15</t>
  </si>
  <si>
    <t>HC4 '12|HC9 '96|B '11|S '11</t>
  </si>
  <si>
    <t>HC4 '07|HC9 '90|B '07</t>
  </si>
  <si>
    <t>ELI '07|HC4 '06|B '06|S '06</t>
  </si>
  <si>
    <t>ELI '12|HC4 '00|B '00</t>
  </si>
  <si>
    <t>ELI '11|B '99</t>
  </si>
  <si>
    <t>HC4 '06|B '04|S '04</t>
  </si>
  <si>
    <t>HC4 '06|B '05|RRLP '05</t>
  </si>
  <si>
    <t>HC4 '02|B '02</t>
  </si>
  <si>
    <t>HC4 '06|B '05|S '05</t>
  </si>
  <si>
    <t>ELI '07|HC4 '08|B '07|S '07</t>
  </si>
  <si>
    <t>HC4 '04|B '02|S '02</t>
  </si>
  <si>
    <t>ELI '13|HC4 '03|B '02|S '05</t>
  </si>
  <si>
    <t>HC4 '98|B '98</t>
  </si>
  <si>
    <t>HC4 '08|B '08</t>
  </si>
  <si>
    <t>HC4 '00|B '99</t>
  </si>
  <si>
    <t>HC4 '03|B '03|S '02</t>
  </si>
  <si>
    <t>HC4 '08|B '05|S '05</t>
  </si>
  <si>
    <t>ELI '13|HC4 '03|B '03|S '03</t>
  </si>
  <si>
    <t>B '02</t>
  </si>
  <si>
    <t>HC4 '97|B '06</t>
  </si>
  <si>
    <t>HC4 '02|B '00</t>
  </si>
  <si>
    <t>ELI '14|HC4 '15|B '14|S '14</t>
  </si>
  <si>
    <t>ELI '11|HC4 '00|B '99</t>
  </si>
  <si>
    <t>ELI '14|HC4 '15|B '15|S '14</t>
  </si>
  <si>
    <t>ELI '10|HC4 '99|B '99</t>
  </si>
  <si>
    <t>ELI '11|HC4 '01|B '01</t>
  </si>
  <si>
    <t>B '00</t>
  </si>
  <si>
    <t>ELI '14|HC4 '16|B '16|S '14</t>
  </si>
  <si>
    <t>HC4 '11|B '10</t>
  </si>
  <si>
    <t>HC4 '12|B '12|S '03</t>
  </si>
  <si>
    <t>B '07</t>
  </si>
  <si>
    <t>HC4 '97|B '14|S '97</t>
  </si>
  <si>
    <t>HC4 '00|B '04</t>
  </si>
  <si>
    <t>HC4 '11|HC9 '95|B '11|S '93</t>
  </si>
  <si>
    <t>HC4 '10|B '09</t>
  </si>
  <si>
    <t>HC4 '06|B '05|S '89</t>
  </si>
  <si>
    <t>HC4 '12|B '12</t>
  </si>
  <si>
    <t>HC4 '06|HC9 '90|B '06|S '90</t>
  </si>
  <si>
    <t>HC4 '08|B '07</t>
  </si>
  <si>
    <t>HC4 '11|B '09</t>
  </si>
  <si>
    <t>HC4 '11|B '11</t>
  </si>
  <si>
    <t>HC4 '11|HC9 '94|B '11</t>
  </si>
  <si>
    <t>HC4 '96|B '97</t>
  </si>
  <si>
    <t>HC4 '10|HC9 '92|B '09</t>
  </si>
  <si>
    <t>HC4 '17|B '17|S '17</t>
  </si>
  <si>
    <t>ELI '17|HC4 '16|B '17|S '17</t>
  </si>
  <si>
    <t>HC4 '08|HC9 '91|B '07|S '91</t>
  </si>
  <si>
    <t>HC4 '03|B '04</t>
  </si>
  <si>
    <t>HC4 '08|B '06</t>
  </si>
  <si>
    <t>HC4 '01|B '03</t>
  </si>
  <si>
    <t>HC4 '05|B '04|S '05</t>
  </si>
  <si>
    <t>HC4 '01|B '99</t>
  </si>
  <si>
    <t>HC4 '99|LB '16|B '98</t>
  </si>
  <si>
    <t>HC4 '04|B '03</t>
  </si>
  <si>
    <t>HC4 '03|B '02|S '04</t>
  </si>
  <si>
    <t>HC4 '14|HC9 '92|B '14</t>
  </si>
  <si>
    <t>HC4 '14|HC9 '95|B '14|S '94</t>
  </si>
  <si>
    <t>HC4 '00|B '98</t>
  </si>
  <si>
    <t>ELI '11|HC4 '99|B '99</t>
  </si>
  <si>
    <t>HC4 '99|B '99</t>
  </si>
  <si>
    <t>HC4 '95|B '04</t>
  </si>
  <si>
    <t>B '03|S '02</t>
  </si>
  <si>
    <t>B '98</t>
  </si>
  <si>
    <t>HC4 '13|HC9 '91|B '13</t>
  </si>
  <si>
    <t>ELI '13|HC4 '01|B '01</t>
  </si>
  <si>
    <t>HC4 '12|HC9 '94|B '10|S '93</t>
  </si>
  <si>
    <t>HC4 '07|B '07|S '90</t>
  </si>
  <si>
    <t>HC4 '02|B '99</t>
  </si>
  <si>
    <t>HC4 '04|B '03|S '03</t>
  </si>
  <si>
    <t>ELI '13|HC4 '03|B '02|S '04</t>
  </si>
  <si>
    <t>HC4 '95|B '95|S '96</t>
  </si>
  <si>
    <t>CWHIP '06|HC4 '11|B '10</t>
  </si>
  <si>
    <t>HC4 '08|B '07|S '07</t>
  </si>
  <si>
    <t>HC4 '07|B '06</t>
  </si>
  <si>
    <t>HC4 '07|B '06|S '07</t>
  </si>
  <si>
    <t>B '04</t>
  </si>
  <si>
    <t>HC4 '02|B '10|S '01</t>
  </si>
  <si>
    <t>ELI '15|B '16|S '15</t>
  </si>
  <si>
    <t>HC4 '14|HC9 '91|B '14|S '92</t>
  </si>
  <si>
    <t>HC4 '06|HC9 '90|B '05|S '90</t>
  </si>
  <si>
    <t>ELI '11|HC4 '00|B '00</t>
  </si>
  <si>
    <t>ELI '10|HC4 '97|B '97</t>
  </si>
  <si>
    <t>ELI '11|HC4 '02|B '00</t>
  </si>
  <si>
    <t>ELI '10|HC4 '02|B '02</t>
  </si>
  <si>
    <t>ELI '10|HC4 '02|B '00</t>
  </si>
  <si>
    <t>HC4 '02|B '03|S '02</t>
  </si>
  <si>
    <t>B '99</t>
  </si>
  <si>
    <t>HC9 '96|H '96</t>
  </si>
  <si>
    <t>HC4 '11|H '09|B '10</t>
  </si>
  <si>
    <t>H '16</t>
  </si>
  <si>
    <t>HC4 '12|H '10|B '10</t>
  </si>
  <si>
    <t>HC4 '14|H '14|B '14</t>
  </si>
  <si>
    <t>HC4 '11|H '10|B '10</t>
  </si>
  <si>
    <t>HC9 '94|H '93</t>
  </si>
  <si>
    <t>H '15|PLP '14</t>
  </si>
  <si>
    <t>H '07</t>
  </si>
  <si>
    <t>HC9 '00|H '00</t>
  </si>
  <si>
    <t>H '00</t>
  </si>
  <si>
    <t>H '03</t>
  </si>
  <si>
    <t>H '05</t>
  </si>
  <si>
    <t>HC4 '02|H '01</t>
  </si>
  <si>
    <t>HC4 '96|H '96</t>
  </si>
  <si>
    <t>HC4 '99|H '99|LB '15</t>
  </si>
  <si>
    <t>H '16|PLP '16</t>
  </si>
  <si>
    <t>H '06</t>
  </si>
  <si>
    <t>H '14</t>
  </si>
  <si>
    <t>HC4 '16|H '15|B '16|PLP '13</t>
  </si>
  <si>
    <t>H '04</t>
  </si>
  <si>
    <t>H '97</t>
  </si>
  <si>
    <t>H '96</t>
  </si>
  <si>
    <t>HC4 '16|H '15|B '16</t>
  </si>
  <si>
    <t>H '02</t>
  </si>
  <si>
    <t>HC9 '97|H '97</t>
  </si>
  <si>
    <t>H '08</t>
  </si>
  <si>
    <t>HC9 '99|H '99</t>
  </si>
  <si>
    <t>HC4 '10|H '10|B '09</t>
  </si>
  <si>
    <t>FDIC '|H '92</t>
  </si>
  <si>
    <t>H '06|SHADP '07</t>
  </si>
  <si>
    <t>HC9 '98|H '97</t>
  </si>
  <si>
    <t>HC4 '01|H '02|B '03</t>
  </si>
  <si>
    <t>H '01</t>
  </si>
  <si>
    <t>H '99</t>
  </si>
  <si>
    <t>HC4 '98|H '96</t>
  </si>
  <si>
    <t>H '05|B '05</t>
  </si>
  <si>
    <t>Demo '09|H '92</t>
  </si>
  <si>
    <t>FDIC '|H '95</t>
  </si>
  <si>
    <t>H '95</t>
  </si>
  <si>
    <t>HC9 '95|H '94</t>
  </si>
  <si>
    <t>HC4 '10|H '10|B '10</t>
  </si>
  <si>
    <t>HC4 '10|HC9 '94|H '93|B '10</t>
  </si>
  <si>
    <t>HC9 '91|H '92</t>
  </si>
  <si>
    <t>HC9 '93|H '94|S '93</t>
  </si>
  <si>
    <t>HC9 '96|H '94</t>
  </si>
  <si>
    <t>HC9 '96|H '93</t>
  </si>
  <si>
    <t>HC4 '16|HC9 '93|H '93|B '16</t>
  </si>
  <si>
    <t>HC4 '16|HC9 '95|H '94</t>
  </si>
  <si>
    <t>HC4 '12|H '10|B '12</t>
  </si>
  <si>
    <t>HC9 '93|H '93</t>
  </si>
  <si>
    <t>HC4 '11|HC9 '94|H '94|B '11</t>
  </si>
  <si>
    <t>H '93</t>
  </si>
  <si>
    <t>HC4 '16|HC9 '92|H '92|LB '16|PLP '14</t>
  </si>
  <si>
    <t>HC4 '10|HC9 '91|H '10|B '09</t>
  </si>
  <si>
    <t>HC9 '92|H '92</t>
  </si>
  <si>
    <t>H '92</t>
  </si>
  <si>
    <t>HC9 '95|H '92</t>
  </si>
  <si>
    <t>HC4 '14|HC9 '94|H '93|LB '14</t>
  </si>
  <si>
    <t>HC4 '14|H '14|B '14|PLP '14</t>
  </si>
  <si>
    <t>X '10|HC9 '10</t>
  </si>
  <si>
    <t>X '09|S '09</t>
  </si>
  <si>
    <t>X '09</t>
  </si>
  <si>
    <t>X '10|HC4 '10|B '10</t>
  </si>
  <si>
    <t>ELI '09|X '09</t>
  </si>
  <si>
    <t>ELI '08|X '09|S '08</t>
  </si>
  <si>
    <t>ELI '08|X '09</t>
  </si>
  <si>
    <t>X '09|HC9 '09|H '10|T '09</t>
  </si>
  <si>
    <t>HC9 '09|H '10|T '09</t>
  </si>
  <si>
    <t>E '15|ELI '15|HC4 '16|B '16|S '15</t>
  </si>
  <si>
    <t>E '97|ELI '14|H '97|LB '14|S '14</t>
  </si>
  <si>
    <t>E '16|HC9 '97|H '97</t>
  </si>
  <si>
    <t>E '03|B '03|S8 '</t>
  </si>
  <si>
    <t>E '03|ELI '14|HC4 '15|B '15|S '14</t>
  </si>
  <si>
    <t>G '96|HC4 '98|H '96|HUD Risk '96|B '96</t>
  </si>
  <si>
    <t>ELI '10|G '99|HC4 '01|LB '99|S '01|SMI '10</t>
  </si>
  <si>
    <t>G '97|HC4 '97|S '97</t>
  </si>
  <si>
    <t>Turner Senior at Five Ash</t>
  </si>
  <si>
    <t>Development Name</t>
  </si>
  <si>
    <t>Alachua - Elderly - Active</t>
  </si>
  <si>
    <t>Alachua - Family - Active</t>
  </si>
  <si>
    <t>Alachua - Family|MR - Active</t>
  </si>
  <si>
    <t>Alachua - Elderly - Pipeline</t>
  </si>
  <si>
    <t>Alachua - Family - Pipeline</t>
  </si>
  <si>
    <t>Baker - Family - Active</t>
  </si>
  <si>
    <t>Baker - Family - Pipeline</t>
  </si>
  <si>
    <t>Bay - Elderly - Active</t>
  </si>
  <si>
    <t>Bay - Family - Active</t>
  </si>
  <si>
    <t>Bay - Family|MR - Active</t>
  </si>
  <si>
    <t>Bay - Family - Pipeline</t>
  </si>
  <si>
    <t>Bradford - Family - Active</t>
  </si>
  <si>
    <t>Bradford - Family - Lease-Up</t>
  </si>
  <si>
    <t>Brevard - Elderly - Active</t>
  </si>
  <si>
    <t>Brevard - Elderly|MR - Active</t>
  </si>
  <si>
    <t>Brevard - Family - Active</t>
  </si>
  <si>
    <t>Brevard - Family|MR - Active</t>
  </si>
  <si>
    <t>Brevard - Elderly - Pipeline</t>
  </si>
  <si>
    <t>Brevard - Family - Pipeline</t>
  </si>
  <si>
    <t>Broward - Elderly - Active</t>
  </si>
  <si>
    <t>Broward - Elderly|MR - Active</t>
  </si>
  <si>
    <t>Broward - Family - Active</t>
  </si>
  <si>
    <t>Broward - Family|MR - Active</t>
  </si>
  <si>
    <t>Broward - Elderly - Lease-Up</t>
  </si>
  <si>
    <t>Broward - Family - Lease-Up</t>
  </si>
  <si>
    <t>Broward - Elderly - Pipeline</t>
  </si>
  <si>
    <t>Broward - Family - Pipeline</t>
  </si>
  <si>
    <t>Broward - Family|MR - Pipeline</t>
  </si>
  <si>
    <t>Charlotte - Elderly - Active</t>
  </si>
  <si>
    <t>Charlotte - Family - Active</t>
  </si>
  <si>
    <t>Charlotte - Family|MR - Active</t>
  </si>
  <si>
    <t>Charlotte - Elderly - Lease-Up</t>
  </si>
  <si>
    <t>Citrus - Elderly - Active</t>
  </si>
  <si>
    <t>Citrus - Family - Active</t>
  </si>
  <si>
    <t>Citrus - Family|MR - Active</t>
  </si>
  <si>
    <t>Clay - Family - Active</t>
  </si>
  <si>
    <t>Clay - Family|MR - Active</t>
  </si>
  <si>
    <t>Clay - Elderly - Pipeline</t>
  </si>
  <si>
    <t>Collier - Elderly - Active</t>
  </si>
  <si>
    <t>Collier - Family - Active</t>
  </si>
  <si>
    <t>Collier - FW|FW - Active</t>
  </si>
  <si>
    <t>Collier - FW|FW|MR - Active</t>
  </si>
  <si>
    <t>Columbia - Elderly - Active</t>
  </si>
  <si>
    <t>Columbia - Family - Active</t>
  </si>
  <si>
    <t>Columbia - Family - Pipeline</t>
  </si>
  <si>
    <t>DeSoto - Family - Active</t>
  </si>
  <si>
    <t>DeSoto - FW|FW - Active</t>
  </si>
  <si>
    <t>DeSoto - Family - Lease-Up</t>
  </si>
  <si>
    <t>DeSoto - Elderly - Pipeline</t>
  </si>
  <si>
    <t>Duval - Elderly - Active</t>
  </si>
  <si>
    <t>Duval - Elderly|MR - Active</t>
  </si>
  <si>
    <t>Duval - Family - Active</t>
  </si>
  <si>
    <t>Duval - Family|MR - Active</t>
  </si>
  <si>
    <t>Duval - Elderly - Lease-Up</t>
  </si>
  <si>
    <t>Duval - Family - Lease-Up</t>
  </si>
  <si>
    <t>Duval - Elderly - Pipeline</t>
  </si>
  <si>
    <t>Duval - Family - Pipeline</t>
  </si>
  <si>
    <t>Escambia - Elderly - Active</t>
  </si>
  <si>
    <t>Escambia - Family - Active</t>
  </si>
  <si>
    <t>Escambia - Family|MR - Active</t>
  </si>
  <si>
    <t>Escambia - Family - Pipeline</t>
  </si>
  <si>
    <t>Flagler - Elderly|MR - Active</t>
  </si>
  <si>
    <t>Flagler - Family - Active</t>
  </si>
  <si>
    <t>Flagler - Family|MR - Active</t>
  </si>
  <si>
    <t>Franklin - Family - Active</t>
  </si>
  <si>
    <t>Franklin - Family - Pipeline</t>
  </si>
  <si>
    <t>Gadsden - Family - Active</t>
  </si>
  <si>
    <t>Gadsden - Family|MR - Active</t>
  </si>
  <si>
    <t>Gadsden - Elderly - Lease-Up</t>
  </si>
  <si>
    <t>Glades - Family - Pipeline</t>
  </si>
  <si>
    <t>Gulf - Family - Active</t>
  </si>
  <si>
    <t>Gulf - Family - Pipeline</t>
  </si>
  <si>
    <t>Hamilton - Family - Active</t>
  </si>
  <si>
    <t>Hardee - Elderly - Active</t>
  </si>
  <si>
    <t>Hardee - Family - Active</t>
  </si>
  <si>
    <t>Hardee - Family|MR - Active</t>
  </si>
  <si>
    <t>Hardee - FW|FW - Active</t>
  </si>
  <si>
    <t>Hendry - Elderly - Active</t>
  </si>
  <si>
    <t>Hendry - Family - Active</t>
  </si>
  <si>
    <t>Hendry - FW|FW - Active</t>
  </si>
  <si>
    <t>Hendry - FW|FW|MR - Active</t>
  </si>
  <si>
    <t>Hendry - Elderly - Lease-Up</t>
  </si>
  <si>
    <t>Hernando - Elderly - Active</t>
  </si>
  <si>
    <t>Hernando - Elderly|MR - Active</t>
  </si>
  <si>
    <t>Hernando - Family - Active</t>
  </si>
  <si>
    <t>Hernando - Elderly - Pipeline</t>
  </si>
  <si>
    <t>Hernando - Family - Pipeline</t>
  </si>
  <si>
    <t>Highlands - Elderly - Active</t>
  </si>
  <si>
    <t>Highlands - Family - Active</t>
  </si>
  <si>
    <t>Highlands - FW|FW - Active</t>
  </si>
  <si>
    <t>Highlands - Family - Pipeline</t>
  </si>
  <si>
    <t>Hillsborough - Elderly - Active</t>
  </si>
  <si>
    <t>Hillsborough - Elderly|MR - Active</t>
  </si>
  <si>
    <t>Hillsborough - Family - Active</t>
  </si>
  <si>
    <t>Hillsborough - Family|MR - Active</t>
  </si>
  <si>
    <t>Hillsborough - FW|FW - Active</t>
  </si>
  <si>
    <t>Hillsborough - FW|FW|MR - Active</t>
  </si>
  <si>
    <t>Hillsborough - Elderly - Pipeline</t>
  </si>
  <si>
    <t>Hillsborough - Family - Pipeline</t>
  </si>
  <si>
    <t>Hillsborough - Family|MR - Pipeline</t>
  </si>
  <si>
    <t>Holmes - Family - Active</t>
  </si>
  <si>
    <t>Indian River - Elderly - Active</t>
  </si>
  <si>
    <t>Indian River - Family - Active</t>
  </si>
  <si>
    <t>Indian River - FW|FW - Active</t>
  </si>
  <si>
    <t>Indian River - FW|FW|MR - Active</t>
  </si>
  <si>
    <t>Jackson - Elderly|MR - Active</t>
  </si>
  <si>
    <t>Jackson - Family - Active</t>
  </si>
  <si>
    <t>Jefferson - Family - Active</t>
  </si>
  <si>
    <t>Jefferson - Family - Lease-Up</t>
  </si>
  <si>
    <t>Lake - Elderly - Active</t>
  </si>
  <si>
    <t>Lake - Family - Active</t>
  </si>
  <si>
    <t>Lake - Family|MR - Active</t>
  </si>
  <si>
    <t>Lake - Elderly - Lease-Up</t>
  </si>
  <si>
    <t>Lee - Elderly - Active</t>
  </si>
  <si>
    <t>Lee - Family - Active</t>
  </si>
  <si>
    <t>Lee - Family|MR - Active</t>
  </si>
  <si>
    <t>Lee - FW|FW|MR - Active</t>
  </si>
  <si>
    <t>Lee - Family|MR - Lease-Up</t>
  </si>
  <si>
    <t>Lee - Elderly - Pipeline</t>
  </si>
  <si>
    <t>Leon - Elderly - Active</t>
  </si>
  <si>
    <t>Leon - Family - Active</t>
  </si>
  <si>
    <t>Leon - Family|MR - Active</t>
  </si>
  <si>
    <t>Leon - Elderly - Lease-Up</t>
  </si>
  <si>
    <t>Leon - Elderly - Pipeline</t>
  </si>
  <si>
    <t>Leon - Family|MR - Pipeline</t>
  </si>
  <si>
    <t>Levy - Family - Active</t>
  </si>
  <si>
    <t>Madison - Family - Active</t>
  </si>
  <si>
    <t>Manatee - Elderly - Active</t>
  </si>
  <si>
    <t>Manatee - Elderly|MR - Active</t>
  </si>
  <si>
    <t>Manatee - Family - Active</t>
  </si>
  <si>
    <t>Manatee - FW|FW - Active</t>
  </si>
  <si>
    <t>Manatee - Elderly - Pipeline</t>
  </si>
  <si>
    <t>Marion - Elderly - Active</t>
  </si>
  <si>
    <t>Marion - Family - Active</t>
  </si>
  <si>
    <t>Marion - Family|MR - Active</t>
  </si>
  <si>
    <t>Marion - FW|FW - Active</t>
  </si>
  <si>
    <t>Marion - Elderly - Pipeline</t>
  </si>
  <si>
    <t>Martin - Family - Active</t>
  </si>
  <si>
    <t>Martin - Family|MR - Active</t>
  </si>
  <si>
    <t>Miami-Dade - Elderly - Active</t>
  </si>
  <si>
    <t>Miami-Dade - Elderly|MR - Active</t>
  </si>
  <si>
    <t>Miami-Dade - Family - Active</t>
  </si>
  <si>
    <t>Miami-Dade - Family|MR - Active</t>
  </si>
  <si>
    <t>Miami-Dade - FW|FW - Active</t>
  </si>
  <si>
    <t>Miami-Dade - Elderly - Lease-Up</t>
  </si>
  <si>
    <t>Miami-Dade - Family - Lease-Up</t>
  </si>
  <si>
    <t>Miami-Dade - Elderly - Pipeline</t>
  </si>
  <si>
    <t>Miami-Dade - Elderly|MR - Pipeline</t>
  </si>
  <si>
    <t>Miami-Dade - Family - Pipeline</t>
  </si>
  <si>
    <t>Miami-Dade - Family|MR - Pipeline</t>
  </si>
  <si>
    <t>Monroe - Elderly - Active</t>
  </si>
  <si>
    <t>Monroe - Family - Active</t>
  </si>
  <si>
    <t>Monroe - Family|MR - Active</t>
  </si>
  <si>
    <t>Monroe - FW|FW - Active</t>
  </si>
  <si>
    <t>Monroe - Elderly - Lease-Up</t>
  </si>
  <si>
    <t>Monroe - Family - Pipeline</t>
  </si>
  <si>
    <t>Nassau - Elderly - Active</t>
  </si>
  <si>
    <t>Nassau - Family - Active</t>
  </si>
  <si>
    <t>Nassau - Family|MR - Active</t>
  </si>
  <si>
    <t>Nassau - Family - Pipeline</t>
  </si>
  <si>
    <t>Okaloosa - Family - Active</t>
  </si>
  <si>
    <t>Okaloosa - Elderly - Lease-Up</t>
  </si>
  <si>
    <t>Okeechobee - Elderly - Active</t>
  </si>
  <si>
    <t>Okeechobee - Family - Active</t>
  </si>
  <si>
    <t>Okeechobee - FW|FW - Active</t>
  </si>
  <si>
    <t>Okeechobee - Family - Pipeline</t>
  </si>
  <si>
    <t>Orange - Elderly - Active</t>
  </si>
  <si>
    <t>Orange - Elderly|MR - Active</t>
  </si>
  <si>
    <t>Orange - Family - Active</t>
  </si>
  <si>
    <t>Orange - Family|MR - Active</t>
  </si>
  <si>
    <t>Orange - Elderly - Pipeline</t>
  </si>
  <si>
    <t>Orange - Family - Pipeline</t>
  </si>
  <si>
    <t>Orange - Family|MR - Pipeline</t>
  </si>
  <si>
    <t>Osceola - Elderly - Active</t>
  </si>
  <si>
    <t>Osceola - Elderly|MR - Active</t>
  </si>
  <si>
    <t>Osceola - Family - Active</t>
  </si>
  <si>
    <t>Osceola - Family|MR - Active</t>
  </si>
  <si>
    <t>Osceola - Elderly - Lease-Up</t>
  </si>
  <si>
    <t>Osceola - Family - Lease-Up</t>
  </si>
  <si>
    <t>Osceola - Elderly - Pipeline</t>
  </si>
  <si>
    <t>Osceola - Family - Pipeline</t>
  </si>
  <si>
    <t>Palm Beach - Elderly - Active</t>
  </si>
  <si>
    <t>Palm Beach - Elderly|MR - Active</t>
  </si>
  <si>
    <t>Palm Beach - Family - Active</t>
  </si>
  <si>
    <t>Palm Beach - Family|MR - Active</t>
  </si>
  <si>
    <t>Palm Beach - FW|FW - Active</t>
  </si>
  <si>
    <t>Palm Beach - Family - Lease-Up</t>
  </si>
  <si>
    <t>Palm Beach - Elderly - Pipeline</t>
  </si>
  <si>
    <t>Palm Beach - Family - Pipeline</t>
  </si>
  <si>
    <t>Pasco - Elderly - Active</t>
  </si>
  <si>
    <t>Pasco - Elderly|MR - Active</t>
  </si>
  <si>
    <t>Pasco - Family - Active</t>
  </si>
  <si>
    <t>Pasco - Elderly - Lease-Up</t>
  </si>
  <si>
    <t>Pasco - Family - Lease-Up</t>
  </si>
  <si>
    <t>Pasco - Elderly - Pipeline</t>
  </si>
  <si>
    <t>Pasco - Family - Pipeline</t>
  </si>
  <si>
    <t>Pinellas - Elderly - Active</t>
  </si>
  <si>
    <t>Pinellas - Elderly|MR - Active</t>
  </si>
  <si>
    <t>Pinellas - Family - Active</t>
  </si>
  <si>
    <t>Pinellas - Family|MR - Active</t>
  </si>
  <si>
    <t>Pinellas - Elderly - Lease-Up</t>
  </si>
  <si>
    <t>Pinellas - Family - Lease-Up</t>
  </si>
  <si>
    <t>Pinellas - Elderly - Pipeline</t>
  </si>
  <si>
    <t>Pinellas - Family - Pipeline</t>
  </si>
  <si>
    <t>Polk - Elderly - Active</t>
  </si>
  <si>
    <t>Polk - Family - Active</t>
  </si>
  <si>
    <t>Polk - FW|FW - Active</t>
  </si>
  <si>
    <t>Polk - Family - Exempt</t>
  </si>
  <si>
    <t>Polk - Elderly - Pipeline</t>
  </si>
  <si>
    <t>Polk - Family - Pipeline</t>
  </si>
  <si>
    <t>Putnam - Elderly - Active</t>
  </si>
  <si>
    <t>Putnam - Family - Active</t>
  </si>
  <si>
    <t>Santa Rosa - Family - Active</t>
  </si>
  <si>
    <t>Santa Rosa - Elderly - Pipeline</t>
  </si>
  <si>
    <t>Sarasota - Elderly - Active</t>
  </si>
  <si>
    <t>Sarasota - Elderly|MR - Active</t>
  </si>
  <si>
    <t>Sarasota - Family - Active</t>
  </si>
  <si>
    <t>Sarasota - Family|MR - Active</t>
  </si>
  <si>
    <t>Sarasota - Elderly - Pipeline</t>
  </si>
  <si>
    <t>Seminole - Elderly - Active</t>
  </si>
  <si>
    <t>Seminole - Elderly|MR - Active</t>
  </si>
  <si>
    <t>Seminole - Family - Active</t>
  </si>
  <si>
    <t>Seminole - Family|MR - Active</t>
  </si>
  <si>
    <t>Seminole - Family - Lease-Up</t>
  </si>
  <si>
    <t>Seminole - Elderly - Pipeline</t>
  </si>
  <si>
    <t>St. Johns - Elderly - Active</t>
  </si>
  <si>
    <t>St. Johns - Family - Active</t>
  </si>
  <si>
    <t>St. Johns - Family|MR - Active</t>
  </si>
  <si>
    <t>St. Lucie - Elderly - Active</t>
  </si>
  <si>
    <t>St. Lucie - Elderly|MR - Active</t>
  </si>
  <si>
    <t>St. Lucie - Family - Active</t>
  </si>
  <si>
    <t>St. Lucie - Family|MR - Active</t>
  </si>
  <si>
    <t>St. Lucie - FW|FW - Active</t>
  </si>
  <si>
    <t>Sumter - Elderly - Active</t>
  </si>
  <si>
    <t>Sumter - Family - Active</t>
  </si>
  <si>
    <t>Suwannee - Family - Active</t>
  </si>
  <si>
    <t>Suwannee - Family - Pipeline</t>
  </si>
  <si>
    <t>Taylor - Family - Active</t>
  </si>
  <si>
    <t>Taylor - Family - Pipeline</t>
  </si>
  <si>
    <t>Volusia - Elderly - Active</t>
  </si>
  <si>
    <t>Volusia - Family - Active</t>
  </si>
  <si>
    <t>Volusia - Family|MR - Active</t>
  </si>
  <si>
    <t>Volusia - FW|FW|MR - Active</t>
  </si>
  <si>
    <t>Volusia - Elderly - Lease-Up</t>
  </si>
  <si>
    <t>Volusia - Family - Lease-Up</t>
  </si>
  <si>
    <t>Volusia - Elderly - Pipeline</t>
  </si>
  <si>
    <t>Volusia - Family - Pipeline</t>
  </si>
  <si>
    <t>Wakulla - Elderly - Active</t>
  </si>
  <si>
    <t>Wakulla - Family - Active</t>
  </si>
  <si>
    <t>Walton - Family - Active</t>
  </si>
  <si>
    <t>Washington - Family - Active</t>
  </si>
  <si>
    <t>Grand Total</t>
  </si>
  <si>
    <t>Row Labels</t>
  </si>
  <si>
    <t>(blank)</t>
  </si>
  <si>
    <t>Sum of Total Developments</t>
  </si>
  <si>
    <t>Sum of Total Units</t>
  </si>
  <si>
    <t>Sum of Units Reported</t>
  </si>
  <si>
    <t>Sum of Units Occupied</t>
  </si>
  <si>
    <t>COUNTIES</t>
  </si>
  <si>
    <t>Average Occupancy 10/16-3/17</t>
  </si>
  <si>
    <t>Average Occupancy 9/15-2/16</t>
  </si>
  <si>
    <t>Average Occupancy 11/14-4/15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</si>
</sst>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0"/>
      <name val="Arial"/>
      <family val="2"/>
    </font>
    <font>
      <sz val="10"/>
      <name val="Arial"/>
      <family val="2"/>
    </font>
    <font>
      <b/>
      <sz val="9"/>
      <color rgb="FF000000"/>
      <name val="Calibri"/>
      <family val="2"/>
      <charset val="1"/>
    </font>
    <font>
      <sz val="9"/>
      <color rgb="FF000000"/>
      <name val="Calibri"/>
      <family val="2"/>
      <charset val="1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C0C0C0"/>
        <bgColor rgb="FFC0C0C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medium">
        <color indexed="64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double">
        <color auto="1"/>
      </bottom>
      <diagonal/>
    </border>
    <border>
      <left style="medium">
        <color indexed="64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/>
      <right style="hair">
        <color auto="1"/>
      </right>
      <top style="double">
        <color auto="1"/>
      </top>
      <bottom style="double">
        <color indexed="64"/>
      </bottom>
      <diagonal/>
    </border>
    <border>
      <left/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double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double">
        <color auto="1"/>
      </top>
      <bottom style="double">
        <color auto="1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 style="hair">
        <color auto="1"/>
      </right>
      <top style="thick">
        <color auto="1"/>
      </top>
      <bottom/>
      <diagonal/>
    </border>
    <border>
      <left style="hair">
        <color auto="1"/>
      </left>
      <right style="hair">
        <color auto="1"/>
      </right>
      <top style="thick">
        <color auto="1"/>
      </top>
      <bottom/>
      <diagonal/>
    </border>
    <border>
      <left style="hair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medium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ck">
        <color auto="1"/>
      </right>
      <top style="hair">
        <color auto="1"/>
      </top>
      <bottom/>
      <diagonal/>
    </border>
    <border>
      <left style="hair">
        <color auto="1"/>
      </left>
      <right/>
      <top style="thick">
        <color auto="1"/>
      </top>
      <bottom/>
      <diagonal/>
    </border>
    <border>
      <left style="hair">
        <color auto="1"/>
      </left>
      <right/>
      <top style="hair">
        <color auto="1"/>
      </top>
      <bottom style="thick">
        <color auto="1"/>
      </bottom>
      <diagonal/>
    </border>
    <border>
      <left/>
      <right style="hair">
        <color auto="1"/>
      </right>
      <top style="thick">
        <color auto="1"/>
      </top>
      <bottom/>
      <diagonal/>
    </border>
    <border>
      <left/>
      <right style="hair">
        <color auto="1"/>
      </right>
      <top style="hair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thick">
        <color indexed="64"/>
      </bottom>
      <diagonal/>
    </border>
  </borders>
  <cellStyleXfs count="2">
    <xf numFmtId="0" fontId="0" fillId="0" borderId="0"/>
    <xf numFmtId="9" fontId="1" fillId="0" borderId="0" applyBorder="0" applyAlignment="0" applyProtection="0"/>
  </cellStyleXfs>
  <cellXfs count="177">
    <xf numFmtId="0" fontId="0" fillId="0" borderId="0" xfId="0"/>
    <xf numFmtId="0" fontId="2" fillId="2" borderId="1" xfId="0" applyFont="1" applyFill="1" applyBorder="1" applyAlignment="1" applyProtection="1">
      <alignment horizontal="center" textRotation="90" wrapText="1"/>
    </xf>
    <xf numFmtId="0" fontId="2" fillId="2" borderId="2" xfId="0" applyFont="1" applyFill="1" applyBorder="1" applyAlignment="1" applyProtection="1">
      <alignment horizontal="center" textRotation="90" wrapText="1"/>
    </xf>
    <xf numFmtId="0" fontId="2" fillId="2" borderId="3" xfId="0" applyFont="1" applyFill="1" applyBorder="1" applyAlignment="1" applyProtection="1">
      <alignment horizontal="center" textRotation="90" wrapText="1"/>
    </xf>
    <xf numFmtId="0" fontId="2" fillId="2" borderId="4" xfId="0" applyFont="1" applyFill="1" applyBorder="1" applyAlignment="1" applyProtection="1">
      <alignment horizontal="center" textRotation="90" wrapText="1"/>
    </xf>
    <xf numFmtId="0" fontId="3" fillId="0" borderId="0" xfId="0" applyFont="1" applyAlignment="1">
      <alignment textRotation="90" wrapText="1"/>
    </xf>
    <xf numFmtId="49" fontId="0" fillId="0" borderId="0" xfId="0" applyNumberFormat="1" applyFont="1"/>
    <xf numFmtId="0" fontId="2" fillId="2" borderId="5" xfId="0" applyFont="1" applyFill="1" applyBorder="1" applyAlignment="1" applyProtection="1">
      <alignment horizontal="center" textRotation="90" wrapText="1"/>
    </xf>
    <xf numFmtId="10" fontId="4" fillId="0" borderId="6" xfId="1" applyNumberFormat="1" applyFont="1" applyFill="1" applyBorder="1" applyAlignment="1">
      <alignment vertical="center"/>
    </xf>
    <xf numFmtId="0" fontId="5" fillId="0" borderId="1" xfId="0" applyFont="1" applyFill="1" applyBorder="1" applyAlignment="1" applyProtection="1">
      <alignment vertical="center" wrapText="1"/>
    </xf>
    <xf numFmtId="10" fontId="5" fillId="0" borderId="7" xfId="1" applyNumberFormat="1" applyFont="1" applyFill="1" applyBorder="1" applyAlignment="1" applyProtection="1">
      <alignment horizontal="right" vertical="center" wrapText="1"/>
    </xf>
    <xf numFmtId="0" fontId="5" fillId="0" borderId="9" xfId="0" applyFont="1" applyFill="1" applyBorder="1" applyAlignment="1" applyProtection="1">
      <alignment vertical="center" wrapText="1"/>
    </xf>
    <xf numFmtId="0" fontId="5" fillId="0" borderId="11" xfId="0" applyFont="1" applyFill="1" applyBorder="1" applyAlignment="1" applyProtection="1">
      <alignment vertical="center" wrapText="1"/>
    </xf>
    <xf numFmtId="10" fontId="5" fillId="0" borderId="11" xfId="1" applyNumberFormat="1" applyFont="1" applyFill="1" applyBorder="1" applyAlignment="1" applyProtection="1">
      <alignment horizontal="right" vertical="center" wrapText="1"/>
    </xf>
    <xf numFmtId="10" fontId="5" fillId="0" borderId="1" xfId="1" applyNumberFormat="1" applyFont="1" applyFill="1" applyBorder="1" applyAlignment="1" applyProtection="1">
      <alignment horizontal="right" vertical="center" wrapText="1"/>
    </xf>
    <xf numFmtId="10" fontId="5" fillId="0" borderId="13" xfId="1" applyNumberFormat="1" applyFont="1" applyFill="1" applyBorder="1" applyAlignment="1" applyProtection="1">
      <alignment horizontal="right" vertical="center" wrapText="1"/>
    </xf>
    <xf numFmtId="10" fontId="5" fillId="0" borderId="9" xfId="1" applyNumberFormat="1" applyFont="1" applyFill="1" applyBorder="1" applyAlignment="1" applyProtection="1">
      <alignment horizontal="right" vertical="center" wrapText="1"/>
    </xf>
    <xf numFmtId="10" fontId="5" fillId="0" borderId="14" xfId="1" applyNumberFormat="1" applyFont="1" applyFill="1" applyBorder="1" applyAlignment="1" applyProtection="1">
      <alignment horizontal="right" vertical="center" wrapText="1"/>
    </xf>
    <xf numFmtId="10" fontId="5" fillId="0" borderId="15" xfId="1" applyNumberFormat="1" applyFont="1" applyFill="1" applyBorder="1" applyAlignment="1" applyProtection="1">
      <alignment horizontal="right" vertical="center" wrapText="1"/>
    </xf>
    <xf numFmtId="0" fontId="5" fillId="0" borderId="13" xfId="0" applyFont="1" applyFill="1" applyBorder="1" applyAlignment="1" applyProtection="1">
      <alignment vertical="center" wrapText="1"/>
    </xf>
    <xf numFmtId="10" fontId="4" fillId="0" borderId="18" xfId="1" applyNumberFormat="1" applyFont="1" applyFill="1" applyBorder="1" applyAlignment="1">
      <alignment vertical="center"/>
    </xf>
    <xf numFmtId="10" fontId="5" fillId="0" borderId="19" xfId="1" applyNumberFormat="1" applyFont="1" applyFill="1" applyBorder="1" applyAlignment="1" applyProtection="1">
      <alignment horizontal="right" vertical="center" wrapText="1"/>
    </xf>
    <xf numFmtId="0" fontId="0" fillId="0" borderId="0" xfId="0" applyBorder="1"/>
    <xf numFmtId="0" fontId="2" fillId="0" borderId="0" xfId="0" applyFont="1" applyFill="1" applyBorder="1" applyAlignment="1" applyProtection="1">
      <alignment horizontal="center" textRotation="90" wrapText="1"/>
    </xf>
    <xf numFmtId="0" fontId="0" fillId="0" borderId="0" xfId="0" applyFill="1" applyBorder="1"/>
    <xf numFmtId="0" fontId="5" fillId="0" borderId="22" xfId="0" applyFont="1" applyFill="1" applyBorder="1" applyAlignment="1" applyProtection="1">
      <alignment vertical="center" wrapText="1"/>
    </xf>
    <xf numFmtId="0" fontId="5" fillId="0" borderId="23" xfId="0" applyFont="1" applyFill="1" applyBorder="1" applyAlignment="1" applyProtection="1">
      <alignment vertical="center" wrapText="1"/>
    </xf>
    <xf numFmtId="0" fontId="5" fillId="0" borderId="16" xfId="0" applyFont="1" applyFill="1" applyBorder="1" applyAlignment="1" applyProtection="1">
      <alignment vertical="center" wrapText="1"/>
    </xf>
    <xf numFmtId="0" fontId="5" fillId="0" borderId="17" xfId="0" applyFont="1" applyFill="1" applyBorder="1" applyAlignment="1" applyProtection="1">
      <alignment vertical="center" wrapText="1"/>
    </xf>
    <xf numFmtId="0" fontId="5" fillId="0" borderId="10" xfId="0" applyFont="1" applyFill="1" applyBorder="1" applyAlignment="1" applyProtection="1">
      <alignment vertical="center" wrapText="1"/>
    </xf>
    <xf numFmtId="0" fontId="5" fillId="0" borderId="12" xfId="0" applyFont="1" applyFill="1" applyBorder="1" applyAlignment="1" applyProtection="1">
      <alignment vertical="center" wrapText="1"/>
    </xf>
    <xf numFmtId="0" fontId="5" fillId="0" borderId="8" xfId="0" applyFont="1" applyFill="1" applyBorder="1" applyAlignment="1" applyProtection="1">
      <alignment vertical="center" wrapText="1"/>
    </xf>
    <xf numFmtId="0" fontId="5" fillId="0" borderId="24" xfId="0" applyFont="1" applyFill="1" applyBorder="1" applyAlignment="1" applyProtection="1">
      <alignment vertical="center" wrapText="1"/>
    </xf>
    <xf numFmtId="0" fontId="5" fillId="0" borderId="15" xfId="0" applyFont="1" applyFill="1" applyBorder="1" applyAlignment="1" applyProtection="1">
      <alignment vertical="center" wrapText="1"/>
    </xf>
    <xf numFmtId="0" fontId="5" fillId="0" borderId="14" xfId="0" applyFont="1" applyFill="1" applyBorder="1" applyAlignment="1" applyProtection="1">
      <alignment vertical="center" wrapText="1"/>
    </xf>
    <xf numFmtId="0" fontId="5" fillId="0" borderId="22" xfId="0" applyFont="1" applyFill="1" applyBorder="1" applyAlignment="1" applyProtection="1">
      <alignment horizontal="right" vertical="center" wrapText="1"/>
    </xf>
    <xf numFmtId="0" fontId="5" fillId="0" borderId="1" xfId="0" applyFont="1" applyFill="1" applyBorder="1" applyAlignment="1" applyProtection="1">
      <alignment horizontal="left" vertical="center" wrapText="1"/>
    </xf>
    <xf numFmtId="0" fontId="0" fillId="0" borderId="11" xfId="0" applyBorder="1"/>
    <xf numFmtId="0" fontId="0" fillId="0" borderId="1" xfId="0" applyBorder="1"/>
    <xf numFmtId="0" fontId="4" fillId="0" borderId="1" xfId="0" applyFont="1" applyFill="1" applyBorder="1" applyAlignment="1" applyProtection="1">
      <alignment vertical="center" wrapText="1"/>
    </xf>
    <xf numFmtId="0" fontId="5" fillId="0" borderId="26" xfId="0" applyFont="1" applyFill="1" applyBorder="1" applyAlignment="1" applyProtection="1">
      <alignment vertical="center" wrapText="1"/>
    </xf>
    <xf numFmtId="0" fontId="5" fillId="0" borderId="27" xfId="0" applyFont="1" applyFill="1" applyBorder="1" applyAlignment="1" applyProtection="1">
      <alignment vertical="center" wrapText="1"/>
    </xf>
    <xf numFmtId="1" fontId="6" fillId="0" borderId="1" xfId="1" applyNumberFormat="1" applyFont="1" applyBorder="1" applyAlignment="1" applyProtection="1">
      <alignment vertical="center" wrapText="1"/>
    </xf>
    <xf numFmtId="10" fontId="6" fillId="0" borderId="15" xfId="1" applyNumberFormat="1" applyFont="1" applyBorder="1" applyAlignment="1" applyProtection="1">
      <alignment vertical="center" wrapText="1"/>
    </xf>
    <xf numFmtId="0" fontId="5" fillId="0" borderId="1" xfId="0" quotePrefix="1" applyFont="1" applyFill="1" applyBorder="1" applyAlignment="1" applyProtection="1">
      <alignment vertical="center" wrapText="1"/>
    </xf>
    <xf numFmtId="0" fontId="4" fillId="3" borderId="1" xfId="0" applyFont="1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 textRotation="90" wrapText="1"/>
    </xf>
    <xf numFmtId="10" fontId="4" fillId="3" borderId="1" xfId="1" applyNumberFormat="1" applyFont="1" applyFill="1" applyBorder="1" applyAlignment="1" applyProtection="1">
      <alignment horizontal="center" textRotation="90" wrapText="1"/>
    </xf>
    <xf numFmtId="10" fontId="6" fillId="0" borderId="1" xfId="1" applyNumberFormat="1" applyFont="1" applyBorder="1" applyAlignment="1" applyProtection="1">
      <alignment vertical="center" wrapText="1"/>
    </xf>
    <xf numFmtId="10" fontId="4" fillId="0" borderId="1" xfId="1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4" fillId="4" borderId="1" xfId="0" applyFont="1" applyFill="1" applyBorder="1" applyAlignment="1" applyProtection="1">
      <alignment vertical="center" wrapText="1"/>
    </xf>
    <xf numFmtId="10" fontId="4" fillId="4" borderId="1" xfId="1" applyNumberFormat="1" applyFont="1" applyFill="1" applyBorder="1" applyAlignment="1">
      <alignment vertical="center"/>
    </xf>
    <xf numFmtId="10" fontId="4" fillId="4" borderId="1" xfId="1" applyNumberFormat="1" applyFont="1" applyFill="1" applyBorder="1" applyAlignment="1" applyProtection="1">
      <alignment horizontal="right" vertical="center" wrapText="1"/>
    </xf>
    <xf numFmtId="10" fontId="7" fillId="0" borderId="1" xfId="1" applyNumberFormat="1" applyFont="1" applyFill="1" applyBorder="1" applyAlignment="1" applyProtection="1">
      <alignment vertical="center" wrapText="1"/>
    </xf>
    <xf numFmtId="0" fontId="5" fillId="0" borderId="2" xfId="0" applyFont="1" applyFill="1" applyBorder="1" applyAlignment="1" applyProtection="1">
      <alignment vertical="center" wrapText="1"/>
    </xf>
    <xf numFmtId="0" fontId="5" fillId="0" borderId="4" xfId="0" applyFont="1" applyFill="1" applyBorder="1" applyAlignment="1" applyProtection="1">
      <alignment vertical="center" wrapText="1"/>
    </xf>
    <xf numFmtId="0" fontId="4" fillId="3" borderId="14" xfId="0" applyFont="1" applyFill="1" applyBorder="1" applyAlignment="1" applyProtection="1">
      <alignment horizontal="center" wrapText="1"/>
    </xf>
    <xf numFmtId="10" fontId="4" fillId="3" borderId="14" xfId="1" applyNumberFormat="1" applyFont="1" applyFill="1" applyBorder="1" applyAlignment="1" applyProtection="1">
      <alignment horizontal="center" wrapText="1"/>
    </xf>
    <xf numFmtId="0" fontId="4" fillId="3" borderId="14" xfId="0" applyFont="1" applyFill="1" applyBorder="1" applyAlignment="1" applyProtection="1">
      <alignment horizontal="center" textRotation="90" wrapText="1"/>
    </xf>
    <xf numFmtId="10" fontId="6" fillId="0" borderId="11" xfId="1" applyNumberFormat="1" applyFont="1" applyBorder="1" applyAlignment="1" applyProtection="1">
      <alignment vertical="center" wrapText="1"/>
    </xf>
    <xf numFmtId="10" fontId="4" fillId="0" borderId="11" xfId="1" applyNumberFormat="1" applyFont="1" applyFill="1" applyBorder="1" applyAlignment="1">
      <alignment vertical="center"/>
    </xf>
    <xf numFmtId="0" fontId="4" fillId="4" borderId="28" xfId="0" applyFont="1" applyFill="1" applyBorder="1" applyAlignment="1" applyProtection="1">
      <alignment vertical="center" wrapText="1"/>
    </xf>
    <xf numFmtId="0" fontId="4" fillId="4" borderId="29" xfId="0" applyFont="1" applyFill="1" applyBorder="1" applyAlignment="1" applyProtection="1">
      <alignment vertical="center" wrapText="1"/>
    </xf>
    <xf numFmtId="10" fontId="4" fillId="4" borderId="29" xfId="1" applyNumberFormat="1" applyFont="1" applyFill="1" applyBorder="1" applyAlignment="1" applyProtection="1">
      <alignment horizontal="right" vertical="center" wrapText="1"/>
    </xf>
    <xf numFmtId="10" fontId="7" fillId="0" borderId="29" xfId="1" applyNumberFormat="1" applyFont="1" applyFill="1" applyBorder="1" applyAlignment="1" applyProtection="1">
      <alignment vertical="center" wrapText="1"/>
    </xf>
    <xf numFmtId="10" fontId="4" fillId="4" borderId="29" xfId="1" applyNumberFormat="1" applyFont="1" applyFill="1" applyBorder="1" applyAlignment="1">
      <alignment vertical="center"/>
    </xf>
    <xf numFmtId="10" fontId="4" fillId="4" borderId="21" xfId="1" applyNumberFormat="1" applyFont="1" applyFill="1" applyBorder="1" applyAlignment="1" applyProtection="1">
      <alignment horizontal="right" vertical="center" wrapText="1"/>
    </xf>
    <xf numFmtId="10" fontId="5" fillId="0" borderId="23" xfId="1" applyNumberFormat="1" applyFont="1" applyFill="1" applyBorder="1" applyAlignment="1" applyProtection="1">
      <alignment horizontal="right" vertical="center" wrapText="1"/>
    </xf>
    <xf numFmtId="0" fontId="5" fillId="0" borderId="30" xfId="0" applyFont="1" applyFill="1" applyBorder="1" applyAlignment="1" applyProtection="1">
      <alignment vertical="center" wrapText="1"/>
    </xf>
    <xf numFmtId="0" fontId="5" fillId="0" borderId="31" xfId="0" applyFont="1" applyFill="1" applyBorder="1" applyAlignment="1" applyProtection="1">
      <alignment vertical="center" wrapText="1"/>
    </xf>
    <xf numFmtId="0" fontId="4" fillId="0" borderId="31" xfId="0" applyFont="1" applyFill="1" applyBorder="1" applyAlignment="1" applyProtection="1">
      <alignment vertical="center" wrapText="1"/>
    </xf>
    <xf numFmtId="10" fontId="5" fillId="0" borderId="31" xfId="1" applyNumberFormat="1" applyFont="1" applyFill="1" applyBorder="1" applyAlignment="1" applyProtection="1">
      <alignment horizontal="right" vertical="center" wrapText="1"/>
    </xf>
    <xf numFmtId="10" fontId="6" fillId="0" borderId="31" xfId="1" applyNumberFormat="1" applyFont="1" applyBorder="1" applyAlignment="1" applyProtection="1">
      <alignment vertical="center" wrapText="1"/>
    </xf>
    <xf numFmtId="10" fontId="4" fillId="0" borderId="31" xfId="1" applyNumberFormat="1" applyFont="1" applyFill="1" applyBorder="1" applyAlignment="1">
      <alignment vertical="center"/>
    </xf>
    <xf numFmtId="10" fontId="5" fillId="0" borderId="32" xfId="1" applyNumberFormat="1" applyFont="1" applyFill="1" applyBorder="1" applyAlignment="1" applyProtection="1">
      <alignment horizontal="right" vertical="center" wrapText="1"/>
    </xf>
    <xf numFmtId="10" fontId="4" fillId="0" borderId="14" xfId="1" applyNumberFormat="1" applyFont="1" applyFill="1" applyBorder="1" applyAlignment="1">
      <alignment vertical="center"/>
    </xf>
    <xf numFmtId="0" fontId="5" fillId="0" borderId="2" xfId="0" applyFont="1" applyFill="1" applyBorder="1" applyAlignment="1" applyProtection="1">
      <alignment horizontal="right" vertical="center" wrapText="1"/>
    </xf>
    <xf numFmtId="10" fontId="4" fillId="0" borderId="4" xfId="1" applyNumberFormat="1" applyFont="1" applyFill="1" applyBorder="1" applyAlignment="1">
      <alignment vertical="center"/>
    </xf>
    <xf numFmtId="10" fontId="6" fillId="0" borderId="14" xfId="1" applyNumberFormat="1" applyFont="1" applyBorder="1" applyAlignment="1" applyProtection="1">
      <alignment vertical="center" wrapText="1"/>
    </xf>
    <xf numFmtId="10" fontId="4" fillId="0" borderId="29" xfId="1" applyNumberFormat="1" applyFont="1" applyFill="1" applyBorder="1" applyAlignment="1">
      <alignment vertical="center"/>
    </xf>
    <xf numFmtId="10" fontId="4" fillId="4" borderId="31" xfId="1" applyNumberFormat="1" applyFont="1" applyFill="1" applyBorder="1" applyAlignment="1" applyProtection="1">
      <alignment horizontal="right" vertical="center" wrapText="1"/>
    </xf>
    <xf numFmtId="10" fontId="4" fillId="4" borderId="32" xfId="1" applyNumberFormat="1" applyFont="1" applyFill="1" applyBorder="1" applyAlignment="1" applyProtection="1">
      <alignment horizontal="right" vertical="center" wrapText="1"/>
    </xf>
    <xf numFmtId="10" fontId="4" fillId="0" borderId="15" xfId="1" applyNumberFormat="1" applyFont="1" applyFill="1" applyBorder="1" applyAlignment="1">
      <alignment vertical="center"/>
    </xf>
    <xf numFmtId="0" fontId="4" fillId="5" borderId="1" xfId="0" applyFont="1" applyFill="1" applyBorder="1" applyAlignment="1" applyProtection="1">
      <alignment vertical="center" wrapText="1"/>
    </xf>
    <xf numFmtId="1" fontId="6" fillId="0" borderId="14" xfId="1" applyNumberFormat="1" applyFont="1" applyBorder="1" applyAlignment="1" applyProtection="1">
      <alignment vertical="center" wrapText="1"/>
    </xf>
    <xf numFmtId="0" fontId="2" fillId="0" borderId="1" xfId="0" applyFont="1" applyFill="1" applyBorder="1" applyAlignment="1" applyProtection="1">
      <alignment horizontal="center" textRotation="90" wrapText="1"/>
    </xf>
    <xf numFmtId="0" fontId="3" fillId="0" borderId="1" xfId="0" applyFont="1" applyBorder="1" applyAlignment="1">
      <alignment textRotation="90" wrapText="1"/>
    </xf>
    <xf numFmtId="0" fontId="0" fillId="0" borderId="1" xfId="0" applyFill="1" applyBorder="1"/>
    <xf numFmtId="0" fontId="5" fillId="0" borderId="33" xfId="0" applyFont="1" applyFill="1" applyBorder="1" applyAlignment="1" applyProtection="1">
      <alignment vertical="center" wrapText="1"/>
    </xf>
    <xf numFmtId="10" fontId="5" fillId="0" borderId="33" xfId="1" applyNumberFormat="1" applyFont="1" applyFill="1" applyBorder="1" applyAlignment="1" applyProtection="1">
      <alignment horizontal="right" vertical="center" wrapText="1"/>
    </xf>
    <xf numFmtId="10" fontId="6" fillId="0" borderId="33" xfId="1" applyNumberFormat="1" applyFont="1" applyBorder="1" applyAlignment="1" applyProtection="1">
      <alignment vertical="center" wrapText="1"/>
    </xf>
    <xf numFmtId="1" fontId="6" fillId="0" borderId="13" xfId="1" applyNumberFormat="1" applyFont="1" applyBorder="1" applyAlignment="1" applyProtection="1">
      <alignment vertical="center" wrapText="1"/>
    </xf>
    <xf numFmtId="10" fontId="6" fillId="0" borderId="13" xfId="1" applyNumberFormat="1" applyFont="1" applyBorder="1" applyAlignment="1" applyProtection="1">
      <alignment vertical="center" wrapText="1"/>
    </xf>
    <xf numFmtId="1" fontId="6" fillId="0" borderId="33" xfId="1" applyNumberFormat="1" applyFont="1" applyBorder="1" applyAlignment="1" applyProtection="1">
      <alignment vertical="center" wrapText="1"/>
    </xf>
    <xf numFmtId="1" fontId="6" fillId="0" borderId="9" xfId="1" applyNumberFormat="1" applyFont="1" applyBorder="1" applyAlignment="1" applyProtection="1">
      <alignment vertical="center" wrapText="1"/>
    </xf>
    <xf numFmtId="0" fontId="4" fillId="3" borderId="4" xfId="0" applyFont="1" applyFill="1" applyBorder="1" applyAlignment="1" applyProtection="1">
      <alignment horizontal="center" wrapText="1"/>
    </xf>
    <xf numFmtId="0" fontId="4" fillId="3" borderId="28" xfId="0" applyFont="1" applyFill="1" applyBorder="1" applyAlignment="1" applyProtection="1">
      <alignment horizontal="center" wrapText="1"/>
    </xf>
    <xf numFmtId="0" fontId="4" fillId="3" borderId="29" xfId="0" applyFont="1" applyFill="1" applyBorder="1" applyAlignment="1" applyProtection="1">
      <alignment horizontal="center" wrapText="1"/>
    </xf>
    <xf numFmtId="10" fontId="4" fillId="3" borderId="29" xfId="1" applyNumberFormat="1" applyFont="1" applyFill="1" applyBorder="1" applyAlignment="1" applyProtection="1">
      <alignment horizontal="center" wrapText="1"/>
    </xf>
    <xf numFmtId="0" fontId="4" fillId="3" borderId="29" xfId="0" applyFont="1" applyFill="1" applyBorder="1" applyAlignment="1" applyProtection="1">
      <alignment horizontal="center" textRotation="90" wrapText="1"/>
    </xf>
    <xf numFmtId="10" fontId="4" fillId="3" borderId="29" xfId="1" applyNumberFormat="1" applyFont="1" applyFill="1" applyBorder="1" applyAlignment="1" applyProtection="1">
      <alignment horizontal="center" textRotation="90" wrapText="1"/>
    </xf>
    <xf numFmtId="0" fontId="4" fillId="3" borderId="21" xfId="0" applyFont="1" applyFill="1" applyBorder="1" applyAlignment="1" applyProtection="1">
      <alignment horizontal="center" textRotation="90" wrapText="1"/>
    </xf>
    <xf numFmtId="0" fontId="5" fillId="0" borderId="34" xfId="0" applyFont="1" applyFill="1" applyBorder="1" applyAlignment="1" applyProtection="1">
      <alignment vertical="center" wrapText="1"/>
    </xf>
    <xf numFmtId="0" fontId="5" fillId="0" borderId="35" xfId="0" applyFont="1" applyFill="1" applyBorder="1" applyAlignment="1" applyProtection="1">
      <alignment vertical="center" wrapText="1"/>
    </xf>
    <xf numFmtId="0" fontId="5" fillId="0" borderId="36" xfId="0" applyFont="1" applyFill="1" applyBorder="1" applyAlignment="1" applyProtection="1">
      <alignment vertical="center" wrapText="1"/>
    </xf>
    <xf numFmtId="0" fontId="5" fillId="0" borderId="37" xfId="0" applyFont="1" applyFill="1" applyBorder="1" applyAlignment="1" applyProtection="1">
      <alignment vertical="center" wrapText="1"/>
    </xf>
    <xf numFmtId="10" fontId="5" fillId="0" borderId="37" xfId="1" applyNumberFormat="1" applyFont="1" applyFill="1" applyBorder="1" applyAlignment="1" applyProtection="1">
      <alignment horizontal="right" vertical="center" wrapText="1"/>
    </xf>
    <xf numFmtId="10" fontId="6" fillId="0" borderId="37" xfId="1" applyNumberFormat="1" applyFont="1" applyBorder="1" applyAlignment="1" applyProtection="1">
      <alignment vertical="center" wrapText="1"/>
    </xf>
    <xf numFmtId="10" fontId="4" fillId="4" borderId="37" xfId="1" applyNumberFormat="1" applyFont="1" applyFill="1" applyBorder="1" applyAlignment="1" applyProtection="1">
      <alignment horizontal="right" vertical="center" wrapText="1"/>
    </xf>
    <xf numFmtId="0" fontId="5" fillId="0" borderId="38" xfId="0" applyFont="1" applyFill="1" applyBorder="1" applyAlignment="1" applyProtection="1">
      <alignment vertical="center" wrapText="1"/>
    </xf>
    <xf numFmtId="0" fontId="4" fillId="3" borderId="25" xfId="0" applyFont="1" applyFill="1" applyBorder="1" applyAlignment="1" applyProtection="1">
      <alignment horizontal="center" textRotation="90" wrapText="1"/>
    </xf>
    <xf numFmtId="0" fontId="5" fillId="0" borderId="39" xfId="0" applyFont="1" applyFill="1" applyBorder="1" applyAlignment="1" applyProtection="1">
      <alignment vertical="center" wrapText="1"/>
    </xf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5" fillId="0" borderId="2" xfId="0" applyFont="1" applyFill="1" applyBorder="1" applyAlignment="1">
      <alignment vertical="center"/>
    </xf>
    <xf numFmtId="0" fontId="0" fillId="0" borderId="2" xfId="0" applyBorder="1"/>
    <xf numFmtId="0" fontId="0" fillId="0" borderId="39" xfId="0" applyBorder="1"/>
    <xf numFmtId="0" fontId="5" fillId="0" borderId="40" xfId="0" applyFont="1" applyFill="1" applyBorder="1" applyAlignment="1" applyProtection="1">
      <alignment vertical="center" wrapText="1"/>
    </xf>
    <xf numFmtId="0" fontId="5" fillId="0" borderId="41" xfId="0" applyFont="1" applyFill="1" applyBorder="1" applyAlignment="1" applyProtection="1">
      <alignment vertical="center" wrapText="1"/>
    </xf>
    <xf numFmtId="0" fontId="5" fillId="0" borderId="42" xfId="0" applyFont="1" applyFill="1" applyBorder="1" applyAlignment="1" applyProtection="1">
      <alignment vertical="center" wrapText="1"/>
    </xf>
    <xf numFmtId="0" fontId="5" fillId="0" borderId="43" xfId="0" applyFont="1" applyFill="1" applyBorder="1" applyAlignment="1" applyProtection="1">
      <alignment vertical="center" wrapText="1"/>
    </xf>
    <xf numFmtId="0" fontId="5" fillId="0" borderId="44" xfId="0" applyFont="1" applyFill="1" applyBorder="1" applyAlignment="1" applyProtection="1">
      <alignment vertical="center" wrapText="1"/>
    </xf>
    <xf numFmtId="0" fontId="4" fillId="3" borderId="20" xfId="0" applyFont="1" applyFill="1" applyBorder="1" applyAlignment="1" applyProtection="1">
      <alignment horizontal="center" textRotation="90" wrapText="1"/>
    </xf>
    <xf numFmtId="10" fontId="5" fillId="0" borderId="4" xfId="1" applyNumberFormat="1" applyFont="1" applyFill="1" applyBorder="1" applyAlignment="1" applyProtection="1">
      <alignment horizontal="right" vertical="center" wrapText="1"/>
    </xf>
    <xf numFmtId="10" fontId="5" fillId="0" borderId="45" xfId="1" applyNumberFormat="1" applyFont="1" applyFill="1" applyBorder="1" applyAlignment="1" applyProtection="1">
      <alignment horizontal="right" vertical="center" wrapText="1"/>
    </xf>
    <xf numFmtId="10" fontId="5" fillId="0" borderId="46" xfId="1" applyNumberFormat="1" applyFont="1" applyFill="1" applyBorder="1" applyAlignment="1" applyProtection="1">
      <alignment horizontal="right" vertical="center" wrapText="1"/>
    </xf>
    <xf numFmtId="10" fontId="5" fillId="0" borderId="47" xfId="1" applyNumberFormat="1" applyFont="1" applyFill="1" applyBorder="1" applyAlignment="1" applyProtection="1">
      <alignment horizontal="right" vertical="center" wrapText="1"/>
    </xf>
    <xf numFmtId="10" fontId="4" fillId="4" borderId="48" xfId="1" applyNumberFormat="1" applyFont="1" applyFill="1" applyBorder="1" applyAlignment="1" applyProtection="1">
      <alignment horizontal="right" vertical="center" wrapText="1"/>
    </xf>
    <xf numFmtId="0" fontId="4" fillId="3" borderId="3" xfId="0" applyFont="1" applyFill="1" applyBorder="1" applyAlignment="1" applyProtection="1">
      <alignment horizontal="center" textRotation="90" wrapText="1"/>
    </xf>
    <xf numFmtId="10" fontId="4" fillId="0" borderId="49" xfId="1" applyNumberFormat="1" applyFont="1" applyFill="1" applyBorder="1" applyAlignment="1">
      <alignment vertical="center"/>
    </xf>
    <xf numFmtId="10" fontId="4" fillId="0" borderId="50" xfId="1" applyNumberFormat="1" applyFont="1" applyFill="1" applyBorder="1" applyAlignment="1">
      <alignment vertical="center"/>
    </xf>
    <xf numFmtId="10" fontId="4" fillId="0" borderId="51" xfId="1" applyNumberFormat="1" applyFont="1" applyFill="1" applyBorder="1" applyAlignment="1">
      <alignment vertical="center"/>
    </xf>
    <xf numFmtId="10" fontId="4" fillId="0" borderId="52" xfId="1" applyNumberFormat="1" applyFont="1" applyFill="1" applyBorder="1" applyAlignment="1">
      <alignment vertical="center"/>
    </xf>
    <xf numFmtId="10" fontId="4" fillId="0" borderId="53" xfId="1" applyNumberFormat="1" applyFont="1" applyFill="1" applyBorder="1" applyAlignment="1">
      <alignment vertical="center"/>
    </xf>
    <xf numFmtId="1" fontId="6" fillId="0" borderId="11" xfId="1" applyNumberFormat="1" applyFont="1" applyBorder="1" applyAlignment="1" applyProtection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8" fillId="0" borderId="0" xfId="0" applyFont="1"/>
    <xf numFmtId="10" fontId="8" fillId="0" borderId="0" xfId="0" applyNumberFormat="1" applyFont="1"/>
    <xf numFmtId="0" fontId="9" fillId="0" borderId="0" xfId="0" applyFont="1"/>
    <xf numFmtId="0" fontId="9" fillId="0" borderId="0" xfId="0" applyFont="1" applyAlignment="1">
      <alignment horizontal="center" wrapText="1"/>
    </xf>
    <xf numFmtId="10" fontId="8" fillId="0" borderId="0" xfId="1" applyNumberFormat="1" applyFont="1"/>
    <xf numFmtId="0" fontId="8" fillId="0" borderId="54" xfId="0" applyFont="1" applyBorder="1"/>
    <xf numFmtId="10" fontId="8" fillId="0" borderId="55" xfId="1" applyNumberFormat="1" applyFont="1" applyBorder="1"/>
    <xf numFmtId="0" fontId="8" fillId="0" borderId="56" xfId="0" applyFont="1" applyBorder="1"/>
    <xf numFmtId="10" fontId="8" fillId="0" borderId="58" xfId="1" applyNumberFormat="1" applyFont="1" applyBorder="1"/>
    <xf numFmtId="0" fontId="9" fillId="0" borderId="59" xfId="0" applyFont="1" applyBorder="1" applyAlignment="1">
      <alignment horizontal="center" wrapText="1"/>
    </xf>
    <xf numFmtId="10" fontId="9" fillId="0" borderId="61" xfId="1" applyNumberFormat="1" applyFont="1" applyBorder="1" applyAlignment="1">
      <alignment horizontal="center" wrapText="1"/>
    </xf>
    <xf numFmtId="0" fontId="9" fillId="4" borderId="62" xfId="0" applyFont="1" applyFill="1" applyBorder="1"/>
    <xf numFmtId="10" fontId="9" fillId="4" borderId="63" xfId="1" applyNumberFormat="1" applyFont="1" applyFill="1" applyBorder="1"/>
    <xf numFmtId="0" fontId="8" fillId="0" borderId="64" xfId="0" applyFont="1" applyBorder="1"/>
    <xf numFmtId="10" fontId="8" fillId="0" borderId="65" xfId="1" applyNumberFormat="1" applyFont="1" applyBorder="1"/>
    <xf numFmtId="10" fontId="9" fillId="0" borderId="68" xfId="1" applyNumberFormat="1" applyFont="1" applyBorder="1" applyAlignment="1">
      <alignment horizontal="center" wrapText="1"/>
    </xf>
    <xf numFmtId="10" fontId="9" fillId="4" borderId="20" xfId="1" applyNumberFormat="1" applyFont="1" applyFill="1" applyBorder="1"/>
    <xf numFmtId="10" fontId="8" fillId="0" borderId="4" xfId="1" applyNumberFormat="1" applyFont="1" applyBorder="1"/>
    <xf numFmtId="10" fontId="8" fillId="0" borderId="45" xfId="1" applyNumberFormat="1" applyFont="1" applyBorder="1"/>
    <xf numFmtId="10" fontId="8" fillId="0" borderId="69" xfId="1" applyNumberFormat="1" applyFont="1" applyBorder="1"/>
    <xf numFmtId="10" fontId="9" fillId="4" borderId="3" xfId="0" applyNumberFormat="1" applyFont="1" applyFill="1" applyBorder="1"/>
    <xf numFmtId="10" fontId="8" fillId="0" borderId="49" xfId="0" applyNumberFormat="1" applyFont="1" applyBorder="1"/>
    <xf numFmtId="10" fontId="8" fillId="0" borderId="50" xfId="0" applyNumberFormat="1" applyFont="1" applyBorder="1"/>
    <xf numFmtId="10" fontId="9" fillId="0" borderId="70" xfId="0" applyNumberFormat="1" applyFont="1" applyBorder="1" applyAlignment="1">
      <alignment horizontal="center" wrapText="1"/>
    </xf>
    <xf numFmtId="10" fontId="8" fillId="0" borderId="71" xfId="0" applyNumberFormat="1" applyFont="1" applyBorder="1"/>
    <xf numFmtId="3" fontId="9" fillId="0" borderId="60" xfId="0" applyNumberFormat="1" applyFont="1" applyBorder="1" applyAlignment="1">
      <alignment horizontal="center" wrapText="1"/>
    </xf>
    <xf numFmtId="3" fontId="9" fillId="0" borderId="66" xfId="0" applyNumberFormat="1" applyFont="1" applyBorder="1" applyAlignment="1">
      <alignment horizontal="center" wrapText="1"/>
    </xf>
    <xf numFmtId="3" fontId="9" fillId="4" borderId="29" xfId="0" applyNumberFormat="1" applyFont="1" applyFill="1" applyBorder="1"/>
    <xf numFmtId="3" fontId="9" fillId="4" borderId="25" xfId="0" applyNumberFormat="1" applyFont="1" applyFill="1" applyBorder="1"/>
    <xf numFmtId="3" fontId="8" fillId="0" borderId="1" xfId="0" applyNumberFormat="1" applyFont="1" applyBorder="1"/>
    <xf numFmtId="3" fontId="8" fillId="0" borderId="2" xfId="0" applyNumberFormat="1" applyFont="1" applyBorder="1"/>
    <xf numFmtId="3" fontId="8" fillId="0" borderId="14" xfId="0" applyNumberFormat="1" applyFont="1" applyBorder="1"/>
    <xf numFmtId="3" fontId="8" fillId="0" borderId="39" xfId="0" applyNumberFormat="1" applyFont="1" applyBorder="1"/>
    <xf numFmtId="3" fontId="8" fillId="0" borderId="57" xfId="0" applyNumberFormat="1" applyFont="1" applyBorder="1"/>
    <xf numFmtId="3" fontId="8" fillId="0" borderId="67" xfId="0" applyNumberFormat="1" applyFont="1" applyBorder="1"/>
    <xf numFmtId="3" fontId="8" fillId="0" borderId="0" xfId="0" applyNumberFormat="1" applyFont="1"/>
  </cellXfs>
  <cellStyles count="2">
    <cellStyle name="Normal" xfId="0" builtinId="0"/>
    <cellStyle name="Percent" xfId="1" builtinId="5"/>
  </cellStyles>
  <dxfs count="243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usan Parks" refreshedDate="42921.389721296298" createdVersion="6" refreshedVersion="6" minRefreshableVersion="3" recordCount="1603">
  <cacheSource type="worksheet">
    <worksheetSource ref="A1:AH1048576" sheet="2017 County Detail"/>
  </cacheSource>
  <cacheFields count="34">
    <cacheField name="ID" numFmtId="0">
      <sharedItems containsString="0" containsBlank="1" containsNumber="1" containsInteger="1" minValue="3" maxValue="2961"/>
    </cacheField>
    <cacheField name="County" numFmtId="0">
      <sharedItems containsBlank="1" count="62">
        <s v="Alachua"/>
        <s v="Baker"/>
        <s v="Bay"/>
        <s v="Bradford"/>
        <s v="Brevard"/>
        <s v="Broward"/>
        <s v="Charlotte"/>
        <s v="Citrus"/>
        <s v="Clay"/>
        <s v="Collier"/>
        <s v="Columbia"/>
        <s v="DeSoto"/>
        <s v="Duval"/>
        <s v="Escambia"/>
        <s v="Flagler"/>
        <s v="Franklin"/>
        <s v="Gadsden"/>
        <s v="Glades"/>
        <s v="Gulf"/>
        <s v="Hamilton"/>
        <s v="Hardee"/>
        <s v="Hendry"/>
        <s v="Hernando"/>
        <s v="Highlands"/>
        <s v="Hillsborough"/>
        <s v="Holmes"/>
        <s v="Indian River"/>
        <s v="Jackson"/>
        <s v="Jefferson"/>
        <s v="Lake"/>
        <s v="Lee"/>
        <s v="Leon"/>
        <s v="Levy"/>
        <s v="Madison"/>
        <s v="Manatee"/>
        <s v="Marion"/>
        <s v="Martin"/>
        <s v="Miami-Dade"/>
        <s v="Monroe"/>
        <s v="Nassau"/>
        <s v="Okaloosa"/>
        <s v="Okeechobee"/>
        <s v="Orange"/>
        <s v="Osceola"/>
        <s v="Palm Beach"/>
        <s v="Pasco"/>
        <s v="Pinellas"/>
        <s v="Polk"/>
        <s v="Putnam"/>
        <s v="Santa Rosa"/>
        <s v="Sarasota"/>
        <s v="Seminole"/>
        <s v="St. Johns"/>
        <s v="St. Lucie"/>
        <s v="Sumter"/>
        <s v="Suwannee"/>
        <s v="Taylor"/>
        <s v="Volusia"/>
        <s v="Wakulla"/>
        <s v="Walton"/>
        <s v="Washington"/>
        <m/>
      </sharedItems>
    </cacheField>
    <cacheField name="County - Target - Status" numFmtId="0">
      <sharedItems containsBlank="1"/>
    </cacheField>
    <cacheField name="Target - Status" numFmtId="0">
      <sharedItems containsBlank="1" count="15">
        <s v="Elderly - Active"/>
        <s v="Elderly - Pipeline"/>
        <s v="Family - Active"/>
        <s v="Family - Pipeline"/>
        <s v="Family|MR - Active"/>
        <s v="Family - Lease-Up"/>
        <s v="Elderly|MR - Active"/>
        <s v="Elderly - Lease-Up"/>
        <s v="Family|MR - Pipeline"/>
        <s v="FW|FW - Active"/>
        <s v="FW|FW|MR - Active"/>
        <s v="Family|MR - Lease-Up"/>
        <s v="Elderly|MR - Pipeline"/>
        <s v="Family - Exempt"/>
        <m/>
      </sharedItems>
    </cacheField>
    <cacheField name="Development Name" numFmtId="0">
      <sharedItems containsBlank="1"/>
    </cacheField>
    <cacheField name="Programs" numFmtId="0">
      <sharedItems containsBlank="1"/>
    </cacheField>
    <cacheField name="Target" numFmtId="0">
      <sharedItems containsBlank="1"/>
    </cacheField>
    <cacheField name="Status" numFmtId="0">
      <sharedItems containsBlank="1"/>
    </cacheField>
    <cacheField name="Total Developments" numFmtId="0">
      <sharedItems containsString="0" containsBlank="1" containsNumber="1" containsInteger="1" minValue="1" maxValue="1"/>
    </cacheField>
    <cacheField name="Total Units" numFmtId="0">
      <sharedItems containsString="0" containsBlank="1" containsNumber="1" containsInteger="1" minValue="1" maxValue="814"/>
    </cacheField>
    <cacheField name="Units Reported" numFmtId="0">
      <sharedItems containsString="0" containsBlank="1" containsNumber="1" containsInteger="1" minValue="0" maxValue="4884"/>
    </cacheField>
    <cacheField name="Units Occupied" numFmtId="0">
      <sharedItems containsString="0" containsBlank="1" containsNumber="1" containsInteger="1" minValue="0" maxValue="4469"/>
    </cacheField>
    <cacheField name="Average Occupancy" numFmtId="0">
      <sharedItems containsString="0" containsBlank="1" containsNumber="1" minValue="0" maxValue="1.28125"/>
    </cacheField>
    <cacheField name="Market Rate Units" numFmtId="0">
      <sharedItems containsString="0" containsBlank="1" containsNumber="1" containsInteger="1" minValue="0" maxValue="644"/>
    </cacheField>
    <cacheField name="Affordable Units" numFmtId="0">
      <sharedItems containsString="0" containsBlank="1" containsNumber="1" containsInteger="1" minValue="1" maxValue="814"/>
    </cacheField>
    <cacheField name="Elderly" numFmtId="0">
      <sharedItems containsString="0" containsBlank="1" containsNumber="1" containsInteger="1" minValue="1" maxValue="404"/>
    </cacheField>
    <cacheField name="Family" numFmtId="0">
      <sharedItems containsString="0" containsBlank="1" containsNumber="1" containsInteger="1" minValue="1" maxValue="814"/>
    </cacheField>
    <cacheField name="FW/FW" numFmtId="0">
      <sharedItems containsString="0" containsBlank="1" containsNumber="1" containsInteger="1" minValue="10" maxValue="124"/>
    </cacheField>
    <cacheField name="Homeless" numFmtId="0">
      <sharedItems containsNonDate="0" containsString="0" containsBlank="1"/>
    </cacheField>
    <cacheField name="Link" numFmtId="0">
      <sharedItems containsString="0" containsBlank="1" containsNumber="1" containsInteger="1" minValue="2" maxValue="38"/>
    </cacheField>
    <cacheField name="Special Needs" numFmtId="0">
      <sharedItems containsNonDate="0" containsString="0" containsBlank="1"/>
    </cacheField>
    <cacheField name="Avg Occ 10/16-3/17" numFmtId="0">
      <sharedItems containsString="0" containsBlank="1" containsNumber="1" minValue="4.9586776859504134E-2" maxValue="1"/>
    </cacheField>
    <cacheField name="Avg Occ 09/15-02/16" numFmtId="0">
      <sharedItems containsString="0" containsBlank="1" containsNumber="1" minValue="0.191" maxValue="1.1432"/>
    </cacheField>
    <cacheField name="Avg Occ 11/14-4/15" numFmtId="0">
      <sharedItems containsString="0" containsBlank="1" containsNumber="1" minValue="0.20830000000000001" maxValue="1"/>
    </cacheField>
    <cacheField name="2017-03 #" numFmtId="0">
      <sharedItems containsString="0" containsBlank="1" containsNumber="1" containsInteger="1" minValue="2" maxValue="747"/>
    </cacheField>
    <cacheField name="2017-02 #" numFmtId="0">
      <sharedItems containsString="0" containsBlank="1" containsNumber="1" containsInteger="1" minValue="2" maxValue="745"/>
    </cacheField>
    <cacheField name="2017-01 #" numFmtId="0">
      <sharedItems containsString="0" containsBlank="1" containsNumber="1" containsInteger="1" minValue="1" maxValue="747"/>
    </cacheField>
    <cacheField name="2016-12 #" numFmtId="0">
      <sharedItems containsString="0" containsBlank="1" containsNumber="1" containsInteger="1" minValue="2" maxValue="747"/>
    </cacheField>
    <cacheField name="2016-11 #" numFmtId="0">
      <sharedItems containsString="0" containsBlank="1" containsNumber="1" containsInteger="1" minValue="2" maxValue="744"/>
    </cacheField>
    <cacheField name="2016-10 #" numFmtId="0">
      <sharedItems containsString="0" containsBlank="1" containsNumber="1" containsInteger="1" minValue="2" maxValue="743"/>
    </cacheField>
    <cacheField name="Owner Entity" numFmtId="0">
      <sharedItems containsBlank="1"/>
    </cacheField>
    <cacheField name="HUD/RD RA Units" numFmtId="0">
      <sharedItems containsString="0" containsBlank="1" containsNumber="1" containsInteger="1" minValue="3" maxValue="328"/>
    </cacheField>
    <cacheField name="Latitude" numFmtId="0">
      <sharedItems containsString="0" containsBlank="1" containsNumber="1" minValue="0" maxValue="30.997399999999999"/>
    </cacheField>
    <cacheField name="Longitude" numFmtId="0">
      <sharedItems containsString="0" containsBlank="1" containsNumber="1" minValue="-87.357299999999995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03">
  <r>
    <n v="2680"/>
    <x v="0"/>
    <s v="Alachua - Elderly - Active"/>
    <x v="0"/>
    <s v="400 Apartments"/>
    <s v="HC9 '14"/>
    <s v="Elderly"/>
    <s v="Active"/>
    <n v="1"/>
    <n v="101"/>
    <n v="606"/>
    <n v="584"/>
    <n v="0.9636963696369637"/>
    <n v="0"/>
    <n v="101"/>
    <n v="81"/>
    <n v="20"/>
    <m/>
    <m/>
    <n v="11"/>
    <m/>
    <n v="0.9636963696369637"/>
    <n v="0.93559999999999999"/>
    <n v="0.8911"/>
    <n v="97"/>
    <n v="97"/>
    <n v="97"/>
    <n v="97"/>
    <n v="98"/>
    <n v="98"/>
    <s v="Southport Financial Services, Inc"/>
    <n v="101"/>
    <n v="29.653110999999999"/>
    <n v="-82.329361000000006"/>
  </r>
  <r>
    <n v="2623"/>
    <x v="0"/>
    <s v="Alachua - Elderly - Pipeline"/>
    <x v="1"/>
    <s v="Arbours at Tumblin Creek"/>
    <s v="HC9 '13"/>
    <s v="Elderly"/>
    <s v="Pipeline"/>
    <n v="1"/>
    <n v="64"/>
    <n v="0"/>
    <n v="0"/>
    <n v="0"/>
    <n v="0"/>
    <n v="64"/>
    <n v="52"/>
    <n v="12"/>
    <m/>
    <m/>
    <n v="4"/>
    <m/>
    <m/>
    <m/>
    <m/>
    <m/>
    <m/>
    <m/>
    <m/>
    <m/>
    <m/>
    <s v="Arbour Valley Development, LLC"/>
    <m/>
    <n v="29.638639000000001"/>
    <n v="-82.338860999999994"/>
  </r>
  <r>
    <n v="1243"/>
    <x v="0"/>
    <s v="Alachua - Family - Active"/>
    <x v="2"/>
    <s v="Brookside"/>
    <s v="HC4 '03|LB '03|S '04"/>
    <s v="Family"/>
    <s v="Active"/>
    <n v="1"/>
    <n v="176"/>
    <n v="1056"/>
    <n v="1008"/>
    <n v="0.95454545454545459"/>
    <n v="0"/>
    <n v="176"/>
    <m/>
    <n v="176"/>
    <m/>
    <m/>
    <m/>
    <m/>
    <n v="0.95450000000000002"/>
    <n v="0.96399999999999997"/>
    <n v="0.9536"/>
    <n v="171"/>
    <n v="168"/>
    <n v="165"/>
    <n v="166"/>
    <n v="168"/>
    <n v="170"/>
    <s v="CED Companies"/>
    <m/>
    <n v="29.6539"/>
    <n v="-82.510400000000004"/>
  </r>
  <r>
    <n v="1072"/>
    <x v="0"/>
    <s v="Alachua - Family - Active"/>
    <x v="2"/>
    <s v="Eden Park at Ironwood"/>
    <s v="HC4 '05|LB '05|S '00"/>
    <s v="Family"/>
    <s v="Active"/>
    <n v="1"/>
    <n v="104"/>
    <n v="624"/>
    <n v="600"/>
    <n v="0.96153846153846156"/>
    <n v="0"/>
    <n v="104"/>
    <m/>
    <n v="104"/>
    <m/>
    <m/>
    <m/>
    <m/>
    <n v="0.96150000000000002"/>
    <n v="0.90539999999999998"/>
    <n v="0.88619999999999999"/>
    <n v="103"/>
    <n v="96"/>
    <n v="98"/>
    <n v="100"/>
    <n v="103"/>
    <n v="100"/>
    <s v="Jennings Development Group, Inc."/>
    <m/>
    <n v="29.688500000000001"/>
    <n v="-82.307000000000002"/>
  </r>
  <r>
    <n v="1417"/>
    <x v="0"/>
    <s v="Alachua - Family - Active"/>
    <x v="2"/>
    <s v="Forest Green and Village Green"/>
    <s v="HC4 '04|LB '04"/>
    <s v="Family"/>
    <s v="Active"/>
    <n v="1"/>
    <n v="200"/>
    <n v="1200"/>
    <n v="1144"/>
    <n v="0.95333333333333337"/>
    <n v="0"/>
    <n v="200"/>
    <m/>
    <n v="200"/>
    <m/>
    <m/>
    <m/>
    <m/>
    <n v="0.95333333333333337"/>
    <n v="0.92169999999999996"/>
    <n v="0.97170000000000001"/>
    <n v="189"/>
    <n v="198"/>
    <n v="194"/>
    <n v="189"/>
    <n v="188"/>
    <n v="186"/>
    <s v="GH Capital LLC"/>
    <n v="85"/>
    <n v="29.684899999999999"/>
    <n v="-82.305700000000002"/>
  </r>
  <r>
    <n v="2563"/>
    <x v="0"/>
    <s v="Alachua - Family - Active"/>
    <x v="2"/>
    <s v="Gardenia Garden"/>
    <s v="HC9 '12"/>
    <s v="Family"/>
    <s v="Active"/>
    <n v="1"/>
    <n v="100"/>
    <n v="600"/>
    <n v="584"/>
    <n v="0.97333333333333338"/>
    <n v="0"/>
    <n v="100"/>
    <m/>
    <n v="100"/>
    <m/>
    <m/>
    <n v="10"/>
    <m/>
    <n v="0.97333333333333338"/>
    <n v="0.96830000000000005"/>
    <n v="0.95330000000000004"/>
    <n v="97"/>
    <n v="96"/>
    <n v="96"/>
    <n v="98"/>
    <n v="99"/>
    <n v="98"/>
    <s v="Gardenia Garden Inc."/>
    <n v="99"/>
    <n v="29.6582222222222"/>
    <n v="-82.302166666666693"/>
  </r>
  <r>
    <n v="1117"/>
    <x v="0"/>
    <s v="Alachua - Family - Active"/>
    <x v="2"/>
    <s v="Harbor Cove"/>
    <s v="HC4 '02|LB '02|S '02"/>
    <s v="Family"/>
    <s v="Active"/>
    <n v="1"/>
    <n v="208"/>
    <n v="1248"/>
    <n v="1224"/>
    <n v="0.98076923076923073"/>
    <n v="0"/>
    <n v="208"/>
    <m/>
    <n v="208"/>
    <m/>
    <m/>
    <m/>
    <m/>
    <n v="0.98076923076923073"/>
    <n v="0.9607"/>
    <n v="0.93510000000000004"/>
    <n v="205"/>
    <n v="202"/>
    <n v="206"/>
    <n v="205"/>
    <n v="204"/>
    <n v="202"/>
    <s v="CED Companies"/>
    <m/>
    <n v="29.653199999999998"/>
    <n v="-82.414599999999993"/>
  </r>
  <r>
    <n v="1083"/>
    <x v="0"/>
    <s v="Alachua - Family - Active"/>
    <x v="2"/>
    <s v="Horizon House Sunset"/>
    <s v="S '00"/>
    <s v="Family"/>
    <s v="Active"/>
    <n v="1"/>
    <n v="80"/>
    <n v="480"/>
    <n v="448"/>
    <n v="0.93333333333333335"/>
    <n v="0"/>
    <n v="80"/>
    <m/>
    <n v="80"/>
    <m/>
    <m/>
    <m/>
    <m/>
    <n v="0.93333333333333335"/>
    <n v="0.80420000000000003"/>
    <n v="0.85309999999999997"/>
    <n v="76"/>
    <n v="76"/>
    <n v="77"/>
    <n v="77"/>
    <n v="72"/>
    <n v="70"/>
    <s v="Community Housing Partners Corporation"/>
    <n v="25"/>
    <n v="29.666557000000001"/>
    <n v="-82.334011000000004"/>
  </r>
  <r>
    <n v="466"/>
    <x v="0"/>
    <s v="Alachua - Family - Active"/>
    <x v="2"/>
    <s v="Lewis Place at Ironwood"/>
    <s v="HC4 '00|S '99"/>
    <s v="Family"/>
    <s v="Active"/>
    <n v="1"/>
    <n v="112"/>
    <n v="672"/>
    <n v="640"/>
    <n v="0.95238095238095233"/>
    <n v="0"/>
    <n v="112"/>
    <m/>
    <n v="112"/>
    <m/>
    <m/>
    <m/>
    <m/>
    <n v="0.95238095238095233"/>
    <n v="0.91220000000000001"/>
    <n v="0.95679999999999998"/>
    <n v="112"/>
    <n v="106"/>
    <n v="105"/>
    <n v="107"/>
    <n v="104"/>
    <n v="106"/>
    <s v="Partnership Inc."/>
    <m/>
    <n v="29.690899999999999"/>
    <n v="-82.305700000000002"/>
  </r>
  <r>
    <n v="493"/>
    <x v="0"/>
    <s v="Alachua - Family - Active"/>
    <x v="2"/>
    <s v="Madison Cove"/>
    <s v="HC9 '96|H '96"/>
    <s v="Family"/>
    <s v="Active"/>
    <n v="1"/>
    <n v="97"/>
    <n v="582"/>
    <n v="568"/>
    <n v="0.97594501718213056"/>
    <n v="0"/>
    <n v="97"/>
    <m/>
    <n v="97"/>
    <m/>
    <m/>
    <m/>
    <m/>
    <n v="0.97594501718213056"/>
    <n v="0.97770000000000001"/>
    <n v="0.97589999999999999"/>
    <n v="97"/>
    <n v="92"/>
    <n v="95"/>
    <n v="95"/>
    <n v="94"/>
    <n v="95"/>
    <s v="Davis and Sons Construction Company Inc"/>
    <m/>
    <n v="29.609100000000002"/>
    <n v="-82.402100000000004"/>
  </r>
  <r>
    <n v="2797"/>
    <x v="0"/>
    <s v="Alachua - Family - Active"/>
    <x v="2"/>
    <s v="Majestic Oaks"/>
    <s v="HC9 '15"/>
    <s v="Family"/>
    <s v="Active"/>
    <n v="1"/>
    <n v="172"/>
    <n v="1032"/>
    <n v="913"/>
    <n v="0.88468992248062017"/>
    <n v="0"/>
    <n v="172"/>
    <m/>
    <n v="172"/>
    <m/>
    <m/>
    <n v="26"/>
    <m/>
    <n v="0.88468992248062017"/>
    <m/>
    <m/>
    <n v="148"/>
    <n v="152"/>
    <n v="152"/>
    <n v="152"/>
    <n v="154"/>
    <n v="155"/>
    <s v="Southport Financial Services, Inc"/>
    <n v="172"/>
    <n v="29.641235999999999"/>
    <n v="-82.405080999999996"/>
  </r>
  <r>
    <n v="21"/>
    <x v="0"/>
    <s v="Alachua - Family - Active"/>
    <x v="2"/>
    <s v="Pine Meadow - Gainesville"/>
    <s v="HC4 '11|H '09|B '10"/>
    <s v="Family"/>
    <s v="Active"/>
    <n v="1"/>
    <n v="78"/>
    <n v="468"/>
    <n v="464"/>
    <n v="0.99145299145299148"/>
    <n v="0"/>
    <n v="78"/>
    <m/>
    <n v="78"/>
    <m/>
    <m/>
    <m/>
    <m/>
    <n v="0.99145299145299148"/>
    <n v="0.98499999999999999"/>
    <n v="0.98719999999999997"/>
    <n v="77"/>
    <n v="75"/>
    <n v="78"/>
    <n v="78"/>
    <n v="78"/>
    <n v="78"/>
    <s v="Royal American Development Inc."/>
    <n v="78"/>
    <n v="29.652256000000001"/>
    <n v="-82.417974000000001"/>
  </r>
  <r>
    <n v="752"/>
    <x v="0"/>
    <s v="Alachua - Family - Active"/>
    <x v="2"/>
    <s v="Santa Fe Oaks I"/>
    <s v="HC4 '08|HC9 '90|LB '08"/>
    <s v="Family"/>
    <s v="Active"/>
    <n v="1"/>
    <n v="66"/>
    <n v="396"/>
    <n v="392"/>
    <n v="0.98989898989898994"/>
    <n v="0"/>
    <n v="66"/>
    <m/>
    <n v="66"/>
    <m/>
    <m/>
    <m/>
    <m/>
    <n v="0.98989898989898994"/>
    <n v="0.94189999999999996"/>
    <n v="0.98180000000000001"/>
    <n v="65"/>
    <n v="65"/>
    <n v="66"/>
    <n v="66"/>
    <n v="66"/>
    <n v="64"/>
    <s v="Richman Group"/>
    <m/>
    <n v="29.680599999999998"/>
    <n v="-82.429299999999998"/>
  </r>
  <r>
    <n v="753"/>
    <x v="0"/>
    <s v="Alachua - Family - Active"/>
    <x v="2"/>
    <s v="Santa Fe Oaks II"/>
    <s v="HC4 '08|HC9 '92|LB '09"/>
    <s v="Family"/>
    <s v="Active"/>
    <n v="1"/>
    <n v="129"/>
    <n v="774"/>
    <n v="733"/>
    <n v="0.94702842377260987"/>
    <n v="0"/>
    <n v="129"/>
    <m/>
    <n v="129"/>
    <m/>
    <m/>
    <m/>
    <m/>
    <n v="0.94702842377260987"/>
    <n v="0.9083"/>
    <n v="0.96430000000000005"/>
    <n v="124"/>
    <n v="123"/>
    <n v="124"/>
    <n v="121"/>
    <n v="118"/>
    <n v="123"/>
    <s v="Richman Group"/>
    <m/>
    <n v="29.680499999999999"/>
    <n v="-82.427400000000006"/>
  </r>
  <r>
    <n v="1574"/>
    <x v="0"/>
    <s v="Alachua - Family - Active"/>
    <x v="2"/>
    <s v="Tiger Bay Court"/>
    <s v="HC9 '06"/>
    <s v="Family"/>
    <s v="Active"/>
    <n v="1"/>
    <n v="96"/>
    <n v="576"/>
    <n v="560"/>
    <n v="0.97222222222222221"/>
    <n v="0"/>
    <n v="96"/>
    <m/>
    <n v="96"/>
    <m/>
    <m/>
    <m/>
    <m/>
    <n v="0.97222222222222221"/>
    <n v="0.95660000000000001"/>
    <n v="0.95660000000000001"/>
    <n v="93"/>
    <n v="92"/>
    <n v="93"/>
    <n v="94"/>
    <n v="95"/>
    <n v="93"/>
    <s v="Partnership Inc."/>
    <m/>
    <n v="29.645399999999999"/>
    <n v="-82.294200000000004"/>
  </r>
  <r>
    <n v="1071"/>
    <x v="0"/>
    <s v="Alachua - Family - Active"/>
    <x v="2"/>
    <s v="Verdant Cove"/>
    <s v="HC9 '01"/>
    <s v="Family"/>
    <s v="Active"/>
    <n v="1"/>
    <n v="140"/>
    <n v="840"/>
    <n v="810"/>
    <n v="0.9642857142857143"/>
    <n v="0"/>
    <n v="140"/>
    <m/>
    <n v="140"/>
    <m/>
    <m/>
    <m/>
    <m/>
    <n v="0.9642857142857143"/>
    <n v="0.94399999999999995"/>
    <n v="0.91069999999999995"/>
    <n v="138"/>
    <n v="131"/>
    <n v="130"/>
    <n v="136"/>
    <n v="137"/>
    <n v="138"/>
    <s v="Dominium LLC"/>
    <m/>
    <n v="29.637699999999999"/>
    <n v="-82.298599999999993"/>
  </r>
  <r>
    <n v="896"/>
    <x v="0"/>
    <s v="Alachua - Family - Active"/>
    <x v="2"/>
    <s v="Village Oaks"/>
    <s v="HC9 '99"/>
    <s v="Family"/>
    <s v="Active"/>
    <n v="1"/>
    <n v="91"/>
    <n v="546"/>
    <n v="513"/>
    <n v="0.93956043956043955"/>
    <n v="0"/>
    <n v="91"/>
    <m/>
    <n v="91"/>
    <m/>
    <m/>
    <m/>
    <m/>
    <n v="0.93956043956043955"/>
    <n v="0.84619999999999995"/>
    <n v="0.87909999999999999"/>
    <n v="89"/>
    <n v="88"/>
    <n v="86"/>
    <n v="84"/>
    <n v="84"/>
    <n v="82"/>
    <s v="Creative Choice Homes, Inc."/>
    <m/>
    <n v="29.647300000000001"/>
    <n v="-82.301599999999993"/>
  </r>
  <r>
    <n v="2845"/>
    <x v="0"/>
    <s v="Alachua - Family - Pipeline"/>
    <x v="3"/>
    <s v="Woodland Park I"/>
    <s v="HC9 '16|S '16"/>
    <s v="Family"/>
    <s v="Pipeline"/>
    <n v="1"/>
    <n v="96"/>
    <n v="0"/>
    <n v="0"/>
    <n v="0"/>
    <n v="0"/>
    <n v="96"/>
    <m/>
    <n v="96"/>
    <m/>
    <m/>
    <n v="9"/>
    <m/>
    <m/>
    <m/>
    <m/>
    <m/>
    <m/>
    <m/>
    <m/>
    <m/>
    <m/>
    <m/>
    <m/>
    <n v="29.632306"/>
    <n v="-82.319219000000004"/>
  </r>
  <r>
    <n v="683"/>
    <x v="0"/>
    <s v="Alachua - Family|MR - Active"/>
    <x v="4"/>
    <s v="Reserve at Kanapaha"/>
    <s v="HC4 '98"/>
    <s v="Family|MR"/>
    <s v="Active"/>
    <n v="1"/>
    <n v="272"/>
    <n v="1632"/>
    <n v="1550"/>
    <n v="0.94975490196078427"/>
    <n v="216"/>
    <n v="56"/>
    <m/>
    <n v="56"/>
    <m/>
    <m/>
    <m/>
    <m/>
    <n v="0.94975490196078427"/>
    <n v="0.88660000000000005"/>
    <n v="0.8407"/>
    <n v="264"/>
    <n v="266"/>
    <n v="264"/>
    <n v="256"/>
    <n v="251"/>
    <n v="249"/>
    <s v="Royal American Development Inc."/>
    <m/>
    <n v="29.616464000000001"/>
    <n v="-82.388191000000006"/>
  </r>
  <r>
    <n v="259"/>
    <x v="0"/>
    <s v="Alachua - Family|MR - Active"/>
    <x v="4"/>
    <s v="Savannah"/>
    <s v="B '01"/>
    <s v="Family|MR"/>
    <s v="Active"/>
    <n v="1"/>
    <n v="178"/>
    <n v="1068"/>
    <n v="1019"/>
    <n v="0.95411985018726597"/>
    <n v="178"/>
    <n v="178"/>
    <m/>
    <n v="178"/>
    <m/>
    <m/>
    <m/>
    <m/>
    <n v="0.95411985018726597"/>
    <n v="0.89610000000000001"/>
    <n v="0.88109999999999999"/>
    <n v="170"/>
    <n v="171"/>
    <n v="170"/>
    <n v="172"/>
    <n v="172"/>
    <n v="164"/>
    <s v="Avanath Capital Management LLC"/>
    <m/>
    <n v="29.649899999999999"/>
    <n v="-82.407200000000003"/>
  </r>
  <r>
    <n v="58"/>
    <x v="1"/>
    <s v="Baker - Family - Active"/>
    <x v="2"/>
    <s v="Baker Manor"/>
    <s v="S '97"/>
    <s v="Family"/>
    <s v="Active"/>
    <n v="1"/>
    <n v="50"/>
    <n v="300"/>
    <n v="298"/>
    <n v="0.99333333333333329"/>
    <n v="0"/>
    <n v="50"/>
    <m/>
    <n v="50"/>
    <m/>
    <m/>
    <m/>
    <m/>
    <n v="0.99333333333333329"/>
    <n v="0.99670000000000003"/>
    <n v="1"/>
    <n v="50"/>
    <n v="50"/>
    <n v="50"/>
    <n v="50"/>
    <n v="49"/>
    <n v="49"/>
    <s v="National Development Foundation, Inc."/>
    <n v="50"/>
    <n v="30.2744"/>
    <n v="-82.122299999999996"/>
  </r>
  <r>
    <n v="2924"/>
    <x v="1"/>
    <s v="Baker - Family - Pipeline"/>
    <x v="3"/>
    <s v="American Way Townhomes"/>
    <s v="H '16"/>
    <s v="Family"/>
    <s v="Pipeline"/>
    <n v="1"/>
    <n v="30"/>
    <n v="0"/>
    <n v="0"/>
    <n v="0"/>
    <m/>
    <n v="30"/>
    <m/>
    <n v="30"/>
    <m/>
    <m/>
    <m/>
    <m/>
    <m/>
    <m/>
    <m/>
    <m/>
    <m/>
    <m/>
    <m/>
    <m/>
    <m/>
    <m/>
    <m/>
    <n v="30.274139000000002"/>
    <n v="-82.118311000000006"/>
  </r>
  <r>
    <n v="1175"/>
    <x v="2"/>
    <s v="Bay - Elderly - Active"/>
    <x v="0"/>
    <s v="Siena Gardens"/>
    <s v="HC9 '02|S '02"/>
    <s v="Elderly"/>
    <s v="Active"/>
    <n v="1"/>
    <n v="150"/>
    <n v="900"/>
    <n v="879"/>
    <n v="0.97666666666666668"/>
    <n v="0"/>
    <n v="150"/>
    <n v="120"/>
    <n v="30"/>
    <m/>
    <m/>
    <m/>
    <m/>
    <n v="0.97666666666666668"/>
    <n v="0.9889"/>
    <n v="0.99"/>
    <n v="148"/>
    <n v="149"/>
    <n v="144"/>
    <n v="146"/>
    <n v="144"/>
    <n v="148"/>
    <s v="Gatehouse Group, Inc."/>
    <m/>
    <n v="30.182400000000001"/>
    <n v="-85.673299999999998"/>
  </r>
  <r>
    <n v="1149"/>
    <x v="2"/>
    <s v="Bay - Family - Active"/>
    <x v="2"/>
    <s v="Andrews Place"/>
    <s v="HC4 '03|B '02"/>
    <s v="Family"/>
    <s v="Active"/>
    <n v="1"/>
    <n v="200"/>
    <n v="1200"/>
    <n v="1191"/>
    <n v="0.99250000000000005"/>
    <n v="0"/>
    <n v="200"/>
    <m/>
    <n v="200"/>
    <m/>
    <m/>
    <m/>
    <m/>
    <n v="0.99250000000000005"/>
    <n v="0.98060000000000003"/>
    <n v="0.95579999999999998"/>
    <n v="197"/>
    <n v="200"/>
    <n v="197"/>
    <n v="199"/>
    <n v="199"/>
    <n v="199"/>
    <s v="Rea Development Company"/>
    <m/>
    <n v="30.183"/>
    <n v="-85.691900000000004"/>
  </r>
  <r>
    <n v="1482"/>
    <x v="2"/>
    <s v="Bay - Family - Active"/>
    <x v="2"/>
    <s v="Andrews Place II"/>
    <s v="HC4 '04|LB '04|S '04"/>
    <s v="Family"/>
    <s v="Active"/>
    <n v="1"/>
    <n v="120"/>
    <n v="720"/>
    <n v="713"/>
    <n v="0.99027777777777781"/>
    <n v="0"/>
    <n v="120"/>
    <m/>
    <n v="120"/>
    <m/>
    <m/>
    <m/>
    <m/>
    <n v="0.99027777777777781"/>
    <n v="0.98060000000000003"/>
    <n v="0.97219999999999995"/>
    <n v="119"/>
    <n v="119"/>
    <n v="119"/>
    <n v="118"/>
    <n v="119"/>
    <n v="119"/>
    <s v="Rea Development Company"/>
    <m/>
    <n v="30.183"/>
    <n v="-85.691900000000004"/>
  </r>
  <r>
    <n v="2463"/>
    <x v="2"/>
    <s v="Bay - Family - Active"/>
    <x v="2"/>
    <s v="Edgewood"/>
    <s v="X '10|HC9 '10"/>
    <s v="Family"/>
    <s v="Active"/>
    <n v="1"/>
    <n v="94"/>
    <n v="564"/>
    <n v="537"/>
    <n v="0.9521276595744681"/>
    <n v="0"/>
    <n v="94"/>
    <m/>
    <n v="94"/>
    <m/>
    <m/>
    <n v="5"/>
    <m/>
    <n v="0.9521276595744681"/>
    <n v="0.96809999999999996"/>
    <n v="0.99109999999999998"/>
    <n v="90"/>
    <n v="89"/>
    <n v="88"/>
    <n v="90"/>
    <n v="90"/>
    <n v="90"/>
    <s v="Royal American Development Inc."/>
    <n v="94"/>
    <n v="30.19"/>
    <n v="-85.704999999999998"/>
  </r>
  <r>
    <n v="2534"/>
    <x v="2"/>
    <s v="Bay - Family - Active"/>
    <x v="2"/>
    <s v="Foxwood"/>
    <s v="HC9 '12"/>
    <s v="Family"/>
    <s v="Active"/>
    <n v="1"/>
    <n v="100"/>
    <n v="600"/>
    <n v="567"/>
    <n v="0.94499999999999995"/>
    <n v="0"/>
    <n v="100"/>
    <m/>
    <n v="100"/>
    <m/>
    <m/>
    <n v="10"/>
    <m/>
    <n v="0.94499999999999995"/>
    <n v="0.98329999999999995"/>
    <n v="0.97670000000000001"/>
    <n v="89"/>
    <n v="93"/>
    <n v="96"/>
    <n v="95"/>
    <n v="96"/>
    <n v="98"/>
    <s v="Southport Financial Services, Inc"/>
    <n v="100"/>
    <n v="30.179472222222198"/>
    <n v="-85.652166666666702"/>
  </r>
  <r>
    <n v="2056"/>
    <x v="2"/>
    <s v="Bay - Family - Active"/>
    <x v="2"/>
    <s v="Pana Villa"/>
    <s v="X '09|HC9 '09|H '10|T '09"/>
    <s v="Family"/>
    <s v="Active"/>
    <n v="1"/>
    <n v="72"/>
    <n v="432"/>
    <n v="414"/>
    <n v="0.95833333333333337"/>
    <n v="0"/>
    <n v="72"/>
    <m/>
    <n v="72"/>
    <m/>
    <m/>
    <n v="4"/>
    <m/>
    <n v="0.95833333333333337"/>
    <n v="0.94679999999999997"/>
    <n v="0.96299999999999997"/>
    <n v="70"/>
    <n v="70"/>
    <n v="70"/>
    <n v="68"/>
    <n v="68"/>
    <n v="68"/>
    <s v="Royal American Development Inc."/>
    <n v="72"/>
    <n v="30.180900000000001"/>
    <n v="-85.688900000000004"/>
  </r>
  <r>
    <n v="2226"/>
    <x v="2"/>
    <s v="Bay - Family - Active"/>
    <x v="2"/>
    <s v="Panama Commons"/>
    <s v="X '09|S '09"/>
    <s v="Family"/>
    <s v="Active"/>
    <n v="1"/>
    <n v="92"/>
    <n v="552"/>
    <n v="533"/>
    <n v="0.96557971014492749"/>
    <n v="0"/>
    <n v="92"/>
    <m/>
    <n v="92"/>
    <m/>
    <m/>
    <n v="5"/>
    <m/>
    <n v="0.96557971014492749"/>
    <n v="0.93659999999999999"/>
    <n v="0.94199999999999995"/>
    <n v="88"/>
    <n v="89"/>
    <n v="87"/>
    <n v="88"/>
    <n v="92"/>
    <n v="89"/>
    <s v="Paces Foundation, Inc."/>
    <m/>
    <n v="30.166778000000001"/>
    <n v="-85.633499999999998"/>
  </r>
  <r>
    <n v="1311"/>
    <x v="2"/>
    <s v="Bay - Family - Active"/>
    <x v="2"/>
    <s v="Pinnacle at Hammock Place"/>
    <s v="HC9 '03"/>
    <s v="Family"/>
    <s v="Active"/>
    <n v="1"/>
    <n v="132"/>
    <n v="792"/>
    <n v="775"/>
    <n v="0.97853535353535348"/>
    <n v="0"/>
    <n v="132"/>
    <m/>
    <n v="132"/>
    <m/>
    <m/>
    <m/>
    <m/>
    <n v="0.97853535353535348"/>
    <n v="0.98109999999999997"/>
    <n v="0.97470000000000001"/>
    <n v="129"/>
    <n v="128"/>
    <n v="131"/>
    <n v="127"/>
    <n v="129"/>
    <n v="131"/>
    <s v="Pinnacle Housing Group LLC"/>
    <m/>
    <n v="30.216999000000001"/>
    <n v="-85.645300000000006"/>
  </r>
  <r>
    <n v="2486"/>
    <x v="2"/>
    <s v="Bay - Family - Active"/>
    <x v="2"/>
    <s v="Pinnacle at Hammock Square"/>
    <s v="X '10|HC9 '10"/>
    <s v="Family"/>
    <s v="Active"/>
    <n v="1"/>
    <n v="100"/>
    <n v="600"/>
    <n v="592"/>
    <n v="0.98666666666666669"/>
    <n v="0"/>
    <n v="100"/>
    <m/>
    <n v="100"/>
    <m/>
    <m/>
    <n v="5"/>
    <m/>
    <n v="0.98666666666666669"/>
    <n v="0.97330000000000005"/>
    <n v="0.96330000000000005"/>
    <n v="99"/>
    <n v="99"/>
    <n v="96"/>
    <n v="99"/>
    <n v="99"/>
    <n v="100"/>
    <s v="Pinnacle Housing Group LLC"/>
    <m/>
    <n v="30.225000000000001"/>
    <n v="-85.652500000000003"/>
  </r>
  <r>
    <n v="2496"/>
    <x v="2"/>
    <s v="Bay - Family - Active"/>
    <x v="2"/>
    <s v="Sand Dunes"/>
    <s v="HC4 '12|H '10|B '10"/>
    <s v="Family"/>
    <s v="Active"/>
    <n v="1"/>
    <n v="104"/>
    <n v="624"/>
    <n v="614"/>
    <n v="0.98397435897435892"/>
    <n v="0"/>
    <n v="104"/>
    <m/>
    <n v="104"/>
    <m/>
    <m/>
    <m/>
    <m/>
    <n v="0.98397435897435892"/>
    <n v="0.96309999999999996"/>
    <n v="0.99199999999999999"/>
    <n v="102"/>
    <n v="103"/>
    <n v="102"/>
    <n v="102"/>
    <n v="102"/>
    <n v="103"/>
    <s v="Royal American Development Inc."/>
    <n v="103"/>
    <n v="30.183492999999999"/>
    <n v="-85.774039999999999"/>
  </r>
  <r>
    <n v="1106"/>
    <x v="2"/>
    <s v="Bay - Family - Active"/>
    <x v="2"/>
    <s v="Stone Harbor"/>
    <s v="HC4 '03|B '02|S '02"/>
    <s v="Family"/>
    <s v="Active"/>
    <n v="1"/>
    <n v="160"/>
    <n v="960"/>
    <n v="950"/>
    <n v="0.98958333333333337"/>
    <n v="0"/>
    <n v="160"/>
    <m/>
    <n v="160"/>
    <m/>
    <m/>
    <m/>
    <m/>
    <n v="0.98958333333333337"/>
    <n v="0.98960000000000004"/>
    <n v="0.98129999999999995"/>
    <n v="160"/>
    <n v="158"/>
    <n v="156"/>
    <n v="158"/>
    <n v="159"/>
    <n v="159"/>
    <s v="CED Companies"/>
    <m/>
    <n v="30.2059"/>
    <n v="-85.815600000000003"/>
  </r>
  <r>
    <n v="1445"/>
    <x v="2"/>
    <s v="Bay - Family - Active"/>
    <x v="2"/>
    <s v="Stone Harbor II"/>
    <s v="HC9 '04"/>
    <s v="Family"/>
    <s v="Active"/>
    <n v="1"/>
    <n v="56"/>
    <n v="336"/>
    <n v="332"/>
    <n v="0.98809523809523814"/>
    <n v="0"/>
    <n v="56"/>
    <m/>
    <n v="56"/>
    <m/>
    <m/>
    <m/>
    <m/>
    <n v="0.98809523809523814"/>
    <n v="0.97019999999999995"/>
    <n v="0.98209999999999997"/>
    <n v="56"/>
    <n v="56"/>
    <n v="54"/>
    <n v="54"/>
    <n v="56"/>
    <n v="56"/>
    <s v="Southern Affordable Services Inc."/>
    <m/>
    <n v="30.2059"/>
    <n v="-85.815600000000003"/>
  </r>
  <r>
    <n v="2824"/>
    <x v="2"/>
    <s v="Bay - Family - Pipeline"/>
    <x v="3"/>
    <s v="Pelican Pointe"/>
    <s v="ELI '16|HC4 '16|B '16|S '15"/>
    <s v="Family"/>
    <s v="Pipeline"/>
    <n v="1"/>
    <n v="78"/>
    <n v="0"/>
    <n v="0"/>
    <n v="0"/>
    <n v="0"/>
    <n v="78"/>
    <m/>
    <n v="78"/>
    <m/>
    <m/>
    <n v="4"/>
    <m/>
    <m/>
    <m/>
    <m/>
    <m/>
    <m/>
    <m/>
    <m/>
    <m/>
    <m/>
    <m/>
    <m/>
    <n v="30.1813222222222"/>
    <n v="-85.8006305555556"/>
  </r>
  <r>
    <n v="2627"/>
    <x v="2"/>
    <s v="Bay - Family - Pipeline"/>
    <x v="3"/>
    <s v="Pinnacle at Hammock Crossings"/>
    <s v="HC9 '16|S '16"/>
    <s v="Family"/>
    <s v="Pipeline"/>
    <n v="1"/>
    <n v="92"/>
    <n v="0"/>
    <n v="0"/>
    <n v="0"/>
    <n v="0"/>
    <n v="92"/>
    <m/>
    <n v="92"/>
    <m/>
    <m/>
    <n v="5"/>
    <m/>
    <m/>
    <m/>
    <m/>
    <m/>
    <m/>
    <m/>
    <m/>
    <m/>
    <m/>
    <m/>
    <m/>
    <n v="30.223452999999999"/>
    <n v="-85.652591999999999"/>
  </r>
  <r>
    <n v="684"/>
    <x v="2"/>
    <s v="Bay - Family|MR - Active"/>
    <x v="4"/>
    <s v="Reserve at Northshore"/>
    <s v="HC4 '98|B '97"/>
    <s v="Family|MR"/>
    <s v="Active"/>
    <n v="1"/>
    <n v="200"/>
    <n v="1200"/>
    <n v="1153"/>
    <n v="0.96083333333333332"/>
    <n v="160"/>
    <n v="40"/>
    <m/>
    <n v="40"/>
    <m/>
    <m/>
    <m/>
    <m/>
    <n v="0.96083333333333332"/>
    <n v="0.96"/>
    <n v="0.97499999999999998"/>
    <n v="192"/>
    <n v="192"/>
    <n v="190"/>
    <n v="192"/>
    <n v="193"/>
    <n v="194"/>
    <s v="Royal American Development Inc."/>
    <m/>
    <n v="30.228400000000001"/>
    <n v="-85.658799999999999"/>
  </r>
  <r>
    <n v="1347"/>
    <x v="3"/>
    <s v="Bradford - Family - Active"/>
    <x v="2"/>
    <s v="Whispering Oaks - Starke"/>
    <s v="HC9 '03"/>
    <s v="Family"/>
    <s v="Active"/>
    <n v="1"/>
    <n v="120"/>
    <n v="720"/>
    <n v="595"/>
    <n v="0.82638888888888884"/>
    <n v="0"/>
    <n v="120"/>
    <m/>
    <n v="120"/>
    <m/>
    <m/>
    <m/>
    <m/>
    <n v="0.82638888888888884"/>
    <n v="0.91390000000000005"/>
    <n v="0.88890000000000002"/>
    <n v="107"/>
    <n v="103"/>
    <n v="102"/>
    <n v="103"/>
    <n v="91"/>
    <n v="89"/>
    <s v="Herman &amp; Kittle Properties, Inc."/>
    <m/>
    <n v="29.934999999999999"/>
    <n v="-82.105000000000004"/>
  </r>
  <r>
    <n v="2920"/>
    <x v="3"/>
    <s v="Bradford - Family - Lease-Up"/>
    <x v="5"/>
    <s v="Pine Forest II"/>
    <s v="HC4 '16|LB '16"/>
    <s v="Family"/>
    <s v="Lease-Up"/>
    <n v="1"/>
    <n v="30"/>
    <n v="60"/>
    <n v="51"/>
    <n v="0.85"/>
    <m/>
    <n v="30"/>
    <m/>
    <n v="30"/>
    <m/>
    <m/>
    <m/>
    <m/>
    <n v="0.85"/>
    <m/>
    <m/>
    <n v="25"/>
    <n v="26"/>
    <m/>
    <m/>
    <m/>
    <m/>
    <m/>
    <m/>
    <m/>
    <m/>
  </r>
  <r>
    <n v="355"/>
    <x v="4"/>
    <s v="Brevard - Elderly - Active"/>
    <x v="0"/>
    <s v="Hickory Pointe"/>
    <s v="HC9 '98"/>
    <s v="Elderly"/>
    <s v="Active"/>
    <n v="1"/>
    <n v="216"/>
    <n v="1296"/>
    <n v="1283"/>
    <n v="0.98996913580246915"/>
    <n v="0"/>
    <n v="216"/>
    <n v="216"/>
    <m/>
    <m/>
    <m/>
    <m/>
    <m/>
    <n v="0.98996913580246915"/>
    <n v="0.98519999999999996"/>
    <n v="0.97960000000000003"/>
    <n v="213"/>
    <n v="211"/>
    <n v="214"/>
    <n v="215"/>
    <n v="214"/>
    <n v="216"/>
    <s v="Banyan Realty Advisors"/>
    <m/>
    <n v="28.066199999999998"/>
    <n v="-80.613900000000001"/>
  </r>
  <r>
    <n v="1572"/>
    <x v="4"/>
    <s v="Brevard - Elderly - Active"/>
    <x v="0"/>
    <s v="Royal Palms Senior"/>
    <s v="HC9 '05"/>
    <s v="Elderly"/>
    <s v="Active"/>
    <n v="1"/>
    <n v="96"/>
    <n v="576"/>
    <n v="542"/>
    <n v="0.94097222222222221"/>
    <n v="0"/>
    <n v="96"/>
    <n v="77"/>
    <n v="19"/>
    <m/>
    <m/>
    <m/>
    <m/>
    <n v="0.94097222222222221"/>
    <n v="0.97399999999999998"/>
    <n v="0.96530000000000005"/>
    <n v="91"/>
    <n v="91"/>
    <n v="88"/>
    <n v="89"/>
    <n v="90"/>
    <n v="93"/>
    <s v="Beneficial Communities LLC"/>
    <m/>
    <n v="28.6051"/>
    <n v="-80.818399999999997"/>
  </r>
  <r>
    <n v="2758"/>
    <x v="4"/>
    <s v="Brevard - Elderly - Pipeline"/>
    <x v="1"/>
    <s v="Clearlake Isles"/>
    <s v="HC9 '15"/>
    <s v="Elderly"/>
    <s v="Pipeline"/>
    <n v="1"/>
    <n v="84"/>
    <n v="0"/>
    <n v="0"/>
    <n v="0"/>
    <n v="0"/>
    <n v="84"/>
    <n v="68"/>
    <n v="16"/>
    <m/>
    <m/>
    <n v="5"/>
    <m/>
    <m/>
    <m/>
    <m/>
    <m/>
    <m/>
    <m/>
    <m/>
    <m/>
    <m/>
    <m/>
    <m/>
    <n v="28.384891669999998"/>
    <n v="-80.753527779999999"/>
  </r>
  <r>
    <n v="2957"/>
    <x v="4"/>
    <s v="Brevard - Elderly - Pipeline"/>
    <x v="1"/>
    <s v="Luna Trails"/>
    <s v="HC9 '17"/>
    <s v="Elderly"/>
    <s v="Pipeline"/>
    <n v="1"/>
    <n v="86"/>
    <n v="0"/>
    <n v="0"/>
    <n v="0"/>
    <m/>
    <n v="86"/>
    <n v="69"/>
    <n v="17"/>
    <m/>
    <m/>
    <n v="5"/>
    <m/>
    <m/>
    <m/>
    <m/>
    <m/>
    <m/>
    <m/>
    <m/>
    <m/>
    <m/>
    <m/>
    <m/>
    <n v="28.593947"/>
    <n v="-80.813794000000001"/>
  </r>
  <r>
    <n v="204"/>
    <x v="4"/>
    <s v="Brevard - Elderly|MR - Active"/>
    <x v="6"/>
    <s v="Crane Creek Senior"/>
    <s v="HC9 '99"/>
    <s v="Elderly|MR"/>
    <s v="Active"/>
    <n v="1"/>
    <n v="127"/>
    <n v="762"/>
    <n v="751"/>
    <n v="0.98556430446194221"/>
    <n v="12"/>
    <n v="115"/>
    <n v="115"/>
    <m/>
    <m/>
    <m/>
    <m/>
    <m/>
    <n v="0.98556430446194221"/>
    <n v="0.99609999999999999"/>
    <n v="0.98819999999999997"/>
    <n v="123"/>
    <n v="123"/>
    <n v="126"/>
    <n v="127"/>
    <n v="126"/>
    <n v="126"/>
    <s v="Partnership Inc."/>
    <m/>
    <n v="28.074100000000001"/>
    <n v="-80.621300000000005"/>
  </r>
  <r>
    <n v="2812"/>
    <x v="4"/>
    <s v="Brevard - Elderly|MR - Active"/>
    <x v="6"/>
    <s v="Trinity Towers East"/>
    <s v="E '15|ELI '15|HC4 '16|B '16|S '15"/>
    <s v="Elderly|MR"/>
    <s v="Active"/>
    <n v="1"/>
    <n v="156"/>
    <n v="780"/>
    <n v="716"/>
    <n v="0.91794871794871791"/>
    <n v="15"/>
    <n v="141"/>
    <n v="125"/>
    <n v="31"/>
    <m/>
    <m/>
    <n v="8"/>
    <m/>
    <n v="0.91794871794871791"/>
    <m/>
    <m/>
    <n v="140"/>
    <n v="143"/>
    <n v="142"/>
    <n v="144"/>
    <n v="147"/>
    <m/>
    <s v="Preservation of Affordable Housing Inc."/>
    <n v="106"/>
    <n v="28.080017000000002"/>
    <n v="-80.609350000000006"/>
  </r>
  <r>
    <n v="2695"/>
    <x v="4"/>
    <s v="Brevard - Elderly|MR - Active"/>
    <x v="6"/>
    <s v="Trinity Towers West"/>
    <s v="HC9 '14"/>
    <s v="Elderly|MR"/>
    <s v="Active"/>
    <n v="1"/>
    <n v="192"/>
    <n v="0"/>
    <n v="0"/>
    <n v="0"/>
    <n v="9"/>
    <n v="178"/>
    <n v="154"/>
    <n v="38"/>
    <m/>
    <m/>
    <n v="20"/>
    <m/>
    <m/>
    <n v="0.91930000000000001"/>
    <m/>
    <m/>
    <m/>
    <m/>
    <m/>
    <m/>
    <m/>
    <s v="Preservation of Affordable Housing Inc."/>
    <n v="136"/>
    <n v="28.079833000000001"/>
    <n v="-80.610583000000005"/>
  </r>
  <r>
    <n v="258"/>
    <x v="4"/>
    <s v="Brevard - Family - Active"/>
    <x v="2"/>
    <s v="Emerald Place"/>
    <s v="HC9 '94"/>
    <s v="Family"/>
    <s v="Active"/>
    <n v="1"/>
    <n v="136"/>
    <n v="816"/>
    <n v="784"/>
    <n v="0.96078431372549022"/>
    <n v="0"/>
    <n v="136"/>
    <m/>
    <n v="136"/>
    <m/>
    <m/>
    <m/>
    <m/>
    <n v="0.96078431372549022"/>
    <n v="0.93869999999999998"/>
    <n v="0.77700000000000002"/>
    <n v="130"/>
    <n v="132"/>
    <n v="134"/>
    <n v="132"/>
    <n v="129"/>
    <n v="127"/>
    <s v="Royal American Development Inc."/>
    <n v="42"/>
    <n v="28.587"/>
    <n v="-80.814499999999995"/>
  </r>
  <r>
    <n v="2008"/>
    <x v="4"/>
    <s v="Brevard - Family - Active"/>
    <x v="2"/>
    <s v="Malabar Cove I"/>
    <s v="ELI '07|HC4 '08|LB '08|S '07"/>
    <s v="Family"/>
    <s v="Active"/>
    <n v="1"/>
    <n v="76"/>
    <n v="456"/>
    <n v="447"/>
    <n v="0.98026315789473684"/>
    <n v="0"/>
    <n v="76"/>
    <m/>
    <n v="76"/>
    <m/>
    <m/>
    <m/>
    <m/>
    <n v="0.98026315789473684"/>
    <n v="0.96050000000000002"/>
    <n v="0.97589999999999999"/>
    <n v="75"/>
    <n v="73"/>
    <n v="74"/>
    <n v="75"/>
    <n v="76"/>
    <n v="74"/>
    <s v="Atlantic Housing Partners, LLLP"/>
    <m/>
    <n v="27.99802"/>
    <n v="-80.681190000000001"/>
  </r>
  <r>
    <n v="1627"/>
    <x v="4"/>
    <s v="Brevard - Family - Active"/>
    <x v="2"/>
    <s v="Manatee Cove"/>
    <s v="HC4 '05|LB '05|S '05"/>
    <s v="Family"/>
    <s v="Active"/>
    <n v="1"/>
    <n v="192"/>
    <n v="1152"/>
    <n v="1136"/>
    <n v="0.98611111111111116"/>
    <n v="0"/>
    <n v="192"/>
    <m/>
    <n v="192"/>
    <m/>
    <m/>
    <m/>
    <m/>
    <n v="0.98611111111111116"/>
    <n v="0.99050000000000005"/>
    <n v="0.98089999999999999"/>
    <n v="186"/>
    <n v="187"/>
    <n v="189"/>
    <n v="191"/>
    <n v="191"/>
    <n v="192"/>
    <s v="Richman Group"/>
    <m/>
    <n v="28.085100000000001"/>
    <n v="-80.610399999999998"/>
  </r>
  <r>
    <n v="1014"/>
    <x v="4"/>
    <s v="Brevard - Family - Active"/>
    <x v="2"/>
    <s v="Mission Bay"/>
    <s v="HC4 '03|B '01"/>
    <s v="Family"/>
    <s v="Active"/>
    <n v="1"/>
    <n v="360"/>
    <n v="2160"/>
    <n v="2111"/>
    <n v="0.97731481481481486"/>
    <n v="0"/>
    <n v="360"/>
    <m/>
    <n v="360"/>
    <m/>
    <m/>
    <m/>
    <m/>
    <n v="0.97731481481481486"/>
    <n v="0.93469999999999998"/>
    <n v="0.9819"/>
    <n v="355"/>
    <n v="351"/>
    <n v="347"/>
    <n v="353"/>
    <n v="355"/>
    <n v="350"/>
    <s v="Cornerstone Group Development LLC"/>
    <m/>
    <n v="28.2742"/>
    <n v="-80.724199999999996"/>
  </r>
  <r>
    <n v="1698"/>
    <x v="4"/>
    <s v="Brevard - Family - Active"/>
    <x v="2"/>
    <s v="Oak Meadows"/>
    <s v="HC4 '08|LB '08|RRLP '06"/>
    <s v="Family"/>
    <s v="Active"/>
    <n v="1"/>
    <n v="120"/>
    <n v="720"/>
    <n v="702"/>
    <n v="0.97499999999999998"/>
    <n v="0"/>
    <n v="120"/>
    <m/>
    <n v="120"/>
    <m/>
    <m/>
    <m/>
    <m/>
    <n v="0.97499999999999998"/>
    <n v="0.9667"/>
    <n v="0.90169999999999995"/>
    <n v="118"/>
    <n v="116"/>
    <n v="119"/>
    <n v="118"/>
    <n v="116"/>
    <n v="115"/>
    <s v="Beneficial Communities LLC"/>
    <m/>
    <n v="28.368600000000001"/>
    <n v="-80.755099999999999"/>
  </r>
  <r>
    <n v="1638"/>
    <x v="4"/>
    <s v="Brevard - Family - Active"/>
    <x v="2"/>
    <s v="Palmetto Ridge Estates"/>
    <s v="HC4 '07|B '05|RRLP '05"/>
    <s v="Family"/>
    <s v="Active"/>
    <n v="1"/>
    <n v="192"/>
    <n v="1152"/>
    <n v="1104"/>
    <n v="0.95833333333333337"/>
    <n v="0"/>
    <n v="192"/>
    <m/>
    <n v="192"/>
    <m/>
    <m/>
    <m/>
    <m/>
    <n v="0.95833333333333337"/>
    <n v="0.95230000000000004"/>
    <n v="0.88449999999999995"/>
    <n v="186"/>
    <n v="184"/>
    <n v="181"/>
    <n v="185"/>
    <n v="185"/>
    <n v="183"/>
    <s v="AIG Global Real Estate Investment Corp."/>
    <m/>
    <n v="28.599699999999999"/>
    <n v="-80.8142"/>
  </r>
  <r>
    <n v="597"/>
    <x v="4"/>
    <s v="Brevard - Family - Active"/>
    <x v="2"/>
    <s v="Park at Palm Bay"/>
    <s v="HC4 '00|B '00"/>
    <s v="Family"/>
    <s v="Active"/>
    <n v="1"/>
    <n v="234"/>
    <n v="1404"/>
    <n v="1349"/>
    <n v="0.96082621082621078"/>
    <n v="0"/>
    <n v="234"/>
    <m/>
    <n v="234"/>
    <m/>
    <m/>
    <m/>
    <m/>
    <n v="0.96082621082621078"/>
    <n v="0.95440000000000003"/>
    <n v="0.93089999999999995"/>
    <n v="221"/>
    <n v="226"/>
    <n v="226"/>
    <n v="226"/>
    <n v="226"/>
    <n v="224"/>
    <s v="McCormack Baron Salazar, Inc."/>
    <m/>
    <n v="27.9923"/>
    <n v="-80.634900000000002"/>
  </r>
  <r>
    <n v="1251"/>
    <x v="4"/>
    <s v="Brevard - Family - Active"/>
    <x v="2"/>
    <s v="Park Villas"/>
    <s v="HC9 '01"/>
    <s v="Family"/>
    <s v="Active"/>
    <n v="1"/>
    <n v="160"/>
    <n v="960"/>
    <n v="885"/>
    <n v="0.921875"/>
    <n v="0"/>
    <n v="160"/>
    <m/>
    <n v="160"/>
    <m/>
    <m/>
    <m/>
    <m/>
    <n v="0.921875"/>
    <n v="0.93440000000000001"/>
    <n v="0.90629999999999999"/>
    <n v="149"/>
    <n v="144"/>
    <n v="143"/>
    <n v="150"/>
    <n v="149"/>
    <n v="150"/>
    <s v="Cascade Affordable Housing LLC"/>
    <m/>
    <n v="28.6035"/>
    <n v="-80.818299999999994"/>
  </r>
  <r>
    <n v="1450"/>
    <x v="4"/>
    <s v="Brevard - Family - Active"/>
    <x v="2"/>
    <s v="Parkway Place"/>
    <s v="HC9 '09|H '10|T '09"/>
    <s v="Family"/>
    <s v="Active"/>
    <n v="1"/>
    <n v="96"/>
    <n v="576"/>
    <n v="574"/>
    <n v="0.99652777777777779"/>
    <n v="0"/>
    <n v="96"/>
    <m/>
    <n v="96"/>
    <m/>
    <m/>
    <m/>
    <m/>
    <n v="0.99652777777777779"/>
    <n v="0.99829999999999997"/>
    <n v="0.99309999999999998"/>
    <n v="96"/>
    <n v="96"/>
    <n v="96"/>
    <n v="96"/>
    <n v="94"/>
    <n v="96"/>
    <s v="Richman Group"/>
    <m/>
    <n v="28.157592999999999"/>
    <n v="-80.671953000000002"/>
  </r>
  <r>
    <n v="729"/>
    <x v="4"/>
    <s v="Brevard - Family - Active"/>
    <x v="2"/>
    <s v="Sabal Palms"/>
    <s v="HC9 '90"/>
    <s v="Family"/>
    <s v="Active"/>
    <n v="1"/>
    <n v="72"/>
    <n v="432"/>
    <n v="409"/>
    <n v="0.9467592592592593"/>
    <n v="0"/>
    <n v="72"/>
    <m/>
    <n v="72"/>
    <m/>
    <m/>
    <m/>
    <m/>
    <n v="0.9467592592592593"/>
    <n v="0.96760000000000002"/>
    <n v="0.96530000000000005"/>
    <n v="69"/>
    <n v="68"/>
    <n v="66"/>
    <n v="68"/>
    <n v="68"/>
    <n v="70"/>
    <s v="Southport Financial Services, Inc"/>
    <m/>
    <n v="28.118400000000001"/>
    <n v="-80.673900000000003"/>
  </r>
  <r>
    <n v="1764"/>
    <x v="4"/>
    <s v="Brevard - Family - Active"/>
    <x v="2"/>
    <s v="Timber Trace - Titusville"/>
    <s v="HC4 '08|LB '06|S '07"/>
    <s v="Family"/>
    <s v="Active"/>
    <n v="1"/>
    <n v="204"/>
    <n v="1224"/>
    <n v="1183"/>
    <n v="0.96650326797385622"/>
    <n v="0"/>
    <n v="204"/>
    <m/>
    <n v="204"/>
    <m/>
    <m/>
    <m/>
    <m/>
    <n v="0.96650326797385622"/>
    <n v="0.95589999999999997"/>
    <n v="0.9657"/>
    <n v="196"/>
    <n v="195"/>
    <n v="194"/>
    <n v="200"/>
    <n v="200"/>
    <n v="198"/>
    <s v="Richman Group"/>
    <m/>
    <n v="28.5425"/>
    <n v="-80.813900000000004"/>
  </r>
  <r>
    <n v="1444"/>
    <x v="4"/>
    <s v="Brevard - Family - Active"/>
    <x v="2"/>
    <s v="Wickham Club"/>
    <s v="HC4 '05|LB '04|S '04"/>
    <s v="Family"/>
    <s v="Active"/>
    <n v="1"/>
    <n v="132"/>
    <n v="792"/>
    <n v="778"/>
    <n v="0.98232323232323238"/>
    <n v="0"/>
    <n v="132"/>
    <m/>
    <n v="132"/>
    <m/>
    <m/>
    <m/>
    <m/>
    <n v="0.98232323232323238"/>
    <n v="0.96970000000000001"/>
    <n v="0.96589999999999998"/>
    <n v="130"/>
    <n v="129"/>
    <n v="128"/>
    <n v="131"/>
    <n v="129"/>
    <n v="131"/>
    <s v="CED Companies"/>
    <m/>
    <n v="28.155799999999999"/>
    <n v="-80.668899999999994"/>
  </r>
  <r>
    <n v="968"/>
    <x v="4"/>
    <s v="Brevard - Family - Active"/>
    <x v="2"/>
    <s v="Willow Brook Village"/>
    <s v="S '96"/>
    <s v="Family"/>
    <s v="Active"/>
    <n v="1"/>
    <n v="56"/>
    <n v="336"/>
    <n v="331"/>
    <n v="0.98511904761904767"/>
    <n v="0"/>
    <n v="56"/>
    <m/>
    <n v="56"/>
    <m/>
    <m/>
    <m/>
    <m/>
    <n v="0.98511904761904767"/>
    <n v="0.97319999999999995"/>
    <n v="0.95540000000000003"/>
    <n v="55"/>
    <n v="55"/>
    <n v="55"/>
    <n v="55"/>
    <n v="55"/>
    <n v="56"/>
    <s v="Community Housing Initiative, Inc."/>
    <m/>
    <n v="28.168299999999999"/>
    <n v="-80.673699999999997"/>
  </r>
  <r>
    <n v="2886"/>
    <x v="4"/>
    <s v="Brevard - Family - Pipeline"/>
    <x v="3"/>
    <s v="Clear Pond Estates"/>
    <s v="ELI '16|HC4 '16|B '16|S '16"/>
    <s v="Family"/>
    <s v="Pipeline"/>
    <n v="1"/>
    <n v="100"/>
    <n v="0"/>
    <n v="0"/>
    <n v="0"/>
    <m/>
    <n v="100"/>
    <m/>
    <n v="100"/>
    <m/>
    <m/>
    <n v="5"/>
    <m/>
    <m/>
    <m/>
    <m/>
    <m/>
    <m/>
    <m/>
    <m/>
    <m/>
    <m/>
    <m/>
    <m/>
    <n v="28.372464000000001"/>
    <n v="-80.742463999999998"/>
  </r>
  <r>
    <n v="2867"/>
    <x v="4"/>
    <s v="Brevard - Family - Pipeline"/>
    <x v="3"/>
    <s v="Pineda Village"/>
    <s v="HC9 '16"/>
    <s v="Family"/>
    <s v="Pipeline"/>
    <n v="1"/>
    <n v="137"/>
    <n v="0"/>
    <n v="0"/>
    <n v="0"/>
    <m/>
    <n v="137"/>
    <m/>
    <n v="137"/>
    <m/>
    <m/>
    <n v="7"/>
    <m/>
    <m/>
    <m/>
    <m/>
    <m/>
    <m/>
    <m/>
    <m/>
    <m/>
    <m/>
    <m/>
    <m/>
    <n v="28.360161000000002"/>
    <n v="-80.746464000000003"/>
  </r>
  <r>
    <n v="1974"/>
    <x v="4"/>
    <s v="Brevard - Family|MR - Active"/>
    <x v="4"/>
    <s v="Hammock Harbor"/>
    <s v="HC9 '09|H '10|T '09"/>
    <s v="Family|MR"/>
    <s v="Active"/>
    <n v="1"/>
    <n v="122"/>
    <n v="732"/>
    <n v="726"/>
    <n v="0.99180327868852458"/>
    <n v="12"/>
    <n v="110"/>
    <m/>
    <n v="110"/>
    <m/>
    <m/>
    <m/>
    <m/>
    <n v="0.99180327868852458"/>
    <n v="0.98089999999999999"/>
    <n v="0.96989999999999998"/>
    <n v="122"/>
    <n v="122"/>
    <n v="120"/>
    <n v="122"/>
    <n v="120"/>
    <n v="120"/>
    <s v="Atlantic Housing Partners, LLLP"/>
    <m/>
    <n v="28.339382000000001"/>
    <n v="-80.744179000000003"/>
  </r>
  <r>
    <n v="2196"/>
    <x v="4"/>
    <s v="Brevard - Family|MR - Active"/>
    <x v="4"/>
    <s v="Malabar Cove II"/>
    <s v="HC4 '07|LB '07|S '10"/>
    <s v="Family|MR"/>
    <s v="Active"/>
    <n v="1"/>
    <n v="72"/>
    <n v="432"/>
    <n v="423"/>
    <n v="0.97916666666666663"/>
    <n v="22"/>
    <n v="50"/>
    <m/>
    <n v="50"/>
    <m/>
    <m/>
    <m/>
    <m/>
    <n v="0.97916666666666663"/>
    <n v="0.96530000000000005"/>
    <n v="0.94679999999999997"/>
    <n v="71"/>
    <n v="71"/>
    <n v="68"/>
    <n v="70"/>
    <n v="72"/>
    <n v="71"/>
    <s v="Atlantic Housing Partners, LLLP"/>
    <m/>
    <n v="28.0001"/>
    <n v="-80.644199999999998"/>
  </r>
  <r>
    <n v="2397"/>
    <x v="5"/>
    <s v="Broward - Elderly - Active"/>
    <x v="0"/>
    <s v="Gardens at Driftwood"/>
    <s v="HC9 '09"/>
    <s v="Elderly"/>
    <s v="Active"/>
    <n v="1"/>
    <n v="120"/>
    <n v="720"/>
    <n v="710"/>
    <n v="0.98611111111111116"/>
    <n v="0"/>
    <n v="120"/>
    <n v="96"/>
    <n v="24"/>
    <m/>
    <m/>
    <m/>
    <m/>
    <n v="0.98611111111111116"/>
    <n v="0.98609999999999998"/>
    <n v="0.9889"/>
    <n v="120"/>
    <n v="117"/>
    <n v="118"/>
    <n v="118"/>
    <n v="119"/>
    <n v="118"/>
    <s v="Gatehouse Group, Inc."/>
    <m/>
    <n v="26.039027999999998"/>
    <n v="-80.236333999999999"/>
  </r>
  <r>
    <n v="1116"/>
    <x v="5"/>
    <s v="Broward - Elderly - Active"/>
    <x v="0"/>
    <s v="Golf View Gardens"/>
    <s v="HC4 '02|LB '02|S '02"/>
    <s v="Elderly"/>
    <s v="Active"/>
    <n v="1"/>
    <n v="160"/>
    <n v="960"/>
    <n v="955"/>
    <n v="0.99479166666666663"/>
    <n v="0"/>
    <n v="160"/>
    <n v="128"/>
    <n v="32"/>
    <m/>
    <m/>
    <m/>
    <m/>
    <n v="0.99479166666666663"/>
    <n v="0.98960000000000004"/>
    <n v="0.96040000000000003"/>
    <n v="159"/>
    <n v="159"/>
    <n v="159"/>
    <n v="159"/>
    <n v="160"/>
    <n v="159"/>
    <s v="Carlisle Development Group"/>
    <m/>
    <n v="26.164000000000001"/>
    <n v="-80.244699999999995"/>
  </r>
  <r>
    <n v="1774"/>
    <x v="5"/>
    <s v="Broward - Elderly - Active"/>
    <x v="0"/>
    <s v="Highland Gardens II"/>
    <s v="HC9 '06"/>
    <s v="Elderly"/>
    <s v="Active"/>
    <n v="1"/>
    <n v="100"/>
    <n v="600"/>
    <n v="589"/>
    <n v="0.98166666666666669"/>
    <n v="0"/>
    <n v="100"/>
    <n v="80"/>
    <n v="20"/>
    <m/>
    <m/>
    <m/>
    <m/>
    <n v="0.98166666666666669"/>
    <n v="0.98170000000000002"/>
    <n v="0.99170000000000003"/>
    <n v="97"/>
    <n v="98"/>
    <n v="98"/>
    <n v="99"/>
    <n v="98"/>
    <n v="99"/>
    <s v="Broward County Housing Authority"/>
    <m/>
    <n v="26.2898"/>
    <n v="-80.128"/>
  </r>
  <r>
    <n v="2282"/>
    <x v="5"/>
    <s v="Broward - Elderly - Active"/>
    <x v="0"/>
    <s v="Northwest Gardens"/>
    <s v="X '09"/>
    <s v="Elderly"/>
    <s v="Active"/>
    <n v="1"/>
    <n v="143"/>
    <n v="858"/>
    <n v="842"/>
    <n v="0.98135198135198132"/>
    <n v="0"/>
    <n v="143"/>
    <n v="115"/>
    <n v="28"/>
    <m/>
    <m/>
    <m/>
    <m/>
    <n v="0.98135198135198132"/>
    <n v="0.98250000000000004"/>
    <n v="0.97899999999999998"/>
    <n v="137"/>
    <n v="142"/>
    <n v="140"/>
    <n v="142"/>
    <n v="140"/>
    <n v="141"/>
    <s v="Housing Enterprises of Fort Lauderdale Inc."/>
    <m/>
    <n v="26.130801000000002"/>
    <n v="-80.154607999999996"/>
  </r>
  <r>
    <n v="2577"/>
    <x v="5"/>
    <s v="Broward - Elderly - Active"/>
    <x v="0"/>
    <s v="Northwest Gardens II"/>
    <s v="HC9 '12"/>
    <s v="Elderly"/>
    <s v="Active"/>
    <n v="1"/>
    <n v="128"/>
    <n v="768"/>
    <n v="758"/>
    <n v="0.98697916666666663"/>
    <n v="0"/>
    <n v="128"/>
    <n v="103"/>
    <n v="25"/>
    <m/>
    <m/>
    <n v="7"/>
    <m/>
    <n v="0.98697916666666663"/>
    <n v="0.95830000000000004"/>
    <n v="0.97919999999999996"/>
    <n v="126"/>
    <n v="127"/>
    <n v="127"/>
    <n v="126"/>
    <n v="127"/>
    <n v="125"/>
    <s v="Housing Authority City of Fort Lauderdale"/>
    <m/>
    <n v="26.131250000000001"/>
    <n v="-80.157638888888897"/>
  </r>
  <r>
    <n v="2558"/>
    <x v="5"/>
    <s v="Broward - Elderly - Active"/>
    <x v="0"/>
    <s v="Sailboat Bend"/>
    <s v="HC9 '12"/>
    <s v="Elderly"/>
    <s v="Active"/>
    <n v="1"/>
    <n v="105"/>
    <n v="630"/>
    <n v="609"/>
    <n v="0.96666666666666667"/>
    <n v="0"/>
    <n v="105"/>
    <n v="84"/>
    <n v="21"/>
    <m/>
    <m/>
    <n v="11"/>
    <m/>
    <n v="0.96666666666666667"/>
    <n v="0.99839999999999995"/>
    <m/>
    <n v="99"/>
    <n v="99"/>
    <n v="102"/>
    <n v="102"/>
    <n v="104"/>
    <n v="103"/>
    <s v="Atlantic Pacific Communities LLC"/>
    <m/>
    <n v="26.117416666666699"/>
    <n v="-80.1478888888889"/>
  </r>
  <r>
    <n v="2798"/>
    <x v="5"/>
    <s v="Broward - Elderly - Active"/>
    <x v="0"/>
    <s v="St. Andrew Tower II"/>
    <s v="HC9 '15"/>
    <s v="Elderly"/>
    <s v="Active"/>
    <n v="1"/>
    <n v="219"/>
    <n v="1314"/>
    <n v="1127"/>
    <n v="0.85768645357686457"/>
    <n v="0"/>
    <n v="219"/>
    <n v="176"/>
    <n v="43"/>
    <m/>
    <m/>
    <n v="22"/>
    <m/>
    <n v="0.85768645357686457"/>
    <n v="0.97719999999999996"/>
    <m/>
    <n v="187"/>
    <n v="188"/>
    <n v="188"/>
    <n v="188"/>
    <n v="188"/>
    <n v="188"/>
    <m/>
    <m/>
    <n v="26.264028"/>
    <n v="-80.259113999999997"/>
  </r>
  <r>
    <n v="2609"/>
    <x v="5"/>
    <s v="Broward - Elderly - Active"/>
    <x v="0"/>
    <s v="Village Place"/>
    <s v="HC9 '12"/>
    <s v="Elderly"/>
    <s v="Active"/>
    <n v="1"/>
    <n v="112"/>
    <n v="672"/>
    <n v="670"/>
    <n v="0.99702380952380953"/>
    <n v="0"/>
    <n v="112"/>
    <n v="90"/>
    <n v="22"/>
    <m/>
    <m/>
    <n v="6"/>
    <m/>
    <n v="0.99702380952380953"/>
    <n v="0.99399999999999999"/>
    <n v="0.99639999999999995"/>
    <n v="112"/>
    <n v="112"/>
    <n v="111"/>
    <n v="112"/>
    <n v="111"/>
    <n v="112"/>
    <s v="Housing Trust Group LLC"/>
    <m/>
    <n v="26.132694000000001"/>
    <n v="-80.139416999999995"/>
  </r>
  <r>
    <n v="2687"/>
    <x v="5"/>
    <s v="Broward - Elderly - Lease-Up"/>
    <x v="7"/>
    <s v="Northwest Gardens V"/>
    <s v="ELI '14|HC4 '15|S '14"/>
    <s v="Elderly"/>
    <s v="Lease-Up"/>
    <n v="1"/>
    <n v="200"/>
    <n v="1200"/>
    <n v="638"/>
    <n v="0.53166666666666662"/>
    <n v="0"/>
    <n v="200"/>
    <n v="160"/>
    <n v="40"/>
    <m/>
    <m/>
    <n v="10"/>
    <m/>
    <n v="0.53166666666666662"/>
    <n v="0.5"/>
    <m/>
    <n v="123"/>
    <n v="108"/>
    <n v="109"/>
    <n v="99"/>
    <n v="100"/>
    <n v="99"/>
    <s v="Atlantic Pacific Communities LLC"/>
    <m/>
    <n v="26.120806000000002"/>
    <n v="-80.164556000000005"/>
  </r>
  <r>
    <n v="2853"/>
    <x v="5"/>
    <s v="Broward - Elderly - Pipeline"/>
    <x v="1"/>
    <s v="Arbor View"/>
    <s v="HC9 '16"/>
    <s v="Elderly"/>
    <s v="Pipeline"/>
    <n v="1"/>
    <n v="100"/>
    <n v="0"/>
    <n v="0"/>
    <n v="0"/>
    <n v="0"/>
    <n v="100"/>
    <n v="80"/>
    <n v="20"/>
    <m/>
    <m/>
    <n v="5"/>
    <m/>
    <m/>
    <m/>
    <m/>
    <m/>
    <m/>
    <m/>
    <m/>
    <m/>
    <m/>
    <m/>
    <m/>
    <n v="26.267824999999998"/>
    <n v="-80.200939000000005"/>
  </r>
  <r>
    <n v="2866"/>
    <x v="5"/>
    <s v="Broward - Elderly - Pipeline"/>
    <x v="1"/>
    <s v="Douglas Gardens V"/>
    <s v="ELI '16|HC4 '16|B '16|S '16"/>
    <s v="Elderly"/>
    <s v="Pipeline"/>
    <n v="1"/>
    <n v="110"/>
    <n v="0"/>
    <n v="0"/>
    <n v="0"/>
    <n v="0"/>
    <n v="110"/>
    <n v="88"/>
    <n v="22"/>
    <m/>
    <m/>
    <n v="6"/>
    <m/>
    <m/>
    <m/>
    <m/>
    <m/>
    <m/>
    <m/>
    <m/>
    <m/>
    <m/>
    <m/>
    <m/>
    <n v="26.004857999999999"/>
    <n v="-80.259392000000005"/>
  </r>
  <r>
    <n v="2763"/>
    <x v="5"/>
    <s v="Broward - Elderly - Pipeline"/>
    <x v="1"/>
    <s v="Heritage at Pompano Station"/>
    <s v="HC9 '15"/>
    <s v="Elderly"/>
    <s v="Pipeline"/>
    <n v="1"/>
    <n v="116"/>
    <n v="0"/>
    <n v="0"/>
    <n v="0"/>
    <n v="0"/>
    <n v="116"/>
    <n v="93"/>
    <n v="23"/>
    <m/>
    <m/>
    <n v="6"/>
    <m/>
    <m/>
    <m/>
    <m/>
    <m/>
    <m/>
    <m/>
    <m/>
    <m/>
    <m/>
    <m/>
    <m/>
    <n v="26.235225"/>
    <n v="-80.124397220000006"/>
  </r>
  <r>
    <n v="2887"/>
    <x v="5"/>
    <s v="Broward - Elderly - Pipeline"/>
    <x v="1"/>
    <s v="Palms of Deerfield"/>
    <s v="ELI '16|HC4 '16|S '16"/>
    <s v="Elderly"/>
    <s v="Pipeline"/>
    <n v="1"/>
    <n v="100"/>
    <n v="0"/>
    <n v="0"/>
    <n v="0"/>
    <m/>
    <n v="100"/>
    <n v="100"/>
    <m/>
    <m/>
    <m/>
    <n v="5"/>
    <m/>
    <m/>
    <m/>
    <m/>
    <m/>
    <m/>
    <m/>
    <m/>
    <m/>
    <m/>
    <m/>
    <m/>
    <n v="26.323453000000001"/>
    <n v="-80.105108000000001"/>
  </r>
  <r>
    <n v="1113"/>
    <x v="5"/>
    <s v="Broward - Elderly|MR - Active"/>
    <x v="6"/>
    <s v="Colonial Park"/>
    <s v="HC4 '03|LB '02|S '02"/>
    <s v="Elderly|MR"/>
    <s v="Active"/>
    <n v="1"/>
    <n v="160"/>
    <n v="960"/>
    <n v="947"/>
    <n v="0.98645833333333333"/>
    <n v="1"/>
    <n v="159"/>
    <n v="128"/>
    <n v="32"/>
    <m/>
    <m/>
    <m/>
    <m/>
    <n v="0.98645833333333333"/>
    <n v="0.98750000000000004"/>
    <n v="0.98650000000000004"/>
    <n v="158"/>
    <n v="159"/>
    <n v="158"/>
    <n v="158"/>
    <n v="157"/>
    <n v="157"/>
    <s v="Related Companies of New York"/>
    <m/>
    <n v="26.245999999999999"/>
    <n v="-80.194400000000002"/>
  </r>
  <r>
    <n v="1129"/>
    <x v="5"/>
    <s v="Broward - Elderly|MR - Active"/>
    <x v="6"/>
    <s v="Meridian - Hollywood"/>
    <s v="HC4 '03|LB '02|S '02"/>
    <s v="Elderly|MR"/>
    <s v="Active"/>
    <n v="1"/>
    <n v="160"/>
    <n v="960"/>
    <n v="947"/>
    <n v="0.98645833333333333"/>
    <n v="1"/>
    <n v="159"/>
    <n v="128"/>
    <n v="31"/>
    <m/>
    <m/>
    <m/>
    <m/>
    <n v="0.98645833333333333"/>
    <n v="0.97919999999999996"/>
    <n v="0.95420000000000005"/>
    <n v="156"/>
    <n v="158"/>
    <n v="160"/>
    <n v="156"/>
    <n v="159"/>
    <n v="158"/>
    <s v="Related Companies of New York"/>
    <m/>
    <n v="26.035799999999998"/>
    <n v="-80.160499999999999"/>
  </r>
  <r>
    <n v="1108"/>
    <x v="5"/>
    <s v="Broward - Family - Active"/>
    <x v="2"/>
    <s v="Atlantic Palms"/>
    <s v="HC9 '02"/>
    <s v="Family"/>
    <s v="Active"/>
    <n v="1"/>
    <n v="145"/>
    <n v="725"/>
    <n v="716"/>
    <n v="0.98758620689655174"/>
    <n v="0"/>
    <n v="145"/>
    <m/>
    <n v="145"/>
    <m/>
    <m/>
    <m/>
    <m/>
    <n v="0.98758620689655174"/>
    <n v="0.99429999999999996"/>
    <n v="0.97240000000000004"/>
    <m/>
    <n v="145"/>
    <n v="145"/>
    <n v="143"/>
    <n v="143"/>
    <n v="140"/>
    <s v="Creative Choice Homes, Inc."/>
    <m/>
    <n v="26.244"/>
    <n v="-80.130600000000001"/>
  </r>
  <r>
    <n v="646"/>
    <x v="5"/>
    <s v="Broward - Family - Active"/>
    <x v="2"/>
    <s v="Banyan Pointe"/>
    <s v="HC4 '00|S '00"/>
    <s v="Family"/>
    <s v="Active"/>
    <n v="1"/>
    <n v="300"/>
    <n v="1800"/>
    <n v="1798"/>
    <n v="0.99888888888888894"/>
    <n v="0"/>
    <n v="300"/>
    <m/>
    <n v="300"/>
    <m/>
    <m/>
    <m/>
    <m/>
    <n v="0.99888888888888894"/>
    <n v="1"/>
    <n v="0.99939999999999996"/>
    <n v="300"/>
    <n v="300"/>
    <n v="299"/>
    <n v="299"/>
    <n v="300"/>
    <n v="300"/>
    <s v="Cornerstone Group Development LLC"/>
    <m/>
    <n v="26.288875000000001"/>
    <n v="-80.172622000000004"/>
  </r>
  <r>
    <n v="106"/>
    <x v="5"/>
    <s v="Broward - Family - Active"/>
    <x v="2"/>
    <s v="Bridgewater Place"/>
    <s v="HC4 '99"/>
    <s v="Family"/>
    <s v="Active"/>
    <n v="1"/>
    <n v="312"/>
    <n v="1872"/>
    <n v="1862"/>
    <n v="0.99465811965811968"/>
    <n v="0"/>
    <n v="312"/>
    <m/>
    <n v="312"/>
    <m/>
    <m/>
    <m/>
    <m/>
    <n v="0.99465811965811968"/>
    <n v="0.99729999999999996"/>
    <n v="0.99470000000000003"/>
    <n v="311"/>
    <n v="309"/>
    <n v="310"/>
    <n v="309"/>
    <n v="312"/>
    <n v="311"/>
    <s v="Cornerstone Group Development LLC"/>
    <m/>
    <n v="26.180399999999999"/>
    <n v="-80.181700000000006"/>
  </r>
  <r>
    <n v="112"/>
    <x v="5"/>
    <s v="Broward - Family - Active"/>
    <x v="2"/>
    <s v="Broward Gardens"/>
    <s v="HC9 '12"/>
    <s v="Family"/>
    <s v="Active"/>
    <n v="1"/>
    <n v="96"/>
    <n v="576"/>
    <n v="576"/>
    <n v="1"/>
    <n v="0"/>
    <n v="96"/>
    <m/>
    <n v="96"/>
    <m/>
    <m/>
    <n v="10"/>
    <m/>
    <n v="1"/>
    <n v="1"/>
    <n v="0.99829999999999997"/>
    <n v="96"/>
    <n v="96"/>
    <n v="96"/>
    <n v="96"/>
    <n v="96"/>
    <n v="96"/>
    <s v="Southport Financial Services, Inc"/>
    <n v="96"/>
    <n v="26.150638888888899"/>
    <n v="-80.183194444444396"/>
  </r>
  <r>
    <n v="2366"/>
    <x v="5"/>
    <s v="Broward - Family - Active"/>
    <x v="2"/>
    <s v="Captiva Cove"/>
    <s v="HC4 '12|H '10|B '10"/>
    <s v="Family"/>
    <s v="Active"/>
    <n v="1"/>
    <n v="264"/>
    <n v="1584"/>
    <n v="1578"/>
    <n v="0.99621212121212122"/>
    <n v="0"/>
    <n v="264"/>
    <m/>
    <n v="264"/>
    <m/>
    <m/>
    <m/>
    <m/>
    <n v="0.99621212121212122"/>
    <n v="0.99560000000000004"/>
    <n v="0.99490000000000001"/>
    <n v="263"/>
    <n v="263"/>
    <n v="263"/>
    <n v="263"/>
    <n v="263"/>
    <n v="263"/>
    <s v="Cornerstone Group Development LLC"/>
    <m/>
    <n v="26.215"/>
    <n v="-80.132099999999994"/>
  </r>
  <r>
    <n v="2669"/>
    <x v="5"/>
    <s v="Broward - Family - Active"/>
    <x v="2"/>
    <s v="Captiva Cove II"/>
    <s v="HC4 '14|H '14|B '14"/>
    <s v="Family"/>
    <s v="Active"/>
    <n v="1"/>
    <n v="88"/>
    <n v="528"/>
    <n v="527"/>
    <n v="0.99810606060606055"/>
    <n v="0"/>
    <n v="88"/>
    <m/>
    <n v="88"/>
    <m/>
    <m/>
    <m/>
    <m/>
    <n v="0.99810606060606055"/>
    <n v="0.2727"/>
    <m/>
    <n v="87"/>
    <n v="88"/>
    <n v="88"/>
    <n v="88"/>
    <n v="88"/>
    <n v="88"/>
    <s v="Cornerstone Group Development LLC"/>
    <m/>
    <n v="26.215"/>
    <n v="-80.132099999999994"/>
  </r>
  <r>
    <n v="2671"/>
    <x v="5"/>
    <s v="Broward - Family - Active"/>
    <x v="2"/>
    <s v="Caravel Arms"/>
    <s v="ELI '14|HC4 '14|B '14|S '14"/>
    <s v="Family"/>
    <s v="Active"/>
    <n v="1"/>
    <n v="110"/>
    <n v="660"/>
    <n v="656"/>
    <n v="0.9939393939393939"/>
    <n v="0"/>
    <n v="110"/>
    <m/>
    <n v="110"/>
    <m/>
    <m/>
    <n v="11"/>
    <m/>
    <n v="0.9939393939393939"/>
    <n v="0.98029999999999995"/>
    <n v="0.83479999999999999"/>
    <n v="110"/>
    <n v="109"/>
    <n v="108"/>
    <n v="109"/>
    <n v="110"/>
    <n v="110"/>
    <s v="Southport Financial Services, Inc"/>
    <n v="93"/>
    <n v="26.156333"/>
    <n v="-80.215138999999994"/>
  </r>
  <r>
    <n v="157"/>
    <x v="5"/>
    <s v="Broward - Family - Active"/>
    <x v="2"/>
    <s v="Chaves Lake"/>
    <s v="HC4 '01|S '00"/>
    <s v="Family"/>
    <s v="Active"/>
    <n v="1"/>
    <n v="238"/>
    <n v="1190"/>
    <n v="1180"/>
    <n v="0.99159663865546221"/>
    <n v="0"/>
    <n v="238"/>
    <m/>
    <n v="238"/>
    <m/>
    <m/>
    <m/>
    <m/>
    <n v="0.99159663865546221"/>
    <n v="1"/>
    <n v="0.97970000000000002"/>
    <m/>
    <n v="237"/>
    <n v="237"/>
    <n v="236"/>
    <n v="233"/>
    <n v="237"/>
    <s v="RS Development Corporation"/>
    <m/>
    <n v="25.9937"/>
    <n v="-80.150700000000001"/>
  </r>
  <r>
    <n v="212"/>
    <x v="5"/>
    <s v="Broward - Family - Active"/>
    <x v="2"/>
    <s v="Cross Keys II"/>
    <s v="HC4 '98"/>
    <s v="Family"/>
    <s v="Active"/>
    <n v="1"/>
    <n v="240"/>
    <n v="1440"/>
    <n v="1439"/>
    <n v="0.99930555555555556"/>
    <n v="0"/>
    <n v="240"/>
    <m/>
    <n v="240"/>
    <m/>
    <m/>
    <m/>
    <m/>
    <n v="0.99930555555555556"/>
    <n v="0.99929999999999997"/>
    <n v="0.99439999999999995"/>
    <n v="240"/>
    <n v="239"/>
    <n v="240"/>
    <n v="240"/>
    <n v="240"/>
    <n v="240"/>
    <s v="Cornerstone Group Development LLC"/>
    <m/>
    <n v="26.202200000000001"/>
    <n v="-80.236199999999997"/>
  </r>
  <r>
    <n v="1475"/>
    <x v="5"/>
    <s v="Broward - Family - Active"/>
    <x v="2"/>
    <s v="Crystal Lakes"/>
    <s v="HC9 '04"/>
    <s v="Family"/>
    <s v="Active"/>
    <n v="1"/>
    <n v="190"/>
    <n v="1140"/>
    <n v="1135"/>
    <n v="0.99561403508771928"/>
    <n v="0"/>
    <n v="190"/>
    <m/>
    <n v="190"/>
    <m/>
    <m/>
    <m/>
    <m/>
    <n v="0.99561403508771928"/>
    <n v="0.99039999999999995"/>
    <n v="0.99209999999999998"/>
    <n v="190"/>
    <n v="188"/>
    <n v="190"/>
    <n v="190"/>
    <n v="188"/>
    <n v="189"/>
    <s v="Broward County Housing Authority"/>
    <m/>
    <n v="26.037700000000001"/>
    <n v="-80.155199999999994"/>
  </r>
  <r>
    <n v="1487"/>
    <x v="5"/>
    <s v="Broward - Family - Active"/>
    <x v="2"/>
    <s v="Cypress Grove"/>
    <s v="HC4 '05|LB '04|S '04"/>
    <s v="Family"/>
    <s v="Active"/>
    <n v="1"/>
    <n v="814"/>
    <n v="4884"/>
    <n v="4469"/>
    <n v="0.91502866502866498"/>
    <n v="0"/>
    <n v="814"/>
    <m/>
    <n v="814"/>
    <m/>
    <m/>
    <m/>
    <m/>
    <n v="0.91502866502866498"/>
    <n v="0.7611"/>
    <n v="0.87370000000000003"/>
    <n v="743"/>
    <n v="745"/>
    <n v="747"/>
    <n v="747"/>
    <n v="744"/>
    <n v="743"/>
    <s v="Housing Preservation Trust Inc."/>
    <m/>
    <n v="26.150400000000001"/>
    <n v="-80.204999999999998"/>
  </r>
  <r>
    <n v="1599"/>
    <x v="5"/>
    <s v="Broward - Family - Active"/>
    <x v="2"/>
    <s v="Dixie Court"/>
    <s v="HC9 '06|S '06"/>
    <s v="Family"/>
    <s v="Active"/>
    <n v="1"/>
    <n v="122"/>
    <n v="732"/>
    <n v="721"/>
    <n v="0.98497267759562845"/>
    <n v="0"/>
    <n v="122"/>
    <m/>
    <n v="122"/>
    <m/>
    <m/>
    <m/>
    <m/>
    <n v="0.98497267759562845"/>
    <n v="0.9617"/>
    <n v="0.9536"/>
    <n v="122"/>
    <n v="122"/>
    <n v="118"/>
    <n v="120"/>
    <n v="120"/>
    <n v="119"/>
    <s v="Housing Enterprises of Fort Lauderdale Inc."/>
    <m/>
    <n v="26.125699999999998"/>
    <n v="-80.154399999999995"/>
  </r>
  <r>
    <n v="1734"/>
    <x v="5"/>
    <s v="Broward - Family - Active"/>
    <x v="2"/>
    <s v="Dixie Court II"/>
    <s v="HC4 '08|B '06|RRLP '06"/>
    <s v="Family"/>
    <s v="Active"/>
    <n v="1"/>
    <n v="32"/>
    <n v="192"/>
    <n v="187"/>
    <n v="0.97395833333333337"/>
    <n v="0"/>
    <n v="32"/>
    <m/>
    <n v="32"/>
    <m/>
    <m/>
    <m/>
    <m/>
    <n v="0.97395833333333337"/>
    <n v="0.97399999999999998"/>
    <n v="0.91669999999999996"/>
    <n v="31"/>
    <n v="31"/>
    <n v="31"/>
    <n v="32"/>
    <n v="32"/>
    <n v="30"/>
    <s v="Housing Enterprises of Fort Lauderdale Inc."/>
    <m/>
    <n v="26.125"/>
    <n v="-80.155699999999996"/>
  </r>
  <r>
    <n v="1920"/>
    <x v="5"/>
    <s v="Broward - Family - Active"/>
    <x v="2"/>
    <s v="Dixie Court III"/>
    <s v="ELI '07|HC9 '08"/>
    <s v="Family"/>
    <s v="Active"/>
    <n v="1"/>
    <n v="100"/>
    <n v="500"/>
    <n v="494"/>
    <n v="0.98799999999999999"/>
    <n v="0"/>
    <n v="100"/>
    <m/>
    <n v="100"/>
    <m/>
    <m/>
    <m/>
    <m/>
    <n v="0.98799999999999999"/>
    <n v="0.94669999999999999"/>
    <n v="0.95830000000000004"/>
    <m/>
    <n v="99"/>
    <n v="99"/>
    <n v="99"/>
    <n v="99"/>
    <n v="98"/>
    <s v="Housing Enterprises of Fort Lauderdale Inc."/>
    <m/>
    <n v="26.1251"/>
    <n v="-80.155799999999999"/>
  </r>
  <r>
    <n v="2240"/>
    <x v="5"/>
    <s v="Broward - Family - Active"/>
    <x v="2"/>
    <s v="Dr. Kennedy Homes"/>
    <s v="X '10|HC9 '10"/>
    <s v="Family"/>
    <s v="Active"/>
    <n v="1"/>
    <n v="132"/>
    <n v="792"/>
    <n v="761"/>
    <n v="0.96085858585858586"/>
    <n v="0"/>
    <n v="132"/>
    <m/>
    <n v="132"/>
    <m/>
    <m/>
    <n v="7"/>
    <m/>
    <n v="0.96085858585858586"/>
    <n v="0.94950000000000001"/>
    <n v="0.92269999999999996"/>
    <n v="129"/>
    <n v="127"/>
    <n v="124"/>
    <n v="126"/>
    <n v="128"/>
    <n v="127"/>
    <s v="Housing Enterprises of Fort Lauderdale Inc."/>
    <m/>
    <n v="26.1219"/>
    <n v="-80.155299999999997"/>
  </r>
  <r>
    <n v="1162"/>
    <x v="5"/>
    <s v="Broward - Family - Active"/>
    <x v="2"/>
    <s v="Eagle Pointe"/>
    <s v="HC4 '02|S '04"/>
    <s v="Family"/>
    <s v="Active"/>
    <n v="1"/>
    <n v="192"/>
    <n v="1152"/>
    <n v="1146"/>
    <n v="0.99479166666666663"/>
    <n v="0"/>
    <n v="192"/>
    <m/>
    <n v="192"/>
    <m/>
    <m/>
    <m/>
    <m/>
    <n v="0.99479166666666663"/>
    <n v="0.99829999999999997"/>
    <n v="0.99480000000000002"/>
    <n v="192"/>
    <n v="190"/>
    <n v="192"/>
    <n v="190"/>
    <n v="191"/>
    <n v="191"/>
    <s v="Cornerstone Group Development LLC"/>
    <m/>
    <n v="26.2315"/>
    <n v="-80.150099999999995"/>
  </r>
  <r>
    <n v="2487"/>
    <x v="5"/>
    <s v="Broward - Family - Active"/>
    <x v="2"/>
    <s v="East Village"/>
    <s v="X '10|HC9 '10"/>
    <s v="Family"/>
    <s v="Active"/>
    <n v="1"/>
    <n v="155"/>
    <n v="930"/>
    <n v="926"/>
    <n v="0.99569892473118282"/>
    <n v="0"/>
    <n v="155"/>
    <m/>
    <n v="155"/>
    <m/>
    <m/>
    <n v="8"/>
    <m/>
    <n v="0.99569892473118282"/>
    <n v="0.98819999999999997"/>
    <n v="0.98060000000000003"/>
    <n v="154"/>
    <n v="155"/>
    <n v="154"/>
    <n v="154"/>
    <n v="154"/>
    <n v="155"/>
    <s v="Broward County Housing Authority"/>
    <m/>
    <n v="26.040434999999999"/>
    <n v="-80.238326000000001"/>
  </r>
  <r>
    <n v="1074"/>
    <x v="5"/>
    <s v="Broward - Family - Active"/>
    <x v="2"/>
    <s v="Emerald Palms - Fort Lauderdale"/>
    <s v="HC4 '01|S '01"/>
    <s v="Family"/>
    <s v="Active"/>
    <n v="1"/>
    <n v="318"/>
    <n v="1908"/>
    <n v="1850"/>
    <n v="0.96960167714884693"/>
    <n v="0"/>
    <n v="318"/>
    <m/>
    <n v="318"/>
    <m/>
    <m/>
    <m/>
    <m/>
    <n v="0.96960167714884693"/>
    <n v="0.97250000000000003"/>
    <m/>
    <n v="311"/>
    <n v="304"/>
    <n v="309"/>
    <n v="310"/>
    <n v="306"/>
    <n v="310"/>
    <s v="Park Place Enterprises"/>
    <m/>
    <n v="26.054600000000001"/>
    <n v="-80.204499999999996"/>
  </r>
  <r>
    <n v="261"/>
    <x v="5"/>
    <s v="Broward - Family - Active"/>
    <x v="2"/>
    <s v="Falls at Bonaventure"/>
    <s v="HC9 '93"/>
    <s v="Family"/>
    <s v="Active"/>
    <n v="1"/>
    <n v="300"/>
    <n v="1800"/>
    <n v="1800"/>
    <n v="1"/>
    <n v="0"/>
    <n v="300"/>
    <m/>
    <n v="300"/>
    <m/>
    <m/>
    <m/>
    <m/>
    <n v="1"/>
    <n v="1"/>
    <n v="1"/>
    <n v="300"/>
    <n v="300"/>
    <n v="300"/>
    <n v="300"/>
    <n v="300"/>
    <n v="300"/>
    <s v="Roizman and Company"/>
    <m/>
    <n v="26.125900000000001"/>
    <n v="-80.375200000000007"/>
  </r>
  <r>
    <n v="1776"/>
    <x v="5"/>
    <s v="Broward - Family - Active"/>
    <x v="2"/>
    <s v="Golden Square"/>
    <s v="HC9 '06"/>
    <s v="Family"/>
    <s v="Active"/>
    <n v="1"/>
    <n v="182"/>
    <n v="1092"/>
    <n v="1083"/>
    <n v="0.99175824175824179"/>
    <n v="0"/>
    <n v="182"/>
    <m/>
    <n v="182"/>
    <m/>
    <m/>
    <m/>
    <m/>
    <n v="0.99175824175824179"/>
    <n v="0.99270000000000003"/>
    <n v="0.97799999999999998"/>
    <n v="178"/>
    <n v="181"/>
    <n v="181"/>
    <n v="181"/>
    <n v="180"/>
    <n v="182"/>
    <s v="Pompano Beach Housing Authority"/>
    <m/>
    <n v="26.244599999999998"/>
    <n v="-80.146500000000003"/>
  </r>
  <r>
    <n v="1707"/>
    <x v="5"/>
    <s v="Broward - Family - Active"/>
    <x v="2"/>
    <s v="Golden Villas"/>
    <s v="HC4 '08|LB '08|RRLP '06"/>
    <s v="Family"/>
    <s v="Active"/>
    <n v="1"/>
    <n v="120"/>
    <n v="720"/>
    <n v="719"/>
    <n v="0.99861111111111112"/>
    <n v="0"/>
    <n v="120"/>
    <m/>
    <n v="120"/>
    <m/>
    <m/>
    <m/>
    <m/>
    <n v="0.99861111111111112"/>
    <n v="0.99580000000000002"/>
    <n v="0.98470000000000002"/>
    <n v="119"/>
    <n v="120"/>
    <n v="120"/>
    <n v="120"/>
    <n v="120"/>
    <n v="120"/>
    <s v="Pinnacle Housing Group LLC"/>
    <m/>
    <n v="26.244"/>
    <n v="-80.146500000000003"/>
  </r>
  <r>
    <n v="319"/>
    <x v="5"/>
    <s v="Broward - Family - Active"/>
    <x v="2"/>
    <s v="Gulfstream"/>
    <s v="HC4 '01|B '98"/>
    <s v="Family"/>
    <s v="Active"/>
    <n v="1"/>
    <n v="96"/>
    <n v="480"/>
    <n v="435"/>
    <n v="0.90625"/>
    <n v="0"/>
    <n v="96"/>
    <m/>
    <n v="96"/>
    <m/>
    <m/>
    <m/>
    <m/>
    <n v="0.90625"/>
    <n v="0.96699999999999997"/>
    <n v="0.96179999999999999"/>
    <n v="88"/>
    <n v="87"/>
    <n v="85"/>
    <n v="87"/>
    <n v="88"/>
    <m/>
    <s v="Partnership Inc."/>
    <m/>
    <n v="26.052499999999998"/>
    <n v="-80.150300000000001"/>
  </r>
  <r>
    <n v="1215"/>
    <x v="5"/>
    <s v="Broward - Family - Active"/>
    <x v="2"/>
    <s v="Harbour Cove"/>
    <s v="HC4 '03|LB '03|S '03"/>
    <s v="Family"/>
    <s v="Active"/>
    <n v="1"/>
    <n v="212"/>
    <n v="1272"/>
    <n v="1270"/>
    <n v="0.99842767295597479"/>
    <n v="0"/>
    <n v="212"/>
    <m/>
    <n v="212"/>
    <m/>
    <m/>
    <m/>
    <m/>
    <n v="0.99842767295597479"/>
    <n v="0.99839999999999995"/>
    <n v="0.99060000000000004"/>
    <n v="212"/>
    <n v="211"/>
    <n v="211"/>
    <n v="212"/>
    <n v="212"/>
    <n v="212"/>
    <s v="Cornerstone Group Development LLC"/>
    <m/>
    <n v="25.9863"/>
    <n v="-80.161100000000005"/>
  </r>
  <r>
    <n v="350"/>
    <x v="5"/>
    <s v="Broward - Family - Active"/>
    <x v="2"/>
    <s v="Heron Pointe"/>
    <s v="HC4 '98|S '99"/>
    <s v="Family"/>
    <s v="Active"/>
    <n v="1"/>
    <n v="200"/>
    <n v="1200"/>
    <n v="1190"/>
    <n v="0.9916666666666667"/>
    <n v="0"/>
    <n v="200"/>
    <m/>
    <n v="200"/>
    <m/>
    <m/>
    <m/>
    <m/>
    <n v="0.9916666666666667"/>
    <n v="0.99080000000000001"/>
    <n v="0.99"/>
    <n v="198"/>
    <n v="200"/>
    <n v="200"/>
    <n v="197"/>
    <n v="199"/>
    <n v="196"/>
    <s v="Cornerstone Group Development LLC"/>
    <m/>
    <n v="25.989799999999999"/>
    <n v="-80.251300000000001"/>
  </r>
  <r>
    <n v="1157"/>
    <x v="5"/>
    <s v="Broward - Family - Active"/>
    <x v="2"/>
    <s v="Laguna Pointe"/>
    <s v="HC4 '02|LB '02|S '02"/>
    <s v="Family"/>
    <s v="Active"/>
    <n v="1"/>
    <n v="188"/>
    <n v="1128"/>
    <n v="1127"/>
    <n v="0.99911347517730498"/>
    <n v="0"/>
    <n v="188"/>
    <m/>
    <n v="188"/>
    <m/>
    <m/>
    <m/>
    <m/>
    <n v="0.99911347517730498"/>
    <n v="0.99909999999999999"/>
    <n v="0.99560000000000004"/>
    <n v="188"/>
    <n v="188"/>
    <n v="188"/>
    <n v="188"/>
    <n v="188"/>
    <n v="187"/>
    <s v="Cornerstone Group Development LLC"/>
    <m/>
    <n v="26.210799999999999"/>
    <n v="-80.135499999999993"/>
  </r>
  <r>
    <n v="242"/>
    <x v="5"/>
    <s v="Broward - Family - Active"/>
    <x v="2"/>
    <s v="Lauderhill Point"/>
    <s v="HC4 '08|LB '08|B '89"/>
    <s v="Family"/>
    <s v="Active"/>
    <n v="1"/>
    <n v="176"/>
    <n v="1056"/>
    <n v="1051"/>
    <n v="0.99526515151515149"/>
    <n v="0"/>
    <n v="176"/>
    <m/>
    <n v="176"/>
    <m/>
    <m/>
    <m/>
    <m/>
    <n v="0.99526515151515149"/>
    <n v="1"/>
    <n v="0.99050000000000005"/>
    <n v="175"/>
    <n v="176"/>
    <n v="175"/>
    <n v="176"/>
    <n v="174"/>
    <n v="175"/>
    <s v="Michaels Development Company, Inc."/>
    <n v="174"/>
    <n v="26.150600000000001"/>
    <n v="-80.188000000000002"/>
  </r>
  <r>
    <n v="2494"/>
    <x v="5"/>
    <s v="Broward - Family - Active"/>
    <x v="2"/>
    <s v="Monterra"/>
    <s v="HC4 '11|H '10|B '10"/>
    <s v="Family"/>
    <s v="Active"/>
    <n v="1"/>
    <n v="300"/>
    <n v="1800"/>
    <n v="1795"/>
    <n v="0.99722222222222223"/>
    <n v="0"/>
    <n v="300"/>
    <m/>
    <n v="300"/>
    <m/>
    <m/>
    <m/>
    <m/>
    <n v="0.99722222222222223"/>
    <n v="0.99439999999999995"/>
    <n v="0.98609999999999998"/>
    <n v="299"/>
    <n v="298"/>
    <n v="299"/>
    <n v="300"/>
    <n v="299"/>
    <n v="300"/>
    <s v="NRP Group LLC"/>
    <m/>
    <n v="26.033705999999999"/>
    <n v="-80.253045999999998"/>
  </r>
  <r>
    <n v="2485"/>
    <x v="5"/>
    <s v="Broward - Family - Active"/>
    <x v="2"/>
    <s v="Northwest Gardens III"/>
    <s v="X '10|HC9 '10"/>
    <s v="Family"/>
    <s v="Active"/>
    <n v="1"/>
    <n v="150"/>
    <n v="900"/>
    <n v="873"/>
    <n v="0.97"/>
    <n v="0"/>
    <n v="150"/>
    <m/>
    <n v="150"/>
    <m/>
    <m/>
    <n v="8"/>
    <m/>
    <n v="0.97"/>
    <n v="0.99"/>
    <n v="0.95889999999999997"/>
    <n v="149"/>
    <n v="145"/>
    <n v="143"/>
    <n v="145"/>
    <n v="146"/>
    <n v="145"/>
    <s v="Housing Enterprises of Fort Lauderdale Inc."/>
    <m/>
    <n v="26.133652000000001"/>
    <n v="-80.159317999999999"/>
  </r>
  <r>
    <n v="2509"/>
    <x v="5"/>
    <s v="Broward - Family - Active"/>
    <x v="2"/>
    <s v="Northwest Gardens IV"/>
    <s v="HC9 '12"/>
    <s v="Family"/>
    <s v="Active"/>
    <n v="1"/>
    <n v="138"/>
    <n v="828"/>
    <n v="797"/>
    <n v="0.9625603864734299"/>
    <n v="0"/>
    <n v="138"/>
    <m/>
    <n v="138"/>
    <m/>
    <m/>
    <n v="7"/>
    <m/>
    <n v="0.9625603864734299"/>
    <n v="0.95650000000000002"/>
    <n v="0.95289999999999997"/>
    <n v="134"/>
    <n v="128"/>
    <n v="132"/>
    <n v="135"/>
    <n v="133"/>
    <n v="135"/>
    <s v="Housing Authority City of Fort Lauderdale"/>
    <m/>
    <n v="26.131250000000001"/>
    <n v="-80.158527777777806"/>
  </r>
  <r>
    <n v="564"/>
    <x v="5"/>
    <s v="Broward - Family - Active"/>
    <x v="2"/>
    <s v="Oaks at Pompano"/>
    <s v="HC4 '97"/>
    <s v="Family"/>
    <s v="Active"/>
    <n v="1"/>
    <n v="224"/>
    <n v="1344"/>
    <n v="1334"/>
    <n v="0.99255952380952384"/>
    <n v="0"/>
    <n v="224"/>
    <m/>
    <n v="224"/>
    <m/>
    <m/>
    <m/>
    <m/>
    <n v="0.99255952380952384"/>
    <n v="0.97689999999999999"/>
    <n v="0.98880000000000001"/>
    <n v="224"/>
    <n v="224"/>
    <n v="223"/>
    <n v="222"/>
    <n v="221"/>
    <n v="220"/>
    <s v="Cornerstone Group Development LLC"/>
    <m/>
    <n v="26.2302"/>
    <n v="-80.131799999999998"/>
  </r>
  <r>
    <n v="2094"/>
    <x v="5"/>
    <s v="Broward - Family - Active"/>
    <x v="2"/>
    <s v="Palms of Deerfield Beach"/>
    <s v="HC4 '07|LB '07"/>
    <s v="Family"/>
    <s v="Active"/>
    <n v="1"/>
    <n v="56"/>
    <n v="336"/>
    <n v="333"/>
    <n v="0.9910714285714286"/>
    <n v="0"/>
    <n v="56"/>
    <m/>
    <n v="56"/>
    <m/>
    <m/>
    <m/>
    <m/>
    <n v="0.9910714285714286"/>
    <n v="0.96730000000000005"/>
    <n v="1"/>
    <n v="56"/>
    <n v="56"/>
    <n v="56"/>
    <n v="53"/>
    <n v="56"/>
    <n v="56"/>
    <s v="Deerfield Beach Housing Authority"/>
    <m/>
    <n v="26.322900000000001"/>
    <n v="-80.103899999999996"/>
  </r>
  <r>
    <n v="619"/>
    <x v="5"/>
    <s v="Broward - Family - Active"/>
    <x v="2"/>
    <s v="Pembroke Gardens"/>
    <s v="HC4 '00"/>
    <s v="Family"/>
    <s v="Active"/>
    <n v="1"/>
    <n v="198"/>
    <n v="1188"/>
    <n v="1164"/>
    <n v="1.143939393939394"/>
    <n v="0"/>
    <n v="198"/>
    <m/>
    <n v="198"/>
    <m/>
    <m/>
    <m/>
    <m/>
    <n v="0.97979797979797978"/>
    <n v="0.94279999999999997"/>
    <n v="0.98740000000000006"/>
    <n v="196"/>
    <n v="196"/>
    <n v="195"/>
    <n v="195"/>
    <n v="191"/>
    <n v="191"/>
    <s v="RS Development Corporation"/>
    <m/>
    <n v="25.974900000000002"/>
    <n v="-80.194400000000002"/>
  </r>
  <r>
    <n v="620"/>
    <x v="5"/>
    <s v="Broward - Family - Active"/>
    <x v="2"/>
    <s v="Pembroke Park"/>
    <s v="HC4 '99|S '98"/>
    <s v="Family"/>
    <s v="Active"/>
    <n v="1"/>
    <n v="244"/>
    <n v="1464"/>
    <n v="1446"/>
    <n v="0.98770491803278693"/>
    <n v="0"/>
    <n v="244"/>
    <m/>
    <n v="244"/>
    <m/>
    <m/>
    <m/>
    <m/>
    <n v="0.98770491803278693"/>
    <n v="0.98570000000000002"/>
    <n v="0.99390000000000001"/>
    <n v="240"/>
    <n v="240"/>
    <n v="241"/>
    <n v="240"/>
    <n v="242"/>
    <n v="243"/>
    <s v="RS Development Corporation"/>
    <m/>
    <n v="25.974699999999999"/>
    <n v="-80.194599999999994"/>
  </r>
  <r>
    <n v="622"/>
    <x v="5"/>
    <s v="Broward - Family - Active"/>
    <x v="2"/>
    <s v="Pembroke Villas"/>
    <s v="HC4 '02|LB '01"/>
    <s v="Family"/>
    <s v="Active"/>
    <n v="1"/>
    <n v="180"/>
    <n v="900"/>
    <n v="875"/>
    <n v="0.97222222222222221"/>
    <n v="0"/>
    <n v="180"/>
    <m/>
    <n v="180"/>
    <m/>
    <m/>
    <m/>
    <m/>
    <n v="0.97222222222222221"/>
    <n v="0.97870000000000001"/>
    <n v="0.96530000000000005"/>
    <n v="174"/>
    <n v="176"/>
    <n v="174"/>
    <m/>
    <n v="174"/>
    <n v="177"/>
    <s v="RS Development Corporation"/>
    <m/>
    <n v="25.9742"/>
    <n v="-80.194500000000005"/>
  </r>
  <r>
    <n v="2492"/>
    <x v="5"/>
    <s v="Broward - Family - Active"/>
    <x v="2"/>
    <s v="Pinnacle at Avery Glen"/>
    <s v="X '10|HC9 '10"/>
    <s v="Family"/>
    <s v="Active"/>
    <n v="1"/>
    <n v="140"/>
    <n v="840"/>
    <n v="821"/>
    <n v="0.97738095238095235"/>
    <n v="0"/>
    <n v="140"/>
    <m/>
    <n v="140"/>
    <m/>
    <m/>
    <n v="7"/>
    <m/>
    <n v="0.97738095238095235"/>
    <n v="0.98570000000000002"/>
    <n v="0.98929999999999996"/>
    <n v="138"/>
    <n v="137"/>
    <n v="133"/>
    <n v="138"/>
    <n v="140"/>
    <n v="135"/>
    <s v="Pinnacle Housing Group LLC"/>
    <m/>
    <n v="26.172899999999998"/>
    <n v="-80.267970000000005"/>
  </r>
  <r>
    <n v="1344"/>
    <x v="5"/>
    <s v="Broward - Family - Active"/>
    <x v="2"/>
    <s v="Pinnacle Village"/>
    <s v="HC4 '04|LB '04"/>
    <s v="Family"/>
    <s v="Active"/>
    <n v="1"/>
    <n v="148"/>
    <n v="888"/>
    <n v="875"/>
    <n v="0.98536036036036034"/>
    <n v="0"/>
    <n v="148"/>
    <m/>
    <n v="148"/>
    <m/>
    <m/>
    <m/>
    <m/>
    <n v="0.98536036036036034"/>
    <n v="0.97409999999999997"/>
    <n v="0.97640000000000005"/>
    <n v="148"/>
    <n v="147"/>
    <n v="143"/>
    <n v="146"/>
    <n v="146"/>
    <n v="145"/>
    <s v="Pinnacle Housing Group LLC"/>
    <m/>
    <n v="26.2394"/>
    <n v="-80.151799999999994"/>
  </r>
  <r>
    <n v="652"/>
    <x v="5"/>
    <s v="Broward - Family - Active"/>
    <x v="2"/>
    <s v="Praxis of Deerfield Beach II"/>
    <s v="HC9 '94|H '93"/>
    <s v="Family"/>
    <s v="Active"/>
    <n v="1"/>
    <n v="96"/>
    <n v="576"/>
    <n v="567"/>
    <n v="0.984375"/>
    <n v="0"/>
    <n v="96"/>
    <m/>
    <n v="96"/>
    <m/>
    <m/>
    <m/>
    <m/>
    <n v="0.984375"/>
    <n v="1.1432"/>
    <n v="0.97050000000000003"/>
    <n v="95"/>
    <n v="95"/>
    <n v="94"/>
    <n v="95"/>
    <n v="94"/>
    <n v="94"/>
    <s v="SJM Partners, Inc."/>
    <m/>
    <n v="26.2973"/>
    <n v="-80.118700000000004"/>
  </r>
  <r>
    <n v="653"/>
    <x v="5"/>
    <s v="Broward - Family - Active"/>
    <x v="2"/>
    <s v="Praxis of Deerfield Beach III"/>
    <s v="HC4 '98"/>
    <s v="Family"/>
    <s v="Active"/>
    <n v="1"/>
    <n v="128"/>
    <n v="768"/>
    <n v="750"/>
    <n v="0.9765625"/>
    <n v="0"/>
    <n v="128"/>
    <m/>
    <n v="128"/>
    <m/>
    <m/>
    <m/>
    <m/>
    <n v="0.9765625"/>
    <n v="0.99219999999999997"/>
    <n v="0.97270000000000001"/>
    <n v="126"/>
    <n v="126"/>
    <n v="126"/>
    <n v="125"/>
    <n v="124"/>
    <n v="123"/>
    <s v="SJM Partners, Inc."/>
    <m/>
    <n v="26.2973"/>
    <n v="-80.118700000000004"/>
  </r>
  <r>
    <n v="2266"/>
    <x v="5"/>
    <s v="Broward - Family - Active"/>
    <x v="2"/>
    <s v="Progresso Point"/>
    <s v="X '10|HC9 '10"/>
    <s v="Family"/>
    <s v="Active"/>
    <n v="1"/>
    <n v="76"/>
    <n v="456"/>
    <n v="449"/>
    <n v="0.98464912280701755"/>
    <n v="0"/>
    <n v="76"/>
    <m/>
    <n v="76"/>
    <m/>
    <m/>
    <n v="4"/>
    <m/>
    <n v="0.98464912280701755"/>
    <n v="0.97809999999999997"/>
    <n v="0.96050000000000002"/>
    <n v="74"/>
    <n v="75"/>
    <n v="74"/>
    <n v="74"/>
    <n v="76"/>
    <n v="76"/>
    <s v="Broward County Housing Authority"/>
    <m/>
    <n v="26.13"/>
    <n v="-80.143799999999999"/>
  </r>
  <r>
    <n v="657"/>
    <x v="5"/>
    <s v="Broward - Family - Active"/>
    <x v="2"/>
    <s v="Prospect Park"/>
    <s v="HC4 '98"/>
    <s v="Family"/>
    <s v="Active"/>
    <n v="1"/>
    <n v="125"/>
    <n v="750"/>
    <n v="739"/>
    <n v="0.98533333333333328"/>
    <n v="0"/>
    <n v="125"/>
    <m/>
    <n v="125"/>
    <m/>
    <m/>
    <m/>
    <m/>
    <n v="0.98533333333333328"/>
    <n v="0.98929999999999996"/>
    <n v="0.98"/>
    <n v="123"/>
    <n v="124"/>
    <n v="125"/>
    <n v="121"/>
    <n v="122"/>
    <n v="124"/>
    <s v="Carlisle Development Group"/>
    <m/>
    <n v="26.193300000000001"/>
    <n v="-80.1875"/>
  </r>
  <r>
    <n v="675"/>
    <x v="5"/>
    <s v="Broward - Family - Active"/>
    <x v="2"/>
    <s v="Regal Trace"/>
    <s v="HC9 '94|S '93"/>
    <s v="Family"/>
    <s v="Active"/>
    <n v="1"/>
    <n v="408"/>
    <n v="2448"/>
    <n v="2403"/>
    <n v="0.98161764705882348"/>
    <n v="0"/>
    <n v="408"/>
    <m/>
    <n v="408"/>
    <m/>
    <m/>
    <m/>
    <m/>
    <n v="0.98161764705882348"/>
    <n v="0.96079999999999999"/>
    <n v="0.9698"/>
    <n v="399"/>
    <n v="401"/>
    <n v="403"/>
    <n v="405"/>
    <n v="398"/>
    <n v="397"/>
    <s v="Milton L. Jones Realty, Inc."/>
    <m/>
    <n v="26.128900000000002"/>
    <n v="-80.1477"/>
  </r>
  <r>
    <n v="1193"/>
    <x v="5"/>
    <s v="Broward - Family - Active"/>
    <x v="2"/>
    <s v="Regency Gardens"/>
    <s v="HC9 '00|S '02"/>
    <s v="Family"/>
    <s v="Active"/>
    <n v="1"/>
    <n v="94"/>
    <n v="564"/>
    <n v="562"/>
    <n v="0.99645390070921991"/>
    <n v="0"/>
    <n v="94"/>
    <m/>
    <n v="94"/>
    <m/>
    <m/>
    <m/>
    <m/>
    <n v="0.99645390070921991"/>
    <n v="0.99470000000000003"/>
    <n v="0.99470000000000003"/>
    <n v="92"/>
    <n v="94"/>
    <n v="94"/>
    <n v="94"/>
    <n v="94"/>
    <n v="94"/>
    <s v="Partnership Inc."/>
    <m/>
    <n v="26.2469"/>
    <n v="-80.146900000000002"/>
  </r>
  <r>
    <n v="1891"/>
    <x v="5"/>
    <s v="Broward - Family - Active"/>
    <x v="2"/>
    <s v="Sailboat Bend Artists Lofts"/>
    <s v="HC4 '06|LB '06"/>
    <s v="Family"/>
    <s v="Active"/>
    <n v="1"/>
    <n v="37"/>
    <n v="222"/>
    <n v="221"/>
    <n v="0.99549549549549554"/>
    <n v="0"/>
    <n v="37"/>
    <m/>
    <n v="37"/>
    <m/>
    <m/>
    <m/>
    <m/>
    <n v="0.99549549549549554"/>
    <n v="0.98199999999999998"/>
    <n v="1"/>
    <n v="36"/>
    <n v="37"/>
    <n v="37"/>
    <n v="37"/>
    <n v="37"/>
    <n v="37"/>
    <s v="Artspace Projects Inc."/>
    <m/>
    <n v="26.119399999999999"/>
    <n v="-80.158799999999999"/>
  </r>
  <r>
    <n v="1176"/>
    <x v="5"/>
    <s v="Broward - Family - Active"/>
    <x v="2"/>
    <s v="Saint Croix"/>
    <s v="HC4 '02|S '02"/>
    <s v="Family"/>
    <s v="Active"/>
    <n v="1"/>
    <n v="246"/>
    <n v="1476"/>
    <n v="1449"/>
    <n v="0.98170731707317072"/>
    <n v="0"/>
    <n v="246"/>
    <m/>
    <n v="246"/>
    <m/>
    <m/>
    <m/>
    <m/>
    <n v="0.98170731707317072"/>
    <n v="0.98240000000000005"/>
    <n v="0.97629999999999995"/>
    <n v="244"/>
    <n v="244"/>
    <n v="240"/>
    <n v="242"/>
    <n v="241"/>
    <n v="238"/>
    <s v="Cornerstone Group Development LLC"/>
    <m/>
    <n v="26.168711999999999"/>
    <n v="-80.204626000000005"/>
  </r>
  <r>
    <n v="1307"/>
    <x v="5"/>
    <s v="Broward - Family - Active"/>
    <x v="2"/>
    <s v="Sanctuary Cove"/>
    <s v="HC4 '03|LB '03|S '03"/>
    <s v="Family"/>
    <s v="Active"/>
    <n v="1"/>
    <n v="292"/>
    <n v="1752"/>
    <n v="1747"/>
    <n v="0.99714611872146119"/>
    <n v="0"/>
    <n v="292"/>
    <m/>
    <n v="292"/>
    <m/>
    <m/>
    <m/>
    <m/>
    <n v="0.99714611872146119"/>
    <n v="0.99770000000000003"/>
    <n v="0.99829999999999997"/>
    <n v="292"/>
    <n v="290"/>
    <n v="292"/>
    <n v="292"/>
    <n v="292"/>
    <n v="289"/>
    <s v="Cornerstone Group Development LLC"/>
    <m/>
    <n v="26.212900000000001"/>
    <n v="-80.201099999999997"/>
  </r>
  <r>
    <n v="2493"/>
    <x v="5"/>
    <s v="Broward - Family - Active"/>
    <x v="2"/>
    <s v="Sorrento at Miramar"/>
    <s v="HC4 '11|H '10|B '10"/>
    <s v="Family"/>
    <s v="Active"/>
    <n v="1"/>
    <n v="320"/>
    <n v="1920"/>
    <n v="1894"/>
    <n v="0.98645833333333333"/>
    <n v="0"/>
    <n v="320"/>
    <m/>
    <n v="320"/>
    <m/>
    <m/>
    <m/>
    <m/>
    <n v="0.98645833333333333"/>
    <n v="0.98850000000000005"/>
    <n v="0.99109999999999998"/>
    <n v="318"/>
    <n v="320"/>
    <n v="319"/>
    <n v="318"/>
    <n v="311"/>
    <n v="308"/>
    <s v="NRP Group LLC"/>
    <m/>
    <n v="25.972581000000002"/>
    <n v="-80.265073000000001"/>
  </r>
  <r>
    <n v="807"/>
    <x v="5"/>
    <s v="Broward - Family - Active"/>
    <x v="2"/>
    <s v="Stirling"/>
    <s v="HC4 '98|S '98"/>
    <s v="Family"/>
    <s v="Active"/>
    <n v="1"/>
    <n v="147"/>
    <n v="882"/>
    <n v="880"/>
    <n v="0.99773242630385484"/>
    <n v="0"/>
    <n v="147"/>
    <m/>
    <n v="147"/>
    <m/>
    <m/>
    <m/>
    <m/>
    <n v="0.99773242630385484"/>
    <n v="0.99550000000000005"/>
    <n v="0.99550000000000005"/>
    <n v="147"/>
    <n v="147"/>
    <n v="147"/>
    <n v="147"/>
    <n v="147"/>
    <n v="145"/>
    <s v="CFH Group LLC"/>
    <m/>
    <n v="26.0457"/>
    <n v="-80.237499999999997"/>
  </r>
  <r>
    <n v="808"/>
    <x v="5"/>
    <s v="Broward - Family - Active"/>
    <x v="2"/>
    <s v="Stirling II"/>
    <s v="HC4 '01"/>
    <s v="Family"/>
    <s v="Active"/>
    <n v="1"/>
    <n v="104"/>
    <n v="624"/>
    <n v="616"/>
    <n v="0.98717948717948723"/>
    <n v="0"/>
    <n v="104"/>
    <m/>
    <n v="104"/>
    <m/>
    <m/>
    <m/>
    <m/>
    <n v="0.98717948717948723"/>
    <n v="0.99839999999999995"/>
    <n v="0.99360000000000004"/>
    <n v="103"/>
    <n v="102"/>
    <n v="102"/>
    <n v="104"/>
    <n v="104"/>
    <n v="101"/>
    <s v="CFH Group LLC"/>
    <m/>
    <n v="26.0457"/>
    <n v="-80.237499999999997"/>
  </r>
  <r>
    <n v="821"/>
    <x v="5"/>
    <s v="Broward - Family - Active"/>
    <x v="2"/>
    <s v="Summerlake"/>
    <s v="HC4 '01|S '00"/>
    <s v="Family"/>
    <s v="Active"/>
    <n v="1"/>
    <n v="108"/>
    <n v="648"/>
    <n v="634"/>
    <n v="0.97839506172839508"/>
    <n v="0"/>
    <n v="108"/>
    <m/>
    <n v="108"/>
    <m/>
    <m/>
    <m/>
    <m/>
    <n v="0.97839506172839508"/>
    <n v="0.98770000000000002"/>
    <n v="0.97840000000000005"/>
    <n v="107"/>
    <n v="105"/>
    <n v="103"/>
    <n v="106"/>
    <n v="106"/>
    <n v="107"/>
    <s v="Carlisle Development Group"/>
    <m/>
    <n v="26.069700000000001"/>
    <n v="-80.225899999999996"/>
  </r>
  <r>
    <n v="1789"/>
    <x v="5"/>
    <s v="Broward - Family - Active"/>
    <x v="2"/>
    <s v="Tallman Pines"/>
    <s v="HC9 '06"/>
    <s v="Family"/>
    <s v="Active"/>
    <n v="1"/>
    <n v="176"/>
    <n v="1056"/>
    <n v="1040"/>
    <n v="0.98484848484848486"/>
    <n v="0"/>
    <n v="176"/>
    <m/>
    <n v="176"/>
    <m/>
    <m/>
    <m/>
    <m/>
    <n v="0.98484848484848486"/>
    <n v="0.98770000000000002"/>
    <n v="0.98299999999999998"/>
    <n v="174"/>
    <n v="173"/>
    <n v="173"/>
    <n v="174"/>
    <n v="173"/>
    <n v="173"/>
    <s v="Broward County Housing Authority"/>
    <m/>
    <n v="26.281300000000002"/>
    <n v="-80.113699999999994"/>
  </r>
  <r>
    <n v="1691"/>
    <x v="5"/>
    <s v="Broward - Family - Active"/>
    <x v="2"/>
    <s v="Tallman Pines II"/>
    <s v="HC4 '07|B '06|RRLP '06"/>
    <s v="Family"/>
    <s v="Active"/>
    <n v="1"/>
    <n v="24"/>
    <n v="144"/>
    <n v="141"/>
    <n v="0.97916666666666663"/>
    <n v="0"/>
    <n v="24"/>
    <m/>
    <n v="24"/>
    <m/>
    <m/>
    <m/>
    <m/>
    <n v="0.97916666666666663"/>
    <n v="1"/>
    <n v="0.97919999999999996"/>
    <n v="24"/>
    <n v="23"/>
    <n v="24"/>
    <n v="23"/>
    <n v="23"/>
    <n v="24"/>
    <s v="Broward County Housing Authority"/>
    <m/>
    <n v="26.281300000000002"/>
    <n v="-80.113699999999994"/>
  </r>
  <r>
    <n v="2490"/>
    <x v="5"/>
    <s v="Broward - Family - Active"/>
    <x v="2"/>
    <s v="Town Park Crossing"/>
    <s v="X '10|HC9 '10"/>
    <s v="Family"/>
    <s v="Active"/>
    <n v="1"/>
    <n v="100"/>
    <n v="600"/>
    <n v="593"/>
    <n v="0.98833333333333329"/>
    <n v="0"/>
    <n v="100"/>
    <m/>
    <n v="100"/>
    <m/>
    <m/>
    <n v="5"/>
    <m/>
    <n v="0.98833333333333329"/>
    <n v="0.98670000000000002"/>
    <n v="0.98670000000000002"/>
    <n v="100"/>
    <n v="98"/>
    <n v="99"/>
    <n v="100"/>
    <n v="99"/>
    <n v="97"/>
    <s v="NuRock Development Group, Inc."/>
    <m/>
    <n v="26.035"/>
    <n v="-80.247299999999996"/>
  </r>
  <r>
    <n v="886"/>
    <x v="5"/>
    <s v="Broward - Family - Active"/>
    <x v="2"/>
    <s v="Venice Cove"/>
    <s v="HC4 '01|S '01"/>
    <s v="Family"/>
    <s v="Active"/>
    <n v="1"/>
    <n v="150"/>
    <n v="900"/>
    <n v="881"/>
    <n v="0.97888888888888892"/>
    <n v="0"/>
    <n v="150"/>
    <m/>
    <n v="150"/>
    <m/>
    <m/>
    <m/>
    <m/>
    <n v="0.97888888888888892"/>
    <n v="0.97330000000000005"/>
    <n v="0.98329999999999995"/>
    <n v="147"/>
    <n v="148"/>
    <n v="145"/>
    <n v="145"/>
    <n v="148"/>
    <n v="148"/>
    <s v="Southport Financial Services, Inc"/>
    <m/>
    <n v="26.151700000000002"/>
    <n v="-80.151700000000005"/>
  </r>
  <r>
    <n v="900"/>
    <x v="5"/>
    <s v="Broward - Family - Active"/>
    <x v="2"/>
    <s v="Villas de Mallorca"/>
    <s v="HC4 '00|B '00"/>
    <s v="Family"/>
    <s v="Active"/>
    <n v="1"/>
    <n v="252"/>
    <n v="1512"/>
    <n v="1507"/>
    <n v="0.99669312169312174"/>
    <n v="0"/>
    <n v="252"/>
    <m/>
    <n v="252"/>
    <m/>
    <m/>
    <m/>
    <m/>
    <n v="0.99669312169312174"/>
    <n v="0.99009999999999998"/>
    <n v="0.97160000000000002"/>
    <n v="251"/>
    <n v="251"/>
    <n v="251"/>
    <n v="250"/>
    <n v="252"/>
    <n v="252"/>
    <s v="Royal Castle Development"/>
    <m/>
    <n v="25.9788"/>
    <n v="-80.262900000000002"/>
  </r>
  <r>
    <n v="1004"/>
    <x v="5"/>
    <s v="Broward - Family - Active"/>
    <x v="2"/>
    <s v="Woodsdale Oaks"/>
    <s v="HC4 '07|HC9 '90|LB '07|S '90"/>
    <s v="Family"/>
    <s v="Active"/>
    <n v="1"/>
    <n v="172"/>
    <n v="1032"/>
    <n v="1009"/>
    <n v="0.9777131782945736"/>
    <n v="0"/>
    <n v="172"/>
    <m/>
    <n v="172"/>
    <m/>
    <m/>
    <m/>
    <m/>
    <n v="0.9777131782945736"/>
    <n v="0.97289999999999999"/>
    <n v="0.98640000000000005"/>
    <n v="168"/>
    <n v="169"/>
    <n v="169"/>
    <n v="169"/>
    <n v="168"/>
    <n v="166"/>
    <s v="Related Group of Florida"/>
    <m/>
    <n v="26.158300000000001"/>
    <n v="-80.217100000000002"/>
  </r>
  <r>
    <n v="2739"/>
    <x v="5"/>
    <s v="Broward - Family - Lease-Up"/>
    <x v="5"/>
    <s v="Residences at Crystal Lake"/>
    <s v="ELI '14|HC4 '15|LB '15|S '14"/>
    <s v="Family"/>
    <s v="Lease-Up"/>
    <n v="1"/>
    <n v="92"/>
    <n v="276"/>
    <n v="70"/>
    <n v="0.25362318840579712"/>
    <n v="0"/>
    <n v="92"/>
    <m/>
    <n v="92"/>
    <m/>
    <m/>
    <n v="9"/>
    <m/>
    <n v="0.25362318840579712"/>
    <m/>
    <m/>
    <n v="31"/>
    <n v="31"/>
    <n v="8"/>
    <m/>
    <m/>
    <m/>
    <s v="NuRock Development Group, Inc."/>
    <m/>
    <n v="26.271439000000001"/>
    <n v="-80.119186999999997"/>
  </r>
  <r>
    <n v="2662"/>
    <x v="5"/>
    <s v="Broward - Family - Lease-Up"/>
    <x v="5"/>
    <s v="Wisdom Village Crossing"/>
    <s v="HC9 '14"/>
    <s v="Family"/>
    <s v="Lease-Up"/>
    <n v="1"/>
    <n v="105"/>
    <n v="315"/>
    <n v="163"/>
    <n v="0.51746031746031751"/>
    <n v="0"/>
    <n v="105"/>
    <m/>
    <n v="105"/>
    <m/>
    <m/>
    <n v="6"/>
    <m/>
    <n v="0.51746031746031751"/>
    <m/>
    <m/>
    <n v="105"/>
    <n v="57"/>
    <n v="1"/>
    <m/>
    <m/>
    <m/>
    <m/>
    <m/>
    <n v="26.130222"/>
    <n v="-80.144138999999996"/>
  </r>
  <r>
    <n v="2750"/>
    <x v="5"/>
    <s v="Broward - Family - Pipeline"/>
    <x v="3"/>
    <s v="Boulevard Art Lofts"/>
    <s v="H '15|PLP '14"/>
    <s v="Family"/>
    <s v="Pipeline"/>
    <n v="1"/>
    <n v="45"/>
    <n v="0"/>
    <n v="0"/>
    <n v="0"/>
    <n v="0"/>
    <n v="45"/>
    <m/>
    <n v="45"/>
    <m/>
    <m/>
    <m/>
    <m/>
    <m/>
    <m/>
    <m/>
    <m/>
    <m/>
    <m/>
    <m/>
    <m/>
    <m/>
    <m/>
    <m/>
    <n v="26.234293000000001"/>
    <n v="-80.128591999999998"/>
  </r>
  <r>
    <n v="2659"/>
    <x v="5"/>
    <s v="Broward - Family - Pipeline"/>
    <x v="3"/>
    <s v="Oakland Preserve"/>
    <s v="HC9 '14"/>
    <s v="Family"/>
    <s v="Pipeline"/>
    <n v="1"/>
    <n v="80"/>
    <n v="0"/>
    <n v="0"/>
    <n v="0"/>
    <n v="0"/>
    <n v="80"/>
    <m/>
    <n v="80"/>
    <m/>
    <m/>
    <n v="4"/>
    <m/>
    <m/>
    <m/>
    <m/>
    <m/>
    <m/>
    <m/>
    <m/>
    <m/>
    <m/>
    <m/>
    <m/>
    <n v="26.172639"/>
    <n v="-80.143583000000007"/>
  </r>
  <r>
    <n v="2725"/>
    <x v="5"/>
    <s v="Broward - Family - Pipeline"/>
    <x v="3"/>
    <s v="Stanley Terrace"/>
    <s v="HC4 '14|LB '14"/>
    <s v="Family"/>
    <s v="Pipeline"/>
    <n v="1"/>
    <n v="96"/>
    <n v="0"/>
    <n v="0"/>
    <n v="0"/>
    <n v="0"/>
    <n v="96"/>
    <m/>
    <n v="96"/>
    <m/>
    <m/>
    <m/>
    <m/>
    <m/>
    <m/>
    <m/>
    <m/>
    <m/>
    <m/>
    <m/>
    <m/>
    <m/>
    <m/>
    <m/>
    <n v="26.316015"/>
    <n v="-80.108986999999999"/>
  </r>
  <r>
    <n v="2904"/>
    <x v="5"/>
    <s v="Broward - Family - Pipeline"/>
    <x v="3"/>
    <s v="Suncrest Court"/>
    <s v="ELI '16|HC4 '16|B '16|S '16"/>
    <s v="Family"/>
    <s v="Pipeline"/>
    <n v="1"/>
    <n v="116"/>
    <n v="0"/>
    <n v="0"/>
    <n v="0"/>
    <m/>
    <n v="116"/>
    <m/>
    <n v="116"/>
    <m/>
    <m/>
    <n v="6"/>
    <m/>
    <m/>
    <m/>
    <m/>
    <m/>
    <m/>
    <m/>
    <m/>
    <m/>
    <m/>
    <m/>
    <m/>
    <m/>
    <m/>
  </r>
  <r>
    <n v="126"/>
    <x v="5"/>
    <s v="Broward - Family|MR - Active"/>
    <x v="4"/>
    <s v="Cameron Cove"/>
    <s v="B '85"/>
    <s v="Family|MR"/>
    <s v="Active"/>
    <n v="1"/>
    <n v="221"/>
    <n v="1326"/>
    <n v="1212"/>
    <n v="0.91402714932126694"/>
    <n v="221"/>
    <n v="221"/>
    <m/>
    <n v="221"/>
    <m/>
    <m/>
    <m/>
    <m/>
    <n v="0.91402714932126694"/>
    <n v="0.93510000000000004"/>
    <n v="0.93510000000000004"/>
    <n v="205"/>
    <n v="201"/>
    <n v="200"/>
    <n v="206"/>
    <n v="200"/>
    <n v="200"/>
    <s v="Henderson Global Investors (North America) Inc."/>
    <m/>
    <n v="26.0886"/>
    <n v="-80.252300000000005"/>
  </r>
  <r>
    <n v="2439"/>
    <x v="5"/>
    <s v="Broward - Family|MR - Active"/>
    <x v="4"/>
    <s v="Eclipse"/>
    <s v="HC9 '07|RRLP '06"/>
    <s v="Family|MR"/>
    <s v="Active"/>
    <n v="1"/>
    <n v="101"/>
    <n v="606"/>
    <n v="601"/>
    <n v="0.9917491749174917"/>
    <n v="4"/>
    <n v="97"/>
    <m/>
    <n v="97"/>
    <m/>
    <m/>
    <m/>
    <m/>
    <n v="0.9917491749174917"/>
    <n v="0.96530000000000005"/>
    <n v="0.995"/>
    <n v="100"/>
    <n v="101"/>
    <n v="101"/>
    <n v="98"/>
    <n v="101"/>
    <n v="100"/>
    <s v="Housing Preservation Trust Inc."/>
    <m/>
    <n v="26.125388999999998"/>
    <n v="-80.144833000000006"/>
  </r>
  <r>
    <n v="756"/>
    <x v="5"/>
    <s v="Broward - Family|MR - Active"/>
    <x v="4"/>
    <s v="Lakes at Deerfield"/>
    <s v="HC4 '94"/>
    <s v="Family|MR"/>
    <s v="Active"/>
    <n v="1"/>
    <n v="212"/>
    <n v="1272"/>
    <n v="1188"/>
    <n v="0.93396226415094341"/>
    <n v="169"/>
    <n v="43"/>
    <m/>
    <n v="43"/>
    <m/>
    <m/>
    <m/>
    <m/>
    <n v="0.93396226415094341"/>
    <n v="0.97089999999999999"/>
    <n v="0.94099999999999995"/>
    <n v="192"/>
    <n v="193"/>
    <n v="198"/>
    <n v="201"/>
    <n v="200"/>
    <n v="204"/>
    <s v="GFI Properties Holdings LLC"/>
    <m/>
    <n v="26.302"/>
    <n v="-80.130799999999994"/>
  </r>
  <r>
    <n v="503"/>
    <x v="5"/>
    <s v="Broward - Family|MR - Active"/>
    <x v="4"/>
    <s v="Mar Lago Village"/>
    <s v="HC4 '98"/>
    <s v="Family|MR"/>
    <s v="Active"/>
    <n v="1"/>
    <n v="216"/>
    <n v="1296"/>
    <n v="1194"/>
    <n v="0.92129629629629628"/>
    <n v="129"/>
    <n v="87"/>
    <m/>
    <n v="87"/>
    <m/>
    <m/>
    <m/>
    <m/>
    <n v="0.92129629629629628"/>
    <n v="0.92979999999999996"/>
    <n v="0.95909999999999995"/>
    <n v="205"/>
    <n v="191"/>
    <n v="197"/>
    <n v="200"/>
    <n v="201"/>
    <n v="200"/>
    <s v="Henderson Global Investors (North America) Inc."/>
    <m/>
    <n v="26.120799999999999"/>
    <n v="-80.325599999999994"/>
  </r>
  <r>
    <n v="2603"/>
    <x v="5"/>
    <s v="Broward - Family|MR - Active"/>
    <x v="4"/>
    <s v="Pinnacle at Tarpon River"/>
    <s v="HC9 '12"/>
    <s v="Family|MR"/>
    <s v="Active"/>
    <n v="1"/>
    <n v="112"/>
    <n v="672"/>
    <n v="667"/>
    <n v="0.99255952380952384"/>
    <n v="12"/>
    <n v="100"/>
    <m/>
    <n v="100"/>
    <m/>
    <m/>
    <n v="5"/>
    <m/>
    <n v="0.99255952380952384"/>
    <n v="0.97919999999999996"/>
    <m/>
    <n v="111"/>
    <n v="111"/>
    <n v="111"/>
    <n v="111"/>
    <n v="111"/>
    <n v="112"/>
    <s v="Pinnacle Housing Group LLC"/>
    <m/>
    <n v="26.111556"/>
    <n v="-80.141417000000004"/>
  </r>
  <r>
    <n v="2768"/>
    <x v="5"/>
    <s v="Broward - Family|MR - Pipeline"/>
    <x v="8"/>
    <s v="City Vista"/>
    <s v="HC9 '15"/>
    <s v="Family|MR"/>
    <s v="Pipeline"/>
    <n v="1"/>
    <n v="111"/>
    <n v="0"/>
    <n v="0"/>
    <n v="0"/>
    <n v="4"/>
    <n v="107"/>
    <m/>
    <n v="111"/>
    <m/>
    <m/>
    <n v="6"/>
    <m/>
    <m/>
    <m/>
    <m/>
    <m/>
    <m/>
    <m/>
    <m/>
    <m/>
    <m/>
    <m/>
    <m/>
    <n v="26.234777780000002"/>
    <n v="-80.129138889999993"/>
  </r>
  <r>
    <n v="1636"/>
    <x v="6"/>
    <s v="Charlotte - Elderly - Active"/>
    <x v="0"/>
    <s v="Charlotte Crossing"/>
    <s v="HC9 '09|H '10|T '09"/>
    <s v="Elderly"/>
    <s v="Active"/>
    <n v="1"/>
    <n v="82"/>
    <n v="492"/>
    <n v="484"/>
    <n v="0.98373983739837401"/>
    <n v="0"/>
    <n v="82"/>
    <n v="66"/>
    <n v="16"/>
    <m/>
    <m/>
    <n v="5"/>
    <m/>
    <n v="0.98373983739837401"/>
    <n v="0.96950000000000003"/>
    <n v="0.998"/>
    <n v="82"/>
    <n v="79"/>
    <n v="81"/>
    <n v="79"/>
    <n v="81"/>
    <n v="82"/>
    <s v="Carlisle Group Inc."/>
    <m/>
    <n v="27.017833"/>
    <n v="-82.016861000000006"/>
  </r>
  <r>
    <n v="2711"/>
    <x v="6"/>
    <s v="Charlotte - Elderly - Lease-Up"/>
    <x v="7"/>
    <s v="Verandas of Punta Gorda"/>
    <s v="HC9 '14"/>
    <s v="Elderly"/>
    <s v="Lease-Up"/>
    <n v="1"/>
    <n v="60"/>
    <n v="240"/>
    <n v="217"/>
    <n v="0.90416666666666667"/>
    <n v="0"/>
    <n v="60"/>
    <n v="48"/>
    <n v="12"/>
    <m/>
    <m/>
    <n v="6"/>
    <m/>
    <n v="0.90416666666666667"/>
    <m/>
    <m/>
    <m/>
    <n v="60"/>
    <n v="60"/>
    <n v="60"/>
    <n v="37"/>
    <m/>
    <m/>
    <m/>
    <n v="26.9175"/>
    <n v="-82.040166999999997"/>
  </r>
  <r>
    <n v="2752"/>
    <x v="6"/>
    <s v="Charlotte - Elderly - Lease-Up"/>
    <x v="7"/>
    <s v="Verandas of Punta Gorda II"/>
    <s v="HC9 '15"/>
    <s v="Elderly"/>
    <s v="Lease-Up"/>
    <n v="1"/>
    <n v="60"/>
    <n v="60"/>
    <n v="60"/>
    <n v="1"/>
    <n v="0"/>
    <n v="60"/>
    <n v="48"/>
    <n v="12"/>
    <m/>
    <m/>
    <n v="3"/>
    <m/>
    <n v="1"/>
    <m/>
    <m/>
    <n v="60"/>
    <m/>
    <m/>
    <m/>
    <m/>
    <m/>
    <m/>
    <m/>
    <n v="26.917783"/>
    <n v="-82.039872000000003"/>
  </r>
  <r>
    <n v="1583"/>
    <x v="6"/>
    <s v="Charlotte - Family - Active"/>
    <x v="2"/>
    <s v="Charleston Cay"/>
    <s v="HC9 '05"/>
    <s v="Family"/>
    <s v="Active"/>
    <n v="1"/>
    <n v="128"/>
    <n v="768"/>
    <n v="756"/>
    <n v="0.984375"/>
    <n v="0"/>
    <n v="128"/>
    <m/>
    <n v="128"/>
    <m/>
    <m/>
    <m/>
    <m/>
    <n v="0.984375"/>
    <n v="0.98180000000000001"/>
    <n v="0.98829999999999996"/>
    <n v="127"/>
    <n v="128"/>
    <n v="126"/>
    <n v="127"/>
    <n v="124"/>
    <n v="124"/>
    <s v="Wendover Housing Partners LLC"/>
    <m/>
    <n v="27.008199999999999"/>
    <n v="-82.047700000000006"/>
  </r>
  <r>
    <n v="1015"/>
    <x v="6"/>
    <s v="Charlotte - Family - Active"/>
    <x v="2"/>
    <s v="Hampton Point"/>
    <s v="ELI '12|HC4 '03|B '03"/>
    <s v="Family"/>
    <s v="Active"/>
    <n v="1"/>
    <n v="284"/>
    <n v="1704"/>
    <n v="1670"/>
    <n v="0.9800469483568075"/>
    <n v="0"/>
    <n v="284"/>
    <m/>
    <n v="284"/>
    <m/>
    <m/>
    <n v="17"/>
    <m/>
    <n v="0.9800469483568075"/>
    <n v="0.98939999999999995"/>
    <n v="0.97360000000000002"/>
    <n v="279"/>
    <n v="281"/>
    <n v="275"/>
    <n v="277"/>
    <n v="280"/>
    <n v="278"/>
    <s v="Picerne Affordable Development, LLC"/>
    <m/>
    <n v="26.991499999999998"/>
    <n v="-82.029300000000006"/>
  </r>
  <r>
    <n v="1514"/>
    <x v="6"/>
    <s v="Charlotte - Family - Active"/>
    <x v="2"/>
    <s v="Marian Manor"/>
    <s v="H '07"/>
    <s v="Family"/>
    <s v="Active"/>
    <n v="1"/>
    <n v="31"/>
    <n v="186"/>
    <n v="179"/>
    <n v="0.9623655913978495"/>
    <n v="0"/>
    <n v="31"/>
    <m/>
    <n v="31"/>
    <m/>
    <m/>
    <m/>
    <m/>
    <n v="0.9623655913978495"/>
    <n v="0.9839"/>
    <n v="0.9516"/>
    <n v="29"/>
    <n v="30"/>
    <n v="30"/>
    <n v="31"/>
    <n v="29"/>
    <n v="30"/>
    <s v="Catholic Charities Housing Diocese of Venice, Inc."/>
    <m/>
    <n v="26.965199999999999"/>
    <n v="-82.079899999999995"/>
  </r>
  <r>
    <n v="528"/>
    <x v="6"/>
    <s v="Charlotte - Family - Active"/>
    <x v="2"/>
    <s v="Murdock Circle"/>
    <s v="HC4 '01|LB '00|B '10|S '00"/>
    <s v="Family"/>
    <s v="Active"/>
    <n v="1"/>
    <n v="264"/>
    <n v="1584"/>
    <n v="1576"/>
    <n v="0.99494949494949492"/>
    <n v="0"/>
    <n v="264"/>
    <m/>
    <n v="264"/>
    <m/>
    <m/>
    <m/>
    <m/>
    <n v="0.99494949494949492"/>
    <n v="0.99119999999999997"/>
    <n v="0.98419999999999996"/>
    <n v="264"/>
    <n v="263"/>
    <n v="261"/>
    <n v="264"/>
    <n v="263"/>
    <n v="261"/>
    <s v="CED Companies"/>
    <m/>
    <n v="27.008700000000001"/>
    <n v="-82.153199999999998"/>
  </r>
  <r>
    <n v="718"/>
    <x v="6"/>
    <s v="Charlotte - Family - Active"/>
    <x v="2"/>
    <s v="Rotonda Lakes"/>
    <s v="HC9 '97"/>
    <s v="Family"/>
    <s v="Active"/>
    <n v="1"/>
    <n v="176"/>
    <n v="704"/>
    <n v="692"/>
    <n v="0.98295454545454541"/>
    <n v="0"/>
    <n v="176"/>
    <m/>
    <n v="176"/>
    <m/>
    <m/>
    <m/>
    <m/>
    <n v="0.98295454545454541"/>
    <n v="0.99150000000000005"/>
    <n v="0.9839"/>
    <n v="173"/>
    <m/>
    <n v="173"/>
    <n v="174"/>
    <m/>
    <n v="172"/>
    <s v="RWG West Properties, Inc."/>
    <m/>
    <n v="26.890899999999998"/>
    <n v="-82.300899999999999"/>
  </r>
  <r>
    <n v="634"/>
    <x v="6"/>
    <s v="Charlotte - Family - Active"/>
    <x v="2"/>
    <s v="Seven Palms"/>
    <s v="HC9 '00|H '00"/>
    <s v="Family"/>
    <s v="Active"/>
    <n v="1"/>
    <n v="336"/>
    <n v="2016"/>
    <n v="1997"/>
    <n v="0.99057539682539686"/>
    <n v="0"/>
    <n v="336"/>
    <m/>
    <n v="336"/>
    <m/>
    <m/>
    <m/>
    <m/>
    <n v="0.99057539682539686"/>
    <n v="0.98209999999999997"/>
    <n v="0.97919999999999996"/>
    <n v="328"/>
    <n v="333"/>
    <n v="333"/>
    <n v="335"/>
    <n v="334"/>
    <n v="334"/>
    <s v="Partnership Inc."/>
    <m/>
    <n v="26.920200000000001"/>
    <n v="-82.036199999999994"/>
  </r>
  <r>
    <n v="1631"/>
    <x v="6"/>
    <s v="Charlotte - Family|MR - Active"/>
    <x v="4"/>
    <s v="Gulf Breeze"/>
    <s v="HC4 '08|LB '05|RRLP '05"/>
    <s v="Family|MR"/>
    <s v="Active"/>
    <n v="1"/>
    <n v="170"/>
    <n v="1020"/>
    <n v="1006"/>
    <n v="0.98627450980392162"/>
    <n v="2"/>
    <n v="168"/>
    <m/>
    <n v="168"/>
    <m/>
    <m/>
    <m/>
    <m/>
    <n v="0.98627450980392162"/>
    <n v="0.98529999999999995"/>
    <n v="0.98429999999999995"/>
    <n v="167"/>
    <n v="167"/>
    <n v="170"/>
    <n v="168"/>
    <n v="168"/>
    <n v="166"/>
    <s v="Norstar Development USA, L.P."/>
    <m/>
    <n v="26.931699999999999"/>
    <n v="-82.040800000000004"/>
  </r>
  <r>
    <n v="2626"/>
    <x v="7"/>
    <s v="Citrus - Elderly - Active"/>
    <x v="0"/>
    <s v="Forest Ridge"/>
    <s v="HC9 '13"/>
    <s v="Elderly"/>
    <s v="Active"/>
    <n v="1"/>
    <n v="119"/>
    <n v="714"/>
    <n v="697"/>
    <n v="0.97619047619047616"/>
    <n v="0"/>
    <n v="119"/>
    <n v="96"/>
    <n v="23"/>
    <m/>
    <m/>
    <n v="6"/>
    <m/>
    <n v="0.97619047619047616"/>
    <n v="0.69240000000000002"/>
    <m/>
    <n v="116"/>
    <n v="118"/>
    <n v="116"/>
    <n v="118"/>
    <n v="112"/>
    <n v="117"/>
    <s v="Green Mills Group LLC"/>
    <m/>
    <n v="28.903472000000001"/>
    <n v="-82.445694000000003"/>
  </r>
  <r>
    <n v="1126"/>
    <x v="7"/>
    <s v="Citrus - Elderly - Active"/>
    <x v="0"/>
    <s v="Marina Del Ray"/>
    <s v="HC9 '02|S '02"/>
    <s v="Elderly"/>
    <s v="Active"/>
    <n v="1"/>
    <n v="100"/>
    <n v="600"/>
    <n v="590"/>
    <n v="0.98333333333333328"/>
    <n v="0"/>
    <n v="100"/>
    <n v="80"/>
    <n v="20"/>
    <m/>
    <m/>
    <m/>
    <m/>
    <n v="0.98333333333333328"/>
    <n v="0.98170000000000002"/>
    <n v="0.97499999999999998"/>
    <n v="97"/>
    <n v="98"/>
    <n v="98"/>
    <n v="99"/>
    <n v="100"/>
    <n v="98"/>
    <s v="Creative Choice Homes, Inc."/>
    <m/>
    <n v="28.9297"/>
    <n v="-82.488"/>
  </r>
  <r>
    <n v="269"/>
    <x v="7"/>
    <s v="Citrus - Family - Active"/>
    <x v="2"/>
    <s v="Floral Oaks"/>
    <s v="HC9 '92"/>
    <s v="Family"/>
    <s v="Active"/>
    <n v="1"/>
    <n v="36"/>
    <n v="216"/>
    <n v="210"/>
    <n v="0.97222222222222221"/>
    <n v="0"/>
    <n v="36"/>
    <m/>
    <n v="36"/>
    <m/>
    <m/>
    <m/>
    <m/>
    <n v="0.97222222222222221"/>
    <n v="0.97219999999999995"/>
    <n v="0.93979999999999997"/>
    <n v="36"/>
    <n v="35"/>
    <n v="35"/>
    <n v="36"/>
    <n v="33"/>
    <n v="35"/>
    <s v="Hallmark Companies, Inc."/>
    <n v="32"/>
    <n v="28.745000000000001"/>
    <n v="-82.302300000000002"/>
  </r>
  <r>
    <n v="351"/>
    <x v="7"/>
    <s v="Citrus - Family - Active"/>
    <x v="2"/>
    <s v="Heron Woods"/>
    <s v="H '00"/>
    <s v="Family"/>
    <s v="Active"/>
    <n v="1"/>
    <n v="50"/>
    <n v="300"/>
    <n v="286"/>
    <n v="0.95333333333333337"/>
    <n v="0"/>
    <n v="50"/>
    <m/>
    <n v="50"/>
    <m/>
    <m/>
    <m/>
    <m/>
    <n v="0.95333333333333337"/>
    <n v="0.98670000000000002"/>
    <n v="0.9667"/>
    <n v="49"/>
    <n v="48"/>
    <n v="46"/>
    <n v="46"/>
    <n v="49"/>
    <n v="48"/>
    <s v="Community Housing Partners Corp of Florida"/>
    <m/>
    <n v="28.857500000000002"/>
    <n v="-82.338800000000006"/>
  </r>
  <r>
    <n v="388"/>
    <x v="7"/>
    <s v="Citrus - Family - Active"/>
    <x v="2"/>
    <s v="Inverness Club"/>
    <s v="HC9 '90"/>
    <s v="Family"/>
    <s v="Active"/>
    <n v="1"/>
    <n v="74"/>
    <n v="444"/>
    <n v="420"/>
    <n v="0.94594594594594594"/>
    <n v="0"/>
    <n v="74"/>
    <m/>
    <n v="74"/>
    <m/>
    <m/>
    <m/>
    <m/>
    <n v="0.94594594594594594"/>
    <n v="0.90769999999999995"/>
    <n v="0.88290000000000002"/>
    <n v="70"/>
    <n v="70"/>
    <n v="70"/>
    <n v="69"/>
    <n v="70"/>
    <n v="71"/>
    <s v="Dewar Properties"/>
    <n v="72"/>
    <n v="28.842600000000001"/>
    <n v="-82.340599999999995"/>
  </r>
  <r>
    <n v="1336"/>
    <x v="7"/>
    <s v="Citrus - Family - Active"/>
    <x v="2"/>
    <s v="Magnolia Village"/>
    <s v="H '03"/>
    <s v="Family"/>
    <s v="Active"/>
    <n v="1"/>
    <n v="40"/>
    <n v="240"/>
    <n v="237"/>
    <n v="0.98750000000000004"/>
    <n v="0"/>
    <n v="40"/>
    <m/>
    <n v="40"/>
    <m/>
    <m/>
    <m/>
    <m/>
    <n v="0.98750000000000004"/>
    <n v="0.99580000000000002"/>
    <n v="0.94379999999999997"/>
    <n v="40"/>
    <n v="40"/>
    <n v="39"/>
    <n v="39"/>
    <n v="40"/>
    <n v="39"/>
    <s v="Community Housing Partners Corp of Florida"/>
    <m/>
    <n v="28.893899999999999"/>
    <n v="-82.472700000000003"/>
  </r>
  <r>
    <n v="1169"/>
    <x v="7"/>
    <s v="Citrus - Family - Active"/>
    <x v="2"/>
    <s v="Pelican Cove - Crystal River"/>
    <s v="HC9 '02"/>
    <s v="Family"/>
    <s v="Active"/>
    <n v="1"/>
    <n v="85"/>
    <n v="510"/>
    <n v="418"/>
    <n v="0.81960784313725488"/>
    <n v="0"/>
    <n v="85"/>
    <m/>
    <n v="85"/>
    <m/>
    <m/>
    <m/>
    <m/>
    <n v="0.81960784313725488"/>
    <n v="0.93730000000000002"/>
    <n v="0.93530000000000002"/>
    <n v="68"/>
    <n v="69"/>
    <n v="70"/>
    <n v="70"/>
    <n v="69"/>
    <n v="72"/>
    <s v="Sanchez Planning Development Inc."/>
    <n v="83"/>
    <n v="28.868200000000002"/>
    <n v="-82.597899999999996"/>
  </r>
  <r>
    <n v="698"/>
    <x v="7"/>
    <s v="Citrus - Family - Active"/>
    <x v="2"/>
    <s v="River Reach - Crystal River"/>
    <s v="HC9 '90"/>
    <s v="Family"/>
    <s v="Active"/>
    <n v="1"/>
    <n v="42"/>
    <n v="252"/>
    <n v="238"/>
    <n v="0.94444444444444442"/>
    <n v="0"/>
    <n v="42"/>
    <m/>
    <n v="42"/>
    <m/>
    <m/>
    <m/>
    <m/>
    <n v="0.94444444444444442"/>
    <n v="0.96030000000000004"/>
    <n v="0.96430000000000005"/>
    <n v="40"/>
    <n v="40"/>
    <n v="41"/>
    <n v="40"/>
    <n v="38"/>
    <n v="39"/>
    <s v="Hallmark Companies, Inc."/>
    <n v="38"/>
    <n v="28.8949"/>
    <n v="-82.538399999999996"/>
  </r>
  <r>
    <n v="1545"/>
    <x v="7"/>
    <s v="Citrus - Family|MR - Active"/>
    <x v="4"/>
    <s v="Nature Walk"/>
    <s v="H '05"/>
    <s v="Family|MR"/>
    <s v="Active"/>
    <n v="1"/>
    <n v="50"/>
    <n v="300"/>
    <n v="288"/>
    <n v="0.96"/>
    <n v="45"/>
    <n v="25"/>
    <m/>
    <n v="25"/>
    <m/>
    <m/>
    <m/>
    <m/>
    <n v="0.96"/>
    <n v="0.98329999999999995"/>
    <n v="0.96330000000000005"/>
    <n v="49"/>
    <n v="49"/>
    <n v="47"/>
    <n v="46"/>
    <n v="48"/>
    <n v="49"/>
    <s v="Community Housing Partners Corp of Florida"/>
    <m/>
    <n v="28.909134000000002"/>
    <n v="-82.584765000000004"/>
  </r>
  <r>
    <n v="2959"/>
    <x v="8"/>
    <s v="Clay - Elderly - Pipeline"/>
    <x v="1"/>
    <s v="Cassie Gardens"/>
    <s v="HC9 '17"/>
    <s v="Elderly"/>
    <s v="Pipeline"/>
    <n v="1"/>
    <n v="96"/>
    <n v="0"/>
    <n v="0"/>
    <n v="0"/>
    <m/>
    <n v="96"/>
    <n v="77"/>
    <n v="19"/>
    <m/>
    <m/>
    <n v="5"/>
    <m/>
    <m/>
    <m/>
    <m/>
    <m/>
    <m/>
    <m/>
    <m/>
    <m/>
    <m/>
    <m/>
    <m/>
    <n v="30.102032999999999"/>
    <n v="-81.777269000000004"/>
  </r>
  <r>
    <n v="1838"/>
    <x v="8"/>
    <s v="Clay - Family - Active"/>
    <x v="2"/>
    <s v="Briarwood"/>
    <s v="HC4 '07|B '06|S '06"/>
    <s v="Family"/>
    <s v="Active"/>
    <n v="1"/>
    <n v="102"/>
    <n v="612"/>
    <n v="561"/>
    <n v="0.91666666666666663"/>
    <n v="0"/>
    <n v="102"/>
    <m/>
    <n v="102"/>
    <m/>
    <m/>
    <m/>
    <m/>
    <n v="0.91666666666666663"/>
    <n v="0.96899999999999997"/>
    <n v="0.94769999999999999"/>
    <n v="95"/>
    <n v="94"/>
    <n v="93"/>
    <n v="94"/>
    <n v="93"/>
    <n v="92"/>
    <s v="Dimension One Realty, Inc."/>
    <n v="25"/>
    <n v="30.038900000000002"/>
    <n v="-81.834699999999998"/>
  </r>
  <r>
    <n v="171"/>
    <x v="8"/>
    <s v="Clay - Family - Active"/>
    <x v="2"/>
    <s v="Clay Springs"/>
    <s v="HC9 '90"/>
    <s v="Family"/>
    <s v="Active"/>
    <n v="1"/>
    <n v="51"/>
    <n v="306"/>
    <n v="299"/>
    <n v="0.97712418300653592"/>
    <n v="0"/>
    <n v="51"/>
    <m/>
    <n v="51"/>
    <m/>
    <m/>
    <m/>
    <m/>
    <n v="0.97712418300653592"/>
    <n v="0.87909999999999999"/>
    <n v="0.97060000000000002"/>
    <n v="49"/>
    <n v="48"/>
    <n v="51"/>
    <n v="51"/>
    <n v="51"/>
    <n v="49"/>
    <s v="Royal American Development Inc."/>
    <n v="31"/>
    <n v="29.9834"/>
    <n v="-81.688699999999997"/>
  </r>
  <r>
    <n v="1016"/>
    <x v="8"/>
    <s v="Clay - Family - Active"/>
    <x v="2"/>
    <s v="Hunter's Run"/>
    <s v="HC4 '01|B '01"/>
    <s v="Family"/>
    <s v="Active"/>
    <n v="1"/>
    <n v="304"/>
    <n v="1824"/>
    <n v="1768"/>
    <n v="0.9692982456140351"/>
    <n v="0"/>
    <n v="304"/>
    <m/>
    <n v="304"/>
    <m/>
    <m/>
    <m/>
    <m/>
    <n v="0.9692982456140351"/>
    <n v="0.9556"/>
    <n v="0.95"/>
    <n v="299"/>
    <n v="297"/>
    <n v="296"/>
    <n v="294"/>
    <n v="293"/>
    <n v="289"/>
    <s v="Peninsula Developers, Inc."/>
    <m/>
    <n v="30.114799999999999"/>
    <n v="-81.811999999999998"/>
  </r>
  <r>
    <n v="492"/>
    <x v="8"/>
    <s v="Clay - Family - Active"/>
    <x v="2"/>
    <s v="Madison Commons"/>
    <s v="HC4 '00|S '00"/>
    <s v="Family"/>
    <s v="Active"/>
    <n v="1"/>
    <n v="160"/>
    <n v="960"/>
    <n v="939"/>
    <n v="0.97812500000000002"/>
    <n v="0"/>
    <n v="160"/>
    <m/>
    <n v="160"/>
    <m/>
    <m/>
    <m/>
    <m/>
    <n v="0.97812500000000002"/>
    <n v="0.9708"/>
    <n v="0.93440000000000001"/>
    <n v="160"/>
    <n v="158"/>
    <n v="156"/>
    <n v="153"/>
    <n v="155"/>
    <n v="157"/>
    <s v="Banyan Realty Advisors"/>
    <m/>
    <n v="30.100200000000001"/>
    <n v="-81.766400000000004"/>
  </r>
  <r>
    <n v="516"/>
    <x v="8"/>
    <s v="Clay - Family - Active"/>
    <x v="2"/>
    <s v="Middletowne"/>
    <s v="MERP '15|S '00"/>
    <s v="Family"/>
    <s v="Active"/>
    <n v="1"/>
    <n v="100"/>
    <n v="600"/>
    <n v="586"/>
    <n v="0.97666666666666668"/>
    <n v="0"/>
    <n v="100"/>
    <m/>
    <n v="100"/>
    <m/>
    <m/>
    <m/>
    <m/>
    <n v="0.97666666666666668"/>
    <n v="0.97829999999999995"/>
    <n v="0.96499999999999997"/>
    <n v="97"/>
    <n v="95"/>
    <n v="98"/>
    <n v="98"/>
    <n v="98"/>
    <n v="100"/>
    <s v="Preservation of Affordable Housing Inc."/>
    <n v="85"/>
    <n v="30.167300000000001"/>
    <n v="-81.720799999999997"/>
  </r>
  <r>
    <n v="369"/>
    <x v="8"/>
    <s v="Clay - Family|MR - Active"/>
    <x v="4"/>
    <s v="Holly Cove"/>
    <s v="HC4 '95|S '96"/>
    <s v="Family|MR"/>
    <s v="Active"/>
    <n v="1"/>
    <n v="202"/>
    <n v="1212"/>
    <n v="1167"/>
    <n v="0.96287128712871284"/>
    <n v="40"/>
    <n v="162"/>
    <m/>
    <n v="162"/>
    <m/>
    <m/>
    <m/>
    <m/>
    <n v="0.96287128712871284"/>
    <n v="0.93889999999999996"/>
    <n v="0.94720000000000004"/>
    <n v="194"/>
    <n v="194"/>
    <n v="193"/>
    <n v="193"/>
    <n v="196"/>
    <n v="197"/>
    <s v="Vestcor Development Corporation, Inc."/>
    <m/>
    <n v="30.190280999999999"/>
    <n v="-81.717681999999996"/>
  </r>
  <r>
    <n v="1362"/>
    <x v="9"/>
    <s v="Collier - Elderly - Active"/>
    <x v="0"/>
    <s v="Bromelia Place"/>
    <s v="HC9 '03"/>
    <s v="Elderly"/>
    <s v="Active"/>
    <n v="1"/>
    <n v="30"/>
    <n v="180"/>
    <n v="170"/>
    <n v="0.94444444444444442"/>
    <n v="0"/>
    <n v="30"/>
    <n v="24"/>
    <n v="6"/>
    <m/>
    <m/>
    <m/>
    <m/>
    <n v="0.94444444444444442"/>
    <n v="0.9667"/>
    <n v="0.9667"/>
    <n v="30"/>
    <n v="30"/>
    <n v="29"/>
    <n v="28"/>
    <n v="27"/>
    <n v="26"/>
    <s v="Kipling Capital LP"/>
    <m/>
    <n v="26.4282"/>
    <n v="-81.429599999999994"/>
  </r>
  <r>
    <n v="69"/>
    <x v="9"/>
    <s v="Collier - Family - Active"/>
    <x v="2"/>
    <s v="Bear Creek - Naples"/>
    <s v="HC9 '93|S '93"/>
    <s v="Family"/>
    <s v="Active"/>
    <n v="1"/>
    <n v="120"/>
    <n v="720"/>
    <n v="714"/>
    <n v="0.9916666666666667"/>
    <n v="0"/>
    <n v="120"/>
    <m/>
    <n v="120"/>
    <m/>
    <m/>
    <m/>
    <m/>
    <n v="0.9916666666666667"/>
    <n v="0.99170000000000003"/>
    <n v="0.97919999999999996"/>
    <n v="118"/>
    <n v="119"/>
    <n v="120"/>
    <n v="120"/>
    <n v="119"/>
    <n v="118"/>
    <s v="Ortsac Investments, LLC"/>
    <m/>
    <n v="26.228400000000001"/>
    <n v="-81.770300000000006"/>
  </r>
  <r>
    <n v="1062"/>
    <x v="9"/>
    <s v="Collier - Family - Active"/>
    <x v="2"/>
    <s v="Brittany Bay"/>
    <s v="HC4 '02|H '01"/>
    <s v="Family"/>
    <s v="Active"/>
    <n v="1"/>
    <n v="184"/>
    <n v="1104"/>
    <n v="1093"/>
    <n v="0.99003623188405798"/>
    <n v="0"/>
    <n v="184"/>
    <m/>
    <n v="184"/>
    <m/>
    <m/>
    <m/>
    <m/>
    <n v="0.99003623188405798"/>
    <n v="0.96830000000000005"/>
    <n v="0.94379999999999997"/>
    <n v="180"/>
    <n v="184"/>
    <n v="182"/>
    <n v="182"/>
    <n v="183"/>
    <n v="182"/>
    <s v="CED Companies"/>
    <m/>
    <n v="26.26"/>
    <n v="-81.689099999999996"/>
  </r>
  <r>
    <n v="1063"/>
    <x v="9"/>
    <s v="Collier - Family - Active"/>
    <x v="2"/>
    <s v="Brittany Bay II"/>
    <s v="HC9 '01"/>
    <s v="Family"/>
    <s v="Active"/>
    <n v="1"/>
    <n v="208"/>
    <n v="1248"/>
    <n v="1212"/>
    <n v="0.97115384615384615"/>
    <n v="0"/>
    <n v="208"/>
    <m/>
    <n v="208"/>
    <m/>
    <m/>
    <m/>
    <m/>
    <n v="0.97115384615384615"/>
    <n v="0.98560000000000003"/>
    <n v="0.95830000000000004"/>
    <n v="204"/>
    <n v="202"/>
    <n v="204"/>
    <n v="204"/>
    <n v="199"/>
    <n v="199"/>
    <s v="CED Companies"/>
    <m/>
    <n v="26.2606"/>
    <n v="-81.690799999999996"/>
  </r>
  <r>
    <n v="181"/>
    <x v="9"/>
    <s v="Collier - Family - Active"/>
    <x v="2"/>
    <s v="College Park"/>
    <s v="HC4 '98|B '06"/>
    <s v="Family"/>
    <s v="Active"/>
    <n v="1"/>
    <n v="210"/>
    <n v="1260"/>
    <n v="1252"/>
    <n v="0.99365079365079367"/>
    <n v="0"/>
    <n v="210"/>
    <m/>
    <n v="210"/>
    <m/>
    <m/>
    <m/>
    <m/>
    <n v="0.99365079365079367"/>
    <n v="0.99370000000000003"/>
    <n v="0.9889"/>
    <n v="210"/>
    <n v="210"/>
    <n v="209"/>
    <n v="209"/>
    <n v="207"/>
    <n v="207"/>
    <s v="Richman Group"/>
    <m/>
    <n v="26.1081"/>
    <n v="-81.700400000000002"/>
  </r>
  <r>
    <n v="1468"/>
    <x v="9"/>
    <s v="Collier - Family - Active"/>
    <x v="2"/>
    <s v="Crestview Park"/>
    <s v="HC9 '04"/>
    <s v="Family"/>
    <s v="Active"/>
    <n v="1"/>
    <n v="208"/>
    <n v="1248"/>
    <n v="1194"/>
    <n v="0.95673076923076927"/>
    <n v="0"/>
    <n v="208"/>
    <m/>
    <n v="208"/>
    <m/>
    <m/>
    <m/>
    <m/>
    <n v="0.95673076923076927"/>
    <n v="0.95430000000000004"/>
    <n v="0.95109999999999995"/>
    <n v="200"/>
    <n v="199"/>
    <n v="202"/>
    <n v="196"/>
    <n v="198"/>
    <n v="199"/>
    <s v="Carlisle Development Group"/>
    <m/>
    <n v="26.4328"/>
    <n v="-81.450400000000002"/>
  </r>
  <r>
    <n v="1790"/>
    <x v="9"/>
    <s v="Collier - Family - Active"/>
    <x v="2"/>
    <s v="Crestview Park II"/>
    <s v="HC9 '06"/>
    <s v="Family"/>
    <s v="Active"/>
    <n v="1"/>
    <n v="96"/>
    <n v="576"/>
    <n v="562"/>
    <n v="0.97569444444444442"/>
    <n v="0"/>
    <n v="96"/>
    <m/>
    <n v="96"/>
    <m/>
    <m/>
    <m/>
    <m/>
    <n v="0.97569444444444442"/>
    <n v="0.98440000000000005"/>
    <n v="0.95140000000000002"/>
    <n v="93"/>
    <n v="95"/>
    <n v="96"/>
    <n v="95"/>
    <n v="93"/>
    <n v="90"/>
    <s v="Carlisle Development Group"/>
    <m/>
    <n v="26.4284"/>
    <n v="-81.451800000000006"/>
  </r>
  <r>
    <n v="3"/>
    <x v="9"/>
    <s v="Collier - Family - Active"/>
    <x v="2"/>
    <s v="George Washington Carver"/>
    <s v="HC4 '05|LB '05"/>
    <s v="Family"/>
    <s v="Active"/>
    <n v="1"/>
    <n v="70"/>
    <n v="420"/>
    <n v="420"/>
    <n v="1"/>
    <n v="0"/>
    <n v="70"/>
    <m/>
    <n v="70"/>
    <m/>
    <m/>
    <m/>
    <m/>
    <n v="1"/>
    <n v="1"/>
    <n v="1"/>
    <n v="70"/>
    <n v="70"/>
    <n v="70"/>
    <n v="70"/>
    <n v="70"/>
    <n v="70"/>
    <s v="American Community Developers, Inc."/>
    <n v="70"/>
    <n v="26.151499999999999"/>
    <n v="-81.794700000000006"/>
  </r>
  <r>
    <n v="398"/>
    <x v="9"/>
    <s v="Collier - Family - Active"/>
    <x v="2"/>
    <s v="Jasmine Cay"/>
    <s v="HC9 '94"/>
    <s v="Family"/>
    <s v="Active"/>
    <n v="1"/>
    <n v="72"/>
    <n v="432"/>
    <n v="413"/>
    <n v="0.95601851851851849"/>
    <n v="0"/>
    <n v="72"/>
    <m/>
    <n v="72"/>
    <m/>
    <m/>
    <m/>
    <m/>
    <n v="0.95601851851851849"/>
    <n v="0.98380000000000001"/>
    <n v="0.97450000000000003"/>
    <n v="66"/>
    <n v="68"/>
    <n v="68"/>
    <n v="69"/>
    <n v="71"/>
    <n v="71"/>
    <s v="Read Property Group LLC"/>
    <m/>
    <n v="26.15"/>
    <n v="-81.793499999999995"/>
  </r>
  <r>
    <n v="463"/>
    <x v="9"/>
    <s v="Collier - Family - Active"/>
    <x v="2"/>
    <s v="Laurel Ridge"/>
    <s v="HC9 '92"/>
    <s v="Family"/>
    <s v="Active"/>
    <n v="1"/>
    <n v="78"/>
    <n v="468"/>
    <n v="452"/>
    <n v="0.96581196581196582"/>
    <n v="0"/>
    <n v="78"/>
    <m/>
    <n v="78"/>
    <m/>
    <m/>
    <m/>
    <m/>
    <n v="0.96581196581196582"/>
    <n v="1"/>
    <n v="0.99229999999999996"/>
    <n v="77"/>
    <n v="76"/>
    <n v="76"/>
    <n v="75"/>
    <n v="74"/>
    <n v="74"/>
    <s v="Pacifica Companies LLC"/>
    <m/>
    <n v="26.198899999999998"/>
    <n v="-81.718400000000003"/>
  </r>
  <r>
    <n v="1017"/>
    <x v="9"/>
    <s v="Collier - Family - Active"/>
    <x v="2"/>
    <s v="Noah's Landing"/>
    <s v="ELI '12|HC4 '01|B '01"/>
    <s v="Family"/>
    <s v="Active"/>
    <n v="1"/>
    <n v="264"/>
    <n v="1584"/>
    <n v="1567"/>
    <n v="0.9892676767676768"/>
    <n v="0"/>
    <n v="264"/>
    <m/>
    <n v="264"/>
    <m/>
    <m/>
    <n v="27"/>
    <m/>
    <n v="0.9892676767676768"/>
    <n v="0.99050000000000005"/>
    <n v="0.98550000000000004"/>
    <n v="260"/>
    <n v="262"/>
    <n v="260"/>
    <n v="261"/>
    <n v="261"/>
    <n v="263"/>
    <s v="Vestcor Development Corporation, Inc."/>
    <m/>
    <n v="26.166599999999999"/>
    <n v="-81.69"/>
  </r>
  <r>
    <n v="557"/>
    <x v="9"/>
    <s v="Collier - Family - Active"/>
    <x v="2"/>
    <s v="Oakhaven"/>
    <s v="HC9 '91"/>
    <s v="Family"/>
    <s v="Active"/>
    <n v="1"/>
    <n v="160"/>
    <n v="0"/>
    <n v="0"/>
    <n v="0"/>
    <n v="0"/>
    <n v="160"/>
    <m/>
    <n v="160"/>
    <m/>
    <m/>
    <m/>
    <m/>
    <m/>
    <n v="0.97809999999999997"/>
    <n v="0.97130000000000005"/>
    <m/>
    <m/>
    <m/>
    <m/>
    <m/>
    <m/>
    <s v="Metis Property Group LLC"/>
    <m/>
    <n v="26.4161"/>
    <n v="-81.421400000000006"/>
  </r>
  <r>
    <n v="583"/>
    <x v="9"/>
    <s v="Collier - Family - Active"/>
    <x v="2"/>
    <s v="Ospreys Landing"/>
    <s v="HC9 '94|H '93"/>
    <s v="Family"/>
    <s v="Active"/>
    <n v="1"/>
    <n v="176"/>
    <n v="1056"/>
    <n v="1051"/>
    <n v="0.99526515151515149"/>
    <n v="0"/>
    <n v="176"/>
    <m/>
    <n v="176"/>
    <m/>
    <m/>
    <m/>
    <m/>
    <n v="0.99526515151515149"/>
    <n v="0.99339999999999995"/>
    <n v="0.98860000000000003"/>
    <n v="174"/>
    <n v="176"/>
    <n v="175"/>
    <n v="176"/>
    <n v="176"/>
    <n v="174"/>
    <s v="Avanath Capital Management LLC"/>
    <m/>
    <n v="26.139199999999999"/>
    <n v="-81.739500000000007"/>
  </r>
  <r>
    <n v="732"/>
    <x v="9"/>
    <s v="Collier - Family - Active"/>
    <x v="2"/>
    <s v="Saddlebrook Village"/>
    <s v="HC4 '98"/>
    <s v="Family"/>
    <s v="Active"/>
    <n v="1"/>
    <n v="140"/>
    <n v="840"/>
    <n v="830"/>
    <n v="0.98809523809523814"/>
    <n v="0"/>
    <n v="140"/>
    <m/>
    <n v="140"/>
    <m/>
    <m/>
    <m/>
    <m/>
    <n v="0.98809523809523814"/>
    <n v="0.97260000000000002"/>
    <n v="0.97619999999999996"/>
    <n v="135"/>
    <n v="138"/>
    <n v="139"/>
    <n v="139"/>
    <n v="140"/>
    <n v="139"/>
    <m/>
    <m/>
    <n v="26.155200000000001"/>
    <n v="-81.6935"/>
  </r>
  <r>
    <n v="818"/>
    <x v="9"/>
    <s v="Collier - Family - Active"/>
    <x v="2"/>
    <s v="Summer Glen"/>
    <s v="HC9 '92"/>
    <s v="Family"/>
    <s v="Active"/>
    <n v="1"/>
    <n v="45"/>
    <n v="270"/>
    <n v="266"/>
    <n v="0.98518518518518516"/>
    <n v="0"/>
    <n v="45"/>
    <m/>
    <n v="45"/>
    <m/>
    <m/>
    <m/>
    <m/>
    <n v="0.98518518518518516"/>
    <n v="1"/>
    <n v="1"/>
    <n v="43"/>
    <n v="44"/>
    <n v="44"/>
    <n v="45"/>
    <n v="45"/>
    <n v="45"/>
    <s v="Dimension One Realty, Inc."/>
    <n v="45"/>
    <n v="26.430800000000001"/>
    <n v="-81.447500000000005"/>
  </r>
  <r>
    <n v="1303"/>
    <x v="9"/>
    <s v="Collier - Family - Active"/>
    <x v="2"/>
    <s v="Summer Lakes"/>
    <s v="HC4 '04|LB '03|S '03"/>
    <s v="Family"/>
    <s v="Active"/>
    <n v="1"/>
    <n v="140"/>
    <n v="840"/>
    <n v="835"/>
    <n v="0.99404761904761907"/>
    <n v="0"/>
    <n v="140"/>
    <m/>
    <n v="140"/>
    <m/>
    <m/>
    <m/>
    <m/>
    <n v="0.99404761904761907"/>
    <n v="0.99399999999999999"/>
    <n v="0.9929"/>
    <n v="140"/>
    <n v="140"/>
    <n v="140"/>
    <n v="140"/>
    <n v="138"/>
    <n v="137"/>
    <s v="Richman Group"/>
    <m/>
    <n v="26.267800000000001"/>
    <n v="-81.746799999999993"/>
  </r>
  <r>
    <n v="1586"/>
    <x v="9"/>
    <s v="Collier - Family - Active"/>
    <x v="2"/>
    <s v="Summer Lakes II"/>
    <s v="HC4 '05|LB '05|S '05"/>
    <s v="Family"/>
    <s v="Active"/>
    <n v="1"/>
    <n v="276"/>
    <n v="1656"/>
    <n v="1647"/>
    <n v="0.99456521739130432"/>
    <n v="0"/>
    <n v="276"/>
    <m/>
    <n v="276"/>
    <m/>
    <m/>
    <m/>
    <m/>
    <n v="0.99456521739130432"/>
    <n v="0.99939999999999996"/>
    <n v="0.99519999999999997"/>
    <n v="275"/>
    <n v="272"/>
    <n v="274"/>
    <n v="276"/>
    <n v="275"/>
    <n v="275"/>
    <s v="Richman Group"/>
    <m/>
    <n v="26.2669"/>
    <n v="-81.744900000000001"/>
  </r>
  <r>
    <n v="1018"/>
    <x v="9"/>
    <s v="Collier - Family - Active"/>
    <x v="2"/>
    <s v="Tuscan Isle"/>
    <s v="ELI '14|HC4 '02"/>
    <s v="Family"/>
    <s v="Active"/>
    <n v="1"/>
    <n v="298"/>
    <n v="1788"/>
    <n v="1762"/>
    <n v="0.9854586129753915"/>
    <n v="0"/>
    <n v="298"/>
    <m/>
    <n v="298"/>
    <m/>
    <m/>
    <n v="27"/>
    <m/>
    <n v="0.9854586129753915"/>
    <n v="0.97929999999999995"/>
    <n v="0.94969999999999999"/>
    <n v="291"/>
    <n v="293"/>
    <n v="296"/>
    <n v="295"/>
    <n v="292"/>
    <n v="295"/>
    <s v="Vestcor Development Corporation, Inc."/>
    <m/>
    <n v="26.161300000000001"/>
    <n v="-81.693700000000007"/>
  </r>
  <r>
    <n v="901"/>
    <x v="9"/>
    <s v="Collier - Family - Active"/>
    <x v="2"/>
    <s v="Villas of Capri"/>
    <s v="HC4 '96|H '96"/>
    <s v="Family"/>
    <s v="Active"/>
    <n v="1"/>
    <n v="235"/>
    <n v="1175"/>
    <n v="1120"/>
    <n v="0.95319148936170217"/>
    <n v="0"/>
    <n v="235"/>
    <m/>
    <n v="235"/>
    <m/>
    <m/>
    <m/>
    <m/>
    <n v="0.95319148936170217"/>
    <n v="0.94889999999999997"/>
    <n v="0.94540000000000002"/>
    <n v="217"/>
    <n v="225"/>
    <n v="224"/>
    <n v="228"/>
    <n v="226"/>
    <m/>
    <s v="Read Property Group LLC"/>
    <m/>
    <n v="26.152899999999999"/>
    <n v="-81.715500000000006"/>
  </r>
  <r>
    <n v="957"/>
    <x v="9"/>
    <s v="Collier - Family - Active"/>
    <x v="2"/>
    <s v="Whistler's Cove"/>
    <s v="HC4 '99|B '98"/>
    <s v="Family"/>
    <s v="Active"/>
    <n v="1"/>
    <n v="240"/>
    <n v="1440"/>
    <n v="1422"/>
    <n v="0.98750000000000004"/>
    <n v="0"/>
    <n v="240"/>
    <m/>
    <n v="240"/>
    <m/>
    <m/>
    <m/>
    <m/>
    <n v="0.98750000000000004"/>
    <n v="0.98609999999999998"/>
    <n v="0.97360000000000002"/>
    <n v="234"/>
    <n v="239"/>
    <n v="237"/>
    <n v="237"/>
    <n v="239"/>
    <n v="236"/>
    <s v="Banyan Realty Advisors"/>
    <m/>
    <n v="26.079000000000001"/>
    <n v="-81.720399999999998"/>
  </r>
  <r>
    <n v="960"/>
    <x v="9"/>
    <s v="Collier - Family - Active"/>
    <x v="2"/>
    <s v="Wild Pines of Naples II"/>
    <s v="HC4 '01"/>
    <s v="Family"/>
    <s v="Active"/>
    <n v="1"/>
    <n v="104"/>
    <n v="624"/>
    <n v="624"/>
    <n v="1"/>
    <n v="0"/>
    <n v="104"/>
    <m/>
    <n v="104"/>
    <m/>
    <m/>
    <m/>
    <m/>
    <n v="1"/>
    <n v="1"/>
    <n v="1"/>
    <n v="104"/>
    <n v="104"/>
    <n v="104"/>
    <n v="104"/>
    <n v="104"/>
    <n v="104"/>
    <s v="Wild Pines of Naples, Phase II, Ltd."/>
    <m/>
    <n v="26.136900000000001"/>
    <n v="-81.774299999999997"/>
  </r>
  <r>
    <n v="982"/>
    <x v="9"/>
    <s v="Collier - Family - Active"/>
    <x v="2"/>
    <s v="Windsong Club"/>
    <s v="HC9 '91|S '91"/>
    <s v="Family"/>
    <s v="Active"/>
    <n v="1"/>
    <n v="120"/>
    <n v="720"/>
    <n v="712"/>
    <n v="0.98888888888888893"/>
    <n v="0"/>
    <n v="120"/>
    <m/>
    <n v="120"/>
    <m/>
    <m/>
    <m/>
    <m/>
    <n v="0.98888888888888893"/>
    <n v="0.9556"/>
    <n v="0.95830000000000004"/>
    <n v="119"/>
    <n v="120"/>
    <n v="119"/>
    <n v="118"/>
    <n v="118"/>
    <n v="118"/>
    <s v="Read Property Group LLC"/>
    <m/>
    <n v="26.271599999999999"/>
    <n v="-81.753399999999999"/>
  </r>
  <r>
    <n v="1449"/>
    <x v="9"/>
    <s v="Collier - FW|FW - Active"/>
    <x v="9"/>
    <s v="Eden Gardens"/>
    <s v="HC9 '04"/>
    <s v="FW|FW"/>
    <s v="Active"/>
    <n v="1"/>
    <n v="51"/>
    <n v="255"/>
    <n v="238"/>
    <n v="0.93333333333333335"/>
    <n v="0"/>
    <n v="51"/>
    <m/>
    <m/>
    <n v="51"/>
    <m/>
    <m/>
    <m/>
    <n v="0.93333333333333335"/>
    <n v="0.95750000000000002"/>
    <n v="0.96079999999999999"/>
    <n v="47"/>
    <m/>
    <n v="49"/>
    <n v="47"/>
    <n v="47"/>
    <n v="48"/>
    <s v="Everglades Housing Group Incorporated"/>
    <n v="49"/>
    <n v="26.422150999999999"/>
    <n v="-81.424383000000006"/>
  </r>
  <r>
    <n v="2432"/>
    <x v="9"/>
    <s v="Collier - FW|FW - Active"/>
    <x v="9"/>
    <s v="Esperanza Place"/>
    <s v="S '08"/>
    <s v="FW|FW"/>
    <s v="Active"/>
    <n v="1"/>
    <n v="48"/>
    <n v="288"/>
    <n v="278"/>
    <n v="0.96527777777777779"/>
    <n v="0"/>
    <n v="48"/>
    <m/>
    <m/>
    <n v="48"/>
    <m/>
    <m/>
    <m/>
    <n v="0.96527777777777779"/>
    <n v="0.96879999999999999"/>
    <n v="0.96879999999999999"/>
    <n v="47"/>
    <n v="47"/>
    <n v="46"/>
    <n v="45"/>
    <n v="46"/>
    <n v="47"/>
    <s v="Florida Nonprofit Services, Inc."/>
    <n v="44"/>
    <n v="26.425599999999999"/>
    <n v="-81.444900000000004"/>
  </r>
  <r>
    <n v="498"/>
    <x v="9"/>
    <s v="Collier - FW|FW - Active"/>
    <x v="9"/>
    <s v="Main Street Village"/>
    <s v="H '00"/>
    <s v="FW|FW"/>
    <s v="Active"/>
    <n v="1"/>
    <n v="79"/>
    <n v="316"/>
    <n v="290"/>
    <n v="1.2734177215189872"/>
    <n v="0"/>
    <n v="79"/>
    <m/>
    <m/>
    <n v="79"/>
    <m/>
    <m/>
    <m/>
    <n v="0.91772151898734178"/>
    <n v="0.96199999999999997"/>
    <n v="0.94299999999999995"/>
    <n v="74"/>
    <n v="72"/>
    <n v="71"/>
    <m/>
    <m/>
    <n v="73"/>
    <s v="Big Cypress Housing Corporation"/>
    <n v="68"/>
    <n v="26.419899999999998"/>
    <n v="-81.429199999999994"/>
  </r>
  <r>
    <n v="743"/>
    <x v="9"/>
    <s v="Collier - FW|FW - Active"/>
    <x v="9"/>
    <s v="Sanders Pines"/>
    <s v="HC9 '90|S '89"/>
    <s v="FW|FW"/>
    <s v="Active"/>
    <n v="1"/>
    <n v="41"/>
    <n v="41"/>
    <n v="39"/>
    <n v="0.95121951219512191"/>
    <n v="0"/>
    <n v="41"/>
    <m/>
    <n v="40"/>
    <n v="32"/>
    <m/>
    <m/>
    <m/>
    <n v="0.95121951219512191"/>
    <n v="0.95120000000000005"/>
    <n v="0.95420000000000005"/>
    <m/>
    <m/>
    <m/>
    <m/>
    <m/>
    <n v="39"/>
    <s v="Everglades Housing Group Incorporated"/>
    <m/>
    <n v="26.436426999999998"/>
    <n v="-81.445165000000003"/>
  </r>
  <r>
    <n v="851"/>
    <x v="9"/>
    <s v="Collier - FW|FW - Active"/>
    <x v="9"/>
    <s v="Timber Ridge of Immokalee"/>
    <s v="HC9 '94|S '94"/>
    <s v="FW|FW"/>
    <s v="Active"/>
    <n v="1"/>
    <n v="35"/>
    <n v="35"/>
    <n v="34"/>
    <n v="0.97142857142857142"/>
    <n v="0"/>
    <n v="35"/>
    <m/>
    <n v="20"/>
    <n v="28"/>
    <m/>
    <m/>
    <m/>
    <n v="0.97142857142857142"/>
    <n v="0.95240000000000002"/>
    <n v="0.96079999999999999"/>
    <m/>
    <m/>
    <m/>
    <m/>
    <m/>
    <n v="34"/>
    <s v="Everglades Housing Group Incorporated"/>
    <m/>
    <n v="26.43731"/>
    <n v="-81.448812000000004"/>
  </r>
  <r>
    <n v="958"/>
    <x v="9"/>
    <s v="Collier - FW|FW - Active"/>
    <x v="9"/>
    <s v="Whistler's Green"/>
    <s v="HC4 '99|H '99|LB '15"/>
    <s v="FW|FW"/>
    <s v="Active"/>
    <n v="1"/>
    <n v="168"/>
    <n v="1008"/>
    <n v="1002"/>
    <n v="0.99404761904761907"/>
    <n v="0"/>
    <n v="168"/>
    <m/>
    <n v="168"/>
    <n v="66"/>
    <m/>
    <m/>
    <m/>
    <n v="0.99404761904761907"/>
    <n v="0.97119999999999995"/>
    <n v="0.97119999999999995"/>
    <n v="167"/>
    <n v="168"/>
    <n v="167"/>
    <n v="166"/>
    <n v="168"/>
    <n v="166"/>
    <s v="Dominium LLC"/>
    <m/>
    <n v="26.198799999999999"/>
    <n v="-81.705399999999997"/>
  </r>
  <r>
    <n v="2440"/>
    <x v="9"/>
    <s v="Collier - FW|FW|MR - Active"/>
    <x v="10"/>
    <s v="Eden Gardens II"/>
    <s v="S '06"/>
    <s v="FW|FW|MR"/>
    <s v="Active"/>
    <n v="1"/>
    <n v="37"/>
    <n v="222"/>
    <n v="215"/>
    <n v="0.96846846846846846"/>
    <n v="11"/>
    <n v="26"/>
    <m/>
    <m/>
    <n v="37"/>
    <m/>
    <m/>
    <m/>
    <n v="0.96846846846846846"/>
    <n v="0.95950000000000002"/>
    <n v="0.96850000000000003"/>
    <n v="37"/>
    <n v="36"/>
    <n v="35"/>
    <n v="36"/>
    <n v="36"/>
    <n v="35"/>
    <s v="Everglades Housing Group Incorporated"/>
    <n v="34"/>
    <n v="26.439063000000001"/>
    <n v="-81.453173000000007"/>
  </r>
  <r>
    <n v="847"/>
    <x v="10"/>
    <s v="Columbia - Elderly - Active"/>
    <x v="0"/>
    <s v="Thornwood Terrace"/>
    <s v="HC9 '00|S '00"/>
    <s v="Elderly"/>
    <s v="Active"/>
    <n v="1"/>
    <n v="29"/>
    <n v="174"/>
    <n v="172"/>
    <n v="0.9885057471264368"/>
    <n v="0"/>
    <n v="29"/>
    <n v="24"/>
    <n v="5"/>
    <m/>
    <m/>
    <m/>
    <m/>
    <n v="0.9885057471264368"/>
    <n v="0.99429999999999996"/>
    <n v="0.98280000000000001"/>
    <n v="28"/>
    <n v="29"/>
    <n v="29"/>
    <n v="28"/>
    <n v="29"/>
    <n v="29"/>
    <s v="Hallmark Companies, Inc."/>
    <n v="25"/>
    <n v="30.1812"/>
    <n v="-82.650499999999994"/>
  </r>
  <r>
    <n v="427"/>
    <x v="10"/>
    <s v="Columbia - Family - Active"/>
    <x v="2"/>
    <s v="Lake City Villas"/>
    <s v="HC9 '97"/>
    <s v="Family"/>
    <s v="Active"/>
    <n v="1"/>
    <n v="36"/>
    <n v="216"/>
    <n v="192"/>
    <n v="0.88888888888888884"/>
    <n v="0"/>
    <n v="36"/>
    <m/>
    <n v="36"/>
    <m/>
    <m/>
    <m/>
    <m/>
    <n v="0.88888888888888884"/>
    <n v="0.91669999999999996"/>
    <n v="0.94440000000000002"/>
    <n v="36"/>
    <n v="30"/>
    <n v="30"/>
    <n v="31"/>
    <n v="32"/>
    <n v="33"/>
    <s v="Hallmark Companies, Inc."/>
    <n v="25"/>
    <n v="30.175813000000002"/>
    <n v="-82.655296000000007"/>
  </r>
  <r>
    <n v="981"/>
    <x v="10"/>
    <s v="Columbia - Family - Active"/>
    <x v="2"/>
    <s v="Windsong I - Lake City"/>
    <s v="HC9 '00|S '00"/>
    <s v="Family"/>
    <s v="Active"/>
    <n v="1"/>
    <n v="180"/>
    <n v="1080"/>
    <n v="912"/>
    <n v="0.84444444444444444"/>
    <n v="0"/>
    <n v="180"/>
    <m/>
    <n v="180"/>
    <m/>
    <m/>
    <m/>
    <m/>
    <n v="0.84444444444444444"/>
    <n v="0.86760000000000004"/>
    <n v="0.86199999999999999"/>
    <n v="156"/>
    <n v="151"/>
    <n v="154"/>
    <n v="150"/>
    <n v="152"/>
    <n v="149"/>
    <s v="Starwood Capital Group"/>
    <m/>
    <n v="30.173200000000001"/>
    <n v="-82.677000000000007"/>
  </r>
  <r>
    <n v="1222"/>
    <x v="10"/>
    <s v="Columbia - Family - Active"/>
    <x v="2"/>
    <s v="Windsong II - Lake City"/>
    <s v="HC9 '01"/>
    <s v="Family"/>
    <s v="Active"/>
    <n v="1"/>
    <n v="152"/>
    <n v="912"/>
    <n v="729"/>
    <n v="0.79934210526315785"/>
    <n v="0"/>
    <n v="152"/>
    <m/>
    <n v="152"/>
    <m/>
    <m/>
    <m/>
    <m/>
    <n v="0.79934210526315785"/>
    <n v="0.87060000000000004"/>
    <n v="0.85529999999999995"/>
    <n v="123"/>
    <n v="120"/>
    <n v="118"/>
    <n v="123"/>
    <n v="126"/>
    <n v="119"/>
    <s v="Starwood Capital Group"/>
    <m/>
    <n v="30.173200000000001"/>
    <n v="-82.677000000000007"/>
  </r>
  <r>
    <n v="2910"/>
    <x v="10"/>
    <s v="Columbia - Family - Pipeline"/>
    <x v="3"/>
    <s v="Cedar Park"/>
    <s v="ELI '16|HC4 '16|B '16|S '16"/>
    <s v="Family"/>
    <s v="Pipeline"/>
    <n v="1"/>
    <n v="72"/>
    <n v="0"/>
    <n v="0"/>
    <n v="0"/>
    <m/>
    <n v="72"/>
    <m/>
    <n v="72"/>
    <m/>
    <m/>
    <n v="11"/>
    <m/>
    <m/>
    <m/>
    <m/>
    <m/>
    <m/>
    <m/>
    <m/>
    <m/>
    <m/>
    <m/>
    <m/>
    <n v="30.203447000000001"/>
    <n v="-82.642294000000007"/>
  </r>
  <r>
    <n v="2923"/>
    <x v="11"/>
    <s v="DeSoto - Elderly - Pipeline"/>
    <x v="1"/>
    <s v="St. John Paul II Villas"/>
    <s v="H '16"/>
    <s v="Elderly"/>
    <s v="Pipeline"/>
    <n v="1"/>
    <n v="32"/>
    <n v="0"/>
    <n v="0"/>
    <n v="0"/>
    <m/>
    <n v="32"/>
    <n v="25"/>
    <n v="7"/>
    <m/>
    <m/>
    <m/>
    <m/>
    <m/>
    <m/>
    <m/>
    <m/>
    <m/>
    <m/>
    <m/>
    <m/>
    <m/>
    <m/>
    <m/>
    <n v="27.187805999999998"/>
    <n v="-81.858603000000002"/>
  </r>
  <r>
    <n v="2891"/>
    <x v="11"/>
    <s v="DeSoto - Elderly - Pipeline"/>
    <x v="1"/>
    <s v="Turner Senior at Five Ash"/>
    <s v="H '16|PLP '16"/>
    <s v="Elderly"/>
    <s v="Pipeline"/>
    <n v="1"/>
    <n v="50"/>
    <n v="0"/>
    <n v="0"/>
    <n v="0"/>
    <m/>
    <n v="50"/>
    <n v="40"/>
    <n v="10"/>
    <m/>
    <m/>
    <m/>
    <m/>
    <m/>
    <m/>
    <m/>
    <m/>
    <m/>
    <m/>
    <m/>
    <m/>
    <m/>
    <m/>
    <m/>
    <n v="27.232139"/>
    <n v="-81.847903000000002"/>
  </r>
  <r>
    <n v="2132"/>
    <x v="11"/>
    <s v="DeSoto - Family - Active"/>
    <x v="2"/>
    <s v="Arcadia Oaks"/>
    <s v="HC4 '08|LB '08"/>
    <s v="Family"/>
    <s v="Active"/>
    <n v="1"/>
    <n v="130"/>
    <n v="0"/>
    <n v="0"/>
    <n v="0"/>
    <n v="0"/>
    <n v="130"/>
    <m/>
    <n v="130"/>
    <m/>
    <m/>
    <m/>
    <m/>
    <m/>
    <n v="0.96919999999999995"/>
    <m/>
    <m/>
    <m/>
    <m/>
    <m/>
    <m/>
    <m/>
    <s v="Arcadia Housing Authority"/>
    <m/>
    <n v="27.214200000000002"/>
    <n v="-81.848200000000006"/>
  </r>
  <r>
    <n v="1858"/>
    <x v="11"/>
    <s v="DeSoto - Family - Active"/>
    <x v="2"/>
    <s v="Heron Cove"/>
    <s v="H '06"/>
    <s v="Family"/>
    <s v="Active"/>
    <n v="1"/>
    <n v="64"/>
    <n v="384"/>
    <n v="378"/>
    <n v="0.984375"/>
    <n v="0"/>
    <n v="64"/>
    <m/>
    <n v="64"/>
    <m/>
    <m/>
    <m/>
    <m/>
    <n v="0.984375"/>
    <n v="0.98960000000000004"/>
    <n v="0.96879999999999999"/>
    <n v="62"/>
    <n v="62"/>
    <n v="64"/>
    <n v="64"/>
    <n v="64"/>
    <n v="62"/>
    <s v="National Development Foundation, Inc."/>
    <m/>
    <n v="27.084744000000001"/>
    <n v="-81.952729000000005"/>
  </r>
  <r>
    <n v="1230"/>
    <x v="11"/>
    <s v="DeSoto - Family - Active"/>
    <x v="2"/>
    <s v="Jacaranda Trail"/>
    <s v="HC9 '01|S '01"/>
    <s v="Family"/>
    <s v="Active"/>
    <n v="1"/>
    <n v="50"/>
    <n v="300"/>
    <n v="282"/>
    <n v="0.94"/>
    <n v="0"/>
    <n v="50"/>
    <m/>
    <n v="50"/>
    <m/>
    <m/>
    <m/>
    <m/>
    <n v="0.94"/>
    <n v="0.92330000000000001"/>
    <n v="0.97"/>
    <n v="44"/>
    <n v="48"/>
    <n v="48"/>
    <n v="48"/>
    <n v="48"/>
    <n v="46"/>
    <s v="Carlisle Development Group"/>
    <m/>
    <n v="27.205500000000001"/>
    <n v="-81.849100000000007"/>
  </r>
  <r>
    <n v="1531"/>
    <x v="11"/>
    <s v="DeSoto - Family - Active"/>
    <x v="2"/>
    <s v="Jacaranda Trail II"/>
    <s v="HC9 '05"/>
    <s v="Family"/>
    <s v="Active"/>
    <n v="1"/>
    <n v="50"/>
    <n v="300"/>
    <n v="281"/>
    <n v="0.93666666666666665"/>
    <n v="0"/>
    <n v="50"/>
    <m/>
    <n v="50"/>
    <m/>
    <m/>
    <m/>
    <m/>
    <n v="0.93666666666666665"/>
    <n v="0.87670000000000003"/>
    <n v="0.95"/>
    <n v="48"/>
    <n v="48"/>
    <n v="46"/>
    <n v="45"/>
    <n v="47"/>
    <n v="47"/>
    <s v="Carlisle Development Group"/>
    <m/>
    <n v="27.205500000000001"/>
    <n v="-81.849100000000007"/>
  </r>
  <r>
    <n v="1127"/>
    <x v="11"/>
    <s v="DeSoto - Family - Active"/>
    <x v="2"/>
    <s v="McPines"/>
    <s v="HC9 '03|MERP '15|S '02"/>
    <s v="Family"/>
    <s v="Active"/>
    <n v="1"/>
    <n v="64"/>
    <n v="384"/>
    <n v="360"/>
    <n v="0.9375"/>
    <n v="0"/>
    <n v="64"/>
    <m/>
    <n v="64"/>
    <m/>
    <m/>
    <m/>
    <m/>
    <n v="0.9375"/>
    <n v="0.91149999999999998"/>
    <n v="0.93230000000000002"/>
    <n v="62"/>
    <n v="59"/>
    <n v="59"/>
    <n v="59"/>
    <n v="61"/>
    <n v="60"/>
    <s v="Hallmark Companies, Inc."/>
    <n v="29"/>
    <n v="27.216200000000001"/>
    <n v="-81.842299999999994"/>
  </r>
  <r>
    <n v="565"/>
    <x v="11"/>
    <s v="DeSoto - Family - Active"/>
    <x v="2"/>
    <s v="Oaks Trail"/>
    <s v="HC9 '99"/>
    <s v="Family"/>
    <s v="Active"/>
    <n v="1"/>
    <n v="123"/>
    <n v="738"/>
    <n v="628"/>
    <n v="0.85094850948509482"/>
    <n v="0"/>
    <n v="123"/>
    <m/>
    <n v="123"/>
    <m/>
    <m/>
    <m/>
    <m/>
    <n v="0.85094850948509482"/>
    <n v="0.90239999999999998"/>
    <n v="0.93220000000000003"/>
    <n v="106"/>
    <n v="105"/>
    <n v="101"/>
    <n v="99"/>
    <n v="107"/>
    <n v="110"/>
    <s v="Carlisle Development Group"/>
    <m/>
    <n v="27.212700000000002"/>
    <n v="-81.846000000000004"/>
  </r>
  <r>
    <n v="991"/>
    <x v="11"/>
    <s v="DeSoto - Family - Active"/>
    <x v="2"/>
    <s v="Wood Park Pointe"/>
    <s v="HC9 '92"/>
    <s v="Family"/>
    <s v="Active"/>
    <n v="1"/>
    <n v="37"/>
    <n v="222"/>
    <n v="211"/>
    <n v="0.9504504504504504"/>
    <n v="0"/>
    <n v="37"/>
    <m/>
    <n v="37"/>
    <m/>
    <m/>
    <m/>
    <m/>
    <n v="0.9504504504504504"/>
    <n v="0.96399999999999997"/>
    <n v="0.98650000000000004"/>
    <n v="33"/>
    <n v="35"/>
    <n v="34"/>
    <n v="36"/>
    <n v="36"/>
    <n v="37"/>
    <s v="T. Mannausa and Company"/>
    <n v="36"/>
    <n v="27.223600000000001"/>
    <n v="-81.863699999999994"/>
  </r>
  <r>
    <n v="992"/>
    <x v="11"/>
    <s v="DeSoto - Family - Active"/>
    <x v="2"/>
    <s v="Wood Park Pointe II"/>
    <s v="HC9 '94"/>
    <s v="Family"/>
    <s v="Active"/>
    <n v="1"/>
    <n v="36"/>
    <n v="216"/>
    <n v="209"/>
    <n v="0.96759259259259256"/>
    <n v="0"/>
    <n v="36"/>
    <m/>
    <n v="36"/>
    <m/>
    <m/>
    <m/>
    <m/>
    <n v="0.96759259259259256"/>
    <n v="0.97219999999999995"/>
    <n v="1"/>
    <n v="34"/>
    <n v="35"/>
    <n v="35"/>
    <n v="34"/>
    <n v="35"/>
    <n v="36"/>
    <s v="T. Mannausa and Company"/>
    <n v="36"/>
    <n v="27.223600000000001"/>
    <n v="-81.863699999999994"/>
  </r>
  <r>
    <n v="1668"/>
    <x v="11"/>
    <s v="DeSoto - Family - Lease-Up"/>
    <x v="5"/>
    <s v="Casa San Juan Bosco Community II"/>
    <s v="H '14"/>
    <s v="Family"/>
    <s v="Lease-Up"/>
    <n v="1"/>
    <n v="44"/>
    <n v="176"/>
    <n v="57"/>
    <n v="0.32386363636363635"/>
    <n v="0"/>
    <n v="44"/>
    <m/>
    <n v="44"/>
    <m/>
    <m/>
    <m/>
    <m/>
    <n v="0.32386363636363635"/>
    <m/>
    <m/>
    <n v="21"/>
    <n v="17"/>
    <n v="10"/>
    <n v="9"/>
    <m/>
    <m/>
    <s v="Catholic Charities Housing Diocese of Venice, Inc."/>
    <m/>
    <n v="27.190154"/>
    <n v="-81.855382000000006"/>
  </r>
  <r>
    <n v="2751"/>
    <x v="11"/>
    <s v="DeSoto - Family - Lease-Up"/>
    <x v="5"/>
    <s v="Cyndy's Place"/>
    <s v="H '14"/>
    <s v="Family"/>
    <s v="Lease-Up"/>
    <n v="1"/>
    <n v="18"/>
    <n v="108"/>
    <n v="99"/>
    <n v="0.91666666666666663"/>
    <n v="0"/>
    <n v="18"/>
    <m/>
    <n v="18"/>
    <m/>
    <m/>
    <m/>
    <m/>
    <n v="0.91666666666666663"/>
    <m/>
    <m/>
    <n v="17"/>
    <n v="18"/>
    <n v="18"/>
    <n v="18"/>
    <n v="15"/>
    <n v="13"/>
    <s v="N Vision Communities, Inc."/>
    <m/>
    <m/>
    <m/>
  </r>
  <r>
    <n v="1675"/>
    <x v="11"/>
    <s v="DeSoto - FW|FW - Active"/>
    <x v="9"/>
    <s v="Casa San Juan Bosco"/>
    <s v="H '05"/>
    <s v="FW|FW"/>
    <s v="Active"/>
    <n v="1"/>
    <n v="53"/>
    <n v="318"/>
    <n v="306"/>
    <n v="0.96226415094339623"/>
    <n v="0"/>
    <n v="53"/>
    <m/>
    <m/>
    <n v="53"/>
    <m/>
    <m/>
    <m/>
    <n v="0.96226415094339623"/>
    <n v="1"/>
    <n v="0.94650000000000001"/>
    <n v="50"/>
    <n v="50"/>
    <n v="51"/>
    <n v="50"/>
    <n v="52"/>
    <n v="53"/>
    <s v="Catholic Charities Housing Diocese of Venice, Inc."/>
    <n v="52"/>
    <n v="27.190173999999999"/>
    <n v="-81.855396999999996"/>
  </r>
  <r>
    <n v="1557"/>
    <x v="11"/>
    <s v="DeSoto - FW|FW - Active"/>
    <x v="9"/>
    <s v="Desoto Landing"/>
    <s v="HC9 '05"/>
    <s v="FW|FW"/>
    <s v="Active"/>
    <n v="1"/>
    <n v="48"/>
    <n v="288"/>
    <n v="284"/>
    <n v="0.98611111111111116"/>
    <n v="0"/>
    <n v="48"/>
    <m/>
    <n v="28"/>
    <n v="20"/>
    <m/>
    <m/>
    <m/>
    <n v="0.98611111111111116"/>
    <n v="0.97919999999999996"/>
    <n v="0.95140000000000002"/>
    <n v="48"/>
    <n v="47"/>
    <n v="48"/>
    <n v="48"/>
    <n v="46"/>
    <n v="47"/>
    <s v="National Development Foundation, Inc."/>
    <m/>
    <n v="27.084744000000001"/>
    <n v="-81.952729000000005"/>
  </r>
  <r>
    <n v="2685"/>
    <x v="12"/>
    <s v="Duval - Elderly - Active"/>
    <x v="0"/>
    <s v="Caroline Oaks"/>
    <s v="ELI '14|HC4 '15|LB '15|S '14"/>
    <s v="Elderly"/>
    <s v="Active"/>
    <n v="1"/>
    <n v="82"/>
    <n v="492"/>
    <n v="484"/>
    <n v="0.98373983739837401"/>
    <n v="0"/>
    <n v="82"/>
    <n v="66"/>
    <n v="16"/>
    <m/>
    <m/>
    <n v="5"/>
    <m/>
    <n v="0.98373983739837401"/>
    <n v="0.80079999999999996"/>
    <m/>
    <n v="81"/>
    <n v="82"/>
    <n v="80"/>
    <n v="81"/>
    <n v="79"/>
    <n v="81"/>
    <s v="Vestcor Development Corporation, Inc."/>
    <m/>
    <n v="30.371221999999999"/>
    <n v="-81.650999999999996"/>
  </r>
  <r>
    <n v="1464"/>
    <x v="12"/>
    <s v="Duval - Elderly - Active"/>
    <x v="0"/>
    <s v="Christine Cove"/>
    <s v="HC4 '07|LB '04|S '05"/>
    <s v="Elderly"/>
    <s v="Active"/>
    <n v="1"/>
    <n v="96"/>
    <n v="576"/>
    <n v="574"/>
    <n v="0.99652777777777779"/>
    <n v="0"/>
    <n v="96"/>
    <n v="77"/>
    <n v="19"/>
    <m/>
    <m/>
    <m/>
    <m/>
    <n v="0.99652777777777779"/>
    <n v="0.91149999999999998"/>
    <n v="0.94789999999999996"/>
    <n v="96"/>
    <n v="96"/>
    <n v="95"/>
    <n v="96"/>
    <n v="95"/>
    <n v="96"/>
    <s v="Carlisle Development Group"/>
    <m/>
    <n v="30.404399999999999"/>
    <n v="-81.708100000000002"/>
  </r>
  <r>
    <n v="2268"/>
    <x v="12"/>
    <s v="Duval - Elderly - Active"/>
    <x v="0"/>
    <s v="Marcis Pointe"/>
    <s v="X '10|HC9 '10"/>
    <s v="Elderly"/>
    <s v="Active"/>
    <n v="1"/>
    <n v="120"/>
    <n v="720"/>
    <n v="713"/>
    <n v="0.99027777777777781"/>
    <n v="0"/>
    <n v="120"/>
    <n v="96"/>
    <n v="24"/>
    <m/>
    <m/>
    <n v="6"/>
    <m/>
    <n v="0.99027777777777781"/>
    <n v="0.99170000000000003"/>
    <n v="0.99309999999999998"/>
    <n v="119"/>
    <n v="119"/>
    <n v="120"/>
    <n v="120"/>
    <n v="118"/>
    <n v="117"/>
    <s v="Vestcor Development Corporation, Inc."/>
    <m/>
    <n v="30.245000000000001"/>
    <n v="-81.754999999999995"/>
  </r>
  <r>
    <n v="1192"/>
    <x v="12"/>
    <s v="Duval - Elderly - Active"/>
    <x v="0"/>
    <s v="Meetinghouse at Collins Cove"/>
    <s v="HC4 '03|B '02|S '02"/>
    <s v="Elderly"/>
    <s v="Active"/>
    <n v="1"/>
    <n v="160"/>
    <n v="960"/>
    <n v="952"/>
    <n v="0.9916666666666667"/>
    <n v="0"/>
    <n v="160"/>
    <n v="128"/>
    <n v="32"/>
    <m/>
    <m/>
    <m/>
    <m/>
    <n v="0.9916666666666667"/>
    <n v="0.98540000000000005"/>
    <n v="0.98850000000000005"/>
    <n v="159"/>
    <n v="159"/>
    <n v="159"/>
    <n v="158"/>
    <n v="158"/>
    <n v="159"/>
    <s v="Finlay Holdings, Inc."/>
    <m/>
    <n v="30.2103"/>
    <n v="-81.779899999999998"/>
  </r>
  <r>
    <n v="527"/>
    <x v="12"/>
    <s v="Duval - Elderly - Active"/>
    <x v="0"/>
    <s v="Mount Carmel Gardens"/>
    <s v="E '97|ELI '14|H '97|LB '14|S '14"/>
    <s v="Elderly"/>
    <s v="Active"/>
    <n v="1"/>
    <n v="207"/>
    <n v="1242"/>
    <n v="1091"/>
    <n v="0.87842190016103061"/>
    <n v="0"/>
    <n v="207"/>
    <n v="207"/>
    <m/>
    <m/>
    <m/>
    <m/>
    <m/>
    <n v="0.87842190016103061"/>
    <n v="0.89690000000000003"/>
    <n v="0.90500000000000003"/>
    <n v="178"/>
    <n v="174"/>
    <n v="192"/>
    <n v="190"/>
    <n v="179"/>
    <n v="178"/>
    <s v="East Lake Community Development, Inc."/>
    <n v="127"/>
    <n v="30.2745"/>
    <n v="-81.604900000000001"/>
  </r>
  <r>
    <n v="2720"/>
    <x v="12"/>
    <s v="Duval - Elderly - Active"/>
    <x v="0"/>
    <s v="Peyton Ridge"/>
    <s v="HC9 '14"/>
    <s v="Elderly"/>
    <s v="Active"/>
    <n v="1"/>
    <n v="123"/>
    <n v="738"/>
    <n v="725"/>
    <n v="0.98238482384823844"/>
    <n v="0"/>
    <n v="123"/>
    <n v="99"/>
    <n v="24"/>
    <m/>
    <m/>
    <n v="7"/>
    <m/>
    <n v="0.98238482384823844"/>
    <m/>
    <m/>
    <n v="122"/>
    <n v="120"/>
    <n v="119"/>
    <n v="121"/>
    <n v="123"/>
    <n v="120"/>
    <s v="Vestcor Development Corporation, Inc."/>
    <m/>
    <n v="30.312999999999999"/>
    <n v="-81.561916999999994"/>
  </r>
  <r>
    <n v="714"/>
    <x v="12"/>
    <s v="Duval - Elderly - Active"/>
    <x v="0"/>
    <s v="Rosalind Villas"/>
    <s v="HC9 '00"/>
    <s v="Elderly"/>
    <s v="Active"/>
    <n v="1"/>
    <n v="120"/>
    <n v="720"/>
    <n v="701"/>
    <n v="0.97361111111111109"/>
    <n v="0"/>
    <n v="120"/>
    <n v="96"/>
    <n v="24"/>
    <m/>
    <m/>
    <m/>
    <m/>
    <n v="0.97361111111111109"/>
    <n v="0.96530000000000005"/>
    <n v="0.95140000000000002"/>
    <n v="116"/>
    <n v="118"/>
    <n v="117"/>
    <n v="117"/>
    <n v="118"/>
    <n v="115"/>
    <s v="Picerne Affordable Development, LLC"/>
    <m/>
    <n v="30.386199999999999"/>
    <n v="-81.687200000000004"/>
  </r>
  <r>
    <n v="2804"/>
    <x v="12"/>
    <s v="Duval - Elderly - Active"/>
    <x v="0"/>
    <s v="Stevens Duval"/>
    <s v="ELI '15|HC4 '15|B '15|S '15"/>
    <s v="Elderly"/>
    <s v="Active"/>
    <n v="1"/>
    <n v="52"/>
    <n v="312"/>
    <n v="300"/>
    <n v="0.96153846153846156"/>
    <n v="0"/>
    <n v="52"/>
    <n v="42"/>
    <n v="10"/>
    <m/>
    <m/>
    <n v="6"/>
    <m/>
    <n v="0.96153846153846156"/>
    <n v="0.96150000000000002"/>
    <m/>
    <n v="50"/>
    <n v="50"/>
    <n v="50"/>
    <n v="50"/>
    <n v="49"/>
    <n v="51"/>
    <s v="Southport Financial Services, Inc"/>
    <n v="52"/>
    <n v="30.33328611"/>
    <n v="-81.655291939999998"/>
  </r>
  <r>
    <n v="2743"/>
    <x v="12"/>
    <s v="Duval - Elderly - Lease-Up"/>
    <x v="7"/>
    <s v="Cathedral Terrace"/>
    <s v="ELI '14|HC4 '15|LB '15|S '14"/>
    <s v="Elderly"/>
    <s v="Lease-Up"/>
    <n v="1"/>
    <n v="240"/>
    <n v="720"/>
    <n v="633"/>
    <n v="0.87916666666666665"/>
    <n v="0"/>
    <n v="240"/>
    <n v="192"/>
    <n v="48"/>
    <m/>
    <m/>
    <n v="6"/>
    <m/>
    <n v="0.87916666666666665"/>
    <n v="0.86880000000000002"/>
    <m/>
    <m/>
    <m/>
    <m/>
    <n v="211"/>
    <n v="211"/>
    <n v="211"/>
    <m/>
    <n v="224"/>
    <n v="30.331527000000001"/>
    <n v="-81.654888"/>
  </r>
  <r>
    <n v="1521"/>
    <x v="12"/>
    <s v="Duval - Elderly - Pipeline"/>
    <x v="1"/>
    <s v="Cathedral Towers"/>
    <s v="HC9 '16"/>
    <s v="Elderly"/>
    <s v="Pipeline"/>
    <n v="1"/>
    <n v="203"/>
    <n v="0"/>
    <n v="0"/>
    <n v="0"/>
    <m/>
    <n v="186"/>
    <n v="149"/>
    <n v="37"/>
    <m/>
    <m/>
    <n v="11"/>
    <m/>
    <m/>
    <m/>
    <m/>
    <m/>
    <m/>
    <m/>
    <m/>
    <m/>
    <m/>
    <m/>
    <n v="161"/>
    <n v="30.330569000000001"/>
    <n v="-81.653947000000002"/>
  </r>
  <r>
    <n v="2809"/>
    <x v="12"/>
    <s v="Duval - Elderly - Pipeline"/>
    <x v="1"/>
    <s v="Houston Street Manor"/>
    <s v="HC9 '15"/>
    <s v="Elderly"/>
    <s v="Pipeline"/>
    <n v="1"/>
    <n v="72"/>
    <n v="0"/>
    <n v="0"/>
    <n v="0"/>
    <n v="0"/>
    <n v="72"/>
    <n v="58"/>
    <n v="14"/>
    <m/>
    <m/>
    <n v="4"/>
    <m/>
    <m/>
    <m/>
    <m/>
    <m/>
    <m/>
    <m/>
    <m/>
    <m/>
    <m/>
    <m/>
    <m/>
    <n v="30.329052999999998"/>
    <n v="-81.665880999999999"/>
  </r>
  <r>
    <n v="2619"/>
    <x v="12"/>
    <s v="Duval - Elderly - Pipeline"/>
    <x v="1"/>
    <s v="Mary Eaves"/>
    <s v="HC4 '16|H '15|B '16|PLP '13"/>
    <s v="Elderly"/>
    <s v="Pipeline"/>
    <n v="1"/>
    <n v="80"/>
    <n v="0"/>
    <n v="0"/>
    <n v="0"/>
    <n v="0"/>
    <n v="80"/>
    <n v="64"/>
    <n v="16"/>
    <m/>
    <m/>
    <m/>
    <m/>
    <m/>
    <m/>
    <m/>
    <m/>
    <m/>
    <m/>
    <m/>
    <m/>
    <m/>
    <m/>
    <m/>
    <n v="30.353567000000002"/>
    <n v="-81.674531000000002"/>
  </r>
  <r>
    <n v="1544"/>
    <x v="12"/>
    <s v="Duval - Elderly|MR - Active"/>
    <x v="6"/>
    <s v="Towers of Jacksonville"/>
    <s v="HC4 '14|B '14"/>
    <s v="Elderly|MR"/>
    <s v="Active"/>
    <n v="1"/>
    <n v="194"/>
    <n v="582"/>
    <n v="385"/>
    <n v="0.66151202749140892"/>
    <n v="9"/>
    <n v="185"/>
    <n v="185"/>
    <m/>
    <m/>
    <m/>
    <m/>
    <m/>
    <n v="0.66151202749140892"/>
    <n v="0.88229999999999997"/>
    <m/>
    <m/>
    <m/>
    <m/>
    <n v="132"/>
    <n v="124"/>
    <n v="129"/>
    <s v="Retirement Housing Foundation Inc."/>
    <n v="151"/>
    <n v="30.312000000000001"/>
    <n v="-81.663499999999999"/>
  </r>
  <r>
    <n v="966"/>
    <x v="12"/>
    <s v="Duval - Family - Active"/>
    <x v="2"/>
    <s v="Avesta Kings Trail"/>
    <s v="HC4 '96"/>
    <s v="Family"/>
    <s v="Active"/>
    <n v="1"/>
    <n v="320"/>
    <n v="1920"/>
    <n v="1533"/>
    <n v="0.79843750000000002"/>
    <n v="0"/>
    <n v="320"/>
    <m/>
    <n v="320"/>
    <m/>
    <m/>
    <m/>
    <m/>
    <n v="0.79843750000000002"/>
    <n v="0.94640000000000002"/>
    <n v="0.89380000000000004"/>
    <n v="217"/>
    <n v="222"/>
    <n v="241"/>
    <n v="281"/>
    <n v="286"/>
    <n v="286"/>
    <s v="Tzadik Consulting"/>
    <m/>
    <n v="30.250800000000002"/>
    <n v="-81.619799999999998"/>
  </r>
  <r>
    <n v="56"/>
    <x v="12"/>
    <s v="Duval - Family - Active"/>
    <x v="2"/>
    <s v="Azalea Ridge"/>
    <s v="HC9 '94"/>
    <s v="Family"/>
    <s v="Active"/>
    <n v="1"/>
    <n v="102"/>
    <n v="612"/>
    <n v="509"/>
    <n v="0.8316993464052288"/>
    <n v="0"/>
    <n v="102"/>
    <m/>
    <n v="102"/>
    <m/>
    <m/>
    <m/>
    <m/>
    <n v="0.8316993464052288"/>
    <n v="0.90359999999999996"/>
    <n v="0.95589999999999997"/>
    <n v="85"/>
    <n v="85"/>
    <n v="83"/>
    <n v="83"/>
    <n v="83"/>
    <n v="90"/>
    <s v="Tenth Street Properties"/>
    <m/>
    <n v="30.3339"/>
    <n v="-81.570700000000002"/>
  </r>
  <r>
    <n v="1488"/>
    <x v="12"/>
    <s v="Duval - Family - Active"/>
    <x v="2"/>
    <s v="Brentwood Lake"/>
    <s v="HC9 '04"/>
    <s v="Family"/>
    <s v="Active"/>
    <n v="1"/>
    <n v="328"/>
    <n v="1968"/>
    <n v="1954"/>
    <n v="0.99288617886178865"/>
    <n v="0"/>
    <n v="328"/>
    <m/>
    <n v="328"/>
    <m/>
    <m/>
    <m/>
    <m/>
    <n v="0.99288617886178865"/>
    <n v="0.98980000000000001"/>
    <n v="0.98599999999999999"/>
    <n v="328"/>
    <n v="323"/>
    <n v="326"/>
    <n v="327"/>
    <n v="326"/>
    <n v="324"/>
    <s v="Jacksonville Housing Authority"/>
    <m/>
    <n v="30.3599"/>
    <n v="-81.665400000000005"/>
  </r>
  <r>
    <n v="1405"/>
    <x v="12"/>
    <s v="Duval - Family - Active"/>
    <x v="2"/>
    <s v="Camri Green"/>
    <s v="HC4 '04|LB '04"/>
    <s v="Family"/>
    <s v="Active"/>
    <n v="1"/>
    <n v="184"/>
    <n v="1104"/>
    <n v="1083"/>
    <n v="0.98097826086956519"/>
    <n v="0"/>
    <n v="184"/>
    <m/>
    <n v="184"/>
    <m/>
    <m/>
    <m/>
    <m/>
    <n v="0.98097826086956519"/>
    <n v="0.97740000000000005"/>
    <n v="0.97919999999999996"/>
    <n v="180"/>
    <n v="180"/>
    <n v="181"/>
    <n v="181"/>
    <n v="179"/>
    <n v="182"/>
    <s v="Vestcor Development Corporation, Inc."/>
    <m/>
    <n v="30.1722"/>
    <n v="-81.594899999999996"/>
  </r>
  <r>
    <n v="202"/>
    <x v="12"/>
    <s v="Duval - Family - Active"/>
    <x v="2"/>
    <s v="Courtney Manor"/>
    <s v="HC9 '99"/>
    <s v="Family"/>
    <s v="Active"/>
    <n v="1"/>
    <n v="360"/>
    <n v="2160"/>
    <n v="1990"/>
    <n v="0.92129629629629628"/>
    <n v="0"/>
    <n v="360"/>
    <m/>
    <n v="360"/>
    <m/>
    <m/>
    <m/>
    <m/>
    <n v="0.92129629629629628"/>
    <n v="0.91110000000000002"/>
    <n v="0.91990000000000005"/>
    <n v="332"/>
    <n v="321"/>
    <n v="326"/>
    <n v="331"/>
    <n v="340"/>
    <n v="340"/>
    <s v="Vestcor Development Corporation, Inc."/>
    <m/>
    <n v="30.200700000000001"/>
    <n v="-81.726900000000001"/>
  </r>
  <r>
    <n v="228"/>
    <x v="12"/>
    <s v="Duval - Family - Active"/>
    <x v="2"/>
    <s v="Deer Meadow"/>
    <s v="HC4 '01|B '12"/>
    <s v="Family"/>
    <s v="Active"/>
    <n v="1"/>
    <n v="200"/>
    <n v="1200"/>
    <n v="1122"/>
    <n v="0.93500000000000005"/>
    <n v="0"/>
    <n v="200"/>
    <m/>
    <n v="200"/>
    <m/>
    <m/>
    <m/>
    <m/>
    <n v="0.93500000000000005"/>
    <n v="0.96830000000000005"/>
    <n v="0.96919999999999995"/>
    <n v="186"/>
    <n v="183"/>
    <n v="186"/>
    <n v="190"/>
    <n v="192"/>
    <n v="185"/>
    <s v="Nepsa Property Investors Inc."/>
    <m/>
    <n v="30.217400000000001"/>
    <n v="-81.589299999999994"/>
  </r>
  <r>
    <n v="270"/>
    <x v="12"/>
    <s v="Duval - Family - Active"/>
    <x v="2"/>
    <s v="Florence N. Davis Center"/>
    <s v="S '95"/>
    <s v="Family"/>
    <s v="Active"/>
    <n v="1"/>
    <n v="79"/>
    <n v="0"/>
    <n v="0"/>
    <n v="0"/>
    <n v="0"/>
    <n v="79"/>
    <m/>
    <n v="79"/>
    <m/>
    <m/>
    <m/>
    <m/>
    <m/>
    <m/>
    <n v="0.87590000000000001"/>
    <m/>
    <m/>
    <m/>
    <m/>
    <m/>
    <m/>
    <s v="Community Connections of Jacksonville Inc."/>
    <m/>
    <n v="30.328299999999999"/>
    <n v="-81.6524"/>
  </r>
  <r>
    <n v="1019"/>
    <x v="12"/>
    <s v="Duval - Family - Active"/>
    <x v="2"/>
    <s v="Grande Court Blanding"/>
    <s v="HC4 '01|B '02"/>
    <s v="Family"/>
    <s v="Active"/>
    <n v="1"/>
    <n v="252"/>
    <n v="1512"/>
    <n v="1384"/>
    <n v="0.91534391534391535"/>
    <n v="0"/>
    <n v="252"/>
    <m/>
    <n v="252"/>
    <m/>
    <m/>
    <m/>
    <m/>
    <n v="0.91534391534391535"/>
    <n v="0.91869999999999996"/>
    <n v="0.92659999999999998"/>
    <n v="237"/>
    <n v="232"/>
    <n v="233"/>
    <n v="231"/>
    <n v="229"/>
    <n v="222"/>
    <s v="Vestcor Development Corporation, Inc."/>
    <m/>
    <n v="30.209399999999999"/>
    <n v="-81.738600000000005"/>
  </r>
  <r>
    <n v="1097"/>
    <x v="12"/>
    <s v="Duval - Family - Active"/>
    <x v="2"/>
    <s v="Gregory Cove"/>
    <s v="HC9 '01"/>
    <s v="Family"/>
    <s v="Active"/>
    <n v="1"/>
    <n v="288"/>
    <n v="1728"/>
    <n v="1628"/>
    <n v="0.94212962962962965"/>
    <n v="0"/>
    <n v="288"/>
    <m/>
    <n v="288"/>
    <m/>
    <m/>
    <m/>
    <m/>
    <n v="0.94212962962962965"/>
    <n v="0.94850000000000001"/>
    <n v="0.9375"/>
    <n v="275"/>
    <n v="272"/>
    <n v="273"/>
    <n v="272"/>
    <n v="269"/>
    <n v="267"/>
    <s v="Vestcor Development Corporation, Inc."/>
    <m/>
    <n v="30.380800000000001"/>
    <n v="-81.603200000000001"/>
  </r>
  <r>
    <n v="1889"/>
    <x v="12"/>
    <s v="Duval - Family - Active"/>
    <x v="2"/>
    <s v="Hampton Ridge"/>
    <s v="HC4 '06|LB '06"/>
    <s v="Family"/>
    <s v="Active"/>
    <n v="1"/>
    <n v="110"/>
    <n v="660"/>
    <n v="632"/>
    <n v="0.95757575757575752"/>
    <n v="0"/>
    <n v="110"/>
    <m/>
    <n v="110"/>
    <m/>
    <m/>
    <m/>
    <m/>
    <n v="0.95757575757575752"/>
    <n v="0.90610000000000002"/>
    <n v="0.94389999999999996"/>
    <n v="103"/>
    <n v="105"/>
    <n v="104"/>
    <n v="108"/>
    <n v="108"/>
    <n v="104"/>
    <s v="Southport Financial Services, Inc"/>
    <m/>
    <n v="30.443200000000001"/>
    <n v="-81.658199999999994"/>
  </r>
  <r>
    <n v="2827"/>
    <x v="12"/>
    <s v="Duval - Family - Active"/>
    <x v="2"/>
    <s v="Hampton Villa"/>
    <s v="ELI '15|HC4 '16|B '16|S '15"/>
    <s v="Family"/>
    <s v="Active"/>
    <n v="1"/>
    <n v="60"/>
    <n v="360"/>
    <n v="343"/>
    <n v="0.95277777777777772"/>
    <n v="0"/>
    <n v="60"/>
    <m/>
    <n v="60"/>
    <m/>
    <m/>
    <n v="3"/>
    <m/>
    <n v="0.95277777777777772"/>
    <m/>
    <m/>
    <n v="57"/>
    <n v="57"/>
    <n v="57"/>
    <n v="57"/>
    <n v="57"/>
    <n v="58"/>
    <s v="Southport Financial Services, Inc"/>
    <n v="60"/>
    <n v="30.3721416666667"/>
    <n v="-81.718577777777796"/>
  </r>
  <r>
    <n v="366"/>
    <x v="12"/>
    <s v="Duval - Family - Active"/>
    <x v="2"/>
    <s v="Hilltop Village"/>
    <s v="HC4 '12|HC9 '96|B '11|S '11"/>
    <s v="Family"/>
    <s v="Active"/>
    <n v="1"/>
    <n v="200"/>
    <n v="1200"/>
    <n v="1171"/>
    <n v="0.97583333333333333"/>
    <n v="0"/>
    <n v="200"/>
    <m/>
    <n v="200"/>
    <m/>
    <m/>
    <m/>
    <m/>
    <n v="0.97583333333333333"/>
    <n v="0.9708"/>
    <n v="0.98329999999999995"/>
    <n v="197"/>
    <n v="197"/>
    <n v="195"/>
    <n v="195"/>
    <n v="195"/>
    <n v="192"/>
    <s v="Southport Financial Services, Inc"/>
    <n v="200"/>
    <n v="30.374500000000001"/>
    <n v="-81.684799999999996"/>
  </r>
  <r>
    <n v="367"/>
    <x v="12"/>
    <s v="Duval - Family - Active"/>
    <x v="2"/>
    <s v="Hillwood Pointe"/>
    <s v="HC9 '90"/>
    <s v="Family"/>
    <s v="Active"/>
    <n v="1"/>
    <n v="100"/>
    <n v="600"/>
    <n v="569"/>
    <n v="0.94833333333333336"/>
    <n v="0"/>
    <n v="100"/>
    <m/>
    <n v="100"/>
    <m/>
    <m/>
    <m/>
    <m/>
    <n v="0.94833333333333336"/>
    <n v="0.96"/>
    <n v="0.94330000000000003"/>
    <n v="96"/>
    <n v="95"/>
    <n v="96"/>
    <n v="96"/>
    <n v="92"/>
    <n v="94"/>
    <s v="Southport Financial Services, Inc"/>
    <m/>
    <n v="30.360299999999999"/>
    <n v="-81.501199999999997"/>
  </r>
  <r>
    <n v="464"/>
    <x v="12"/>
    <s v="Duval - Family - Active"/>
    <x v="2"/>
    <s v="Leigh Meadows"/>
    <s v="ELI '10|HC4 '96|S '97"/>
    <s v="Family"/>
    <s v="Active"/>
    <n v="1"/>
    <n v="304"/>
    <n v="1824"/>
    <n v="1781"/>
    <n v="0.97642543859649122"/>
    <n v="0"/>
    <n v="304"/>
    <m/>
    <n v="304"/>
    <m/>
    <m/>
    <m/>
    <m/>
    <n v="0.97642543859649122"/>
    <n v="0.96599999999999997"/>
    <n v="0.94350000000000001"/>
    <n v="300"/>
    <n v="300"/>
    <n v="297"/>
    <n v="295"/>
    <n v="296"/>
    <n v="293"/>
    <s v="Vestcor Development Corporation, Inc."/>
    <m/>
    <n v="30.2058"/>
    <n v="-81.603700000000003"/>
  </r>
  <r>
    <n v="468"/>
    <x v="12"/>
    <s v="Duval - Family - Active"/>
    <x v="2"/>
    <s v="Liberty Center I"/>
    <s v="HC9 '88|S '89"/>
    <s v="Family"/>
    <s v="Active"/>
    <n v="1"/>
    <n v="109"/>
    <n v="654"/>
    <n v="637"/>
    <n v="0.97400611620795108"/>
    <n v="0"/>
    <n v="109"/>
    <m/>
    <n v="109"/>
    <m/>
    <m/>
    <m/>
    <m/>
    <n v="0.97400611620795108"/>
    <n v="0.97089999999999999"/>
    <n v="0.98470000000000002"/>
    <n v="106"/>
    <n v="107"/>
    <n v="108"/>
    <n v="103"/>
    <n v="107"/>
    <n v="106"/>
    <s v="Harris Group, Inc."/>
    <m/>
    <n v="30.332699999999999"/>
    <n v="-81.650599999999997"/>
  </r>
  <r>
    <n v="1124"/>
    <x v="12"/>
    <s v="Duval - Family - Active"/>
    <x v="2"/>
    <s v="Madelyn Oaks"/>
    <s v="HC9 '01|LB '01|S '02"/>
    <s v="Family"/>
    <s v="Active"/>
    <n v="1"/>
    <n v="360"/>
    <n v="2160"/>
    <n v="1905"/>
    <n v="0.88194444444444442"/>
    <n v="0"/>
    <n v="360"/>
    <m/>
    <n v="360"/>
    <m/>
    <m/>
    <m/>
    <m/>
    <n v="0.88194444444444442"/>
    <n v="0.75190000000000001"/>
    <n v="0.81110000000000004"/>
    <n v="330"/>
    <n v="315"/>
    <n v="311"/>
    <n v="316"/>
    <n v="314"/>
    <n v="319"/>
    <s v="Vestcor Development Corporation, Inc."/>
    <m/>
    <n v="30.302299999999999"/>
    <n v="-81.746499999999997"/>
  </r>
  <r>
    <n v="1584"/>
    <x v="12"/>
    <s v="Duval - Family - Active"/>
    <x v="2"/>
    <s v="Madison Manor"/>
    <s v="HC9 '05"/>
    <s v="Family"/>
    <s v="Active"/>
    <n v="1"/>
    <n v="160"/>
    <n v="960"/>
    <n v="959"/>
    <n v="0.99895833333333328"/>
    <n v="0"/>
    <n v="160"/>
    <m/>
    <n v="160"/>
    <m/>
    <m/>
    <m/>
    <m/>
    <n v="0.99895833333333328"/>
    <n v="0.999"/>
    <n v="0.99480000000000002"/>
    <n v="160"/>
    <n v="160"/>
    <n v="159"/>
    <n v="160"/>
    <n v="160"/>
    <n v="160"/>
    <s v="TLB of Central Florida LLC"/>
    <m/>
    <n v="30.287099999999999"/>
    <n v="-81.581699999999998"/>
  </r>
  <r>
    <n v="1160"/>
    <x v="12"/>
    <s v="Duval - Family - Active"/>
    <x v="2"/>
    <s v="Madison Woods"/>
    <s v="HC9 '02"/>
    <s v="Family"/>
    <s v="Active"/>
    <n v="1"/>
    <n v="240"/>
    <n v="1440"/>
    <n v="1382"/>
    <n v="0.95972222222222225"/>
    <n v="0"/>
    <n v="240"/>
    <m/>
    <n v="240"/>
    <m/>
    <m/>
    <m/>
    <m/>
    <n v="0.95972222222222225"/>
    <n v="0.95630000000000004"/>
    <n v="0.96109999999999995"/>
    <n v="226"/>
    <n v="231"/>
    <n v="231"/>
    <n v="229"/>
    <n v="231"/>
    <n v="234"/>
    <s v="TLB of Central Florida LLC"/>
    <m/>
    <n v="30.435199999999998"/>
    <n v="-81.696299999999994"/>
  </r>
  <r>
    <n v="501"/>
    <x v="12"/>
    <s v="Duval - Family - Active"/>
    <x v="2"/>
    <s v="Mandarin Arms"/>
    <s v="HC9 '97"/>
    <s v="Family"/>
    <s v="Active"/>
    <n v="1"/>
    <n v="52"/>
    <n v="312"/>
    <n v="305"/>
    <n v="0.97756410256410253"/>
    <n v="0"/>
    <n v="52"/>
    <m/>
    <n v="52"/>
    <m/>
    <m/>
    <m/>
    <m/>
    <n v="0.97756410256410253"/>
    <n v="0.96150000000000002"/>
    <n v="0.96150000000000002"/>
    <n v="51"/>
    <n v="51"/>
    <n v="52"/>
    <n v="50"/>
    <n v="50"/>
    <n v="51"/>
    <s v="Olsen Securities Corporation"/>
    <n v="40"/>
    <n v="30.1614"/>
    <n v="-81.611599999999996"/>
  </r>
  <r>
    <n v="273"/>
    <x v="12"/>
    <s v="Duval - Family - Active"/>
    <x v="2"/>
    <s v="Maplecrest - Jacksonville"/>
    <s v="HC9 '93"/>
    <s v="Family"/>
    <s v="Active"/>
    <n v="1"/>
    <n v="150"/>
    <n v="900"/>
    <n v="836"/>
    <n v="0.92888888888888888"/>
    <n v="0"/>
    <n v="150"/>
    <m/>
    <n v="150"/>
    <m/>
    <m/>
    <m/>
    <m/>
    <n v="0.92888888888888888"/>
    <n v="0.83220000000000005"/>
    <n v="0.87439999999999996"/>
    <n v="139"/>
    <n v="135"/>
    <n v="138"/>
    <n v="140"/>
    <n v="143"/>
    <n v="141"/>
    <s v="Maplecrest Realty LLC"/>
    <m/>
    <n v="30.4377"/>
    <n v="-81.660300000000007"/>
  </r>
  <r>
    <n v="1020"/>
    <x v="12"/>
    <s v="Duval - Family - Active"/>
    <x v="2"/>
    <s v="Mission Pointe - Jacksonville"/>
    <s v="HC4 '01|B '02"/>
    <s v="Family"/>
    <s v="Active"/>
    <n v="1"/>
    <n v="388"/>
    <n v="2328"/>
    <n v="2271"/>
    <n v="0.97551546391752575"/>
    <n v="0"/>
    <n v="388"/>
    <m/>
    <n v="388"/>
    <m/>
    <m/>
    <m/>
    <m/>
    <n v="0.97551546391752575"/>
    <n v="0.97250000000000003"/>
    <n v="0.98240000000000005"/>
    <n v="380"/>
    <n v="382"/>
    <n v="384"/>
    <n v="380"/>
    <n v="367"/>
    <n v="378"/>
    <s v="Cornerstone Group Development LLC"/>
    <m/>
    <n v="30.458200000000001"/>
    <n v="-81.669399999999996"/>
  </r>
  <r>
    <n v="1452"/>
    <x v="12"/>
    <s v="Duval - Family - Active"/>
    <x v="2"/>
    <s v="Normandy"/>
    <s v="H '04"/>
    <s v="Family"/>
    <s v="Active"/>
    <n v="1"/>
    <n v="100"/>
    <n v="600"/>
    <n v="595"/>
    <n v="0.9916666666666667"/>
    <n v="0"/>
    <n v="100"/>
    <m/>
    <n v="100"/>
    <m/>
    <m/>
    <m/>
    <m/>
    <n v="0.9916666666666667"/>
    <n v="0.99329999999999996"/>
    <n v="0.98499999999999999"/>
    <n v="98"/>
    <n v="99"/>
    <n v="99"/>
    <n v="99"/>
    <n v="100"/>
    <n v="100"/>
    <s v="Community Housing Partners Corporation"/>
    <n v="99"/>
    <n v="30.2864"/>
    <n v="-81.791300000000007"/>
  </r>
  <r>
    <n v="552"/>
    <x v="12"/>
    <s v="Duval - Family - Active"/>
    <x v="2"/>
    <s v="Oak Hammock"/>
    <s v="HC9 '94"/>
    <s v="Family"/>
    <s v="Active"/>
    <n v="1"/>
    <n v="155"/>
    <n v="930"/>
    <n v="895"/>
    <n v="0.9623655913978495"/>
    <n v="0"/>
    <n v="155"/>
    <m/>
    <n v="155"/>
    <m/>
    <m/>
    <m/>
    <m/>
    <n v="0.9623655913978495"/>
    <n v="0.99139999999999995"/>
    <n v="0.97309999999999997"/>
    <n v="148"/>
    <n v="150"/>
    <n v="149"/>
    <n v="148"/>
    <n v="151"/>
    <n v="149"/>
    <s v="Royal American Development Inc."/>
    <m/>
    <n v="30.323499999999999"/>
    <n v="-81.573300000000003"/>
  </r>
  <r>
    <n v="2528"/>
    <x v="12"/>
    <s v="Duval - Family - Active"/>
    <x v="2"/>
    <s v="Oakland Terrace"/>
    <s v="HC9 '12"/>
    <s v="Family"/>
    <s v="Active"/>
    <n v="1"/>
    <n v="60"/>
    <n v="360"/>
    <n v="343"/>
    <n v="0.95277777777777772"/>
    <n v="0"/>
    <n v="60"/>
    <m/>
    <n v="60"/>
    <m/>
    <m/>
    <n v="6"/>
    <m/>
    <n v="0.95277777777777772"/>
    <n v="0.98609999999999998"/>
    <n v="0.97219999999999995"/>
    <n v="57"/>
    <n v="58"/>
    <n v="56"/>
    <n v="57"/>
    <n v="58"/>
    <n v="57"/>
    <s v="Ability Housing Inc."/>
    <n v="60"/>
    <n v="30.333508999999999"/>
    <n v="-81.639426"/>
  </r>
  <r>
    <n v="569"/>
    <x v="12"/>
    <s v="Duval - Family - Active"/>
    <x v="2"/>
    <s v="Oakwood Villa"/>
    <s v="S '00"/>
    <s v="Family"/>
    <s v="Active"/>
    <n v="1"/>
    <n v="200"/>
    <n v="1200"/>
    <n v="1172"/>
    <n v="0.97666666666666668"/>
    <n v="0"/>
    <n v="200"/>
    <m/>
    <n v="200"/>
    <m/>
    <m/>
    <m/>
    <m/>
    <n v="0.97666666666666668"/>
    <n v="0.98080000000000001"/>
    <n v="0.98799999999999999"/>
    <n v="192"/>
    <n v="198"/>
    <n v="197"/>
    <n v="198"/>
    <n v="195"/>
    <n v="192"/>
    <s v="My Fort Pierce LLC"/>
    <n v="200"/>
    <n v="30.322700000000001"/>
    <n v="-81.573099999999997"/>
  </r>
  <r>
    <n v="580"/>
    <x v="12"/>
    <s v="Duval - Family - Active"/>
    <x v="2"/>
    <s v="Orchid Trace"/>
    <s v="HC9 '99"/>
    <s v="Family"/>
    <s v="Active"/>
    <n v="1"/>
    <n v="28"/>
    <n v="28"/>
    <n v="27"/>
    <n v="0.9642857142857143"/>
    <n v="0"/>
    <n v="28"/>
    <m/>
    <n v="28"/>
    <m/>
    <m/>
    <m/>
    <m/>
    <n v="0.9642857142857143"/>
    <n v="0.89290000000000003"/>
    <n v="0.88690000000000002"/>
    <m/>
    <m/>
    <m/>
    <m/>
    <m/>
    <n v="27"/>
    <s v="Mayport Development, Inc."/>
    <m/>
    <n v="30.328600000000002"/>
    <n v="-81.420199999999994"/>
  </r>
  <r>
    <n v="1310"/>
    <x v="12"/>
    <s v="Duval - Family - Active"/>
    <x v="2"/>
    <s v="Pine Meadows - Jacksonville"/>
    <s v="HC9 '03"/>
    <s v="Family"/>
    <s v="Active"/>
    <n v="1"/>
    <n v="224"/>
    <n v="1344"/>
    <n v="1229"/>
    <n v="0.91443452380952384"/>
    <n v="0"/>
    <n v="224"/>
    <m/>
    <n v="224"/>
    <m/>
    <m/>
    <m/>
    <m/>
    <n v="0.91443452380952384"/>
    <n v="0.91290000000000004"/>
    <n v="0.94789999999999996"/>
    <n v="205"/>
    <n v="208"/>
    <n v="207"/>
    <n v="209"/>
    <n v="202"/>
    <n v="198"/>
    <s v="Cascade Affordable Housing LLC"/>
    <m/>
    <n v="30.2866"/>
    <n v="-81.536600000000007"/>
  </r>
  <r>
    <n v="637"/>
    <x v="12"/>
    <s v="Duval - Family - Active"/>
    <x v="2"/>
    <s v="Pinewood Pointe"/>
    <s v="HC4 '07|HC9 '90|B '07"/>
    <s v="Family"/>
    <s v="Active"/>
    <n v="1"/>
    <n v="136"/>
    <n v="816"/>
    <n v="793"/>
    <n v="0.97181372549019607"/>
    <n v="0"/>
    <n v="136"/>
    <m/>
    <n v="136"/>
    <m/>
    <m/>
    <m/>
    <m/>
    <n v="0.97181372549019607"/>
    <n v="0.96319999999999995"/>
    <n v="0.95830000000000004"/>
    <n v="128"/>
    <n v="133"/>
    <n v="133"/>
    <n v="132"/>
    <n v="134"/>
    <n v="133"/>
    <s v="Southport Financial Services, Inc"/>
    <m/>
    <n v="30.314499999999999"/>
    <n v="-81.489099999999993"/>
  </r>
  <r>
    <n v="1317"/>
    <x v="12"/>
    <s v="Duval - Family - Active"/>
    <x v="2"/>
    <s v="Ryan Oaks"/>
    <s v="HC9 '03"/>
    <s v="Family"/>
    <s v="Active"/>
    <n v="1"/>
    <n v="132"/>
    <n v="792"/>
    <n v="776"/>
    <n v="0.97979797979797978"/>
    <n v="0"/>
    <n v="132"/>
    <m/>
    <n v="132"/>
    <m/>
    <m/>
    <m/>
    <m/>
    <n v="0.97979797979797978"/>
    <n v="0.97350000000000003"/>
    <n v="0.96719999999999995"/>
    <n v="129"/>
    <n v="129"/>
    <n v="130"/>
    <n v="128"/>
    <n v="130"/>
    <n v="130"/>
    <s v="Vestcor Development Corporation, Inc."/>
    <m/>
    <n v="30.2989"/>
    <n v="-81.5261"/>
  </r>
  <r>
    <n v="1523"/>
    <x v="12"/>
    <s v="Duval - Family - Active"/>
    <x v="2"/>
    <s v="Sanctuary Walk"/>
    <s v="HC9 '04"/>
    <s v="Family"/>
    <s v="Active"/>
    <n v="1"/>
    <n v="120"/>
    <n v="720"/>
    <n v="701"/>
    <n v="0.97361111111111109"/>
    <n v="0"/>
    <n v="120"/>
    <m/>
    <n v="120"/>
    <m/>
    <m/>
    <m/>
    <m/>
    <n v="0.97361111111111109"/>
    <n v="0.95140000000000002"/>
    <n v="0.94169999999999998"/>
    <n v="115"/>
    <n v="117"/>
    <n v="117"/>
    <n v="116"/>
    <n v="118"/>
    <n v="118"/>
    <s v="Creative Choice Homes, Inc."/>
    <m/>
    <n v="30.357299999999999"/>
    <n v="-81.644599999999997"/>
  </r>
  <r>
    <n v="1814"/>
    <x v="12"/>
    <s v="Duval - Family - Active"/>
    <x v="2"/>
    <s v="Savannah Springs"/>
    <s v="ELI '07|HC4 '06|B '06|S '06"/>
    <s v="Family"/>
    <s v="Active"/>
    <n v="1"/>
    <n v="234"/>
    <n v="1404"/>
    <n v="1317"/>
    <n v="0.93803418803418803"/>
    <n v="0"/>
    <n v="234"/>
    <m/>
    <n v="234"/>
    <m/>
    <m/>
    <m/>
    <m/>
    <n v="0.93803418803418803"/>
    <n v="0.93869999999999998"/>
    <n v="0.92810000000000004"/>
    <n v="229"/>
    <n v="219"/>
    <n v="205"/>
    <n v="220"/>
    <n v="226"/>
    <n v="218"/>
    <s v="Richman Group"/>
    <m/>
    <n v="30.226099999999999"/>
    <n v="-81.760999999999996"/>
  </r>
  <r>
    <n v="768"/>
    <x v="12"/>
    <s v="Duval - Family - Active"/>
    <x v="2"/>
    <s v="Senior Citizen Village"/>
    <s v="HC9 '91"/>
    <s v="Family"/>
    <s v="Active"/>
    <n v="1"/>
    <n v="101"/>
    <n v="606"/>
    <n v="604"/>
    <n v="0.99669966996699666"/>
    <n v="0"/>
    <n v="101"/>
    <m/>
    <n v="101"/>
    <m/>
    <m/>
    <m/>
    <m/>
    <n v="0.99669966996699666"/>
    <n v="0.98350000000000004"/>
    <n v="0.99829999999999997"/>
    <n v="101"/>
    <n v="101"/>
    <n v="101"/>
    <n v="101"/>
    <n v="100"/>
    <n v="100"/>
    <s v="Michaels Development Company, Inc."/>
    <m/>
    <n v="30.444583000000002"/>
    <n v="-81.665610999999998"/>
  </r>
  <r>
    <n v="793"/>
    <x v="12"/>
    <s v="Duval - Family - Active"/>
    <x v="2"/>
    <s v="Spinnaker Reach"/>
    <s v="HC9 '94"/>
    <s v="Family"/>
    <s v="Active"/>
    <n v="1"/>
    <n v="288"/>
    <n v="1728"/>
    <n v="1685"/>
    <n v="0.9751157407407407"/>
    <n v="0"/>
    <n v="288"/>
    <m/>
    <n v="288"/>
    <m/>
    <m/>
    <m/>
    <m/>
    <n v="0.9751157407407407"/>
    <n v="0.97450000000000003"/>
    <n v="0.93059999999999998"/>
    <n v="284"/>
    <n v="280"/>
    <n v="281"/>
    <n v="283"/>
    <n v="277"/>
    <n v="280"/>
    <s v="Lakeside Capital Advisors LP"/>
    <m/>
    <n v="30.277000000000001"/>
    <n v="-81.437399999999997"/>
  </r>
  <r>
    <n v="831"/>
    <x v="12"/>
    <s v="Duval - Family - Active"/>
    <x v="2"/>
    <s v="Sundance Pointe"/>
    <s v="ELI '12|HC4 '00|B '00"/>
    <s v="Family"/>
    <s v="Active"/>
    <n v="1"/>
    <n v="288"/>
    <n v="1728"/>
    <n v="1634"/>
    <n v="0.94560185185185186"/>
    <n v="0"/>
    <n v="288"/>
    <m/>
    <n v="288"/>
    <m/>
    <m/>
    <n v="28"/>
    <m/>
    <n v="0.94560185185185186"/>
    <n v="0.94789999999999996"/>
    <n v="0.95779999999999998"/>
    <n v="277"/>
    <n v="274"/>
    <n v="267"/>
    <n v="275"/>
    <n v="269"/>
    <n v="272"/>
    <s v="Peak Capital Partners LLC"/>
    <m/>
    <n v="30.383482000000001"/>
    <n v="-81.602969000000002"/>
  </r>
  <r>
    <n v="1180"/>
    <x v="12"/>
    <s v="Duval - Family - Active"/>
    <x v="2"/>
    <s v="Thomas Chase"/>
    <s v="HC4 '03|B '02|S '02"/>
    <s v="Family"/>
    <s v="Active"/>
    <n v="1"/>
    <n v="268"/>
    <n v="1608"/>
    <n v="1578"/>
    <n v="0.98134328358208955"/>
    <n v="0"/>
    <n v="268"/>
    <m/>
    <n v="268"/>
    <m/>
    <m/>
    <m/>
    <m/>
    <n v="0.98134328358208955"/>
    <n v="0.98319999999999996"/>
    <n v="0.96079999999999999"/>
    <n v="262"/>
    <n v="265"/>
    <n v="263"/>
    <n v="260"/>
    <n v="263"/>
    <n v="265"/>
    <s v="Vestcor Development Corporation, Inc."/>
    <m/>
    <n v="30.206099999999999"/>
    <n v="-81.586200000000005"/>
  </r>
  <r>
    <n v="855"/>
    <x v="12"/>
    <s v="Duval - Family - Active"/>
    <x v="2"/>
    <s v="Timberwood Trace"/>
    <s v="HC4 '16|HC9 '93"/>
    <s v="Family"/>
    <s v="Active"/>
    <n v="1"/>
    <n v="224"/>
    <n v="1344"/>
    <n v="1216"/>
    <n v="0.90476190476190477"/>
    <n v="0"/>
    <n v="224"/>
    <m/>
    <n v="224"/>
    <m/>
    <m/>
    <m/>
    <m/>
    <n v="0.90476190476190477"/>
    <n v="0.92859999999999998"/>
    <n v="0.92190000000000005"/>
    <n v="204"/>
    <n v="199"/>
    <n v="202"/>
    <n v="200"/>
    <n v="203"/>
    <n v="208"/>
    <s v="Southport Financial Services, Inc"/>
    <m/>
    <n v="30.3185"/>
    <n v="-81.484899999999996"/>
  </r>
  <r>
    <n v="1426"/>
    <x v="12"/>
    <s v="Duval - Family - Active"/>
    <x v="2"/>
    <s v="Timuquana Park"/>
    <s v="HC4 '04|LB '04"/>
    <s v="Family"/>
    <s v="Active"/>
    <n v="1"/>
    <n v="100"/>
    <n v="600"/>
    <n v="592"/>
    <n v="0.98666666666666669"/>
    <n v="0"/>
    <n v="100"/>
    <m/>
    <n v="100"/>
    <m/>
    <m/>
    <m/>
    <m/>
    <n v="0.98666666666666669"/>
    <n v="0.96830000000000005"/>
    <n v="0.99329999999999996"/>
    <n v="99"/>
    <n v="100"/>
    <n v="100"/>
    <n v="98"/>
    <n v="96"/>
    <n v="99"/>
    <s v="Southport Financial Services, Inc"/>
    <n v="100"/>
    <n v="30.2454"/>
    <n v="-81.730599999999995"/>
  </r>
  <r>
    <n v="2557"/>
    <x v="12"/>
    <s v="Duval - Family - Active"/>
    <x v="2"/>
    <s v="University Plaza"/>
    <s v="HC9 '12"/>
    <s v="Family"/>
    <s v="Active"/>
    <n v="1"/>
    <n v="120"/>
    <n v="720"/>
    <n v="707"/>
    <n v="0.9819444444444444"/>
    <n v="0"/>
    <n v="120"/>
    <m/>
    <n v="120"/>
    <m/>
    <m/>
    <n v="12"/>
    <m/>
    <n v="0.9819444444444444"/>
    <n v="0.98470000000000002"/>
    <n v="0.98470000000000002"/>
    <n v="119"/>
    <n v="117"/>
    <n v="118"/>
    <n v="118"/>
    <n v="117"/>
    <n v="118"/>
    <s v="Southport Financial Services, Inc"/>
    <n v="120"/>
    <n v="30.3506111111111"/>
    <n v="-81.6650833333333"/>
  </r>
  <r>
    <n v="2917"/>
    <x v="12"/>
    <s v="Duval - Family - Lease-Up"/>
    <x v="5"/>
    <s v="Baldwin Village"/>
    <s v="HC4 '16|LB '16"/>
    <s v="Family"/>
    <s v="Lease-Up"/>
    <n v="1"/>
    <n v="38"/>
    <n v="76"/>
    <n v="72"/>
    <n v="0.94736842105263153"/>
    <m/>
    <n v="38"/>
    <m/>
    <n v="38"/>
    <m/>
    <m/>
    <m/>
    <m/>
    <n v="0.94736842105263153"/>
    <m/>
    <m/>
    <n v="36"/>
    <n v="36"/>
    <m/>
    <m/>
    <m/>
    <m/>
    <m/>
    <m/>
    <m/>
    <m/>
  </r>
  <r>
    <n v="2852"/>
    <x v="12"/>
    <s v="Duval - Family - Pipeline"/>
    <x v="3"/>
    <s v="Lofts at LaVilla"/>
    <s v="HC9 '16"/>
    <s v="Family"/>
    <s v="Pipeline"/>
    <n v="1"/>
    <n v="130"/>
    <n v="0"/>
    <n v="0"/>
    <n v="0"/>
    <n v="0"/>
    <n v="130"/>
    <m/>
    <n v="130"/>
    <m/>
    <m/>
    <n v="7"/>
    <m/>
    <m/>
    <m/>
    <m/>
    <m/>
    <m/>
    <m/>
    <m/>
    <m/>
    <m/>
    <s v="Vestcor Development Corporation, Inc."/>
    <m/>
    <n v="30.327864000000002"/>
    <n v="-81.669781"/>
  </r>
  <r>
    <n v="506"/>
    <x v="12"/>
    <s v="Duval - Family|MR - Active"/>
    <x v="4"/>
    <s v="Banyan Bay"/>
    <s v="HC4 '98"/>
    <s v="Family|MR"/>
    <s v="Active"/>
    <n v="1"/>
    <n v="336"/>
    <n v="2016"/>
    <n v="1921"/>
    <n v="0.95287698412698407"/>
    <n v="268"/>
    <n v="68"/>
    <m/>
    <n v="68"/>
    <m/>
    <m/>
    <m/>
    <m/>
    <n v="0.95287698412698407"/>
    <n v="0.94989999999999997"/>
    <n v="0.92810000000000004"/>
    <n v="323"/>
    <n v="320"/>
    <n v="328"/>
    <n v="316"/>
    <n v="316"/>
    <n v="318"/>
    <s v="Nepsa Property Investors Inc."/>
    <m/>
    <n v="30.317900000000002"/>
    <n v="-81.449399999999997"/>
  </r>
  <r>
    <n v="2541"/>
    <x v="12"/>
    <s v="Duval - Family|MR - Active"/>
    <x v="4"/>
    <s v="Bennett Creek"/>
    <s v="HC4 '11|LB '11"/>
    <s v="Family|MR"/>
    <s v="Active"/>
    <n v="1"/>
    <n v="264"/>
    <n v="1584"/>
    <n v="1524"/>
    <n v="0.96212121212121215"/>
    <n v="158"/>
    <n v="106"/>
    <m/>
    <n v="106"/>
    <m/>
    <m/>
    <m/>
    <m/>
    <n v="0.96212121212121215"/>
    <n v="0.97099999999999997"/>
    <n v="0.95899999999999996"/>
    <n v="255"/>
    <n v="249"/>
    <n v="256"/>
    <n v="255"/>
    <n v="254"/>
    <n v="255"/>
    <s v="Richman Group"/>
    <m/>
    <n v="30.250467"/>
    <n v="-81.600609000000006"/>
  </r>
  <r>
    <n v="1580"/>
    <x v="12"/>
    <s v="Duval - Family|MR - Active"/>
    <x v="4"/>
    <s v="Brookwood Forest"/>
    <s v="HC4 '06|LB '05|S '05"/>
    <s v="Family|MR"/>
    <s v="Active"/>
    <n v="1"/>
    <n v="168"/>
    <n v="1008"/>
    <n v="959"/>
    <n v="0.95138888888888884"/>
    <n v="50"/>
    <n v="118"/>
    <m/>
    <n v="118"/>
    <m/>
    <m/>
    <m/>
    <m/>
    <n v="0.95138888888888884"/>
    <n v="0.9395"/>
    <n v="0.95040000000000002"/>
    <n v="161"/>
    <n v="159"/>
    <n v="160"/>
    <n v="162"/>
    <n v="161"/>
    <n v="156"/>
    <s v="CED Companies"/>
    <m/>
    <n v="30.341899999999999"/>
    <n v="-81.532499999999999"/>
  </r>
  <r>
    <n v="483"/>
    <x v="12"/>
    <s v="Duval - Family|MR - Active"/>
    <x v="4"/>
    <s v="Edge at Town Center"/>
    <s v="ELI '11|B '99"/>
    <s v="Family|MR"/>
    <s v="Active"/>
    <n v="1"/>
    <n v="248"/>
    <n v="1488"/>
    <n v="1460"/>
    <n v="0.98118279569892475"/>
    <n v="87"/>
    <n v="124"/>
    <m/>
    <n v="124"/>
    <m/>
    <m/>
    <n v="13"/>
    <m/>
    <n v="0.98118279569892475"/>
    <n v="0.94889999999999997"/>
    <n v="0.98119999999999996"/>
    <n v="239"/>
    <n v="242"/>
    <n v="244"/>
    <n v="246"/>
    <n v="245"/>
    <n v="244"/>
    <s v="Cornerstone Group Development LLC"/>
    <m/>
    <n v="30.283611388899999"/>
    <n v="-81.525805555600002"/>
  </r>
  <r>
    <n v="1231"/>
    <x v="12"/>
    <s v="Duval - Family|MR - Active"/>
    <x v="4"/>
    <s v="Lindsey Terrace"/>
    <s v="HC4 '02|S '01"/>
    <s v="Family|MR"/>
    <s v="Active"/>
    <n v="1"/>
    <n v="336"/>
    <n v="2016"/>
    <n v="1946"/>
    <n v="0.96527777777777779"/>
    <n v="17"/>
    <n v="319"/>
    <m/>
    <n v="319"/>
    <m/>
    <m/>
    <m/>
    <m/>
    <n v="0.96527777777777779"/>
    <n v="0.95440000000000003"/>
    <n v="0.96919999999999995"/>
    <n v="327"/>
    <n v="325"/>
    <n v="321"/>
    <n v="324"/>
    <n v="324"/>
    <n v="325"/>
    <s v="Vestcor Development Corporation, Inc."/>
    <m/>
    <n v="30.193453000000002"/>
    <n v="-81.746092000000004"/>
  </r>
  <r>
    <n v="1462"/>
    <x v="13"/>
    <s v="Escambia - Elderly - Active"/>
    <x v="0"/>
    <s v="Alabaster Gardens"/>
    <s v="HC4 '06|B '04|S '04"/>
    <s v="Elderly"/>
    <s v="Active"/>
    <n v="1"/>
    <n v="147"/>
    <n v="882"/>
    <n v="817"/>
    <n v="0.92630385487528344"/>
    <n v="0"/>
    <n v="147"/>
    <n v="118"/>
    <n v="29"/>
    <m/>
    <m/>
    <m/>
    <m/>
    <n v="0.92630385487528344"/>
    <n v="0.95120000000000005"/>
    <n v="0.93879999999999997"/>
    <n v="137"/>
    <n v="133"/>
    <n v="136"/>
    <n v="138"/>
    <n v="136"/>
    <n v="137"/>
    <s v="Circle, Inc."/>
    <m/>
    <n v="30.452999999999999"/>
    <n v="-87.259500000000003"/>
  </r>
  <r>
    <n v="1807"/>
    <x v="13"/>
    <s v="Escambia - Elderly - Active"/>
    <x v="0"/>
    <s v="Englewood Senior"/>
    <s v="HC9 '06"/>
    <s v="Elderly"/>
    <s v="Active"/>
    <n v="1"/>
    <n v="92"/>
    <n v="552"/>
    <n v="507"/>
    <n v="0.91847826086956519"/>
    <n v="0"/>
    <n v="92"/>
    <n v="74"/>
    <n v="18"/>
    <m/>
    <m/>
    <m/>
    <m/>
    <n v="0.91847826086956519"/>
    <n v="0.93479999999999996"/>
    <n v="0.95469999999999999"/>
    <n v="84"/>
    <n v="83"/>
    <n v="85"/>
    <n v="86"/>
    <n v="85"/>
    <n v="84"/>
    <s v="Beneficial Communities LLC"/>
    <m/>
    <n v="30.4206"/>
    <n v="-87.238"/>
  </r>
  <r>
    <n v="2610"/>
    <x v="13"/>
    <s v="Escambia - Elderly - Active"/>
    <x v="0"/>
    <s v="Fairfield Manor"/>
    <s v="HC9 '13"/>
    <s v="Elderly"/>
    <s v="Active"/>
    <n v="1"/>
    <n v="92"/>
    <n v="552"/>
    <n v="542"/>
    <n v="0.98188405797101452"/>
    <n v="0"/>
    <n v="92"/>
    <n v="74"/>
    <n v="18"/>
    <m/>
    <m/>
    <n v="5"/>
    <m/>
    <n v="0.98188405797101452"/>
    <n v="0.96560000000000001"/>
    <n v="0.5978"/>
    <n v="92"/>
    <n v="89"/>
    <n v="91"/>
    <n v="90"/>
    <n v="90"/>
    <n v="90"/>
    <s v="Paces Foundation, Inc."/>
    <m/>
    <n v="30.448277999999998"/>
    <n v="-87.232360999999997"/>
  </r>
  <r>
    <n v="1637"/>
    <x v="13"/>
    <s v="Escambia - Elderly - Active"/>
    <x v="0"/>
    <s v="Johnson Lakes"/>
    <s v="HC4 '08|LB '05|RRLP '05"/>
    <s v="Elderly"/>
    <s v="Active"/>
    <n v="1"/>
    <n v="160"/>
    <n v="960"/>
    <n v="924"/>
    <n v="0.96250000000000002"/>
    <n v="0"/>
    <n v="160"/>
    <n v="128"/>
    <n v="32"/>
    <m/>
    <m/>
    <m/>
    <m/>
    <n v="0.96250000000000002"/>
    <n v="0.96879999999999999"/>
    <n v="0.93130000000000002"/>
    <n v="153"/>
    <n v="153"/>
    <n v="156"/>
    <n v="157"/>
    <n v="154"/>
    <n v="151"/>
    <s v="Landmark Asset Services Inc."/>
    <m/>
    <n v="30.517399999999999"/>
    <n v="-87.228099999999998"/>
  </r>
  <r>
    <n v="474"/>
    <x v="13"/>
    <s v="Escambia - Elderly - Active"/>
    <x v="0"/>
    <s v="Lillian Housing"/>
    <s v="H '97"/>
    <s v="Elderly"/>
    <s v="Active"/>
    <n v="1"/>
    <n v="11"/>
    <n v="66"/>
    <n v="64"/>
    <n v="0.96969696969696972"/>
    <n v="0"/>
    <n v="11"/>
    <n v="11"/>
    <m/>
    <m/>
    <m/>
    <m/>
    <m/>
    <n v="0.96969696969696972"/>
    <n v="0.83330000000000004"/>
    <n v="0.92420000000000002"/>
    <n v="11"/>
    <n v="11"/>
    <n v="11"/>
    <n v="11"/>
    <n v="10"/>
    <n v="10"/>
    <s v="AMR at Pensacola, Inc."/>
    <m/>
    <n v="30.426400000000001"/>
    <n v="-87.285600000000002"/>
  </r>
  <r>
    <n v="1694"/>
    <x v="13"/>
    <s v="Escambia - Elderly - Active"/>
    <x v="0"/>
    <s v="Morris Court III"/>
    <s v="HC4 '07|B '06|RRLP '06"/>
    <s v="Elderly"/>
    <s v="Active"/>
    <n v="1"/>
    <n v="50"/>
    <n v="300"/>
    <n v="295"/>
    <n v="0.98333333333333328"/>
    <n v="0"/>
    <n v="50"/>
    <n v="40"/>
    <n v="10"/>
    <m/>
    <m/>
    <m/>
    <m/>
    <n v="0.98333333333333328"/>
    <n v="0.9667"/>
    <n v="0.99"/>
    <n v="47"/>
    <n v="50"/>
    <n v="50"/>
    <n v="50"/>
    <n v="50"/>
    <n v="48"/>
    <s v="Carlisle Development Group"/>
    <m/>
    <n v="30.411799999999999"/>
    <n v="-87.238699999999994"/>
  </r>
  <r>
    <n v="939"/>
    <x v="13"/>
    <s v="Escambia - Elderly - Active"/>
    <x v="0"/>
    <s v="Wesley Scott Place"/>
    <s v="HC9 '99"/>
    <s v="Elderly"/>
    <s v="Active"/>
    <n v="1"/>
    <n v="40"/>
    <n v="240"/>
    <n v="229"/>
    <n v="0.97083333333333333"/>
    <n v="0"/>
    <n v="40"/>
    <n v="32"/>
    <n v="8"/>
    <m/>
    <m/>
    <m/>
    <m/>
    <n v="0.95416666666666672"/>
    <n v="0.98750000000000004"/>
    <n v="0.98"/>
    <n v="38"/>
    <n v="38"/>
    <n v="38"/>
    <n v="38"/>
    <n v="39"/>
    <n v="38"/>
    <s v="Methodist Homes for the Aging Corporation"/>
    <m/>
    <n v="30.438199999999998"/>
    <n v="-87.253100000000003"/>
  </r>
  <r>
    <n v="1824"/>
    <x v="13"/>
    <s v="Escambia - Family - Active"/>
    <x v="2"/>
    <s v="Arbours at Ensley"/>
    <s v="HC9 '06"/>
    <s v="Family"/>
    <s v="Active"/>
    <n v="1"/>
    <n v="112"/>
    <n v="672"/>
    <n v="659"/>
    <n v="0.98065476190476186"/>
    <n v="0"/>
    <n v="112"/>
    <m/>
    <n v="112"/>
    <m/>
    <m/>
    <m/>
    <m/>
    <n v="0.98065476190476186"/>
    <n v="0.98509999999999998"/>
    <n v="0.96879999999999999"/>
    <n v="110"/>
    <n v="112"/>
    <n v="112"/>
    <n v="111"/>
    <n v="107"/>
    <n v="107"/>
    <s v="Arbour Valley Development, LLC"/>
    <m/>
    <n v="30.5227"/>
    <n v="-87.254300000000001"/>
  </r>
  <r>
    <n v="125"/>
    <x v="13"/>
    <s v="Escambia - Family - Active"/>
    <x v="2"/>
    <s v="Camellia Gardens"/>
    <s v="HC9 '94"/>
    <s v="Family"/>
    <s v="Active"/>
    <n v="1"/>
    <n v="32"/>
    <n v="192"/>
    <n v="184"/>
    <n v="0.95833333333333337"/>
    <n v="0"/>
    <n v="32"/>
    <m/>
    <n v="32"/>
    <m/>
    <m/>
    <m/>
    <m/>
    <n v="0.95833333333333337"/>
    <n v="0.96350000000000002"/>
    <n v="0.97399999999999998"/>
    <n v="31"/>
    <n v="31"/>
    <n v="31"/>
    <n v="31"/>
    <n v="30"/>
    <n v="30"/>
    <s v="Royal American Development Inc."/>
    <n v="29"/>
    <n v="30.971399999999999"/>
    <n v="-87.245000000000005"/>
  </r>
  <r>
    <n v="232"/>
    <x v="13"/>
    <s v="Escambia - Family - Active"/>
    <x v="2"/>
    <s v="Devilliers Gardens"/>
    <s v="AHLP '89|S '89"/>
    <s v="Family"/>
    <s v="Active"/>
    <n v="1"/>
    <n v="16"/>
    <n v="96"/>
    <n v="94"/>
    <n v="0.97916666666666663"/>
    <n v="0"/>
    <n v="16"/>
    <m/>
    <n v="16"/>
    <m/>
    <m/>
    <m/>
    <m/>
    <n v="0.97916666666666663"/>
    <n v="0.98960000000000004"/>
    <n v="0.98960000000000004"/>
    <n v="16"/>
    <n v="15"/>
    <n v="15"/>
    <n v="16"/>
    <n v="16"/>
    <n v="16"/>
    <s v="Community Equity Investments, Inc. (CEII)"/>
    <m/>
    <n v="30.417869"/>
    <n v="-87.223484999999997"/>
  </r>
  <r>
    <n v="1842"/>
    <x v="13"/>
    <s v="Escambia - Family - Active"/>
    <x v="2"/>
    <s v="Morris Court II"/>
    <s v="HC9 '06"/>
    <s v="Family"/>
    <s v="Active"/>
    <n v="1"/>
    <n v="74"/>
    <n v="444"/>
    <n v="428"/>
    <n v="0.963963963963964"/>
    <n v="0"/>
    <n v="74"/>
    <m/>
    <n v="74"/>
    <m/>
    <m/>
    <m/>
    <m/>
    <n v="0.963963963963964"/>
    <n v="0.96619999999999995"/>
    <n v="0.95269999999999999"/>
    <n v="72"/>
    <n v="72"/>
    <n v="71"/>
    <n v="70"/>
    <n v="72"/>
    <n v="71"/>
    <s v="Carlisle Development Group"/>
    <m/>
    <n v="30.427499999999998"/>
    <n v="-87.236099999999993"/>
  </r>
  <r>
    <n v="570"/>
    <x v="13"/>
    <s v="Escambia - Family - Active"/>
    <x v="2"/>
    <s v="Oakwood Village"/>
    <s v="HC9 '91"/>
    <s v="Family"/>
    <s v="Active"/>
    <n v="1"/>
    <n v="40"/>
    <n v="240"/>
    <n v="230"/>
    <n v="0.95833333333333337"/>
    <n v="0"/>
    <n v="40"/>
    <m/>
    <n v="40"/>
    <m/>
    <m/>
    <m/>
    <m/>
    <n v="0.95833333333333337"/>
    <n v="0.97499999999999998"/>
    <n v="0.9708"/>
    <n v="40"/>
    <n v="40"/>
    <n v="38"/>
    <n v="38"/>
    <n v="37"/>
    <n v="37"/>
    <s v="Hallmark Companies, Inc."/>
    <n v="39"/>
    <n v="30.997399999999999"/>
    <n v="-87.2667"/>
  </r>
  <r>
    <n v="1827"/>
    <x v="13"/>
    <s v="Escambia - Family - Active"/>
    <x v="2"/>
    <s v="Palafox Landing"/>
    <s v="X '09|HC9 '09|H '10|T '09"/>
    <s v="Family"/>
    <s v="Active"/>
    <n v="1"/>
    <n v="96"/>
    <n v="576"/>
    <n v="548"/>
    <n v="0.95138888888888884"/>
    <n v="0"/>
    <n v="96"/>
    <m/>
    <n v="96"/>
    <m/>
    <m/>
    <n v="5"/>
    <m/>
    <n v="0.95138888888888884"/>
    <n v="0.96879999999999999"/>
    <n v="0.96350000000000002"/>
    <n v="92"/>
    <n v="91"/>
    <n v="90"/>
    <n v="89"/>
    <n v="93"/>
    <n v="93"/>
    <s v="Carlisle Development Group"/>
    <m/>
    <n v="30.498899999999999"/>
    <n v="-87.255799999999994"/>
  </r>
  <r>
    <n v="881"/>
    <x v="13"/>
    <s v="Escambia - Family - Active"/>
    <x v="2"/>
    <s v="Peachtree Commons"/>
    <s v="HC9 '92"/>
    <s v="Family"/>
    <s v="Active"/>
    <n v="1"/>
    <n v="218"/>
    <n v="1308"/>
    <n v="1257"/>
    <n v="0.96100917431192656"/>
    <n v="0"/>
    <n v="218"/>
    <m/>
    <n v="218"/>
    <m/>
    <m/>
    <m/>
    <m/>
    <n v="0.96100917431192656"/>
    <n v="0.93730000000000002"/>
    <n v="0.87539999999999996"/>
    <n v="209"/>
    <n v="211"/>
    <n v="208"/>
    <n v="207"/>
    <n v="211"/>
    <n v="211"/>
    <s v="Distinctive Homes of Connecticut LLC"/>
    <m/>
    <n v="30.411280999999999"/>
    <n v="-87.279875000000004"/>
  </r>
  <r>
    <n v="1744"/>
    <x v="13"/>
    <s v="Escambia - Family - Active"/>
    <x v="2"/>
    <s v="Silurian Pond"/>
    <s v="HC4 '08|B '06|RRLP '06"/>
    <s v="Family"/>
    <s v="Active"/>
    <n v="1"/>
    <n v="72"/>
    <n v="432"/>
    <n v="414"/>
    <n v="0.95833333333333337"/>
    <n v="0"/>
    <n v="72"/>
    <m/>
    <n v="72"/>
    <m/>
    <m/>
    <m/>
    <m/>
    <n v="0.95833333333333337"/>
    <n v="0.96299999999999997"/>
    <n v="0.96060000000000001"/>
    <n v="70"/>
    <n v="68"/>
    <n v="69"/>
    <n v="69"/>
    <n v="70"/>
    <n v="68"/>
    <s v="Carlisle Development Group"/>
    <m/>
    <n v="30.4392"/>
    <n v="-87.259100000000004"/>
  </r>
  <r>
    <n v="1765"/>
    <x v="13"/>
    <s v="Escambia - Family - Active"/>
    <x v="2"/>
    <s v="Sugar Hill"/>
    <s v="HC9 '06"/>
    <s v="Family"/>
    <s v="Active"/>
    <n v="1"/>
    <n v="51"/>
    <n v="306"/>
    <n v="252"/>
    <n v="0.82352941176470584"/>
    <n v="0"/>
    <n v="51"/>
    <m/>
    <n v="51"/>
    <m/>
    <m/>
    <m/>
    <m/>
    <n v="0.82352941176470584"/>
    <n v="0.94440000000000002"/>
    <n v="0.94769999999999999"/>
    <n v="40"/>
    <n v="42"/>
    <n v="41"/>
    <n v="42"/>
    <n v="40"/>
    <n v="47"/>
    <s v="Flynn Development Corporation"/>
    <n v="49"/>
    <n v="30.544799999999999"/>
    <n v="-87.247299999999996"/>
  </r>
  <r>
    <n v="1432"/>
    <x v="13"/>
    <s v="Escambia - Family - Active"/>
    <x v="2"/>
    <s v="Townsend Terrace"/>
    <s v="H '04"/>
    <s v="Family"/>
    <s v="Active"/>
    <n v="1"/>
    <n v="8"/>
    <n v="48"/>
    <n v="46"/>
    <n v="0.95833333333333337"/>
    <n v="0"/>
    <n v="8"/>
    <m/>
    <n v="8"/>
    <m/>
    <m/>
    <m/>
    <m/>
    <n v="0.95833333333333337"/>
    <n v="1"/>
    <n v="0.97499999999999998"/>
    <n v="7"/>
    <n v="7"/>
    <n v="8"/>
    <n v="8"/>
    <n v="8"/>
    <n v="8"/>
    <s v="Community Equity Investments, Inc. (CEII)"/>
    <m/>
    <n v="30.497699999999998"/>
    <n v="-87.212800000000001"/>
  </r>
  <r>
    <n v="2566"/>
    <x v="13"/>
    <s v="Escambia - Family - Active"/>
    <x v="2"/>
    <s v="Wild Oak Farm"/>
    <s v="HC9 '12"/>
    <s v="Family"/>
    <s v="Active"/>
    <n v="1"/>
    <n v="107"/>
    <n v="642"/>
    <n v="628"/>
    <n v="0.97819314641744548"/>
    <n v="0"/>
    <n v="107"/>
    <m/>
    <n v="107"/>
    <m/>
    <m/>
    <n v="11"/>
    <m/>
    <n v="0.97819314641744548"/>
    <n v="0.95169999999999999"/>
    <n v="0.9657"/>
    <n v="104"/>
    <n v="105"/>
    <n v="105"/>
    <n v="105"/>
    <n v="103"/>
    <n v="106"/>
    <s v="Flynn Development Corporation"/>
    <n v="107"/>
    <n v="30.621777777777801"/>
    <n v="-87.326416666666702"/>
  </r>
  <r>
    <n v="1010"/>
    <x v="13"/>
    <s v="Escambia - Family - Active"/>
    <x v="2"/>
    <s v="Zarragossa Street Housing"/>
    <s v="H '96"/>
    <s v="Family"/>
    <s v="Active"/>
    <n v="1"/>
    <n v="8"/>
    <n v="48"/>
    <n v="39"/>
    <n v="0.8125"/>
    <n v="0"/>
    <n v="8"/>
    <m/>
    <n v="8"/>
    <m/>
    <m/>
    <m/>
    <m/>
    <n v="0.8125"/>
    <n v="0.92500000000000004"/>
    <n v="0.83330000000000004"/>
    <n v="6"/>
    <n v="6"/>
    <n v="6"/>
    <n v="7"/>
    <n v="7"/>
    <n v="7"/>
    <s v="AMR at Pensacola, Inc."/>
    <m/>
    <n v="30.406600000000001"/>
    <n v="-87.238799999999998"/>
  </r>
  <r>
    <n v="2830"/>
    <x v="13"/>
    <s v="Escambia - Family - Pipeline"/>
    <x v="3"/>
    <s v="Century Park"/>
    <s v="HC4 '16|H '15|B '16"/>
    <s v="Family"/>
    <s v="Pipeline"/>
    <n v="1"/>
    <n v="50"/>
    <n v="0"/>
    <n v="0"/>
    <n v="0"/>
    <n v="0"/>
    <n v="50"/>
    <m/>
    <n v="50"/>
    <m/>
    <m/>
    <m/>
    <m/>
    <m/>
    <m/>
    <m/>
    <m/>
    <m/>
    <m/>
    <m/>
    <m/>
    <m/>
    <s v="Paces Foundation, Inc."/>
    <m/>
    <n v="30.969767000000001"/>
    <n v="-87.265000000000001"/>
  </r>
  <r>
    <n v="2911"/>
    <x v="13"/>
    <s v="Escambia - Family - Pipeline"/>
    <x v="3"/>
    <s v="Delphin Downs"/>
    <s v="ELI '16|HC4 '16|S '16"/>
    <s v="Family"/>
    <s v="Pipeline"/>
    <n v="1"/>
    <n v="72"/>
    <n v="0"/>
    <n v="0"/>
    <n v="0"/>
    <m/>
    <n v="72"/>
    <m/>
    <n v="72"/>
    <m/>
    <m/>
    <n v="4"/>
    <m/>
    <m/>
    <m/>
    <m/>
    <m/>
    <m/>
    <m/>
    <m/>
    <m/>
    <m/>
    <m/>
    <m/>
    <n v="30.420003000000001"/>
    <n v="-87.237380999999999"/>
  </r>
  <r>
    <n v="75"/>
    <x v="13"/>
    <s v="Escambia - Family|MR - Active"/>
    <x v="4"/>
    <s v="Belmont Duplexes"/>
    <s v="S '96"/>
    <s v="Family|MR"/>
    <s v="Active"/>
    <n v="1"/>
    <n v="26"/>
    <n v="156"/>
    <n v="133"/>
    <n v="0.85256410256410253"/>
    <n v="18"/>
    <n v="8"/>
    <m/>
    <n v="8"/>
    <m/>
    <m/>
    <m/>
    <m/>
    <n v="0.85256410256410253"/>
    <n v="0.81410000000000005"/>
    <n v="0.79490000000000005"/>
    <n v="23"/>
    <n v="23"/>
    <n v="22"/>
    <n v="22"/>
    <n v="22"/>
    <n v="21"/>
    <s v="AMR at Pensacola, Inc."/>
    <m/>
    <n v="30.406987999999998"/>
    <n v="-87.238997999999995"/>
  </r>
  <r>
    <n v="1573"/>
    <x v="13"/>
    <s v="Escambia - Family|MR - Active"/>
    <x v="4"/>
    <s v="Pines at Warrington"/>
    <s v="HC9 '05"/>
    <s v="Family|MR"/>
    <s v="Active"/>
    <n v="1"/>
    <n v="160"/>
    <n v="960"/>
    <n v="860"/>
    <n v="0.89583333333333337"/>
    <n v="16"/>
    <n v="144"/>
    <m/>
    <n v="144"/>
    <m/>
    <m/>
    <m/>
    <m/>
    <n v="0.89583333333333337"/>
    <n v="0.76770000000000005"/>
    <n v="0.92710000000000004"/>
    <n v="146"/>
    <n v="144"/>
    <n v="144"/>
    <n v="146"/>
    <n v="140"/>
    <n v="140"/>
    <s v="Beneficial Communities LLC"/>
    <m/>
    <n v="30.4069"/>
    <n v="-87.273600000000002"/>
  </r>
  <r>
    <n v="809"/>
    <x v="13"/>
    <s v="Escambia - Family|MR - Active"/>
    <x v="4"/>
    <s v="Stoddert Place"/>
    <s v="G '96|HC4 '98|H '96|HUD Risk '96|B '96"/>
    <s v="Family|MR"/>
    <s v="Active"/>
    <n v="1"/>
    <n v="320"/>
    <n v="1920"/>
    <n v="1608"/>
    <n v="0.83750000000000002"/>
    <n v="68"/>
    <n v="320"/>
    <m/>
    <n v="252"/>
    <m/>
    <m/>
    <m/>
    <m/>
    <n v="0.83750000000000002"/>
    <n v="0.88180000000000003"/>
    <n v="0.93489999999999995"/>
    <n v="281"/>
    <n v="264"/>
    <n v="268"/>
    <n v="271"/>
    <n v="261"/>
    <n v="263"/>
    <s v="Richman Group"/>
    <m/>
    <n v="30.37"/>
    <n v="-87.357299999999995"/>
  </r>
  <r>
    <n v="2621"/>
    <x v="14"/>
    <s v="Flagler - Elderly|MR - Active"/>
    <x v="6"/>
    <s v="Palm Coast Landing Senior Living"/>
    <s v="HC9 '13"/>
    <s v="Elderly|MR"/>
    <s v="Active"/>
    <n v="1"/>
    <n v="61"/>
    <n v="305"/>
    <n v="303"/>
    <n v="0.99344262295081964"/>
    <n v="9"/>
    <n v="52"/>
    <n v="49"/>
    <n v="12"/>
    <m/>
    <m/>
    <n v="4"/>
    <m/>
    <n v="0.99344262295081964"/>
    <n v="0.98360000000000003"/>
    <m/>
    <n v="61"/>
    <n v="61"/>
    <n v="60"/>
    <n v="60"/>
    <m/>
    <n v="61"/>
    <s v="Southern Affordable Services Inc."/>
    <m/>
    <n v="29.481583000000001"/>
    <n v="-81.215500000000006"/>
  </r>
  <r>
    <n v="73"/>
    <x v="14"/>
    <s v="Flagler - Family - Active"/>
    <x v="2"/>
    <s v="Bella Vista"/>
    <s v="HC9 '90"/>
    <s v="Family"/>
    <s v="Active"/>
    <n v="1"/>
    <n v="45"/>
    <n v="270"/>
    <n v="264"/>
    <n v="0.97777777777777775"/>
    <n v="0"/>
    <n v="45"/>
    <m/>
    <n v="45"/>
    <m/>
    <m/>
    <m/>
    <m/>
    <n v="0.97777777777777775"/>
    <n v="0.9667"/>
    <n v="0.98519999999999996"/>
    <n v="44"/>
    <n v="43"/>
    <n v="45"/>
    <n v="44"/>
    <n v="44"/>
    <n v="44"/>
    <s v="Dudley Development, LLC"/>
    <n v="27"/>
    <n v="29.468399999999999"/>
    <n v="-81.249499999999998"/>
  </r>
  <r>
    <n v="1354"/>
    <x v="14"/>
    <s v="Flagler - Family - Active"/>
    <x v="2"/>
    <s v="Madison Green"/>
    <s v="HC9 '03"/>
    <s v="Family"/>
    <s v="Active"/>
    <n v="1"/>
    <n v="128"/>
    <n v="768"/>
    <n v="767"/>
    <n v="0.99869791666666663"/>
    <n v="0"/>
    <n v="128"/>
    <m/>
    <n v="128"/>
    <m/>
    <m/>
    <m/>
    <m/>
    <n v="0.99869791666666663"/>
    <n v="0.99609999999999999"/>
    <n v="0.99219999999999997"/>
    <n v="127"/>
    <n v="128"/>
    <n v="128"/>
    <n v="128"/>
    <n v="128"/>
    <n v="128"/>
    <s v="TLB of Central Florida LLC"/>
    <m/>
    <n v="29.4619"/>
    <n v="-81.184100000000001"/>
  </r>
  <r>
    <n v="630"/>
    <x v="14"/>
    <s v="Flagler - Family - Active"/>
    <x v="2"/>
    <s v="Pinecreek Place"/>
    <s v="HC9 '91"/>
    <s v="Family"/>
    <s v="Active"/>
    <n v="1"/>
    <n v="43"/>
    <n v="258"/>
    <n v="256"/>
    <n v="0.99224806201550386"/>
    <n v="0"/>
    <n v="43"/>
    <m/>
    <n v="43"/>
    <m/>
    <m/>
    <m/>
    <m/>
    <n v="0.99224806201550386"/>
    <n v="0.97670000000000001"/>
    <n v="0.99609999999999999"/>
    <n v="43"/>
    <n v="42"/>
    <n v="43"/>
    <n v="43"/>
    <n v="43"/>
    <n v="42"/>
    <s v="Sanchez Planning Development Inc."/>
    <n v="42"/>
    <n v="29.474299999999999"/>
    <n v="-81.146900000000002"/>
  </r>
  <r>
    <n v="2174"/>
    <x v="14"/>
    <s v="Flagler - Family|MR - Active"/>
    <x v="4"/>
    <s v="Beach Village at Palm Coast I"/>
    <s v="HC9 '09|H '10|T '09"/>
    <s v="Family|MR"/>
    <s v="Active"/>
    <n v="1"/>
    <n v="106"/>
    <n v="636"/>
    <n v="612"/>
    <n v="0.96226415094339623"/>
    <n v="6"/>
    <n v="100"/>
    <m/>
    <n v="100"/>
    <m/>
    <m/>
    <m/>
    <m/>
    <n v="0.96226415094339623"/>
    <n v="0.98109999999999997"/>
    <n v="0.98429999999999995"/>
    <n v="104"/>
    <n v="100"/>
    <n v="101"/>
    <n v="101"/>
    <n v="103"/>
    <n v="103"/>
    <s v="Atlantic Housing Partners, LLLP"/>
    <m/>
    <n v="29.478000000000002"/>
    <n v="-81.150278"/>
  </r>
  <r>
    <n v="137"/>
    <x v="15"/>
    <s v="Franklin - Family - Active"/>
    <x v="2"/>
    <s v="Carrabelle Cove"/>
    <s v="HC9 '92"/>
    <s v="Family"/>
    <s v="Active"/>
    <n v="1"/>
    <n v="32"/>
    <n v="192"/>
    <n v="187"/>
    <n v="0.97395833333333337"/>
    <n v="0"/>
    <n v="32"/>
    <m/>
    <n v="32"/>
    <m/>
    <m/>
    <m/>
    <m/>
    <n v="0.97395833333333337"/>
    <n v="0.96350000000000002"/>
    <n v="0.97919999999999996"/>
    <n v="32"/>
    <n v="30"/>
    <n v="31"/>
    <n v="31"/>
    <n v="31"/>
    <n v="32"/>
    <s v="Hallmark Companies, Inc."/>
    <n v="32"/>
    <n v="29.854700000000001"/>
    <n v="-84.658299999999997"/>
  </r>
  <r>
    <n v="248"/>
    <x v="15"/>
    <s v="Franklin - Family - Active"/>
    <x v="2"/>
    <s v="Eastpoint"/>
    <s v="HC9 '92"/>
    <s v="Family"/>
    <s v="Active"/>
    <n v="1"/>
    <n v="30"/>
    <n v="180"/>
    <n v="170"/>
    <n v="0.94444444444444442"/>
    <n v="0"/>
    <n v="30"/>
    <m/>
    <n v="30"/>
    <m/>
    <m/>
    <m/>
    <m/>
    <n v="0.94444444444444442"/>
    <n v="0.98329999999999995"/>
    <n v="0.9556"/>
    <n v="28"/>
    <n v="26"/>
    <n v="29"/>
    <n v="30"/>
    <n v="29"/>
    <n v="28"/>
    <s v="Royal American Development Inc."/>
    <n v="30"/>
    <n v="29.732759999999999"/>
    <n v="-84.891119000000003"/>
  </r>
  <r>
    <n v="348"/>
    <x v="15"/>
    <s v="Franklin - Family - Active"/>
    <x v="2"/>
    <s v="Heritage Villas - Apalachicola"/>
    <s v="HC9 '92"/>
    <s v="Family"/>
    <s v="Active"/>
    <n v="1"/>
    <n v="23"/>
    <n v="138"/>
    <n v="127"/>
    <n v="0.92028985507246375"/>
    <n v="0"/>
    <n v="23"/>
    <m/>
    <n v="23"/>
    <m/>
    <m/>
    <m/>
    <m/>
    <n v="0.92028985507246375"/>
    <n v="0.94199999999999995"/>
    <n v="0.94199999999999995"/>
    <n v="21"/>
    <n v="21"/>
    <n v="21"/>
    <n v="21"/>
    <n v="21"/>
    <n v="22"/>
    <s v="Royal American Development Inc."/>
    <n v="21"/>
    <n v="29.727900000000002"/>
    <n v="-85.003100000000003"/>
  </r>
  <r>
    <n v="2759"/>
    <x v="15"/>
    <s v="Franklin - Family - Pipeline"/>
    <x v="3"/>
    <s v="Denton Cove"/>
    <s v="HC9 '15"/>
    <s v="Family"/>
    <s v="Pipeline"/>
    <n v="1"/>
    <n v="52"/>
    <n v="0"/>
    <n v="0"/>
    <n v="0"/>
    <n v="0"/>
    <n v="52"/>
    <m/>
    <n v="52"/>
    <m/>
    <m/>
    <n v="3"/>
    <m/>
    <m/>
    <m/>
    <m/>
    <m/>
    <m/>
    <m/>
    <m/>
    <m/>
    <m/>
    <m/>
    <m/>
    <n v="29.723733330000002"/>
    <n v="-85.165788890000002"/>
  </r>
  <r>
    <n v="316"/>
    <x v="16"/>
    <s v="Gadsden - Elderly - Lease-Up"/>
    <x v="7"/>
    <s v="Greenwood Terrace"/>
    <s v="HC4 '16|LB '16"/>
    <s v="Elderly"/>
    <s v="Lease-Up"/>
    <n v="1"/>
    <n v="37"/>
    <n v="74"/>
    <n v="73"/>
    <n v="0.98648648648648651"/>
    <m/>
    <n v="37"/>
    <n v="30"/>
    <n v="7"/>
    <m/>
    <m/>
    <m/>
    <m/>
    <n v="0.98648648648648651"/>
    <m/>
    <m/>
    <n v="36"/>
    <n v="37"/>
    <m/>
    <m/>
    <m/>
    <m/>
    <s v="Hallmark Companies, Inc."/>
    <m/>
    <n v="30.569900000000001"/>
    <n v="-84.552000000000007"/>
  </r>
  <r>
    <n v="1463"/>
    <x v="16"/>
    <s v="Gadsden - Family - Active"/>
    <x v="2"/>
    <s v="Arbor Crest"/>
    <s v="HC9 '04"/>
    <s v="Family"/>
    <s v="Active"/>
    <n v="1"/>
    <n v="120"/>
    <n v="720"/>
    <n v="622"/>
    <n v="0.86388888888888893"/>
    <n v="0"/>
    <n v="120"/>
    <m/>
    <n v="120"/>
    <m/>
    <m/>
    <m/>
    <m/>
    <n v="0.86388888888888893"/>
    <n v="0.8931"/>
    <n v="0.83889999999999998"/>
    <n v="105"/>
    <n v="103"/>
    <n v="105"/>
    <n v="105"/>
    <n v="102"/>
    <n v="102"/>
    <s v="Carlisle Group Inc."/>
    <m/>
    <n v="30.587599999999998"/>
    <n v="-84.596100000000007"/>
  </r>
  <r>
    <n v="235"/>
    <x v="16"/>
    <s v="Gadsden - Family - Active"/>
    <x v="2"/>
    <s v="Dogwood Manor"/>
    <s v="HC9 '90"/>
    <s v="Family"/>
    <s v="Active"/>
    <n v="1"/>
    <n v="38"/>
    <n v="228"/>
    <n v="225"/>
    <n v="0.98684210526315785"/>
    <n v="0"/>
    <n v="38"/>
    <m/>
    <n v="38"/>
    <m/>
    <m/>
    <m/>
    <m/>
    <n v="0.98684210526315785"/>
    <n v="0.95609999999999995"/>
    <n v="0.96489999999999998"/>
    <n v="37"/>
    <n v="37"/>
    <n v="38"/>
    <n v="37"/>
    <n v="38"/>
    <n v="38"/>
    <s v="Major Development Company"/>
    <n v="36"/>
    <n v="30.628699999999998"/>
    <n v="-84.411000000000001"/>
  </r>
  <r>
    <n v="1965"/>
    <x v="16"/>
    <s v="Gadsden - Family - Active"/>
    <x v="2"/>
    <s v="Gadsden Arms"/>
    <s v="HC9 '07"/>
    <s v="Family"/>
    <s v="Active"/>
    <n v="1"/>
    <n v="100"/>
    <n v="600"/>
    <n v="575"/>
    <n v="0.95833333333333337"/>
    <n v="0"/>
    <n v="100"/>
    <m/>
    <n v="100"/>
    <m/>
    <m/>
    <m/>
    <m/>
    <n v="0.95833333333333337"/>
    <n v="0.95669999999999999"/>
    <n v="0.99329999999999996"/>
    <n v="94"/>
    <n v="93"/>
    <n v="95"/>
    <n v="98"/>
    <n v="97"/>
    <n v="98"/>
    <s v="Southport Financial Services, Inc"/>
    <n v="100"/>
    <n v="30.582277999999999"/>
    <n v="-84.580416999999997"/>
  </r>
  <r>
    <n v="457"/>
    <x v="16"/>
    <s v="Gadsden - Family - Active"/>
    <x v="2"/>
    <s v="Lanier Oaks"/>
    <s v="S '98"/>
    <s v="Family"/>
    <s v="Active"/>
    <n v="1"/>
    <n v="22"/>
    <n v="0"/>
    <n v="0"/>
    <n v="0"/>
    <n v="0"/>
    <n v="22"/>
    <m/>
    <n v="20"/>
    <m/>
    <m/>
    <m/>
    <m/>
    <m/>
    <m/>
    <m/>
    <m/>
    <m/>
    <m/>
    <m/>
    <m/>
    <m/>
    <s v="North Florida Educational Development Corporation"/>
    <m/>
    <n v="30.623799999999999"/>
    <n v="-84.673100000000005"/>
  </r>
  <r>
    <n v="1527"/>
    <x v="16"/>
    <s v="Gadsden - Family - Active"/>
    <x v="2"/>
    <s v="Ochlockonee Pointe"/>
    <s v="HC9 '04"/>
    <s v="Family"/>
    <s v="Active"/>
    <n v="1"/>
    <n v="96"/>
    <n v="576"/>
    <n v="562"/>
    <n v="0.97569444444444442"/>
    <n v="0"/>
    <n v="96"/>
    <m/>
    <n v="96"/>
    <m/>
    <m/>
    <m/>
    <m/>
    <n v="0.97569444444444442"/>
    <n v="0.97399999999999998"/>
    <n v="0.93579999999999997"/>
    <n v="95"/>
    <n v="93"/>
    <n v="89"/>
    <n v="95"/>
    <n v="95"/>
    <n v="95"/>
    <s v="Partnership Inc."/>
    <m/>
    <n v="30.492599999999999"/>
    <n v="-84.427700000000002"/>
  </r>
  <r>
    <n v="876"/>
    <x v="16"/>
    <s v="Gadsden - Family|MR - Active"/>
    <x v="4"/>
    <s v="Omega Villas"/>
    <s v="S '00"/>
    <s v="Family|MR"/>
    <s v="Active"/>
    <n v="1"/>
    <n v="56"/>
    <n v="336"/>
    <n v="328"/>
    <n v="0.97619047619047616"/>
    <n v="10"/>
    <n v="46"/>
    <m/>
    <n v="46"/>
    <m/>
    <m/>
    <m/>
    <m/>
    <n v="0.97619047619047616"/>
    <n v="0.95830000000000004"/>
    <n v="0.94940000000000002"/>
    <n v="54"/>
    <n v="54"/>
    <n v="54"/>
    <n v="55"/>
    <n v="55"/>
    <n v="56"/>
    <s v="CEDO Housing Development Corp. (CEDO-HDC)"/>
    <n v="38"/>
    <n v="30.567900000000002"/>
    <n v="-84.554400000000001"/>
  </r>
  <r>
    <n v="2714"/>
    <x v="17"/>
    <s v="Glades - Family - Pipeline"/>
    <x v="3"/>
    <s v="Moore Haven"/>
    <s v="H '14"/>
    <s v="Family"/>
    <s v="Pipeline"/>
    <n v="1"/>
    <n v="50"/>
    <n v="0"/>
    <n v="0"/>
    <n v="0"/>
    <n v="0"/>
    <n v="50"/>
    <m/>
    <n v="50"/>
    <m/>
    <m/>
    <m/>
    <m/>
    <m/>
    <m/>
    <m/>
    <m/>
    <m/>
    <m/>
    <m/>
    <m/>
    <m/>
    <m/>
    <m/>
    <n v="26.828900000000001"/>
    <n v="-81.105199999999996"/>
  </r>
  <r>
    <n v="627"/>
    <x v="18"/>
    <s v="Gulf - Family - Active"/>
    <x v="2"/>
    <s v="Pine Ridge"/>
    <s v="HC4 '16|LB '16"/>
    <s v="Family"/>
    <s v="Active"/>
    <n v="1"/>
    <n v="51"/>
    <n v="102"/>
    <n v="91"/>
    <n v="0.89215686274509809"/>
    <m/>
    <n v="51"/>
    <m/>
    <n v="51"/>
    <m/>
    <m/>
    <m/>
    <m/>
    <n v="0.89215686274509809"/>
    <m/>
    <m/>
    <n v="46"/>
    <n v="45"/>
    <m/>
    <m/>
    <m/>
    <m/>
    <s v="Hallmark Companies, Inc."/>
    <m/>
    <n v="29.794699999999999"/>
    <n v="-85.285300000000007"/>
  </r>
  <r>
    <n v="2715"/>
    <x v="18"/>
    <s v="Gulf - Family - Pipeline"/>
    <x v="3"/>
    <s v="Gateway Townhomes of St. Joe"/>
    <s v="H '14"/>
    <s v="Family"/>
    <s v="Pipeline"/>
    <n v="1"/>
    <n v="50"/>
    <n v="0"/>
    <n v="0"/>
    <n v="0"/>
    <n v="0"/>
    <n v="50"/>
    <m/>
    <n v="50"/>
    <m/>
    <m/>
    <m/>
    <m/>
    <m/>
    <m/>
    <m/>
    <m/>
    <m/>
    <m/>
    <m/>
    <m/>
    <m/>
    <s v="Paces Foundation, Inc."/>
    <m/>
    <n v="29.817810000000001"/>
    <n v="-85.294600000000003"/>
  </r>
  <r>
    <n v="309"/>
    <x v="19"/>
    <s v="Hamilton - Family - Active"/>
    <x v="2"/>
    <s v="Greenbriar"/>
    <s v="HC9 '94"/>
    <s v="Family"/>
    <s v="Active"/>
    <n v="1"/>
    <n v="24"/>
    <n v="144"/>
    <n v="124"/>
    <n v="0.86111111111111116"/>
    <n v="0"/>
    <n v="24"/>
    <m/>
    <n v="24"/>
    <m/>
    <m/>
    <m/>
    <m/>
    <n v="0.86111111111111116"/>
    <n v="0.875"/>
    <n v="0.90280000000000005"/>
    <n v="18"/>
    <n v="20"/>
    <n v="22"/>
    <n v="20"/>
    <n v="22"/>
    <n v="22"/>
    <s v="Westfield Management &amp; Consulting Inc."/>
    <n v="22"/>
    <n v="30.513500000000001"/>
    <n v="-82.952600000000004"/>
  </r>
  <r>
    <n v="311"/>
    <x v="19"/>
    <s v="Hamilton - Family - Active"/>
    <x v="2"/>
    <s v="Greenhaven"/>
    <s v="HC9 '94"/>
    <s v="Family"/>
    <s v="Active"/>
    <n v="1"/>
    <n v="37"/>
    <n v="222"/>
    <n v="204"/>
    <n v="0.91891891891891897"/>
    <n v="0"/>
    <n v="37"/>
    <m/>
    <n v="37"/>
    <m/>
    <m/>
    <m/>
    <m/>
    <n v="0.91891891891891897"/>
    <n v="0.94140000000000001"/>
    <n v="0.94589999999999996"/>
    <n v="34"/>
    <n v="34"/>
    <n v="35"/>
    <n v="35"/>
    <n v="33"/>
    <n v="33"/>
    <s v="Westfield Management &amp; Consulting Inc."/>
    <n v="33"/>
    <n v="30.524256000000001"/>
    <n v="-82.959834000000001"/>
  </r>
  <r>
    <n v="324"/>
    <x v="19"/>
    <s v="Hamilton - Family - Active"/>
    <x v="2"/>
    <s v="Hamilton Village"/>
    <s v="HC9 '94"/>
    <s v="Family"/>
    <s v="Active"/>
    <n v="1"/>
    <n v="24"/>
    <n v="144"/>
    <n v="143"/>
    <n v="0.99305555555555558"/>
    <n v="0"/>
    <n v="24"/>
    <m/>
    <n v="24"/>
    <m/>
    <m/>
    <m/>
    <m/>
    <n v="0.99305555555555558"/>
    <n v="0.95140000000000002"/>
    <n v="0.97219999999999995"/>
    <n v="24"/>
    <n v="24"/>
    <n v="24"/>
    <n v="24"/>
    <n v="24"/>
    <n v="23"/>
    <s v="Westfield Management &amp; Consulting Inc."/>
    <n v="22"/>
    <n v="30.604099999999999"/>
    <n v="-83.101200000000006"/>
  </r>
  <r>
    <n v="566"/>
    <x v="19"/>
    <s v="Hamilton - Family - Active"/>
    <x v="2"/>
    <s v="Oaktree"/>
    <s v="HC9 '94"/>
    <s v="Family"/>
    <s v="Active"/>
    <n v="1"/>
    <n v="24"/>
    <n v="144"/>
    <n v="126"/>
    <n v="0.875"/>
    <n v="0"/>
    <n v="24"/>
    <m/>
    <n v="24"/>
    <m/>
    <m/>
    <m/>
    <m/>
    <n v="0.875"/>
    <n v="0.875"/>
    <n v="0.9375"/>
    <n v="20"/>
    <n v="22"/>
    <n v="21"/>
    <n v="22"/>
    <n v="21"/>
    <n v="20"/>
    <s v="Westfield Management &amp; Consulting Inc."/>
    <n v="21"/>
    <n v="30.5322"/>
    <n v="-82.963700000000003"/>
  </r>
  <r>
    <n v="1759"/>
    <x v="20"/>
    <s v="Hardee - Elderly - Active"/>
    <x v="0"/>
    <s v="Chatham Pointe Senior"/>
    <s v="HC9 '09|H '10|T '09"/>
    <s v="Elderly"/>
    <s v="Active"/>
    <n v="1"/>
    <n v="67"/>
    <n v="402"/>
    <n v="394"/>
    <n v="0.98009950248756217"/>
    <n v="0"/>
    <n v="67"/>
    <n v="54"/>
    <n v="13"/>
    <m/>
    <m/>
    <m/>
    <m/>
    <n v="0.98009950248756217"/>
    <n v="0.90549999999999997"/>
    <n v="0.91790000000000005"/>
    <n v="65"/>
    <n v="64"/>
    <n v="67"/>
    <n v="66"/>
    <n v="67"/>
    <n v="65"/>
    <s v="NRP Group LLC"/>
    <m/>
    <n v="27.532699999999998"/>
    <n v="-81.833600000000004"/>
  </r>
  <r>
    <n v="1632"/>
    <x v="20"/>
    <s v="Hardee - Family - Active"/>
    <x v="2"/>
    <s v="Country Walk-Wauchula"/>
    <s v="HC4 '06|B '05|RRLP '05"/>
    <s v="Family"/>
    <s v="Active"/>
    <n v="1"/>
    <n v="64"/>
    <n v="320"/>
    <n v="313"/>
    <n v="0.97812500000000002"/>
    <n v="0"/>
    <n v="64"/>
    <m/>
    <n v="64"/>
    <m/>
    <m/>
    <m/>
    <m/>
    <n v="0.97812500000000002"/>
    <n v="0.96879999999999999"/>
    <n v="0.87760000000000005"/>
    <n v="61"/>
    <n v="63"/>
    <n v="63"/>
    <n v="63"/>
    <m/>
    <n v="63"/>
    <s v="Carlisle Development Group"/>
    <m/>
    <n v="27.586600000000001"/>
    <n v="-81.816000000000003"/>
  </r>
  <r>
    <n v="693"/>
    <x v="20"/>
    <s v="Hardee - Family - Active"/>
    <x v="2"/>
    <s v="River Chase"/>
    <s v="HC9 '92"/>
    <s v="Family"/>
    <s v="Active"/>
    <n v="1"/>
    <n v="48"/>
    <n v="288"/>
    <n v="282"/>
    <n v="0.97916666666666663"/>
    <n v="0"/>
    <n v="48"/>
    <m/>
    <n v="48"/>
    <m/>
    <m/>
    <m/>
    <m/>
    <n v="0.97916666666666663"/>
    <n v="0.96179999999999999"/>
    <n v="0.98329999999999995"/>
    <n v="45"/>
    <n v="48"/>
    <n v="47"/>
    <n v="48"/>
    <n v="48"/>
    <n v="46"/>
    <s v="Hallmark Companies, Inc."/>
    <n v="45"/>
    <n v="27.550999999999998"/>
    <n v="-81.804100000000005"/>
  </r>
  <r>
    <n v="1608"/>
    <x v="20"/>
    <s v="Hardee - Family - Active"/>
    <x v="2"/>
    <s v="Valencia Garden"/>
    <s v="HC9 '05"/>
    <s v="Family"/>
    <s v="Active"/>
    <n v="1"/>
    <n v="104"/>
    <n v="520"/>
    <n v="490"/>
    <n v="0.94230769230769229"/>
    <n v="0"/>
    <n v="104"/>
    <m/>
    <n v="104"/>
    <m/>
    <m/>
    <m/>
    <m/>
    <n v="0.94230769230769229"/>
    <n v="0.92310000000000003"/>
    <n v="0.71789999999999998"/>
    <n v="102"/>
    <n v="100"/>
    <n v="97"/>
    <n v="97"/>
    <n v="94"/>
    <m/>
    <s v="Replacement GP Florida LLC"/>
    <m/>
    <n v="27.543199999999999"/>
    <n v="-81.812799999999996"/>
  </r>
  <r>
    <n v="1101"/>
    <x v="20"/>
    <s v="Hardee - Family|MR - Active"/>
    <x v="4"/>
    <s v="Azalea"/>
    <s v="H '02"/>
    <s v="Family|MR"/>
    <s v="Active"/>
    <n v="1"/>
    <n v="40"/>
    <n v="200"/>
    <n v="190"/>
    <n v="0.95"/>
    <n v="32"/>
    <n v="40"/>
    <m/>
    <n v="40"/>
    <m/>
    <m/>
    <m/>
    <m/>
    <n v="0.95"/>
    <n v="0.97499999999999998"/>
    <n v="0.99"/>
    <n v="39"/>
    <n v="37"/>
    <n v="38"/>
    <n v="39"/>
    <n v="37"/>
    <m/>
    <s v="Community Housing Partners Corp of Florida"/>
    <m/>
    <n v="27.639935000000001"/>
    <n v="-81.832184999999996"/>
  </r>
  <r>
    <n v="1114"/>
    <x v="20"/>
    <s v="Hardee - FW|FW - Active"/>
    <x v="9"/>
    <s v="Country Manor"/>
    <s v="HC9 '02|S '02"/>
    <s v="FW|FW"/>
    <s v="Active"/>
    <n v="1"/>
    <n v="120"/>
    <n v="720"/>
    <n v="588"/>
    <n v="0.81666666666666665"/>
    <n v="0"/>
    <n v="120"/>
    <m/>
    <n v="72"/>
    <n v="48"/>
    <m/>
    <m/>
    <m/>
    <n v="0.81666666666666665"/>
    <n v="0.91390000000000005"/>
    <n v="0.75419999999999998"/>
    <n v="98"/>
    <n v="97"/>
    <n v="93"/>
    <n v="97"/>
    <n v="100"/>
    <n v="103"/>
    <s v="Carlisle Development Group"/>
    <m/>
    <n v="27.594799999999999"/>
    <n v="-81.827699999999993"/>
  </r>
  <r>
    <n v="183"/>
    <x v="21"/>
    <s v="Hendry - Elderly - Active"/>
    <x v="0"/>
    <s v="Collingswood"/>
    <s v="HC9 '97"/>
    <s v="Elderly"/>
    <s v="Active"/>
    <n v="1"/>
    <n v="36"/>
    <n v="216"/>
    <n v="216"/>
    <n v="1"/>
    <n v="0"/>
    <n v="36"/>
    <n v="36"/>
    <m/>
    <m/>
    <m/>
    <m/>
    <m/>
    <n v="1"/>
    <n v="0.95369999999999999"/>
    <n v="0.95830000000000004"/>
    <n v="36"/>
    <n v="36"/>
    <n v="36"/>
    <n v="36"/>
    <n v="36"/>
    <n v="36"/>
    <s v="Flynn Development Corporation"/>
    <n v="35"/>
    <n v="26.7469"/>
    <n v="-81.4071"/>
  </r>
  <r>
    <n v="2713"/>
    <x v="21"/>
    <s v="Hendry - Elderly - Lease-Up"/>
    <x v="7"/>
    <s v="Greentree Senior"/>
    <s v="H '14"/>
    <s v="Elderly"/>
    <s v="Lease-Up"/>
    <n v="1"/>
    <n v="50"/>
    <n v="250"/>
    <n v="77"/>
    <n v="0.308"/>
    <n v="0"/>
    <n v="50"/>
    <n v="50"/>
    <m/>
    <m/>
    <m/>
    <m/>
    <m/>
    <n v="0.308"/>
    <m/>
    <m/>
    <n v="20"/>
    <n v="18"/>
    <n v="18"/>
    <n v="19"/>
    <n v="2"/>
    <m/>
    <s v="Hendry County Non-Profit Housing, Inc."/>
    <m/>
    <n v="26.751427"/>
    <n v="-80.949592999999993"/>
  </r>
  <r>
    <n v="421"/>
    <x v="21"/>
    <s v="Hendry - Family - Active"/>
    <x v="2"/>
    <s v="La Belle Commons"/>
    <s v="HC9 '90"/>
    <s v="Family"/>
    <s v="Active"/>
    <n v="1"/>
    <n v="32"/>
    <n v="192"/>
    <n v="189"/>
    <n v="0.984375"/>
    <n v="0"/>
    <n v="32"/>
    <m/>
    <n v="32"/>
    <m/>
    <m/>
    <m/>
    <m/>
    <n v="0.984375"/>
    <n v="0.98440000000000005"/>
    <n v="0.96879999999999999"/>
    <n v="31"/>
    <n v="32"/>
    <n v="32"/>
    <n v="32"/>
    <n v="31"/>
    <n v="31"/>
    <s v="Hallmark Companies, Inc."/>
    <n v="31"/>
    <n v="26.756699999999999"/>
    <n v="-81.433700000000002"/>
  </r>
  <r>
    <n v="517"/>
    <x v="21"/>
    <s v="Hendry - FW|FW - Active"/>
    <x v="9"/>
    <s v="Mira Verde"/>
    <s v="HC9 '97|H '97"/>
    <s v="FW|FW"/>
    <s v="Active"/>
    <n v="1"/>
    <n v="140"/>
    <n v="840"/>
    <n v="826"/>
    <n v="0.98333333333333328"/>
    <n v="0"/>
    <n v="140"/>
    <m/>
    <n v="140"/>
    <n v="84"/>
    <m/>
    <m/>
    <m/>
    <n v="0.98333333333333328"/>
    <n v="0.97619999999999996"/>
    <n v="0.97019999999999995"/>
    <n v="140"/>
    <n v="137"/>
    <n v="137"/>
    <n v="138"/>
    <n v="136"/>
    <n v="138"/>
    <s v="Richman Group"/>
    <m/>
    <n v="26.7531"/>
    <n v="-81.375699999999995"/>
  </r>
  <r>
    <n v="844"/>
    <x v="21"/>
    <s v="Hendry - FW|FW - Active"/>
    <x v="9"/>
    <s v="Tall Pines"/>
    <s v="S '00"/>
    <s v="FW|FW"/>
    <s v="Active"/>
    <n v="1"/>
    <n v="39"/>
    <n v="234"/>
    <n v="233"/>
    <n v="0.99572649572649574"/>
    <n v="0"/>
    <n v="39"/>
    <m/>
    <n v="7"/>
    <n v="32"/>
    <m/>
    <m/>
    <m/>
    <n v="0.99572649572649574"/>
    <n v="0.97440000000000004"/>
    <n v="0.98719999999999997"/>
    <n v="39"/>
    <n v="38"/>
    <n v="39"/>
    <n v="39"/>
    <n v="39"/>
    <n v="39"/>
    <s v="National Development Foundation, Inc."/>
    <m/>
    <n v="26.7559"/>
    <n v="-81.430599999999998"/>
  </r>
  <r>
    <n v="1670"/>
    <x v="21"/>
    <s v="Hendry - FW|FW|MR - Active"/>
    <x v="10"/>
    <s v="Pollywog Creek Commons"/>
    <s v="S '04"/>
    <s v="FW|FW|MR"/>
    <s v="Active"/>
    <n v="1"/>
    <n v="40"/>
    <n v="240"/>
    <n v="226"/>
    <n v="0.94166666666666665"/>
    <n v="11"/>
    <n v="29"/>
    <m/>
    <m/>
    <n v="40"/>
    <m/>
    <m/>
    <m/>
    <n v="0.94166666666666665"/>
    <n v="0.98750000000000004"/>
    <n v="0.99170000000000003"/>
    <n v="37"/>
    <n v="36"/>
    <n v="38"/>
    <n v="38"/>
    <n v="38"/>
    <n v="39"/>
    <s v="Everglades Housing Group Incorporated"/>
    <n v="40"/>
    <n v="26.761897000000001"/>
    <n v="-81.438389000000001"/>
  </r>
  <r>
    <n v="2096"/>
    <x v="21"/>
    <s v="Hendry - FW|FW|MR - Active"/>
    <x v="10"/>
    <s v="Pollywog Creek Commons II"/>
    <s v="S '07"/>
    <s v="FW|FW|MR"/>
    <s v="Active"/>
    <n v="1"/>
    <n v="24"/>
    <n v="144"/>
    <n v="133"/>
    <n v="0.92361111111111116"/>
    <n v="19"/>
    <n v="5"/>
    <m/>
    <m/>
    <n v="24"/>
    <m/>
    <m/>
    <m/>
    <n v="0.92361111111111116"/>
    <n v="0.96530000000000005"/>
    <n v="0.97219999999999995"/>
    <n v="24"/>
    <n v="21"/>
    <n v="21"/>
    <n v="22"/>
    <n v="22"/>
    <n v="23"/>
    <s v="Everglades Housing Group Incorporated"/>
    <n v="24"/>
    <n v="26.750602000000001"/>
    <n v="-81.440664999999996"/>
  </r>
  <r>
    <n v="2382"/>
    <x v="22"/>
    <s v="Hernando - Elderly - Active"/>
    <x v="0"/>
    <s v="Madison Reserve"/>
    <s v="HC9 '10|S '11"/>
    <s v="Elderly"/>
    <s v="Active"/>
    <n v="1"/>
    <n v="90"/>
    <n v="540"/>
    <n v="540"/>
    <n v="1"/>
    <n v="0"/>
    <n v="90"/>
    <n v="72"/>
    <n v="18"/>
    <m/>
    <m/>
    <n v="5"/>
    <m/>
    <n v="1"/>
    <n v="0.99629999999999996"/>
    <n v="0.99260000000000004"/>
    <n v="90"/>
    <n v="90"/>
    <n v="90"/>
    <n v="90"/>
    <n v="90"/>
    <n v="90"/>
    <s v="TLB of Central Florida LLC"/>
    <m/>
    <n v="28.436733"/>
    <n v="-82.544618"/>
  </r>
  <r>
    <n v="2437"/>
    <x v="22"/>
    <s v="Hernando - Elderly - Active"/>
    <x v="0"/>
    <s v="Magnolia Gardens"/>
    <s v="X '10|HC9 '10"/>
    <s v="Elderly"/>
    <s v="Active"/>
    <n v="1"/>
    <n v="60"/>
    <n v="360"/>
    <n v="355"/>
    <n v="0.98611111111111116"/>
    <n v="0"/>
    <n v="60"/>
    <n v="48"/>
    <n v="12"/>
    <m/>
    <m/>
    <n v="3"/>
    <m/>
    <n v="0.98611111111111116"/>
    <n v="0.98609999999999998"/>
    <n v="0.9778"/>
    <n v="60"/>
    <n v="60"/>
    <n v="59"/>
    <n v="60"/>
    <n v="58"/>
    <n v="58"/>
    <s v="NRP Group LLC"/>
    <m/>
    <n v="28.538"/>
    <n v="-82.399000000000001"/>
  </r>
  <r>
    <n v="650"/>
    <x v="22"/>
    <s v="Hernando - Elderly - Active"/>
    <x v="0"/>
    <s v="Portillo"/>
    <s v="E '16|HC9 '97|H '97"/>
    <s v="Elderly"/>
    <s v="Active"/>
    <n v="1"/>
    <n v="24"/>
    <n v="144"/>
    <n v="135"/>
    <n v="0.9375"/>
    <n v="0"/>
    <n v="24"/>
    <n v="24"/>
    <n v="4"/>
    <m/>
    <m/>
    <m/>
    <m/>
    <n v="0.9375"/>
    <n v="0.92359999999999998"/>
    <n v="0.875"/>
    <n v="24"/>
    <n v="23"/>
    <n v="22"/>
    <n v="22"/>
    <n v="21"/>
    <n v="23"/>
    <s v="General Home Development Corporation"/>
    <n v="14"/>
    <n v="28.485099999999999"/>
    <n v="-82.5428"/>
  </r>
  <r>
    <n v="2958"/>
    <x v="22"/>
    <s v="Hernando - Elderly - Pipeline"/>
    <x v="1"/>
    <s v="Hammock Ridge II"/>
    <s v="HC9 '17"/>
    <s v="Elderly"/>
    <s v="Pipeline"/>
    <n v="1"/>
    <n v="92"/>
    <n v="0"/>
    <n v="0"/>
    <n v="0"/>
    <m/>
    <n v="92"/>
    <n v="74"/>
    <n v="18"/>
    <m/>
    <m/>
    <n v="5"/>
    <m/>
    <m/>
    <m/>
    <m/>
    <m/>
    <m/>
    <m/>
    <m/>
    <m/>
    <m/>
    <m/>
    <m/>
    <n v="28.450707999999999"/>
    <n v="-82.588103000000004"/>
  </r>
  <r>
    <n v="2629"/>
    <x v="22"/>
    <s v="Hernando - Elderly|MR - Active"/>
    <x v="6"/>
    <s v="Vista Park Senior Living"/>
    <s v="HC9 '13"/>
    <s v="Elderly|MR"/>
    <s v="Active"/>
    <n v="1"/>
    <n v="103"/>
    <n v="618"/>
    <n v="602"/>
    <n v="0.97411003236245952"/>
    <n v="9"/>
    <n v="94"/>
    <n v="83"/>
    <n v="20"/>
    <m/>
    <m/>
    <n v="6"/>
    <m/>
    <n v="0.97411003236245952"/>
    <n v="0.90449999999999997"/>
    <m/>
    <n v="100"/>
    <n v="101"/>
    <n v="102"/>
    <n v="101"/>
    <n v="100"/>
    <n v="98"/>
    <m/>
    <m/>
    <n v="28.535722"/>
    <n v="-82.521028000000001"/>
  </r>
  <r>
    <n v="1021"/>
    <x v="22"/>
    <s v="Hernando - Family - Active"/>
    <x v="2"/>
    <s v="Bridgewater Club"/>
    <s v="HC4 '02|B '02"/>
    <s v="Family"/>
    <s v="Active"/>
    <n v="1"/>
    <n v="192"/>
    <n v="1152"/>
    <n v="1120"/>
    <n v="0.97222222222222221"/>
    <n v="0"/>
    <n v="192"/>
    <m/>
    <n v="192"/>
    <m/>
    <m/>
    <m/>
    <m/>
    <n v="0.97222222222222221"/>
    <n v="0.95399999999999996"/>
    <n v="0.96009999999999995"/>
    <n v="190"/>
    <n v="185"/>
    <n v="186"/>
    <n v="186"/>
    <n v="188"/>
    <n v="185"/>
    <s v="CED Companies"/>
    <m/>
    <n v="28.496300000000002"/>
    <n v="-82.597399999999993"/>
  </r>
  <r>
    <n v="1591"/>
    <x v="22"/>
    <s v="Hernando - Family - Active"/>
    <x v="2"/>
    <s v="Brook Haven"/>
    <s v="HC4 '06|B '05|S '05"/>
    <s v="Family"/>
    <s v="Active"/>
    <n v="1"/>
    <n v="160"/>
    <n v="960"/>
    <n v="925"/>
    <n v="0.96354166666666663"/>
    <n v="0"/>
    <n v="160"/>
    <m/>
    <n v="160"/>
    <m/>
    <m/>
    <m/>
    <m/>
    <n v="0.96354166666666663"/>
    <n v="0.91459999999999997"/>
    <n v="0.98329999999999995"/>
    <n v="153"/>
    <n v="157"/>
    <n v="156"/>
    <n v="154"/>
    <n v="153"/>
    <n v="152"/>
    <s v="Richman Group"/>
    <m/>
    <n v="28.533200000000001"/>
    <n v="-82.389700000000005"/>
  </r>
  <r>
    <n v="2019"/>
    <x v="22"/>
    <s v="Hernando - Family - Active"/>
    <x v="2"/>
    <s v="Mariner's Cay"/>
    <s v="ELI '07|HC4 '08|B '07|S '07"/>
    <s v="Family"/>
    <s v="Active"/>
    <n v="1"/>
    <n v="160"/>
    <n v="960"/>
    <n v="941"/>
    <n v="0.98020833333333335"/>
    <n v="0"/>
    <n v="160"/>
    <m/>
    <n v="160"/>
    <m/>
    <m/>
    <m/>
    <m/>
    <n v="0.98020833333333335"/>
    <n v="0.97499999999999998"/>
    <n v="0.98650000000000004"/>
    <n v="156"/>
    <n v="158"/>
    <n v="155"/>
    <n v="159"/>
    <n v="155"/>
    <n v="158"/>
    <s v="Richman Group"/>
    <m/>
    <n v="28.493162999999999"/>
    <n v="-82.544263999999998"/>
  </r>
  <r>
    <n v="1446"/>
    <x v="22"/>
    <s v="Hernando - Family - Active"/>
    <x v="2"/>
    <s v="Nantucket Cove"/>
    <s v="HC9 '04"/>
    <s v="Family"/>
    <s v="Active"/>
    <n v="1"/>
    <n v="128"/>
    <n v="768"/>
    <n v="719"/>
    <n v="0.93619791666666663"/>
    <n v="0"/>
    <n v="128"/>
    <m/>
    <n v="128"/>
    <m/>
    <m/>
    <m/>
    <m/>
    <n v="0.93619791666666663"/>
    <n v="0.97009999999999996"/>
    <n v="0.9466"/>
    <n v="126"/>
    <n v="118"/>
    <n v="116"/>
    <n v="121"/>
    <n v="119"/>
    <n v="119"/>
    <s v="Southern Affordable Services Inc."/>
    <m/>
    <n v="28.456900000000001"/>
    <n v="-82.634699999999995"/>
  </r>
  <r>
    <n v="543"/>
    <x v="22"/>
    <s v="Hernando - Family - Active"/>
    <x v="2"/>
    <s v="Norbourne Estates"/>
    <s v="HC9 '90"/>
    <s v="Family"/>
    <s v="Active"/>
    <n v="1"/>
    <n v="44"/>
    <n v="264"/>
    <n v="258"/>
    <n v="0.97727272727272729"/>
    <n v="0"/>
    <n v="44"/>
    <m/>
    <n v="44"/>
    <m/>
    <m/>
    <m/>
    <m/>
    <n v="0.97727272727272729"/>
    <n v="0.90910000000000002"/>
    <n v="0.95450000000000002"/>
    <n v="43"/>
    <n v="43"/>
    <n v="43"/>
    <n v="43"/>
    <n v="43"/>
    <n v="43"/>
    <s v="Affordable Realty and Housing Corp."/>
    <n v="38"/>
    <n v="28.549600000000002"/>
    <n v="-82.4041"/>
  </r>
  <r>
    <n v="544"/>
    <x v="22"/>
    <s v="Hernando - Family - Active"/>
    <x v="2"/>
    <s v="Norbourne Estates II"/>
    <s v="HC9 '93"/>
    <s v="Family"/>
    <s v="Active"/>
    <n v="1"/>
    <n v="15"/>
    <n v="90"/>
    <n v="90"/>
    <n v="1.1666666666666667"/>
    <n v="0"/>
    <n v="15"/>
    <m/>
    <n v="15"/>
    <m/>
    <m/>
    <m/>
    <m/>
    <n v="1"/>
    <n v="0.93330000000000002"/>
    <n v="0.9667"/>
    <n v="15"/>
    <n v="15"/>
    <n v="15"/>
    <n v="15"/>
    <n v="15"/>
    <n v="15"/>
    <s v="Affordable Realty and Housing Corp."/>
    <n v="10"/>
    <n v="28.549600000000002"/>
    <n v="-82.4041"/>
  </r>
  <r>
    <n v="1142"/>
    <x v="22"/>
    <s v="Hernando - Family - Active"/>
    <x v="2"/>
    <s v="Spring Haven"/>
    <s v="HC4 '04|B '02|S '02"/>
    <s v="Family"/>
    <s v="Active"/>
    <n v="1"/>
    <n v="176"/>
    <n v="1056"/>
    <n v="1023"/>
    <n v="0.96875"/>
    <n v="0"/>
    <n v="176"/>
    <m/>
    <n v="176"/>
    <m/>
    <m/>
    <m/>
    <m/>
    <n v="0.96875"/>
    <n v="0.9375"/>
    <n v="0.95450000000000002"/>
    <n v="171"/>
    <n v="173"/>
    <n v="171"/>
    <n v="172"/>
    <n v="168"/>
    <n v="168"/>
    <s v="Richman Group"/>
    <m/>
    <n v="28.439800000000002"/>
    <n v="-82.544799999999995"/>
  </r>
  <r>
    <n v="1596"/>
    <x v="22"/>
    <s v="Hernando - Family - Active"/>
    <x v="2"/>
    <s v="Spring Haven II"/>
    <s v="HC4 '06|B '05|S '05"/>
    <s v="Family"/>
    <s v="Active"/>
    <n v="1"/>
    <n v="88"/>
    <n v="528"/>
    <n v="519"/>
    <n v="0.98295454545454541"/>
    <n v="0"/>
    <n v="88"/>
    <m/>
    <n v="88"/>
    <m/>
    <m/>
    <m/>
    <m/>
    <n v="0.98295454545454541"/>
    <n v="0.96589999999999998"/>
    <n v="0.96589999999999998"/>
    <n v="85"/>
    <n v="86"/>
    <n v="88"/>
    <n v="85"/>
    <n v="88"/>
    <n v="87"/>
    <s v="Richman Group"/>
    <m/>
    <n v="28.443200000000001"/>
    <n v="-82.548699999999997"/>
  </r>
  <r>
    <n v="902"/>
    <x v="22"/>
    <s v="Hernando - Family - Active"/>
    <x v="2"/>
    <s v="Villas of Shady Oaks"/>
    <s v="HC9 '93"/>
    <s v="Family"/>
    <s v="Active"/>
    <n v="1"/>
    <n v="36"/>
    <n v="216"/>
    <n v="212"/>
    <n v="0.98148148148148151"/>
    <n v="0"/>
    <n v="36"/>
    <m/>
    <n v="36"/>
    <m/>
    <m/>
    <m/>
    <m/>
    <n v="0.98148148148148151"/>
    <n v="0.99539999999999995"/>
    <n v="0.96760000000000002"/>
    <n v="36"/>
    <n v="36"/>
    <n v="35"/>
    <n v="35"/>
    <n v="35"/>
    <n v="35"/>
    <s v="Royal American Development Inc."/>
    <n v="29"/>
    <n v="28.543600000000001"/>
    <n v="-82.388300000000001"/>
  </r>
  <r>
    <n v="2491"/>
    <x v="22"/>
    <s v="Hernando - Family - Active"/>
    <x v="2"/>
    <s v="Vista Grand at Spring Hill"/>
    <s v="X '10|HC9 '10"/>
    <s v="Family"/>
    <s v="Active"/>
    <n v="1"/>
    <n v="90"/>
    <n v="540"/>
    <n v="536"/>
    <n v="0.99259259259259258"/>
    <n v="0"/>
    <n v="90"/>
    <m/>
    <n v="90"/>
    <m/>
    <m/>
    <n v="9"/>
    <m/>
    <n v="0.99259259259259258"/>
    <n v="0.98329999999999995"/>
    <n v="0.99260000000000004"/>
    <n v="88"/>
    <n v="89"/>
    <n v="90"/>
    <n v="90"/>
    <n v="89"/>
    <n v="90"/>
    <s v="NuRock Development Group, Inc."/>
    <m/>
    <n v="28.436"/>
    <n v="-82.543000000000006"/>
  </r>
  <r>
    <n v="2753"/>
    <x v="22"/>
    <s v="Hernando - Family - Pipeline"/>
    <x v="3"/>
    <s v="Freedom Gardens"/>
    <s v="HC9 '15"/>
    <s v="Family"/>
    <s v="Pipeline"/>
    <n v="1"/>
    <n v="96"/>
    <n v="0"/>
    <n v="0"/>
    <n v="0"/>
    <n v="0"/>
    <n v="96"/>
    <m/>
    <n v="96"/>
    <m/>
    <m/>
    <n v="5"/>
    <m/>
    <m/>
    <m/>
    <m/>
    <m/>
    <m/>
    <m/>
    <m/>
    <m/>
    <m/>
    <s v="Housing Trust Group LLC"/>
    <m/>
    <n v="28.540908000000002"/>
    <n v="-82.390063999999995"/>
  </r>
  <r>
    <n v="2894"/>
    <x v="22"/>
    <s v="Hernando - Family - Pipeline"/>
    <x v="3"/>
    <s v="Hammock Ridge"/>
    <s v="HC9 '16"/>
    <s v="Family"/>
    <s v="Pipeline"/>
    <n v="1"/>
    <n v="104"/>
    <n v="0"/>
    <n v="0"/>
    <n v="0"/>
    <m/>
    <n v="104"/>
    <m/>
    <n v="104"/>
    <m/>
    <m/>
    <n v="6"/>
    <m/>
    <m/>
    <m/>
    <m/>
    <m/>
    <m/>
    <m/>
    <m/>
    <m/>
    <m/>
    <m/>
    <m/>
    <n v="28.451574999999998"/>
    <n v="-82.584389000000002"/>
  </r>
  <r>
    <n v="2908"/>
    <x v="22"/>
    <s v="Hernando - Family - Pipeline"/>
    <x v="3"/>
    <s v="Liberty Gardens"/>
    <s v="ELI '16|HC4 '16|B '16|S '16"/>
    <s v="Family"/>
    <s v="Pipeline"/>
    <n v="1"/>
    <n v="94"/>
    <n v="0"/>
    <n v="0"/>
    <n v="0"/>
    <m/>
    <n v="94"/>
    <m/>
    <n v="94"/>
    <m/>
    <m/>
    <n v="5"/>
    <m/>
    <m/>
    <m/>
    <m/>
    <m/>
    <m/>
    <m/>
    <m/>
    <m/>
    <m/>
    <m/>
    <m/>
    <n v="28.541716999999998"/>
    <n v="-82.391610999999997"/>
  </r>
  <r>
    <n v="1326"/>
    <x v="23"/>
    <s v="Highlands - Elderly - Active"/>
    <x v="0"/>
    <s v="Groves at Victoria Park"/>
    <s v="HC9 '03|S '03"/>
    <s v="Elderly"/>
    <s v="Active"/>
    <n v="1"/>
    <n v="122"/>
    <n v="732"/>
    <n v="716"/>
    <n v="0.97814207650273222"/>
    <n v="0"/>
    <n v="122"/>
    <n v="98"/>
    <n v="24"/>
    <m/>
    <m/>
    <m/>
    <m/>
    <n v="0.97814207650273222"/>
    <n v="0.95079999999999998"/>
    <n v="0.94950000000000001"/>
    <n v="118"/>
    <n v="119"/>
    <n v="119"/>
    <n v="119"/>
    <n v="120"/>
    <n v="121"/>
    <s v="Osprey Property Company, LLC"/>
    <m/>
    <n v="27.488299999999999"/>
    <n v="-81.423699999999997"/>
  </r>
  <r>
    <n v="104"/>
    <x v="23"/>
    <s v="Highlands - Family - Active"/>
    <x v="2"/>
    <s v="Briarwood of Sebring"/>
    <s v="HC9 '93"/>
    <s v="Family"/>
    <s v="Active"/>
    <n v="1"/>
    <n v="41"/>
    <n v="246"/>
    <n v="221"/>
    <n v="0.89837398373983735"/>
    <n v="0"/>
    <n v="41"/>
    <m/>
    <n v="41"/>
    <m/>
    <m/>
    <m/>
    <m/>
    <n v="0.89837398373983735"/>
    <n v="0.95120000000000005"/>
    <n v="1"/>
    <n v="36"/>
    <n v="36"/>
    <n v="36"/>
    <n v="37"/>
    <n v="38"/>
    <n v="38"/>
    <s v="Dimension One Realty, Inc."/>
    <n v="35"/>
    <n v="27.479900000000001"/>
    <n v="-81.435100000000006"/>
  </r>
  <r>
    <n v="139"/>
    <x v="23"/>
    <s v="Highlands - Family - Active"/>
    <x v="2"/>
    <s v="Castle Hill of Avon Park"/>
    <s v="HC9 '94"/>
    <s v="Family"/>
    <s v="Active"/>
    <n v="1"/>
    <n v="36"/>
    <n v="216"/>
    <n v="209"/>
    <n v="0.96759259259259256"/>
    <n v="0"/>
    <n v="36"/>
    <m/>
    <n v="36"/>
    <m/>
    <m/>
    <m/>
    <m/>
    <n v="0.96759259259259256"/>
    <n v="0.96299999999999997"/>
    <n v="0.94910000000000005"/>
    <n v="34"/>
    <n v="34"/>
    <n v="34"/>
    <n v="36"/>
    <n v="36"/>
    <n v="35"/>
    <s v="Dimension One Realty, Inc."/>
    <n v="27"/>
    <n v="27.584325"/>
    <n v="-81.516666000000001"/>
  </r>
  <r>
    <n v="352"/>
    <x v="23"/>
    <s v="Highlands - Family - Active"/>
    <x v="2"/>
    <s v="Heron's Landing"/>
    <s v="HC9 '92"/>
    <s v="Family"/>
    <s v="Active"/>
    <n v="1"/>
    <n v="37"/>
    <n v="222"/>
    <n v="215"/>
    <n v="0.96846846846846846"/>
    <n v="0"/>
    <n v="37"/>
    <m/>
    <n v="37"/>
    <m/>
    <m/>
    <m/>
    <m/>
    <n v="0.96846846846846846"/>
    <n v="0.99099999999999999"/>
    <n v="0.94140000000000001"/>
    <n v="37"/>
    <n v="37"/>
    <n v="35"/>
    <n v="35"/>
    <n v="36"/>
    <n v="35"/>
    <s v="Hallmark Companies, Inc."/>
    <n v="35"/>
    <n v="27.303599999999999"/>
    <n v="-81.361400000000003"/>
  </r>
  <r>
    <n v="2041"/>
    <x v="23"/>
    <s v="Highlands - Family - Active"/>
    <x v="2"/>
    <s v="North Central Heights"/>
    <s v="H '07"/>
    <s v="Family"/>
    <s v="Active"/>
    <n v="1"/>
    <n v="40"/>
    <n v="240"/>
    <n v="240"/>
    <n v="1"/>
    <n v="0"/>
    <n v="40"/>
    <m/>
    <n v="40"/>
    <m/>
    <m/>
    <m/>
    <m/>
    <n v="1"/>
    <n v="0.9375"/>
    <n v="0.99170000000000003"/>
    <n v="40"/>
    <n v="40"/>
    <n v="40"/>
    <n v="40"/>
    <n v="40"/>
    <n v="40"/>
    <s v="Avon Park Housing Development Corporation"/>
    <m/>
    <n v="27.602799999999998"/>
    <n v="-81.509500000000003"/>
  </r>
  <r>
    <n v="2385"/>
    <x v="23"/>
    <s v="Highlands - Family - Active"/>
    <x v="2"/>
    <s v="North Central Heights II"/>
    <s v="H '08"/>
    <s v="Family"/>
    <s v="Active"/>
    <n v="1"/>
    <n v="32"/>
    <n v="192"/>
    <n v="189"/>
    <n v="0.984375"/>
    <n v="0"/>
    <n v="32"/>
    <m/>
    <n v="32"/>
    <m/>
    <m/>
    <m/>
    <m/>
    <n v="0.984375"/>
    <n v="0.95830000000000004"/>
    <n v="0.96350000000000002"/>
    <n v="31"/>
    <n v="31"/>
    <n v="31"/>
    <n v="32"/>
    <n v="32"/>
    <n v="32"/>
    <s v="Affordable Housing Solutions for Florida, Inc."/>
    <m/>
    <n v="27.602833"/>
    <n v="-81.510310000000004"/>
  </r>
  <r>
    <n v="1470"/>
    <x v="23"/>
    <s v="Highlands - Family - Active"/>
    <x v="2"/>
    <s v="Palms at Lake Tulane"/>
    <s v="HC9 '04"/>
    <s v="Family"/>
    <s v="Active"/>
    <n v="1"/>
    <n v="80"/>
    <n v="480"/>
    <n v="459"/>
    <n v="0.95625000000000004"/>
    <n v="0"/>
    <n v="80"/>
    <m/>
    <n v="80"/>
    <m/>
    <m/>
    <m/>
    <m/>
    <n v="0.95625000000000004"/>
    <n v="0.9375"/>
    <n v="0.92710000000000004"/>
    <n v="75"/>
    <n v="76"/>
    <n v="75"/>
    <n v="79"/>
    <n v="77"/>
    <n v="77"/>
    <s v="Beneficial Communities LLC"/>
    <m/>
    <n v="27.5839"/>
    <n v="-81.507300000000001"/>
  </r>
  <r>
    <n v="601"/>
    <x v="23"/>
    <s v="Highlands - Family - Active"/>
    <x v="2"/>
    <s v="Park Crest Terrace I"/>
    <s v="HC9 '99|S '98"/>
    <s v="Family"/>
    <s v="Active"/>
    <n v="1"/>
    <n v="100"/>
    <n v="600"/>
    <n v="381"/>
    <n v="0.63500000000000001"/>
    <n v="0"/>
    <n v="100"/>
    <m/>
    <n v="100"/>
    <m/>
    <m/>
    <m/>
    <m/>
    <n v="0.63500000000000001"/>
    <n v="0.56830000000000003"/>
    <n v="0.69830000000000003"/>
    <n v="67"/>
    <n v="63"/>
    <n v="65"/>
    <n v="63"/>
    <n v="61"/>
    <n v="62"/>
    <s v="Heritage Partners Group Inc."/>
    <m/>
    <n v="27.478899999999999"/>
    <n v="-81.428700000000006"/>
  </r>
  <r>
    <n v="1762"/>
    <x v="23"/>
    <s v="Highlands - Family - Active"/>
    <x v="2"/>
    <s v="Thornbury"/>
    <s v="HC9 '06"/>
    <s v="Family"/>
    <s v="Active"/>
    <n v="1"/>
    <n v="48"/>
    <n v="288"/>
    <n v="263"/>
    <n v="0.91319444444444442"/>
    <n v="0"/>
    <n v="48"/>
    <m/>
    <n v="48"/>
    <m/>
    <m/>
    <m/>
    <m/>
    <n v="0.91319444444444442"/>
    <n v="0.94099999999999995"/>
    <n v="0.95830000000000004"/>
    <n v="45"/>
    <n v="43"/>
    <n v="44"/>
    <n v="44"/>
    <n v="44"/>
    <n v="43"/>
    <s v="Flynn Development Corporation"/>
    <n v="45"/>
    <n v="27.304300000000001"/>
    <n v="-81.374200000000002"/>
  </r>
  <r>
    <n v="2344"/>
    <x v="23"/>
    <s v="Highlands - Family - Active"/>
    <x v="2"/>
    <s v="Veranda Breeze I"/>
    <s v="H '08"/>
    <s v="Family"/>
    <s v="Active"/>
    <n v="1"/>
    <n v="48"/>
    <n v="288"/>
    <n v="274"/>
    <n v="0.95138888888888884"/>
    <n v="0"/>
    <n v="48"/>
    <m/>
    <n v="48"/>
    <m/>
    <m/>
    <m/>
    <m/>
    <n v="0.95138888888888884"/>
    <n v="0.87849999999999995"/>
    <n v="0.94789999999999996"/>
    <n v="48"/>
    <n v="48"/>
    <n v="47"/>
    <n v="45"/>
    <n v="43"/>
    <n v="43"/>
    <s v="National Development Foundation, Inc."/>
    <m/>
    <n v="27.4785"/>
    <n v="-81.424199999999999"/>
  </r>
  <r>
    <n v="1859"/>
    <x v="23"/>
    <s v="Highlands - Family - Active"/>
    <x v="2"/>
    <s v="Veranda Breeze II"/>
    <s v="H '06"/>
    <s v="Family"/>
    <s v="Active"/>
    <n v="1"/>
    <n v="24"/>
    <n v="144"/>
    <n v="141"/>
    <n v="0.97916666666666663"/>
    <n v="0"/>
    <n v="24"/>
    <m/>
    <n v="24"/>
    <m/>
    <m/>
    <m/>
    <m/>
    <n v="0.97916666666666663"/>
    <n v="0.95140000000000002"/>
    <n v="0.96530000000000005"/>
    <n v="24"/>
    <n v="24"/>
    <n v="24"/>
    <n v="23"/>
    <n v="23"/>
    <n v="23"/>
    <s v="National Development Foundation, Inc."/>
    <m/>
    <n v="27.4785"/>
    <n v="-81.424199999999999"/>
  </r>
  <r>
    <n v="2716"/>
    <x v="23"/>
    <s v="Highlands - Family - Pipeline"/>
    <x v="3"/>
    <s v="Cornell Colony"/>
    <s v="H '14"/>
    <s v="Family"/>
    <s v="Pipeline"/>
    <n v="1"/>
    <n v="44"/>
    <n v="0"/>
    <n v="0"/>
    <n v="0"/>
    <n v="0"/>
    <n v="44"/>
    <m/>
    <n v="44"/>
    <m/>
    <m/>
    <m/>
    <m/>
    <m/>
    <m/>
    <m/>
    <m/>
    <m/>
    <m/>
    <m/>
    <m/>
    <m/>
    <s v="Avon Park Housing Authority"/>
    <m/>
    <n v="27.588031999999998"/>
    <n v="-81.509192999999996"/>
  </r>
  <r>
    <n v="2922"/>
    <x v="23"/>
    <s v="Highlands - Family - Pipeline"/>
    <x v="3"/>
    <s v="Highland Grove"/>
    <s v="H '16"/>
    <s v="Family"/>
    <s v="Pipeline"/>
    <n v="1"/>
    <n v="40"/>
    <n v="0"/>
    <n v="0"/>
    <n v="0"/>
    <m/>
    <n v="40"/>
    <m/>
    <n v="40"/>
    <m/>
    <m/>
    <m/>
    <m/>
    <m/>
    <m/>
    <m/>
    <m/>
    <m/>
    <m/>
    <m/>
    <m/>
    <m/>
    <m/>
    <m/>
    <n v="27.518174999999999"/>
    <n v="-81.472977999999998"/>
  </r>
  <r>
    <n v="2892"/>
    <x v="23"/>
    <s v="Highlands - Family - Pipeline"/>
    <x v="3"/>
    <s v="Willie Downs Villas"/>
    <s v="H '16"/>
    <s v="Family"/>
    <s v="Pipeline"/>
    <n v="1"/>
    <n v="50"/>
    <n v="0"/>
    <n v="0"/>
    <n v="0"/>
    <m/>
    <n v="50"/>
    <m/>
    <n v="50"/>
    <m/>
    <m/>
    <m/>
    <m/>
    <m/>
    <m/>
    <m/>
    <m/>
    <m/>
    <m/>
    <m/>
    <m/>
    <m/>
    <m/>
    <m/>
    <n v="27.472731"/>
    <n v="-81.488692"/>
  </r>
  <r>
    <n v="1982"/>
    <x v="23"/>
    <s v="Highlands - FW|FW - Active"/>
    <x v="9"/>
    <s v="Highland Palms"/>
    <s v="ELI '07|HC9 '08|S '07"/>
    <s v="FW|FW"/>
    <s v="Active"/>
    <n v="1"/>
    <n v="52"/>
    <n v="312"/>
    <n v="296"/>
    <n v="0.94871794871794868"/>
    <n v="0"/>
    <n v="52"/>
    <m/>
    <n v="31"/>
    <n v="21"/>
    <m/>
    <m/>
    <m/>
    <n v="0.94871794871794868"/>
    <n v="0.85580000000000001"/>
    <n v="0.96789999999999998"/>
    <n v="51"/>
    <n v="47"/>
    <n v="48"/>
    <n v="49"/>
    <n v="50"/>
    <n v="51"/>
    <s v="Southport Financial Services, Inc"/>
    <m/>
    <n v="27.576333000000002"/>
    <n v="-81.511555999999999"/>
  </r>
  <r>
    <n v="2465"/>
    <x v="23"/>
    <s v="Highlands - FW|FW - Active"/>
    <x v="9"/>
    <s v="Highlands Cove I"/>
    <s v="X '10|HC9 '10"/>
    <s v="FW|FW"/>
    <s v="Active"/>
    <n v="1"/>
    <n v="64"/>
    <n v="384"/>
    <n v="369"/>
    <n v="0.9609375"/>
    <n v="0"/>
    <n v="64"/>
    <m/>
    <n v="38"/>
    <n v="26"/>
    <m/>
    <n v="4"/>
    <m/>
    <n v="0.9609375"/>
    <n v="0.93230000000000002"/>
    <n v="0.96879999999999999"/>
    <n v="61"/>
    <n v="61"/>
    <n v="62"/>
    <n v="61"/>
    <n v="62"/>
    <n v="62"/>
    <s v="Diamond Housing Partners, LLC"/>
    <m/>
    <n v="27.303000000000001"/>
    <n v="-81.361999999999995"/>
  </r>
  <r>
    <n v="602"/>
    <x v="23"/>
    <s v="Highlands - FW|FW - Active"/>
    <x v="9"/>
    <s v="Park Crest Terrace II"/>
    <s v="HC9 '99|H '99"/>
    <s v="FW|FW"/>
    <s v="Active"/>
    <n v="1"/>
    <n v="44"/>
    <n v="264"/>
    <n v="169"/>
    <n v="0.64015151515151514"/>
    <n v="0"/>
    <n v="44"/>
    <m/>
    <n v="30"/>
    <n v="14"/>
    <m/>
    <m/>
    <m/>
    <n v="0.64015151515151514"/>
    <n v="0.60980000000000001"/>
    <n v="0.69699999999999995"/>
    <n v="29"/>
    <n v="29"/>
    <n v="29"/>
    <n v="27"/>
    <n v="28"/>
    <n v="27"/>
    <s v="Heritage Partners Group Inc."/>
    <m/>
    <n v="27.478899999999999"/>
    <n v="-81.428700000000006"/>
  </r>
  <r>
    <n v="2556"/>
    <x v="24"/>
    <s v="Hillsborough - Elderly - Active"/>
    <x v="0"/>
    <s v="Aqua"/>
    <s v="HC9 '12"/>
    <s v="Elderly"/>
    <s v="Active"/>
    <n v="1"/>
    <n v="197"/>
    <n v="1182"/>
    <n v="1180"/>
    <n v="0.99830795262267347"/>
    <n v="0"/>
    <n v="197"/>
    <n v="158"/>
    <n v="39"/>
    <m/>
    <m/>
    <n v="20"/>
    <m/>
    <n v="0.99830795262267347"/>
    <n v="0.99490000000000001"/>
    <n v="0.99750000000000005"/>
    <n v="195"/>
    <n v="197"/>
    <n v="197"/>
    <n v="197"/>
    <n v="197"/>
    <n v="197"/>
    <s v="Sage Partners LLC"/>
    <n v="185"/>
    <n v="27.982623"/>
    <n v="-82.475890000000007"/>
  </r>
  <r>
    <n v="2248"/>
    <x v="24"/>
    <s v="Hillsborough - Elderly - Active"/>
    <x v="0"/>
    <s v="Ella at Encore"/>
    <s v="HC4 '12|LB '12"/>
    <s v="Elderly"/>
    <s v="Active"/>
    <n v="1"/>
    <n v="160"/>
    <n v="960"/>
    <n v="933"/>
    <n v="0.97187500000000004"/>
    <n v="0"/>
    <n v="160"/>
    <n v="128"/>
    <n v="32"/>
    <m/>
    <m/>
    <m/>
    <m/>
    <n v="0.97187500000000004"/>
    <n v="0.98750000000000004"/>
    <n v="0.9708"/>
    <n v="154"/>
    <n v="155"/>
    <n v="155"/>
    <n v="156"/>
    <n v="156"/>
    <n v="157"/>
    <s v="Tampa Housing Authority Development Corp."/>
    <m/>
    <n v="27.955361"/>
    <n v="-82.453556000000006"/>
  </r>
  <r>
    <n v="1177"/>
    <x v="24"/>
    <s v="Hillsborough - Elderly - Active"/>
    <x v="0"/>
    <s v="Gardens at Rose Harbor"/>
    <s v="HC4 '03|B '02|S '02"/>
    <s v="Elderly"/>
    <s v="Active"/>
    <n v="1"/>
    <n v="160"/>
    <n v="960"/>
    <n v="951"/>
    <n v="0.99062499999999998"/>
    <n v="0"/>
    <n v="160"/>
    <n v="128"/>
    <n v="32"/>
    <m/>
    <m/>
    <m/>
    <m/>
    <n v="0.99062499999999998"/>
    <n v="0.99270000000000003"/>
    <n v="0.97599999999999998"/>
    <n v="160"/>
    <n v="159"/>
    <n v="157"/>
    <n v="159"/>
    <n v="159"/>
    <n v="157"/>
    <s v="Gatehouse Group, Inc."/>
    <m/>
    <n v="28.0564"/>
    <n v="-82.579700000000003"/>
  </r>
  <r>
    <n v="2691"/>
    <x v="24"/>
    <s v="Hillsborough - Elderly - Active"/>
    <x v="0"/>
    <s v="Haley Park"/>
    <s v="ELI '14|HC4 '13|LB '14|S '14"/>
    <s v="Elderly"/>
    <s v="Active"/>
    <n v="1"/>
    <n v="80"/>
    <n v="480"/>
    <n v="474"/>
    <n v="0.98750000000000004"/>
    <n v="0"/>
    <n v="80"/>
    <n v="64"/>
    <n v="16"/>
    <m/>
    <m/>
    <n v="4"/>
    <m/>
    <n v="0.98750000000000004"/>
    <m/>
    <m/>
    <n v="79"/>
    <n v="78"/>
    <n v="79"/>
    <n v="79"/>
    <n v="79"/>
    <n v="80"/>
    <s v="Wendover Housing Partners, Ltd"/>
    <m/>
    <n v="28.064889000000001"/>
    <n v="-82.441610999999995"/>
  </r>
  <r>
    <n v="1434"/>
    <x v="24"/>
    <s v="Hillsborough - Elderly - Active"/>
    <x v="0"/>
    <s v="Lansdowne Terrace"/>
    <s v="HC9 '04"/>
    <s v="Elderly"/>
    <s v="Active"/>
    <n v="1"/>
    <n v="160"/>
    <n v="960"/>
    <n v="957"/>
    <n v="0.99687499999999996"/>
    <n v="0"/>
    <n v="160"/>
    <n v="144"/>
    <n v="16"/>
    <m/>
    <m/>
    <m/>
    <m/>
    <n v="0.99687499999999996"/>
    <n v="0.999"/>
    <n v="0.999"/>
    <n v="160"/>
    <n v="160"/>
    <n v="158"/>
    <n v="160"/>
    <n v="160"/>
    <n v="159"/>
    <s v="TLB of Central Florida LLC"/>
    <m/>
    <n v="28.180700000000002"/>
    <n v="-82.407300000000006"/>
  </r>
  <r>
    <n v="2592"/>
    <x v="24"/>
    <s v="Hillsborough - Elderly - Active"/>
    <x v="0"/>
    <s v="Madison Heights"/>
    <s v="HC9 '12"/>
    <s v="Elderly"/>
    <s v="Active"/>
    <n v="1"/>
    <n v="80"/>
    <n v="480"/>
    <n v="480"/>
    <n v="1"/>
    <n v="0"/>
    <n v="80"/>
    <n v="64"/>
    <n v="16"/>
    <m/>
    <m/>
    <n v="8"/>
    <m/>
    <n v="1"/>
    <n v="1"/>
    <n v="0.99790000000000001"/>
    <n v="80"/>
    <n v="80"/>
    <n v="80"/>
    <n v="80"/>
    <n v="80"/>
    <n v="80"/>
    <s v="American Realty Development LLC"/>
    <m/>
    <n v="27.955055999999999"/>
    <n v="-82.459389000000002"/>
  </r>
  <r>
    <n v="533"/>
    <x v="24"/>
    <s v="Hillsborough - Elderly - Active"/>
    <x v="0"/>
    <s v="Nantucket Bay"/>
    <s v="HC9 '98|S '98"/>
    <s v="Elderly"/>
    <s v="Active"/>
    <n v="1"/>
    <n v="180"/>
    <n v="1080"/>
    <n v="1064"/>
    <n v="0.98518518518518516"/>
    <n v="0"/>
    <n v="180"/>
    <n v="180"/>
    <m/>
    <m/>
    <m/>
    <m/>
    <m/>
    <n v="0.98518518518518516"/>
    <n v="0.98799999999999999"/>
    <n v="0.98429999999999995"/>
    <n v="176"/>
    <n v="179"/>
    <n v="178"/>
    <n v="176"/>
    <n v="179"/>
    <n v="176"/>
    <s v="Gatehouse Group, Inc."/>
    <m/>
    <n v="28.057500000000001"/>
    <n v="-82.361999999999995"/>
  </r>
  <r>
    <n v="2574"/>
    <x v="24"/>
    <s v="Hillsborough - Elderly - Active"/>
    <x v="0"/>
    <s v="Reed at Encore"/>
    <s v="HC9 '12"/>
    <s v="Elderly"/>
    <s v="Active"/>
    <n v="1"/>
    <n v="158"/>
    <n v="948"/>
    <n v="935"/>
    <n v="0.98628691983122363"/>
    <n v="0"/>
    <n v="158"/>
    <n v="127"/>
    <n v="31"/>
    <m/>
    <m/>
    <n v="16"/>
    <m/>
    <n v="0.98628691983122363"/>
    <n v="0.97570000000000001"/>
    <m/>
    <n v="157"/>
    <n v="156"/>
    <n v="155"/>
    <n v="155"/>
    <n v="156"/>
    <n v="156"/>
    <s v="Tampa Housing Authority Development Corp."/>
    <m/>
    <n v="27.955972222222201"/>
    <n v="-82.452722222222206"/>
  </r>
  <r>
    <n v="2444"/>
    <x v="24"/>
    <s v="Hillsborough - Elderly - Active"/>
    <x v="0"/>
    <s v="Vista 400"/>
    <s v="HC4 '10|H '10|B '09"/>
    <s v="Elderly"/>
    <s v="Active"/>
    <n v="1"/>
    <n v="200"/>
    <n v="1200"/>
    <n v="1195"/>
    <n v="0.99583333333333335"/>
    <n v="0"/>
    <n v="200"/>
    <n v="160"/>
    <n v="40"/>
    <m/>
    <m/>
    <m/>
    <m/>
    <n v="0.99583333333333335"/>
    <n v="0.99670000000000003"/>
    <n v="0.99"/>
    <n v="200"/>
    <n v="199"/>
    <n v="199"/>
    <n v="199"/>
    <n v="199"/>
    <n v="199"/>
    <s v="Sage Partners LLC"/>
    <n v="168"/>
    <n v="27.953520000000001"/>
    <n v="-82.459028000000004"/>
  </r>
  <r>
    <n v="964"/>
    <x v="24"/>
    <s v="Hillsborough - Elderly - Active"/>
    <x v="0"/>
    <s v="Williams Landing"/>
    <s v="HC9 '99|S '99"/>
    <s v="Elderly"/>
    <s v="Active"/>
    <n v="1"/>
    <n v="144"/>
    <n v="864"/>
    <n v="852"/>
    <n v="0.98611111111111116"/>
    <n v="0"/>
    <n v="144"/>
    <n v="138"/>
    <n v="6"/>
    <m/>
    <m/>
    <m/>
    <m/>
    <n v="0.98611111111111116"/>
    <n v="0.97919999999999996"/>
    <n v="0.98029999999999995"/>
    <n v="142"/>
    <n v="141"/>
    <n v="144"/>
    <n v="143"/>
    <n v="143"/>
    <n v="139"/>
    <s v="Gatehouse Group, Inc."/>
    <m/>
    <n v="27.976099999999999"/>
    <n v="-82.319400000000002"/>
  </r>
  <r>
    <n v="2901"/>
    <x v="24"/>
    <s v="Hillsborough - Elderly - Pipeline"/>
    <x v="1"/>
    <s v="Bethune Residences I at West River"/>
    <s v="ELI '16|HC4 '16|S '16"/>
    <s v="Elderly"/>
    <s v="Pipeline"/>
    <n v="1"/>
    <n v="160"/>
    <n v="0"/>
    <n v="0"/>
    <n v="0"/>
    <m/>
    <n v="160"/>
    <n v="128"/>
    <n v="32"/>
    <m/>
    <m/>
    <n v="8"/>
    <m/>
    <m/>
    <m/>
    <m/>
    <m/>
    <m/>
    <m/>
    <m/>
    <m/>
    <m/>
    <m/>
    <m/>
    <n v="27.957183000000001"/>
    <n v="-82.476589000000004"/>
  </r>
  <r>
    <n v="2854"/>
    <x v="24"/>
    <s v="Hillsborough - Elderly - Pipeline"/>
    <x v="1"/>
    <s v="Laburnum Gardens"/>
    <s v="HC9 '16"/>
    <s v="Elderly"/>
    <s v="Pipeline"/>
    <n v="1"/>
    <n v="81"/>
    <n v="0"/>
    <n v="0"/>
    <n v="0"/>
    <n v="0"/>
    <n v="81"/>
    <n v="65"/>
    <n v="16"/>
    <m/>
    <m/>
    <n v="5"/>
    <m/>
    <m/>
    <m/>
    <m/>
    <m/>
    <m/>
    <m/>
    <m/>
    <m/>
    <m/>
    <m/>
    <m/>
    <n v="27.894891999999999"/>
    <n v="-82.266566999999995"/>
  </r>
  <r>
    <n v="1322"/>
    <x v="24"/>
    <s v="Hillsborough - Elderly|MR - Active"/>
    <x v="6"/>
    <s v="Centro Asturiano Place"/>
    <s v="HC9 '03"/>
    <s v="Elderly|MR"/>
    <s v="Active"/>
    <n v="1"/>
    <n v="160"/>
    <n v="960"/>
    <n v="934"/>
    <n v="0.97291666666666665"/>
    <n v="32"/>
    <n v="128"/>
    <n v="128"/>
    <n v="32"/>
    <m/>
    <m/>
    <m/>
    <m/>
    <n v="0.97291666666666665"/>
    <n v="0.98750000000000004"/>
    <n v="0.97189999999999999"/>
    <n v="156"/>
    <n v="154"/>
    <n v="155"/>
    <n v="157"/>
    <n v="157"/>
    <n v="155"/>
    <s v="Cascade Affordable Housing LLC"/>
    <m/>
    <n v="27.970600000000001"/>
    <n v="-82.4452"/>
  </r>
  <r>
    <n v="1960"/>
    <x v="24"/>
    <s v="Hillsborough - Elderly|MR - Active"/>
    <x v="6"/>
    <s v="Fountains at Falkenburg"/>
    <s v="HC9 '09|H '10|T '09"/>
    <s v="Elderly|MR"/>
    <s v="Active"/>
    <n v="1"/>
    <n v="152"/>
    <n v="912"/>
    <n v="904"/>
    <n v="0.99122807017543857"/>
    <n v="34"/>
    <n v="118"/>
    <n v="122"/>
    <n v="30"/>
    <m/>
    <m/>
    <m/>
    <m/>
    <n v="0.99122807017543857"/>
    <n v="0.98029999999999995"/>
    <n v="0.98680000000000001"/>
    <n v="148"/>
    <n v="150"/>
    <n v="152"/>
    <n v="152"/>
    <n v="151"/>
    <n v="151"/>
    <s v="Atlantic Housing Partners, LLLP"/>
    <m/>
    <n v="27.907889000000001"/>
    <n v="-82.358971999999994"/>
  </r>
  <r>
    <n v="39"/>
    <x v="24"/>
    <s v="Hillsborough - Family - Active"/>
    <x v="2"/>
    <s v="Apartments of River Oaks"/>
    <s v="HC9 '92|S '98"/>
    <s v="Family"/>
    <s v="Active"/>
    <n v="1"/>
    <n v="260"/>
    <n v="0"/>
    <n v="0"/>
    <n v="0"/>
    <n v="0"/>
    <n v="260"/>
    <m/>
    <n v="260"/>
    <m/>
    <m/>
    <m/>
    <m/>
    <m/>
    <m/>
    <m/>
    <m/>
    <m/>
    <m/>
    <m/>
    <m/>
    <m/>
    <s v="Lo Exclusivo LLC"/>
    <m/>
    <n v="28.010899999999999"/>
    <n v="-82.4114"/>
  </r>
  <r>
    <n v="1898"/>
    <x v="24"/>
    <s v="Hillsborough - Family - Active"/>
    <x v="2"/>
    <s v="Autumn Place"/>
    <s v="ELI '07|HC4 '08|B '07|S '07"/>
    <s v="Family"/>
    <s v="Active"/>
    <n v="1"/>
    <n v="120"/>
    <n v="720"/>
    <n v="718"/>
    <n v="0.99722222222222223"/>
    <n v="0"/>
    <n v="120"/>
    <m/>
    <n v="120"/>
    <m/>
    <m/>
    <m/>
    <m/>
    <n v="0.99722222222222223"/>
    <n v="0.99719999999999998"/>
    <n v="0.99860000000000004"/>
    <n v="119"/>
    <n v="120"/>
    <n v="120"/>
    <n v="120"/>
    <n v="120"/>
    <n v="119"/>
    <s v="Richman Group"/>
    <m/>
    <n v="28.044699999999999"/>
    <n v="-82.356499999999997"/>
  </r>
  <r>
    <n v="64"/>
    <x v="24"/>
    <s v="Hillsborough - Family - Active"/>
    <x v="2"/>
    <s v="Bayou Crossing"/>
    <s v="HC9 '94|S '94"/>
    <s v="Family"/>
    <s v="Active"/>
    <n v="1"/>
    <n v="290"/>
    <n v="1740"/>
    <n v="1630"/>
    <n v="0.93678160919540232"/>
    <n v="0"/>
    <n v="290"/>
    <m/>
    <n v="290"/>
    <m/>
    <m/>
    <m/>
    <m/>
    <n v="0.93678160919540232"/>
    <n v="0.83740000000000003"/>
    <n v="0.89400000000000002"/>
    <n v="280"/>
    <n v="273"/>
    <n v="274"/>
    <n v="272"/>
    <n v="264"/>
    <n v="267"/>
    <s v="Pacifica Companies LLC"/>
    <m/>
    <n v="27.888500000000001"/>
    <n v="-82.33"/>
  </r>
  <r>
    <n v="1330"/>
    <x v="24"/>
    <s v="Hillsborough - Family - Active"/>
    <x v="2"/>
    <s v="Belmont Heights Estates III"/>
    <s v="HC9 '03"/>
    <s v="Family"/>
    <s v="Active"/>
    <n v="1"/>
    <n v="266"/>
    <n v="1596"/>
    <n v="1559"/>
    <n v="0.97681704260651625"/>
    <n v="0"/>
    <n v="266"/>
    <m/>
    <n v="266"/>
    <m/>
    <m/>
    <m/>
    <m/>
    <n v="0.97681704260651625"/>
    <n v="0.96740000000000004"/>
    <n v="0.94299999999999995"/>
    <n v="254"/>
    <n v="258"/>
    <n v="260"/>
    <n v="259"/>
    <n v="265"/>
    <n v="263"/>
    <s v="Michaels Development Company, Inc."/>
    <m/>
    <n v="27.9785"/>
    <n v="-82.432699999999997"/>
  </r>
  <r>
    <n v="95"/>
    <x v="24"/>
    <s v="Hillsborough - Family - Active"/>
    <x v="2"/>
    <s v="Brandon Crossing"/>
    <s v="S '98"/>
    <s v="Family"/>
    <s v="Active"/>
    <n v="1"/>
    <n v="200"/>
    <n v="1200"/>
    <n v="1141"/>
    <n v="0.95083333333333331"/>
    <n v="0"/>
    <n v="200"/>
    <m/>
    <n v="200"/>
    <m/>
    <m/>
    <m/>
    <m/>
    <n v="0.95083333333333331"/>
    <n v="0.94330000000000003"/>
    <n v="0.95669999999999999"/>
    <n v="190"/>
    <n v="191"/>
    <n v="193"/>
    <n v="189"/>
    <n v="188"/>
    <n v="190"/>
    <s v="Brandon Crossing Investors, LLC"/>
    <m/>
    <n v="27.9299"/>
    <n v="-82.314499999999995"/>
  </r>
  <r>
    <n v="1809"/>
    <x v="24"/>
    <s v="Hillsborough - Family - Active"/>
    <x v="2"/>
    <s v="Brandywine"/>
    <s v="HC4 '09|LB '06|S '06"/>
    <s v="Family"/>
    <s v="Active"/>
    <n v="1"/>
    <n v="144"/>
    <n v="864"/>
    <n v="851"/>
    <n v="0.98495370370370372"/>
    <n v="0"/>
    <n v="144"/>
    <m/>
    <n v="144"/>
    <m/>
    <m/>
    <m/>
    <m/>
    <n v="0.98495370370370372"/>
    <n v="0.98729999999999996"/>
    <n v="0.98960000000000004"/>
    <n v="143"/>
    <n v="144"/>
    <n v="144"/>
    <n v="143"/>
    <n v="139"/>
    <n v="138"/>
    <s v="Richman Group"/>
    <m/>
    <n v="27.991800000000001"/>
    <n v="-82.413899999999998"/>
  </r>
  <r>
    <n v="1481"/>
    <x v="24"/>
    <s v="Hillsborough - Family - Active"/>
    <x v="2"/>
    <s v="Bristol Bay"/>
    <s v="ELI '13|HC4 '03|B '02|S '05"/>
    <s v="Family"/>
    <s v="Active"/>
    <n v="1"/>
    <n v="300"/>
    <n v="1800"/>
    <n v="1791"/>
    <n v="0.995"/>
    <n v="0"/>
    <n v="300"/>
    <m/>
    <n v="300"/>
    <m/>
    <m/>
    <n v="8"/>
    <m/>
    <n v="0.995"/>
    <n v="0.97889999999999999"/>
    <n v="0.94869999999999999"/>
    <n v="298"/>
    <n v="299"/>
    <n v="300"/>
    <n v="300"/>
    <n v="297"/>
    <n v="297"/>
    <s v="Cornerstone Group Development LLC"/>
    <m/>
    <n v="27.935172999999999"/>
    <n v="-82.405067000000003"/>
  </r>
  <r>
    <n v="143"/>
    <x v="24"/>
    <s v="Hillsborough - Family - Active"/>
    <x v="2"/>
    <s v="Cedar Forest"/>
    <s v="HC9 '97|S '98"/>
    <s v="Family"/>
    <s v="Active"/>
    <n v="1"/>
    <n v="200"/>
    <n v="1200"/>
    <n v="1178"/>
    <n v="0.98166666666666669"/>
    <n v="0"/>
    <n v="200"/>
    <m/>
    <n v="200"/>
    <m/>
    <m/>
    <m/>
    <m/>
    <n v="0.98166666666666669"/>
    <n v="0.9708"/>
    <n v="0.98080000000000001"/>
    <n v="196"/>
    <n v="197"/>
    <n v="197"/>
    <n v="200"/>
    <n v="193"/>
    <n v="195"/>
    <s v="Gatehouse Group, Inc."/>
    <m/>
    <n v="28.063600000000001"/>
    <n v="-82.560400000000001"/>
  </r>
  <r>
    <n v="2593"/>
    <x v="24"/>
    <s v="Hillsborough - Family - Active"/>
    <x v="2"/>
    <s v="Central Court"/>
    <s v="HC9 '12"/>
    <s v="Family"/>
    <s v="Active"/>
    <n v="1"/>
    <n v="68"/>
    <n v="408"/>
    <n v="390"/>
    <n v="0.95588235294117652"/>
    <n v="0"/>
    <n v="68"/>
    <m/>
    <n v="68"/>
    <m/>
    <m/>
    <n v="7"/>
    <m/>
    <n v="0.95588235294117652"/>
    <n v="1"/>
    <n v="0.99019999999999997"/>
    <n v="65"/>
    <n v="67"/>
    <n v="65"/>
    <n v="64"/>
    <n v="64"/>
    <n v="65"/>
    <s v="Southport Financial Services, Inc"/>
    <n v="68"/>
    <n v="27.964556000000002"/>
    <n v="-82.456249999999997"/>
  </r>
  <r>
    <n v="165"/>
    <x v="24"/>
    <s v="Hillsborough - Family - Active"/>
    <x v="2"/>
    <s v="Cinnamon Cove"/>
    <s v="HC9 '92"/>
    <s v="Family"/>
    <s v="Active"/>
    <n v="1"/>
    <n v="314"/>
    <n v="1884"/>
    <n v="1754"/>
    <n v="0.93248407643312103"/>
    <n v="0"/>
    <n v="314"/>
    <m/>
    <n v="314"/>
    <m/>
    <m/>
    <m/>
    <m/>
    <n v="0.93099787685774948"/>
    <n v="0.93899999999999995"/>
    <n v="0.91449999999999998"/>
    <n v="290"/>
    <n v="284"/>
    <n v="292"/>
    <n v="296"/>
    <n v="296"/>
    <n v="296"/>
    <s v="St. Thomas Properties LLC"/>
    <m/>
    <n v="28.060500000000001"/>
    <n v="-82.442800000000005"/>
  </r>
  <r>
    <n v="1595"/>
    <x v="24"/>
    <s v="Hillsborough - Family - Active"/>
    <x v="2"/>
    <s v="Claymore Crossings"/>
    <s v="HC4 '05|LB '05|S '05"/>
    <s v="Family"/>
    <s v="Active"/>
    <n v="1"/>
    <n v="260"/>
    <n v="1560"/>
    <n v="1548"/>
    <n v="0.99230769230769234"/>
    <n v="0"/>
    <n v="260"/>
    <m/>
    <n v="260"/>
    <m/>
    <m/>
    <m/>
    <m/>
    <n v="0.99230769230769234"/>
    <n v="0.99039999999999995"/>
    <n v="0.99619999999999997"/>
    <n v="260"/>
    <n v="257"/>
    <n v="256"/>
    <n v="260"/>
    <n v="255"/>
    <n v="260"/>
    <s v="Richman Group"/>
    <m/>
    <n v="27.988900000000001"/>
    <n v="-82.318799999999996"/>
  </r>
  <r>
    <n v="174"/>
    <x v="24"/>
    <s v="Hillsborough - Family - Active"/>
    <x v="2"/>
    <s v="Clipper Cove - Tampa"/>
    <s v="HC4 '01|S '00"/>
    <s v="Family"/>
    <s v="Active"/>
    <n v="1"/>
    <n v="176"/>
    <n v="1056"/>
    <n v="1053"/>
    <n v="0.99715909090909094"/>
    <n v="0"/>
    <n v="176"/>
    <m/>
    <n v="176"/>
    <m/>
    <m/>
    <m/>
    <m/>
    <n v="0.99715909090909094"/>
    <n v="0.98960000000000004"/>
    <n v="0.99619999999999997"/>
    <n v="176"/>
    <n v="176"/>
    <n v="176"/>
    <n v="175"/>
    <n v="175"/>
    <n v="175"/>
    <s v="Cornerstone Group Development LLC"/>
    <m/>
    <n v="27.868200000000002"/>
    <n v="-82.513300000000001"/>
  </r>
  <r>
    <n v="2828"/>
    <x v="24"/>
    <s v="Hillsborough - Family - Active"/>
    <x v="2"/>
    <s v="Columbus Court"/>
    <s v="ELI '15|HC4 '16|B '16|S '15"/>
    <s v="Family"/>
    <s v="Active"/>
    <n v="1"/>
    <n v="160"/>
    <n v="960"/>
    <n v="828"/>
    <n v="0.86250000000000004"/>
    <n v="0"/>
    <n v="160"/>
    <m/>
    <n v="160"/>
    <m/>
    <m/>
    <n v="8"/>
    <m/>
    <n v="0.86250000000000004"/>
    <m/>
    <m/>
    <n v="132"/>
    <n v="135"/>
    <n v="134"/>
    <n v="138"/>
    <n v="144"/>
    <n v="145"/>
    <s v="Southport Financial Services, Inc"/>
    <n v="160"/>
    <n v="27.965869444444401"/>
    <n v="-82.476011111111106"/>
  </r>
  <r>
    <n v="1916"/>
    <x v="24"/>
    <s v="Hillsborough - Family - Active"/>
    <x v="2"/>
    <s v="Country Oaks"/>
    <s v="HC9 '07"/>
    <s v="Family"/>
    <s v="Active"/>
    <n v="1"/>
    <n v="148"/>
    <n v="888"/>
    <n v="878"/>
    <n v="0.98873873873873874"/>
    <n v="0"/>
    <n v="148"/>
    <m/>
    <n v="148"/>
    <m/>
    <m/>
    <m/>
    <m/>
    <n v="0.98873873873873874"/>
    <n v="0.9899"/>
    <n v="0.9899"/>
    <n v="148"/>
    <n v="147"/>
    <n v="145"/>
    <n v="147"/>
    <n v="146"/>
    <n v="145"/>
    <s v="Royal American Development Inc."/>
    <n v="146"/>
    <n v="28.078399999999998"/>
    <n v="-82.442300000000003"/>
  </r>
  <r>
    <n v="2156"/>
    <x v="24"/>
    <s v="Hillsborough - Family - Active"/>
    <x v="2"/>
    <s v="Cristina Woods"/>
    <s v="HC4 '10|LB '10"/>
    <s v="Family"/>
    <s v="Active"/>
    <n v="1"/>
    <n v="108"/>
    <n v="648"/>
    <n v="647"/>
    <n v="0.99845679012345678"/>
    <n v="0"/>
    <n v="108"/>
    <m/>
    <n v="108"/>
    <m/>
    <m/>
    <m/>
    <m/>
    <n v="0.99845679012345678"/>
    <n v="0.99690000000000001"/>
    <n v="1"/>
    <n v="108"/>
    <n v="108"/>
    <n v="107"/>
    <n v="108"/>
    <n v="108"/>
    <n v="108"/>
    <s v="Richman Group"/>
    <m/>
    <n v="27.856455"/>
    <n v="-82.318034999999995"/>
  </r>
  <r>
    <n v="1919"/>
    <x v="24"/>
    <s v="Hillsborough - Family - Active"/>
    <x v="2"/>
    <s v="Cross Creek"/>
    <s v="HC9 '09"/>
    <s v="Family"/>
    <s v="Active"/>
    <n v="1"/>
    <n v="192"/>
    <n v="1152"/>
    <n v="1145"/>
    <n v="0.99392361111111116"/>
    <n v="0"/>
    <n v="192"/>
    <m/>
    <n v="192"/>
    <m/>
    <m/>
    <m/>
    <m/>
    <n v="0.99392361111111116"/>
    <n v="0.99650000000000005"/>
    <n v="0.99570000000000003"/>
    <n v="192"/>
    <n v="192"/>
    <n v="188"/>
    <n v="192"/>
    <n v="190"/>
    <n v="191"/>
    <s v="Richman Group"/>
    <m/>
    <n v="28.012028000000001"/>
    <n v="-82.362416999999994"/>
  </r>
  <r>
    <n v="225"/>
    <x v="24"/>
    <s v="Hillsborough - Family - Active"/>
    <x v="2"/>
    <s v="Cypress Trace"/>
    <s v="HC4 '98|B '98"/>
    <s v="Family"/>
    <s v="Active"/>
    <n v="1"/>
    <n v="348"/>
    <n v="2088"/>
    <n v="2061"/>
    <n v="0.98706896551724133"/>
    <n v="0"/>
    <n v="348"/>
    <m/>
    <n v="348"/>
    <m/>
    <m/>
    <m/>
    <m/>
    <n v="0.98706896551724133"/>
    <n v="0.97609999999999997"/>
    <n v="0.95450000000000002"/>
    <n v="344"/>
    <n v="345"/>
    <n v="342"/>
    <n v="343"/>
    <n v="342"/>
    <n v="345"/>
    <s v="Cornerstone Group Development LLC"/>
    <m/>
    <n v="27.900200000000002"/>
    <n v="-82.295400000000001"/>
  </r>
  <r>
    <n v="1597"/>
    <x v="24"/>
    <s v="Hillsborough - Family - Active"/>
    <x v="2"/>
    <s v="Evergreen"/>
    <s v="HC9 '05"/>
    <s v="Family"/>
    <s v="Active"/>
    <n v="1"/>
    <n v="40"/>
    <n v="240"/>
    <n v="240"/>
    <n v="1"/>
    <n v="0"/>
    <n v="40"/>
    <m/>
    <n v="40"/>
    <m/>
    <m/>
    <m/>
    <m/>
    <n v="1"/>
    <n v="0.97919999999999996"/>
    <n v="0.98329999999999995"/>
    <n v="40"/>
    <n v="40"/>
    <n v="40"/>
    <n v="40"/>
    <n v="40"/>
    <n v="40"/>
    <s v="Southport Financial Services, Inc"/>
    <m/>
    <n v="28.064800000000002"/>
    <n v="-82.439099999999996"/>
  </r>
  <r>
    <n v="1928"/>
    <x v="24"/>
    <s v="Hillsborough - Family - Active"/>
    <x v="2"/>
    <s v="Fairview Cove I"/>
    <s v="ELI '07|HC4 '08|B '07|S '07"/>
    <s v="Family"/>
    <s v="Active"/>
    <n v="1"/>
    <n v="88"/>
    <n v="528"/>
    <n v="515"/>
    <n v="0.97537878787878785"/>
    <n v="0"/>
    <n v="88"/>
    <m/>
    <n v="88"/>
    <m/>
    <m/>
    <m/>
    <m/>
    <n v="0.97537878787878785"/>
    <n v="0.98670000000000002"/>
    <n v="0.99050000000000005"/>
    <n v="86"/>
    <n v="85"/>
    <n v="83"/>
    <n v="86"/>
    <n v="87"/>
    <n v="88"/>
    <s v="Atlantic Housing Partners, LLLP"/>
    <m/>
    <n v="27.978959"/>
    <n v="-82.372472999999999"/>
  </r>
  <r>
    <n v="2103"/>
    <x v="24"/>
    <s v="Hillsborough - Family - Active"/>
    <x v="2"/>
    <s v="Fairview Cove II"/>
    <s v="HC4 '08|B '08"/>
    <s v="Family"/>
    <s v="Active"/>
    <n v="1"/>
    <n v="66"/>
    <n v="396"/>
    <n v="391"/>
    <n v="0.98737373737373735"/>
    <n v="0"/>
    <n v="66"/>
    <m/>
    <n v="66"/>
    <m/>
    <m/>
    <m/>
    <m/>
    <n v="0.98737373737373735"/>
    <n v="0.94950000000000001"/>
    <n v="0.96209999999999996"/>
    <n v="66"/>
    <n v="65"/>
    <n v="64"/>
    <n v="66"/>
    <n v="66"/>
    <n v="64"/>
    <s v="Atlantic Housing Partners, LLLP"/>
    <m/>
    <n v="27.979091"/>
    <n v="-82.371926000000002"/>
  </r>
  <r>
    <n v="1485"/>
    <x v="24"/>
    <s v="Hillsborough - Family - Active"/>
    <x v="2"/>
    <s v="Fountainview"/>
    <s v="HC9 '04"/>
    <s v="Family"/>
    <s v="Active"/>
    <n v="1"/>
    <n v="132"/>
    <n v="792"/>
    <n v="775"/>
    <n v="0.97853535353535348"/>
    <n v="0"/>
    <n v="132"/>
    <m/>
    <n v="132"/>
    <m/>
    <m/>
    <m/>
    <m/>
    <n v="0.97853535353535348"/>
    <n v="0.96970000000000001"/>
    <n v="0.94820000000000004"/>
    <n v="128"/>
    <n v="130"/>
    <n v="131"/>
    <n v="131"/>
    <n v="128"/>
    <n v="127"/>
    <s v="Creative Choice Homes, Inc."/>
    <m/>
    <n v="28.059899999999999"/>
    <n v="-82.444999999999993"/>
  </r>
  <r>
    <n v="1451"/>
    <x v="24"/>
    <s v="Hillsborough - Family - Active"/>
    <x v="2"/>
    <s v="Grande Oaks"/>
    <s v="HC4 '05|LB '04|S '05"/>
    <s v="Family"/>
    <s v="Active"/>
    <n v="1"/>
    <n v="168"/>
    <n v="1008"/>
    <n v="992"/>
    <n v="0.98412698412698407"/>
    <n v="0"/>
    <n v="168"/>
    <m/>
    <n v="168"/>
    <m/>
    <m/>
    <m/>
    <m/>
    <n v="0.98412698412698407"/>
    <n v="0.98809999999999998"/>
    <n v="0.99109999999999998"/>
    <n v="166"/>
    <n v="166"/>
    <n v="166"/>
    <n v="165"/>
    <n v="165"/>
    <n v="164"/>
    <s v="Richman Group"/>
    <m/>
    <n v="28.003399999999999"/>
    <n v="-82.430300000000003"/>
  </r>
  <r>
    <n v="335"/>
    <x v="24"/>
    <s v="Hillsborough - Family - Active"/>
    <x v="2"/>
    <s v="Hassinger Properties C"/>
    <s v="HC9 '91"/>
    <s v="Family"/>
    <s v="Active"/>
    <n v="1"/>
    <n v="2"/>
    <n v="12"/>
    <n v="12"/>
    <n v="1"/>
    <n v="0"/>
    <n v="2"/>
    <m/>
    <n v="2"/>
    <m/>
    <m/>
    <m/>
    <m/>
    <n v="1"/>
    <n v="1"/>
    <n v="1"/>
    <n v="2"/>
    <n v="2"/>
    <n v="2"/>
    <n v="2"/>
    <n v="2"/>
    <n v="2"/>
    <s v="Powell Properties"/>
    <m/>
    <n v="28.071200000000001"/>
    <n v="-82.4375"/>
  </r>
  <r>
    <n v="336"/>
    <x v="24"/>
    <s v="Hillsborough - Family - Active"/>
    <x v="2"/>
    <s v="Hassinger Properties D"/>
    <s v="HC9 '91"/>
    <s v="Family"/>
    <s v="Active"/>
    <n v="1"/>
    <n v="2"/>
    <n v="12"/>
    <n v="12"/>
    <n v="1"/>
    <n v="0"/>
    <n v="2"/>
    <m/>
    <n v="2"/>
    <m/>
    <m/>
    <m/>
    <m/>
    <n v="1"/>
    <n v="1"/>
    <n v="0.83330000000000004"/>
    <n v="2"/>
    <n v="2"/>
    <n v="2"/>
    <n v="2"/>
    <n v="2"/>
    <n v="2"/>
    <s v="Powell Properties"/>
    <m/>
    <n v="28.071200000000001"/>
    <n v="-82.437399999999997"/>
  </r>
  <r>
    <n v="337"/>
    <x v="24"/>
    <s v="Hillsborough - Family - Active"/>
    <x v="2"/>
    <s v="Hassinger Properties E"/>
    <s v="HC9 '92"/>
    <s v="Family"/>
    <s v="Active"/>
    <n v="1"/>
    <n v="2"/>
    <n v="0"/>
    <n v="0"/>
    <n v="0"/>
    <n v="0"/>
    <n v="2"/>
    <m/>
    <n v="2"/>
    <m/>
    <m/>
    <m/>
    <m/>
    <m/>
    <m/>
    <m/>
    <m/>
    <m/>
    <m/>
    <m/>
    <m/>
    <m/>
    <s v="Hassinger Properties"/>
    <m/>
    <n v="28.0412"/>
    <n v="-82.444400000000002"/>
  </r>
  <r>
    <n v="347"/>
    <x v="24"/>
    <s v="Hillsborough - Family - Active"/>
    <x v="2"/>
    <s v="Heritage Pines"/>
    <s v="HC4 '00|B '99"/>
    <s v="Family"/>
    <s v="Active"/>
    <n v="1"/>
    <n v="340"/>
    <n v="2040"/>
    <n v="2011"/>
    <n v="0.98578431372549025"/>
    <n v="0"/>
    <n v="340"/>
    <m/>
    <n v="340"/>
    <m/>
    <m/>
    <m/>
    <m/>
    <n v="0.98578431372549025"/>
    <n v="0.98629999999999995"/>
    <n v="0.97109999999999996"/>
    <n v="336"/>
    <n v="335"/>
    <n v="337"/>
    <n v="337"/>
    <n v="332"/>
    <n v="334"/>
    <s v="CED Companies"/>
    <m/>
    <n v="28.146899999999999"/>
    <n v="-82.307699999999997"/>
  </r>
  <r>
    <n v="1985"/>
    <x v="24"/>
    <s v="Hillsborough - Family - Active"/>
    <x v="2"/>
    <s v="Hunt Club"/>
    <s v="HC4 '09|LB '07|S '07"/>
    <s v="Family"/>
    <s v="Active"/>
    <n v="1"/>
    <n v="96"/>
    <n v="576"/>
    <n v="576"/>
    <n v="1"/>
    <n v="0"/>
    <n v="96"/>
    <m/>
    <n v="96"/>
    <m/>
    <m/>
    <m/>
    <m/>
    <n v="1"/>
    <n v="0.99480000000000002"/>
    <n v="1"/>
    <n v="96"/>
    <n v="96"/>
    <n v="96"/>
    <n v="96"/>
    <n v="96"/>
    <n v="96"/>
    <s v="Richman Group"/>
    <m/>
    <n v="28.036300000000001"/>
    <n v="-82.510900000000007"/>
  </r>
  <r>
    <n v="1306"/>
    <x v="24"/>
    <s v="Hillsborough - Family - Active"/>
    <x v="2"/>
    <s v="Hunters Run I"/>
    <s v="HC4 '03|LB '03|S '03"/>
    <s v="Family"/>
    <s v="Active"/>
    <n v="1"/>
    <n v="216"/>
    <n v="1296"/>
    <n v="1271"/>
    <n v="0.98070987654320985"/>
    <n v="0"/>
    <n v="216"/>
    <m/>
    <n v="216"/>
    <m/>
    <m/>
    <m/>
    <m/>
    <n v="0.98070987654320985"/>
    <n v="0.99070000000000003"/>
    <n v="0.98839999999999995"/>
    <n v="216"/>
    <n v="212"/>
    <n v="210"/>
    <n v="211"/>
    <n v="212"/>
    <n v="210"/>
    <s v="CED Companies"/>
    <m/>
    <n v="28.060500000000001"/>
    <n v="-82.5501"/>
  </r>
  <r>
    <n v="1121"/>
    <x v="24"/>
    <s v="Hillsborough - Family - Active"/>
    <x v="2"/>
    <s v="Hunters Run II"/>
    <s v="HC4 '03|B '03|S '02"/>
    <s v="Family"/>
    <s v="Active"/>
    <n v="1"/>
    <n v="192"/>
    <n v="1152"/>
    <n v="1141"/>
    <n v="0.99045138888888884"/>
    <n v="0"/>
    <n v="192"/>
    <m/>
    <n v="192"/>
    <m/>
    <m/>
    <m/>
    <m/>
    <n v="0.99045138888888884"/>
    <n v="0.99129999999999996"/>
    <n v="0.98609999999999998"/>
    <n v="191"/>
    <n v="188"/>
    <n v="191"/>
    <n v="190"/>
    <n v="191"/>
    <n v="190"/>
    <s v="CED Companies"/>
    <m/>
    <n v="28.060500000000001"/>
    <n v="-82.5501"/>
  </r>
  <r>
    <n v="1229"/>
    <x v="24"/>
    <s v="Hillsborough - Family - Active"/>
    <x v="2"/>
    <s v="Irongate"/>
    <s v="HC9 '01"/>
    <s v="Family"/>
    <s v="Active"/>
    <n v="1"/>
    <n v="160"/>
    <n v="800"/>
    <n v="797"/>
    <n v="0.99624999999999997"/>
    <n v="0"/>
    <n v="160"/>
    <m/>
    <n v="160"/>
    <m/>
    <m/>
    <m/>
    <m/>
    <n v="0.99624999999999997"/>
    <n v="0.99790000000000001"/>
    <n v="0.99580000000000002"/>
    <n v="159"/>
    <n v="158"/>
    <n v="160"/>
    <n v="160"/>
    <m/>
    <n v="160"/>
    <s v="TLB of Central Florida LLC"/>
    <m/>
    <n v="27.734300000000001"/>
    <n v="-82.415700000000001"/>
  </r>
  <r>
    <n v="2693"/>
    <x v="24"/>
    <s v="Hillsborough - Family - Active"/>
    <x v="2"/>
    <s v="Jackson Heights"/>
    <s v="HC9 '14"/>
    <s v="Family"/>
    <s v="Active"/>
    <n v="1"/>
    <n v="111"/>
    <n v="666"/>
    <n v="665"/>
    <n v="0.99849849849849848"/>
    <n v="0"/>
    <n v="111"/>
    <m/>
    <n v="111"/>
    <m/>
    <m/>
    <n v="12"/>
    <m/>
    <n v="0.99849849849849848"/>
    <n v="0.88290000000000002"/>
    <n v="0.88290000000000002"/>
    <n v="111"/>
    <n v="110"/>
    <n v="111"/>
    <n v="111"/>
    <n v="111"/>
    <n v="111"/>
    <s v="Southport Financial Services, Inc"/>
    <n v="111"/>
    <n v="27.98"/>
    <n v="-82.424055999999993"/>
  </r>
  <r>
    <n v="401"/>
    <x v="24"/>
    <s v="Hillsborough - Family - Active"/>
    <x v="2"/>
    <s v="Jeflis"/>
    <s v="HC9 '90"/>
    <s v="Family"/>
    <s v="Active"/>
    <n v="1"/>
    <n v="8"/>
    <n v="0"/>
    <n v="0"/>
    <n v="0"/>
    <n v="0"/>
    <n v="8"/>
    <m/>
    <n v="8"/>
    <m/>
    <m/>
    <m/>
    <m/>
    <m/>
    <m/>
    <m/>
    <m/>
    <m/>
    <m/>
    <m/>
    <m/>
    <m/>
    <s v="Rodriguez"/>
    <m/>
    <n v="28.067399999999999"/>
    <n v="-82.433700000000002"/>
  </r>
  <r>
    <n v="2262"/>
    <x v="24"/>
    <s v="Hillsborough - Family - Active"/>
    <x v="2"/>
    <s v="Kensington Gardens"/>
    <s v="HC9 '09"/>
    <s v="Family"/>
    <s v="Active"/>
    <n v="1"/>
    <n v="180"/>
    <n v="1080"/>
    <n v="1071"/>
    <n v="0.9916666666666667"/>
    <n v="0"/>
    <n v="180"/>
    <m/>
    <n v="180"/>
    <m/>
    <m/>
    <m/>
    <m/>
    <n v="0.9916666666666667"/>
    <n v="0.99260000000000004"/>
    <n v="0.99560000000000004"/>
    <n v="180"/>
    <n v="179"/>
    <n v="178"/>
    <n v="177"/>
    <n v="178"/>
    <n v="179"/>
    <s v="Richman Group"/>
    <m/>
    <n v="27.892056"/>
    <n v="-82.342472000000001"/>
  </r>
  <r>
    <n v="2533"/>
    <x v="24"/>
    <s v="Hillsborough - Family - Active"/>
    <x v="2"/>
    <s v="Kensington Gardens II"/>
    <s v="HC4 '12|LB '12"/>
    <s v="Family"/>
    <s v="Active"/>
    <n v="1"/>
    <n v="96"/>
    <n v="576"/>
    <n v="575"/>
    <n v="0.99826388888888884"/>
    <n v="0"/>
    <n v="96"/>
    <m/>
    <n v="96"/>
    <m/>
    <m/>
    <m/>
    <m/>
    <n v="0.99826388888888884"/>
    <n v="0.99650000000000005"/>
    <n v="1"/>
    <n v="96"/>
    <n v="96"/>
    <n v="96"/>
    <n v="96"/>
    <n v="96"/>
    <n v="95"/>
    <s v="Richman Group"/>
    <m/>
    <n v="27.893528"/>
    <n v="-82.341691999999995"/>
  </r>
  <r>
    <n v="2038"/>
    <x v="24"/>
    <s v="Hillsborough - Family - Active"/>
    <x v="2"/>
    <s v="La Vista Oaks"/>
    <s v="ELI '07|HC4 '08|B '07|S '07"/>
    <s v="Family"/>
    <s v="Active"/>
    <n v="1"/>
    <n v="126"/>
    <n v="756"/>
    <n v="729"/>
    <n v="0.9642857142857143"/>
    <n v="0"/>
    <n v="126"/>
    <m/>
    <n v="126"/>
    <m/>
    <m/>
    <m/>
    <m/>
    <n v="0.9642857142857143"/>
    <n v="0.96830000000000005"/>
    <n v="0.90210000000000001"/>
    <n v="124"/>
    <n v="120"/>
    <n v="121"/>
    <n v="125"/>
    <n v="122"/>
    <n v="117"/>
    <s v="Southport Financial Services, Inc"/>
    <m/>
    <n v="28.062100000000001"/>
    <n v="-82.446600000000004"/>
  </r>
  <r>
    <n v="1592"/>
    <x v="24"/>
    <s v="Hillsborough - Family - Active"/>
    <x v="2"/>
    <s v="Lake Kathy"/>
    <s v="HC4 '05|LB '05|S '05"/>
    <s v="Family"/>
    <s v="Active"/>
    <n v="1"/>
    <n v="360"/>
    <n v="2160"/>
    <n v="2145"/>
    <n v="0.99305555555555558"/>
    <n v="0"/>
    <n v="360"/>
    <m/>
    <n v="360"/>
    <m/>
    <m/>
    <m/>
    <m/>
    <n v="0.99305555555555558"/>
    <n v="0.98939999999999995"/>
    <n v="0.99809999999999999"/>
    <n v="357"/>
    <n v="358"/>
    <n v="358"/>
    <n v="359"/>
    <n v="356"/>
    <n v="357"/>
    <s v="Richman Group"/>
    <m/>
    <n v="27.946400000000001"/>
    <n v="-82.321899999999999"/>
  </r>
  <r>
    <n v="433"/>
    <x v="24"/>
    <s v="Hillsborough - Family - Active"/>
    <x v="2"/>
    <s v="Lake Pointe"/>
    <s v="HC9 '97"/>
    <s v="Family"/>
    <s v="Active"/>
    <n v="1"/>
    <n v="182"/>
    <n v="1092"/>
    <n v="1070"/>
    <n v="0.97985347985347981"/>
    <n v="0"/>
    <n v="182"/>
    <m/>
    <n v="182"/>
    <m/>
    <m/>
    <m/>
    <m/>
    <n v="0.97985347985347981"/>
    <n v="0.99180000000000001"/>
    <n v="0.98440000000000005"/>
    <n v="179"/>
    <n v="179"/>
    <n v="179"/>
    <n v="179"/>
    <n v="178"/>
    <n v="176"/>
    <s v="Professional Management, Inc."/>
    <m/>
    <n v="28.014700000000001"/>
    <n v="-82.517300000000006"/>
  </r>
  <r>
    <n v="447"/>
    <x v="24"/>
    <s v="Hillsborough - Family - Active"/>
    <x v="2"/>
    <s v="Lakewood Shores"/>
    <s v="S '99"/>
    <s v="Family"/>
    <s v="Active"/>
    <n v="1"/>
    <n v="184"/>
    <n v="1104"/>
    <n v="1068"/>
    <n v="0.96739130434782605"/>
    <n v="0"/>
    <n v="184"/>
    <m/>
    <n v="184"/>
    <m/>
    <m/>
    <m/>
    <m/>
    <n v="0.96739130434782605"/>
    <n v="0.97460000000000002"/>
    <n v="0.98280000000000001"/>
    <n v="177"/>
    <n v="177"/>
    <n v="176"/>
    <n v="179"/>
    <n v="177"/>
    <n v="182"/>
    <s v="CED Companies"/>
    <m/>
    <n v="27.939800000000002"/>
    <n v="-82.311199999999999"/>
  </r>
  <r>
    <n v="1184"/>
    <x v="24"/>
    <s v="Hillsborough - Family - Active"/>
    <x v="2"/>
    <s v="Mariner's Cove - Tampa"/>
    <s v="ELI '13|HC4 '02|S '02"/>
    <s v="Family"/>
    <s v="Active"/>
    <n v="1"/>
    <n v="208"/>
    <n v="1248"/>
    <n v="1234"/>
    <n v="0.98878205128205132"/>
    <n v="0"/>
    <n v="208"/>
    <m/>
    <n v="208"/>
    <m/>
    <m/>
    <n v="17"/>
    <m/>
    <n v="0.98878205128205132"/>
    <n v="0.96879999999999999"/>
    <n v="0.96789999999999998"/>
    <n v="207"/>
    <n v="205"/>
    <n v="205"/>
    <n v="206"/>
    <n v="206"/>
    <n v="205"/>
    <s v="Cornerstone Group Development LLC"/>
    <m/>
    <n v="27.9832"/>
    <n v="-82.345600000000005"/>
  </r>
  <r>
    <n v="1593"/>
    <x v="24"/>
    <s v="Hillsborough - Family - Active"/>
    <x v="2"/>
    <s v="Meridian Pointe"/>
    <s v="HC4 '05|LB '05|S '05"/>
    <s v="Family"/>
    <s v="Active"/>
    <n v="1"/>
    <n v="360"/>
    <n v="2160"/>
    <n v="2134"/>
    <n v="0.98796296296296293"/>
    <n v="0"/>
    <n v="360"/>
    <m/>
    <n v="360"/>
    <m/>
    <m/>
    <m/>
    <m/>
    <n v="0.98796296296296293"/>
    <n v="0.98380000000000001"/>
    <n v="0.98429999999999995"/>
    <n v="357"/>
    <n v="354"/>
    <n v="356"/>
    <n v="358"/>
    <n v="356"/>
    <n v="353"/>
    <s v="Richman Group"/>
    <m/>
    <n v="27.996200000000002"/>
    <n v="-82.430899999999994"/>
  </r>
  <r>
    <n v="2478"/>
    <x v="24"/>
    <s v="Hillsborough - Family - Active"/>
    <x v="2"/>
    <s v="Metro 510"/>
    <s v="X '10|HC9 '10"/>
    <s v="Family"/>
    <s v="Active"/>
    <n v="1"/>
    <n v="120"/>
    <n v="720"/>
    <n v="714"/>
    <n v="0.9916666666666667"/>
    <n v="0"/>
    <n v="120"/>
    <m/>
    <n v="120"/>
    <m/>
    <m/>
    <n v="6"/>
    <m/>
    <n v="0.9916666666666667"/>
    <n v="0.99580000000000002"/>
    <n v="0.99170000000000003"/>
    <n v="117"/>
    <n v="119"/>
    <n v="120"/>
    <n v="119"/>
    <n v="120"/>
    <n v="119"/>
    <s v="Sage Partners LLC"/>
    <m/>
    <n v="27.954000000000001"/>
    <n v="-82.457999999999998"/>
  </r>
  <r>
    <n v="1356"/>
    <x v="24"/>
    <s v="Hillsborough - Family - Active"/>
    <x v="2"/>
    <s v="Morgan Creek"/>
    <s v="HC4 '04|LB '03|S '03"/>
    <s v="Family"/>
    <s v="Active"/>
    <n v="1"/>
    <n v="336"/>
    <n v="2016"/>
    <n v="1997"/>
    <n v="0.99057539682539686"/>
    <n v="0"/>
    <n v="336"/>
    <m/>
    <n v="336"/>
    <m/>
    <m/>
    <m/>
    <m/>
    <n v="0.99057539682539686"/>
    <n v="0.995"/>
    <n v="0.99309999999999998"/>
    <n v="329"/>
    <n v="333"/>
    <n v="332"/>
    <n v="336"/>
    <n v="335"/>
    <n v="332"/>
    <s v="Richman Group"/>
    <m/>
    <n v="28.121400000000001"/>
    <n v="-82.372"/>
  </r>
  <r>
    <n v="2800"/>
    <x v="24"/>
    <s v="Hillsborough - Family - Active"/>
    <x v="2"/>
    <s v="North Grove"/>
    <s v="HC9 '15|MERP '15"/>
    <s v="Family"/>
    <s v="Active"/>
    <n v="1"/>
    <n v="31"/>
    <n v="186"/>
    <n v="170"/>
    <n v="0.91397849462365588"/>
    <n v="0"/>
    <n v="31"/>
    <m/>
    <n v="31"/>
    <m/>
    <m/>
    <n v="3"/>
    <m/>
    <n v="0.91397849462365588"/>
    <m/>
    <m/>
    <n v="29"/>
    <n v="29"/>
    <n v="30"/>
    <n v="27"/>
    <n v="27"/>
    <n v="28"/>
    <s v="Flynn Development Corporation"/>
    <m/>
    <n v="27.986094000000001"/>
    <n v="-82.286078000000003"/>
  </r>
  <r>
    <n v="134"/>
    <x v="24"/>
    <s v="Hillsborough - Family - Active"/>
    <x v="2"/>
    <s v="Oak Chase"/>
    <s v="HC9 '97"/>
    <s v="Family"/>
    <s v="Active"/>
    <n v="1"/>
    <n v="172"/>
    <n v="1032"/>
    <n v="862"/>
    <n v="0.8352713178294574"/>
    <n v="0"/>
    <n v="172"/>
    <m/>
    <n v="172"/>
    <m/>
    <m/>
    <m/>
    <m/>
    <n v="0.8352713178294574"/>
    <n v="0.91569999999999996"/>
    <n v="0.89629999999999999"/>
    <n v="145"/>
    <n v="145"/>
    <n v="143"/>
    <n v="142"/>
    <n v="143"/>
    <n v="144"/>
    <s v="Strategic Realty Capital LLC"/>
    <m/>
    <n v="28.059799999999999"/>
    <n v="-82.440700000000007"/>
  </r>
  <r>
    <n v="1345"/>
    <x v="24"/>
    <s v="Hillsborough - Family - Active"/>
    <x v="2"/>
    <s v="Oaks at Riverview"/>
    <s v="HC4 '04|LB '03"/>
    <s v="Family"/>
    <s v="Active"/>
    <n v="1"/>
    <n v="250"/>
    <n v="1500"/>
    <n v="1482"/>
    <n v="0.98799999999999999"/>
    <n v="0"/>
    <n v="250"/>
    <m/>
    <n v="250"/>
    <m/>
    <m/>
    <m/>
    <m/>
    <n v="0.98799999999999999"/>
    <n v="0.97929999999999995"/>
    <n v="0.98729999999999996"/>
    <n v="249"/>
    <n v="248"/>
    <n v="247"/>
    <n v="247"/>
    <n v="246"/>
    <n v="245"/>
    <s v="Urban Atlantic Development LLC"/>
    <m/>
    <n v="28.016200000000001"/>
    <n v="-82.457400000000007"/>
  </r>
  <r>
    <n v="1571"/>
    <x v="24"/>
    <s v="Hillsborough - Family - Active"/>
    <x v="2"/>
    <s v="Oaks at Stone Fountain"/>
    <s v="HC9 '05"/>
    <s v="Family"/>
    <s v="Active"/>
    <n v="1"/>
    <n v="80"/>
    <n v="480"/>
    <n v="465"/>
    <n v="0.96875"/>
    <n v="0"/>
    <n v="80"/>
    <m/>
    <n v="80"/>
    <m/>
    <m/>
    <m/>
    <m/>
    <n v="0.96875"/>
    <n v="0.96040000000000003"/>
    <n v="0.99170000000000003"/>
    <n v="78"/>
    <n v="77"/>
    <n v="76"/>
    <n v="78"/>
    <n v="77"/>
    <n v="79"/>
    <s v="Beneficial Communities LLC"/>
    <m/>
    <n v="28.066299999999998"/>
    <n v="-82.436700000000002"/>
  </r>
  <r>
    <n v="581"/>
    <x v="24"/>
    <s v="Hillsborough - Family - Active"/>
    <x v="2"/>
    <s v="Osborne Landing"/>
    <s v="HC9 '99"/>
    <s v="Family"/>
    <s v="Active"/>
    <n v="1"/>
    <n v="43"/>
    <n v="258"/>
    <n v="256"/>
    <n v="0.99224806201550386"/>
    <n v="0"/>
    <n v="43"/>
    <m/>
    <n v="43"/>
    <m/>
    <m/>
    <m/>
    <m/>
    <n v="0.99224806201550386"/>
    <n v="0.96509999999999996"/>
    <n v="0.97289999999999999"/>
    <n v="43"/>
    <n v="42"/>
    <n v="43"/>
    <n v="43"/>
    <n v="43"/>
    <n v="42"/>
    <s v="THA Affordable Housing Development Corporation"/>
    <m/>
    <n v="27.988800000000001"/>
    <n v="-82.420900000000003"/>
  </r>
  <r>
    <n v="612"/>
    <x v="24"/>
    <s v="Hillsborough - Family - Active"/>
    <x v="2"/>
    <s v="Park Springs"/>
    <s v="HC4 '01|LB '99|S '99"/>
    <s v="Family"/>
    <s v="Active"/>
    <n v="1"/>
    <n v="200"/>
    <n v="1200"/>
    <n v="1168"/>
    <n v="0.97333333333333338"/>
    <n v="0"/>
    <n v="200"/>
    <m/>
    <n v="200"/>
    <m/>
    <m/>
    <m/>
    <m/>
    <n v="0.97333333333333338"/>
    <n v="0.98"/>
    <n v="0.90080000000000005"/>
    <n v="196"/>
    <n v="192"/>
    <n v="198"/>
    <n v="196"/>
    <n v="191"/>
    <n v="195"/>
    <s v="Harmony Housing Advisors, Inc."/>
    <m/>
    <n v="27.984000000000002"/>
    <n v="-82.125200000000007"/>
  </r>
  <r>
    <n v="1620"/>
    <x v="24"/>
    <s v="Hillsborough - Family - Active"/>
    <x v="2"/>
    <s v="Park Terrace"/>
    <s v="HC9 '05"/>
    <s v="Family"/>
    <s v="Active"/>
    <n v="1"/>
    <n v="216"/>
    <n v="1296"/>
    <n v="1246"/>
    <n v="0.9614197530864198"/>
    <n v="0"/>
    <n v="216"/>
    <m/>
    <n v="216"/>
    <m/>
    <m/>
    <m/>
    <m/>
    <n v="0.9614197530864198"/>
    <n v="0.93440000000000001"/>
    <n v="0.94910000000000005"/>
    <n v="210"/>
    <n v="208"/>
    <n v="208"/>
    <n v="208"/>
    <n v="208"/>
    <n v="204"/>
    <s v="Creative Choice Homes, Inc."/>
    <m/>
    <n v="28.0594"/>
    <n v="-82.401799999999994"/>
  </r>
  <r>
    <n v="1241"/>
    <x v="24"/>
    <s v="Hillsborough - Family - Active"/>
    <x v="2"/>
    <s v="Royal Palm Key"/>
    <s v="HC4 '03"/>
    <s v="Family"/>
    <s v="Active"/>
    <n v="1"/>
    <n v="240"/>
    <n v="1440"/>
    <n v="1432"/>
    <n v="0.99444444444444446"/>
    <n v="0"/>
    <n v="240"/>
    <m/>
    <n v="240"/>
    <m/>
    <m/>
    <m/>
    <m/>
    <n v="0.99444444444444446"/>
    <n v="0.98129999999999995"/>
    <n v="0.98609999999999998"/>
    <n v="239"/>
    <n v="236"/>
    <n v="239"/>
    <n v="240"/>
    <n v="239"/>
    <n v="239"/>
    <s v="Richman Group"/>
    <m/>
    <n v="28.069099999999999"/>
    <n v="-82.446700000000007"/>
  </r>
  <r>
    <n v="2024"/>
    <x v="24"/>
    <s v="Hillsborough - Family - Active"/>
    <x v="2"/>
    <s v="Sabal Ridge"/>
    <s v="HC9 '09"/>
    <s v="Family"/>
    <s v="Active"/>
    <n v="1"/>
    <n v="108"/>
    <n v="648"/>
    <n v="639"/>
    <n v="0.98611111111111116"/>
    <n v="0"/>
    <n v="108"/>
    <m/>
    <n v="108"/>
    <m/>
    <m/>
    <m/>
    <m/>
    <n v="0.98611111111111116"/>
    <n v="0.98299999999999998"/>
    <n v="0.99229999999999996"/>
    <n v="107"/>
    <n v="105"/>
    <n v="104"/>
    <n v="108"/>
    <n v="108"/>
    <n v="107"/>
    <s v="Richman Group"/>
    <m/>
    <n v="27.982306000000001"/>
    <n v="-82.351167000000004"/>
  </r>
  <r>
    <n v="2524"/>
    <x v="24"/>
    <s v="Hillsborough - Family - Active"/>
    <x v="2"/>
    <s v="Sabal Ridge II"/>
    <s v="HC4 '10|LB '10"/>
    <s v="Family"/>
    <s v="Active"/>
    <n v="1"/>
    <n v="108"/>
    <n v="648"/>
    <n v="640"/>
    <n v="0.98765432098765427"/>
    <n v="0"/>
    <n v="108"/>
    <m/>
    <n v="108"/>
    <m/>
    <m/>
    <m/>
    <m/>
    <n v="0.98765432098765427"/>
    <n v="0.99070000000000003"/>
    <n v="0.98460000000000003"/>
    <n v="107"/>
    <n v="107"/>
    <n v="106"/>
    <n v="105"/>
    <n v="108"/>
    <n v="107"/>
    <s v="Richman Group"/>
    <m/>
    <n v="27.981971000000001"/>
    <n v="-82.349675000000005"/>
  </r>
  <r>
    <n v="2633"/>
    <x v="24"/>
    <s v="Hillsborough - Family - Active"/>
    <x v="2"/>
    <s v="Silver Lake"/>
    <s v="HC9 '13"/>
    <s v="Family"/>
    <s v="Active"/>
    <n v="1"/>
    <n v="72"/>
    <n v="432"/>
    <n v="430"/>
    <n v="0.99537037037037035"/>
    <n v="0"/>
    <n v="72"/>
    <m/>
    <n v="72"/>
    <m/>
    <m/>
    <n v="4"/>
    <m/>
    <n v="0.99537037037037035"/>
    <n v="0.96530000000000005"/>
    <n v="0.58609999999999995"/>
    <n v="72"/>
    <n v="72"/>
    <n v="72"/>
    <n v="72"/>
    <n v="72"/>
    <n v="70"/>
    <s v="Blue Sky Communities, LLC"/>
    <m/>
    <n v="28.002167"/>
    <n v="-82.503111000000004"/>
  </r>
  <r>
    <n v="2461"/>
    <x v="24"/>
    <s v="Hillsborough - Family - Active"/>
    <x v="2"/>
    <s v="Silver Oaks"/>
    <s v="X '10|HC9 '10"/>
    <s v="Family"/>
    <s v="Active"/>
    <n v="1"/>
    <n v="200"/>
    <n v="1200"/>
    <n v="1109"/>
    <n v="0.92416666666666669"/>
    <n v="0"/>
    <n v="200"/>
    <m/>
    <n v="200"/>
    <m/>
    <m/>
    <n v="10"/>
    <m/>
    <n v="0.92416666666666669"/>
    <n v="0.97499999999999998"/>
    <n v="0.97170000000000001"/>
    <n v="184"/>
    <n v="185"/>
    <n v="182"/>
    <n v="183"/>
    <n v="187"/>
    <n v="188"/>
    <s v="Southport Financial Services, Inc"/>
    <n v="199"/>
    <n v="27.998000000000001"/>
    <n v="-82.41"/>
  </r>
  <r>
    <n v="1587"/>
    <x v="24"/>
    <s v="Hillsborough - Family - Active"/>
    <x v="2"/>
    <s v="Spanish Trace"/>
    <s v="HC4 '08|B '05|S '05"/>
    <s v="Family"/>
    <s v="Active"/>
    <n v="1"/>
    <n v="120"/>
    <n v="720"/>
    <n v="714"/>
    <n v="0.9916666666666667"/>
    <n v="0"/>
    <n v="120"/>
    <m/>
    <n v="120"/>
    <m/>
    <m/>
    <m/>
    <m/>
    <n v="0.9916666666666667"/>
    <n v="0.98750000000000004"/>
    <n v="0.9819"/>
    <n v="119"/>
    <n v="118"/>
    <n v="119"/>
    <n v="120"/>
    <n v="120"/>
    <n v="118"/>
    <s v="Richman Group"/>
    <m/>
    <n v="28.063199999999998"/>
    <n v="-82.443100000000001"/>
  </r>
  <r>
    <n v="540"/>
    <x v="24"/>
    <s v="Hillsborough - Family - Active"/>
    <x v="2"/>
    <s v="Villas at Newport Landing"/>
    <s v="HC9 '00|S '00"/>
    <s v="Family"/>
    <s v="Active"/>
    <n v="1"/>
    <n v="122"/>
    <n v="732"/>
    <n v="725"/>
    <n v="0.9904371584699454"/>
    <n v="0"/>
    <n v="122"/>
    <m/>
    <n v="122"/>
    <m/>
    <m/>
    <m/>
    <m/>
    <n v="0.9904371584699454"/>
    <n v="0.98909999999999998"/>
    <n v="0.99450000000000005"/>
    <n v="119"/>
    <n v="122"/>
    <n v="121"/>
    <n v="121"/>
    <n v="121"/>
    <n v="121"/>
    <s v="Gatehouse Group, Inc."/>
    <m/>
    <n v="28.052900000000001"/>
    <n v="-82.547600000000003"/>
  </r>
  <r>
    <n v="923"/>
    <x v="24"/>
    <s v="Hillsborough - Family - Active"/>
    <x v="2"/>
    <s v="Waterford at Cypress Lake"/>
    <s v="HC9 '93"/>
    <s v="Family"/>
    <s v="Active"/>
    <n v="1"/>
    <n v="450"/>
    <n v="2700"/>
    <n v="2674"/>
    <n v="0.99037037037037035"/>
    <n v="0"/>
    <n v="450"/>
    <m/>
    <n v="450"/>
    <m/>
    <m/>
    <m/>
    <m/>
    <n v="0.99037037037037035"/>
    <n v="0.94699999999999995"/>
    <n v="0.99299999999999999"/>
    <n v="447"/>
    <n v="443"/>
    <n v="443"/>
    <n v="445"/>
    <n v="448"/>
    <n v="448"/>
    <s v="Starwood Capital Group"/>
    <m/>
    <n v="28.025600000000001"/>
    <n v="-82.522599999999997"/>
  </r>
  <r>
    <n v="946"/>
    <x v="24"/>
    <s v="Hillsborough - Family - Active"/>
    <x v="2"/>
    <s v="Westchester"/>
    <s v="HC9 '00|S '00"/>
    <s v="Family"/>
    <s v="Active"/>
    <n v="1"/>
    <n v="376"/>
    <n v="2256"/>
    <n v="2214"/>
    <n v="0.9813829787234043"/>
    <n v="0"/>
    <n v="376"/>
    <m/>
    <n v="376"/>
    <m/>
    <m/>
    <m/>
    <m/>
    <n v="0.9813829787234043"/>
    <n v="0.98670000000000002"/>
    <n v="0.99560000000000004"/>
    <n v="364"/>
    <n v="369"/>
    <n v="372"/>
    <n v="373"/>
    <n v="370"/>
    <n v="366"/>
    <s v="Starwood Capital Group"/>
    <m/>
    <n v="27.937999999999999"/>
    <n v="-82.269800000000004"/>
  </r>
  <r>
    <n v="1198"/>
    <x v="24"/>
    <s v="Hillsborough - Family - Active"/>
    <x v="2"/>
    <s v="Wexford"/>
    <s v="HC4 '03|B '02|S '02"/>
    <s v="Family"/>
    <s v="Active"/>
    <n v="1"/>
    <n v="324"/>
    <n v="1944"/>
    <n v="1884"/>
    <n v="0.96913580246913578"/>
    <n v="0"/>
    <n v="324"/>
    <m/>
    <n v="324"/>
    <m/>
    <m/>
    <m/>
    <m/>
    <n v="0.96913580246913578"/>
    <n v="0.97689999999999999"/>
    <n v="0.99490000000000001"/>
    <n v="317"/>
    <n v="318"/>
    <n v="311"/>
    <n v="310"/>
    <n v="314"/>
    <n v="314"/>
    <s v="Starwood Capital Group"/>
    <m/>
    <n v="27.999099999999999"/>
    <n v="-82.368799999999993"/>
  </r>
  <r>
    <n v="1236"/>
    <x v="24"/>
    <s v="Hillsborough - Family - Active"/>
    <x v="2"/>
    <s v="Williams Landing Villas"/>
    <s v="HC9 '01"/>
    <s v="Family"/>
    <s v="Active"/>
    <n v="1"/>
    <n v="78"/>
    <n v="468"/>
    <n v="463"/>
    <n v="0.98931623931623935"/>
    <n v="0"/>
    <n v="78"/>
    <m/>
    <n v="78"/>
    <m/>
    <m/>
    <m/>
    <m/>
    <n v="0.98931623931623935"/>
    <n v="0.98929999999999996"/>
    <n v="0.99150000000000005"/>
    <n v="78"/>
    <n v="75"/>
    <n v="77"/>
    <n v="78"/>
    <n v="78"/>
    <n v="77"/>
    <s v="Gatehouse Group, Inc."/>
    <m/>
    <n v="27.978300000000001"/>
    <n v="-82.318799999999996"/>
  </r>
  <r>
    <n v="979"/>
    <x v="24"/>
    <s v="Hillsborough - Family - Active"/>
    <x v="2"/>
    <s v="Windermere II"/>
    <s v="HC9 '99"/>
    <s v="Family"/>
    <s v="Active"/>
    <n v="1"/>
    <n v="252"/>
    <n v="1512"/>
    <n v="1483"/>
    <n v="0.98082010582010581"/>
    <n v="0"/>
    <n v="252"/>
    <m/>
    <n v="252"/>
    <m/>
    <m/>
    <m/>
    <m/>
    <n v="0.98082010582010581"/>
    <n v="0.99339999999999995"/>
    <n v="0.99739999999999995"/>
    <n v="249"/>
    <n v="246"/>
    <n v="245"/>
    <n v="245"/>
    <n v="248"/>
    <n v="250"/>
    <s v="Starwood Capital Group"/>
    <m/>
    <n v="27.920141999999998"/>
    <n v="-82.354031000000006"/>
  </r>
  <r>
    <n v="993"/>
    <x v="24"/>
    <s v="Hillsborough - Family - Active"/>
    <x v="2"/>
    <s v="Woodberry Woods"/>
    <s v="HC9 '95"/>
    <s v="Family"/>
    <s v="Active"/>
    <n v="1"/>
    <n v="348"/>
    <n v="0"/>
    <n v="0"/>
    <n v="0"/>
    <n v="0"/>
    <n v="348"/>
    <m/>
    <n v="348"/>
    <m/>
    <m/>
    <m/>
    <m/>
    <m/>
    <n v="0.98740000000000006"/>
    <n v="0.94540000000000002"/>
    <m/>
    <m/>
    <m/>
    <m/>
    <m/>
    <m/>
    <s v="Read Property Group LLC"/>
    <m/>
    <n v="27.951499999999999"/>
    <n v="-82.3249"/>
  </r>
  <r>
    <n v="2912"/>
    <x v="24"/>
    <s v="Hillsborough - Family - Pipeline"/>
    <x v="3"/>
    <s v="Boulevard at West River"/>
    <s v="ELI '16|HC4 '16|S '16"/>
    <s v="Family"/>
    <s v="Pipeline"/>
    <n v="1"/>
    <n v="250"/>
    <n v="0"/>
    <n v="0"/>
    <n v="0"/>
    <m/>
    <m/>
    <m/>
    <n v="200"/>
    <m/>
    <m/>
    <n v="13"/>
    <m/>
    <m/>
    <m/>
    <m/>
    <m/>
    <m/>
    <m/>
    <m/>
    <m/>
    <m/>
    <m/>
    <m/>
    <n v="29.957144"/>
    <n v="-82.472607999999994"/>
  </r>
  <r>
    <n v="2769"/>
    <x v="24"/>
    <s v="Hillsborough - Family - Pipeline"/>
    <x v="3"/>
    <s v="Brandon Palms"/>
    <s v="HC9 '15"/>
    <s v="Family"/>
    <s v="Pipeline"/>
    <n v="1"/>
    <n v="120"/>
    <n v="0"/>
    <n v="0"/>
    <n v="0"/>
    <n v="0"/>
    <n v="120"/>
    <m/>
    <n v="120"/>
    <m/>
    <m/>
    <n v="6"/>
    <m/>
    <m/>
    <m/>
    <m/>
    <m/>
    <m/>
    <m/>
    <m/>
    <m/>
    <m/>
    <m/>
    <m/>
    <n v="27.939447220000002"/>
    <n v="-82.291288890000004"/>
  </r>
  <r>
    <n v="2913"/>
    <x v="24"/>
    <s v="Hillsborough - Family - Pipeline"/>
    <x v="3"/>
    <s v="Sweetwater Villas"/>
    <s v="ELI '16|HC4 '16|LB '16|S '16"/>
    <s v="Family"/>
    <s v="Pipeline"/>
    <n v="1"/>
    <n v="56"/>
    <n v="0"/>
    <n v="0"/>
    <n v="0"/>
    <m/>
    <n v="56"/>
    <m/>
    <n v="56"/>
    <m/>
    <m/>
    <n v="3"/>
    <m/>
    <m/>
    <m/>
    <m/>
    <m/>
    <m/>
    <m/>
    <m/>
    <m/>
    <m/>
    <m/>
    <m/>
    <n v="28.027683"/>
    <n v="-82.511156"/>
  </r>
  <r>
    <n v="1059"/>
    <x v="24"/>
    <s v="Hillsborough - Family|MR - Active"/>
    <x v="4"/>
    <s v="Belmont Heights Estates"/>
    <s v="HC9 '01"/>
    <s v="Family|MR"/>
    <s v="Active"/>
    <n v="1"/>
    <n v="358"/>
    <n v="2148"/>
    <n v="2076"/>
    <n v="0.96648044692737434"/>
    <n v="10"/>
    <n v="348"/>
    <m/>
    <n v="348"/>
    <m/>
    <m/>
    <m/>
    <m/>
    <n v="0.96648044692737434"/>
    <n v="0.98699999999999999"/>
    <n v="0.93620000000000003"/>
    <n v="343"/>
    <n v="350"/>
    <n v="350"/>
    <n v="347"/>
    <n v="342"/>
    <n v="344"/>
    <s v="Michaels Development Company, Inc."/>
    <m/>
    <n v="27.976299999999998"/>
    <n v="-82.436499999999995"/>
  </r>
  <r>
    <n v="76"/>
    <x v="24"/>
    <s v="Hillsborough - Family|MR - Active"/>
    <x v="4"/>
    <s v="Belmont Heights Estates II"/>
    <s v="HC4 '01"/>
    <s v="Family|MR"/>
    <s v="Active"/>
    <n v="1"/>
    <n v="201"/>
    <n v="1206"/>
    <n v="1188"/>
    <n v="0.9850746268656716"/>
    <n v="32"/>
    <n v="169"/>
    <m/>
    <n v="169"/>
    <m/>
    <m/>
    <m/>
    <m/>
    <n v="0.9850746268656716"/>
    <n v="0.97260000000000002"/>
    <n v="0.92120000000000002"/>
    <n v="199"/>
    <n v="199"/>
    <n v="198"/>
    <n v="197"/>
    <n v="198"/>
    <n v="197"/>
    <s v="Michaels Development Company, Inc."/>
    <m/>
    <n v="27.976299999999998"/>
    <n v="-82.436499999999995"/>
  </r>
  <r>
    <n v="1212"/>
    <x v="24"/>
    <s v="Hillsborough - Family|MR - Active"/>
    <x v="4"/>
    <s v="Clipper Bay"/>
    <s v="ELI '13|HC4 '03|B '03|S '03"/>
    <s v="Family|MR"/>
    <s v="Active"/>
    <n v="1"/>
    <n v="276"/>
    <n v="1656"/>
    <n v="1653"/>
    <n v="0.99818840579710144"/>
    <n v="6"/>
    <n v="270"/>
    <m/>
    <n v="270"/>
    <m/>
    <m/>
    <n v="7"/>
    <m/>
    <n v="0.99818840579710144"/>
    <n v="0.97640000000000005"/>
    <n v="0.97519999999999996"/>
    <n v="276"/>
    <n v="274"/>
    <n v="276"/>
    <n v="276"/>
    <n v="276"/>
    <n v="275"/>
    <s v="Cornerstone Group Development LLC"/>
    <m/>
    <n v="27.8706"/>
    <n v="-82.514499999999998"/>
  </r>
  <r>
    <n v="222"/>
    <x v="24"/>
    <s v="Hillsborough - Family|MR - Active"/>
    <x v="4"/>
    <s v="Cypress Lake"/>
    <s v="B '02"/>
    <s v="Family|MR"/>
    <s v="Active"/>
    <n v="1"/>
    <n v="236"/>
    <n v="1416"/>
    <n v="1390"/>
    <n v="0.98163841807909602"/>
    <n v="236"/>
    <n v="236"/>
    <m/>
    <n v="236"/>
    <m/>
    <m/>
    <m/>
    <m/>
    <n v="0.98163841807909602"/>
    <n v="0.97529999999999994"/>
    <n v="0.93220000000000003"/>
    <n v="231"/>
    <n v="232"/>
    <n v="233"/>
    <n v="233"/>
    <n v="233"/>
    <n v="228"/>
    <s v="OLP Management Co., Inc."/>
    <m/>
    <n v="28.025600000000001"/>
    <n v="-82.521699999999996"/>
  </r>
  <r>
    <n v="1890"/>
    <x v="24"/>
    <s v="Hillsborough - Family|MR - Active"/>
    <x v="4"/>
    <s v="Gardens at South Bay"/>
    <s v="HC4 '06|LB '06"/>
    <s v="Family|MR"/>
    <s v="Active"/>
    <n v="1"/>
    <n v="216"/>
    <n v="1296"/>
    <n v="1240"/>
    <n v="0.95679012345679015"/>
    <n v="20"/>
    <n v="196"/>
    <m/>
    <n v="196"/>
    <m/>
    <m/>
    <m/>
    <m/>
    <n v="0.95679012345679015"/>
    <n v="0.98919999999999997"/>
    <n v="0.96599999999999997"/>
    <n v="205"/>
    <n v="202"/>
    <n v="207"/>
    <n v="206"/>
    <n v="213"/>
    <n v="207"/>
    <s v="Tampa Housing Authority Development Corp."/>
    <m/>
    <n v="27.8703"/>
    <n v="-82.514399999999995"/>
  </r>
  <r>
    <n v="2254"/>
    <x v="24"/>
    <s v="Hillsborough - Family|MR - Active"/>
    <x v="4"/>
    <s v="Lakewood Pointe I"/>
    <s v="HC9 '08"/>
    <s v="Family|MR"/>
    <s v="Active"/>
    <n v="1"/>
    <n v="144"/>
    <n v="864"/>
    <n v="850"/>
    <n v="0.98379629629629628"/>
    <n v="8"/>
    <n v="136"/>
    <m/>
    <n v="136"/>
    <m/>
    <m/>
    <m/>
    <m/>
    <n v="0.98379629629629628"/>
    <n v="0.97919999999999996"/>
    <n v="0.9919"/>
    <n v="144"/>
    <n v="137"/>
    <n v="144"/>
    <n v="142"/>
    <n v="141"/>
    <n v="142"/>
    <s v="Atlantic Housing Partners, LLLP"/>
    <m/>
    <n v="27.982638999999999"/>
    <n v="-82.311389000000005"/>
  </r>
  <r>
    <n v="473"/>
    <x v="24"/>
    <s v="Hillsborough - Family|MR - Active"/>
    <x v="4"/>
    <s v="Lighthouse Bay"/>
    <s v="B '02"/>
    <s v="Family|MR"/>
    <s v="Active"/>
    <n v="1"/>
    <n v="320"/>
    <n v="1920"/>
    <n v="1890"/>
    <n v="0.984375"/>
    <n v="320"/>
    <n v="288"/>
    <m/>
    <n v="288"/>
    <m/>
    <m/>
    <m/>
    <m/>
    <n v="0.984375"/>
    <n v="0.99319999999999997"/>
    <n v="0.99480000000000002"/>
    <n v="315"/>
    <n v="316"/>
    <n v="318"/>
    <n v="312"/>
    <n v="313"/>
    <n v="316"/>
    <s v="OLP Management Co., Inc."/>
    <m/>
    <n v="27.8919"/>
    <n v="-82.506500000000003"/>
  </r>
  <r>
    <n v="521"/>
    <x v="24"/>
    <s v="Hillsborough - Family|MR - Active"/>
    <x v="4"/>
    <s v="Mobley Park"/>
    <s v="HC4 '01"/>
    <s v="Family|MR"/>
    <s v="Active"/>
    <n v="1"/>
    <n v="238"/>
    <n v="1428"/>
    <n v="1334"/>
    <n v="0.93417366946778713"/>
    <n v="142"/>
    <n v="96"/>
    <m/>
    <n v="96"/>
    <m/>
    <m/>
    <m/>
    <m/>
    <n v="0.93417366946778713"/>
    <n v="0.92579999999999996"/>
    <n v="0.96709999999999996"/>
    <n v="226"/>
    <n v="225"/>
    <n v="222"/>
    <n v="218"/>
    <n v="219"/>
    <n v="224"/>
    <s v="Southport Financial Services, Inc"/>
    <m/>
    <n v="27.9604"/>
    <n v="-82.456599999999995"/>
  </r>
  <r>
    <n v="2601"/>
    <x v="24"/>
    <s v="Hillsborough - Family|MR - Active"/>
    <x v="4"/>
    <s v="Trio at Encore"/>
    <s v="HC4 '12|LB '12"/>
    <s v="Family|MR"/>
    <s v="Active"/>
    <n v="1"/>
    <n v="141"/>
    <n v="846"/>
    <n v="824"/>
    <n v="0.97399527186761226"/>
    <n v="42"/>
    <n v="99"/>
    <m/>
    <n v="99"/>
    <m/>
    <m/>
    <m/>
    <m/>
    <n v="0.97399527186761226"/>
    <n v="0.95389999999999997"/>
    <n v="0.94799999999999995"/>
    <n v="138"/>
    <n v="137"/>
    <n v="136"/>
    <n v="139"/>
    <n v="137"/>
    <n v="137"/>
    <s v="THA Affordable Housing Development Corporation"/>
    <m/>
    <n v="27.946529000000002"/>
    <n v="-82.459266999999997"/>
  </r>
  <r>
    <n v="806"/>
    <x v="24"/>
    <s v="Hillsborough - Family|MR - Active"/>
    <x v="4"/>
    <s v="Tuscany Villas at Brandon"/>
    <s v="HC4 '97|B '06"/>
    <s v="Family|MR"/>
    <s v="Active"/>
    <n v="1"/>
    <n v="248"/>
    <n v="1488"/>
    <n v="1304"/>
    <n v="0.87634408602150538"/>
    <n v="198"/>
    <n v="50"/>
    <m/>
    <n v="50"/>
    <m/>
    <m/>
    <m/>
    <m/>
    <n v="0.87634408602150538"/>
    <n v="0.93820000000000003"/>
    <n v="0.92410000000000003"/>
    <n v="231"/>
    <n v="218"/>
    <n v="216"/>
    <n v="216"/>
    <n v="211"/>
    <n v="212"/>
    <s v="CAPREIT Inc."/>
    <m/>
    <n v="27.908000000000001"/>
    <n v="-82.321299999999994"/>
  </r>
  <r>
    <n v="910"/>
    <x v="24"/>
    <s v="Hillsborough - Family|MR - Active"/>
    <x v="4"/>
    <s v="VOA Hillsborough 1 - North 50th"/>
    <s v="FDIC '|H '92"/>
    <s v="Family|MR"/>
    <s v="Active"/>
    <n v="1"/>
    <n v="4"/>
    <n v="0"/>
    <n v="0"/>
    <n v="0"/>
    <n v="3"/>
    <n v="4"/>
    <m/>
    <n v="4"/>
    <m/>
    <m/>
    <m/>
    <m/>
    <m/>
    <m/>
    <m/>
    <m/>
    <m/>
    <m/>
    <m/>
    <m/>
    <m/>
    <s v="Volunteers of America of Florida"/>
    <m/>
    <n v="28.033899999999999"/>
    <n v="-82.401700000000005"/>
  </r>
  <r>
    <n v="911"/>
    <x v="24"/>
    <s v="Hillsborough - Family|MR - Active"/>
    <x v="4"/>
    <s v="VOA Hillsborough 2 - Fifteenth"/>
    <s v="FDIC '|H '92"/>
    <s v="Family|MR"/>
    <s v="Active"/>
    <n v="1"/>
    <n v="4"/>
    <n v="0"/>
    <n v="0"/>
    <n v="0"/>
    <n v="3"/>
    <n v="4"/>
    <m/>
    <n v="4"/>
    <m/>
    <m/>
    <m/>
    <m/>
    <m/>
    <m/>
    <m/>
    <m/>
    <m/>
    <m/>
    <m/>
    <m/>
    <m/>
    <s v="Volunteers of America of Florida"/>
    <m/>
    <n v="28.051500000000001"/>
    <n v="-82.442899999999995"/>
  </r>
  <r>
    <n v="912"/>
    <x v="24"/>
    <s v="Hillsborough - Family|MR - Active"/>
    <x v="4"/>
    <s v="VOA Hillsborough 3 - East Miller"/>
    <s v="FDIC '|H '92"/>
    <s v="Family|MR"/>
    <s v="Active"/>
    <n v="1"/>
    <n v="4"/>
    <n v="0"/>
    <n v="0"/>
    <n v="0"/>
    <n v="3"/>
    <n v="4"/>
    <m/>
    <n v="4"/>
    <m/>
    <m/>
    <m/>
    <m/>
    <m/>
    <m/>
    <m/>
    <m/>
    <m/>
    <m/>
    <m/>
    <m/>
    <m/>
    <s v="Volunteers of America of Florida"/>
    <m/>
    <n v="28.022300000000001"/>
    <n v="-82.414599999999993"/>
  </r>
  <r>
    <n v="978"/>
    <x v="24"/>
    <s v="Hillsborough - Family|MR - Active"/>
    <x v="4"/>
    <s v="Windermere"/>
    <s v="HC9 '98"/>
    <s v="Family|MR"/>
    <s v="Active"/>
    <n v="1"/>
    <n v="352"/>
    <n v="2112"/>
    <n v="2067"/>
    <n v="0.97869318181818177"/>
    <n v="68"/>
    <n v="284"/>
    <m/>
    <n v="284"/>
    <m/>
    <m/>
    <m/>
    <m/>
    <n v="0.97869318181818177"/>
    <n v="0.99429999999999996"/>
    <n v="0.99529999999999996"/>
    <n v="345"/>
    <n v="344"/>
    <n v="345"/>
    <n v="345"/>
    <n v="341"/>
    <n v="347"/>
    <s v="Starwood Capital Group"/>
    <m/>
    <n v="27.919899999999998"/>
    <n v="-82.351900000000001"/>
  </r>
  <r>
    <n v="995"/>
    <x v="24"/>
    <s v="Hillsborough - Family|MR - Active"/>
    <x v="4"/>
    <s v="Woodbridge at Walden Lake"/>
    <s v="ELI '10|HC4 '96|S '97"/>
    <s v="Family|MR"/>
    <s v="Active"/>
    <n v="1"/>
    <n v="236"/>
    <n v="1416"/>
    <n v="1364"/>
    <n v="0.96327683615819204"/>
    <n v="47"/>
    <n v="190"/>
    <m/>
    <n v="190"/>
    <m/>
    <m/>
    <n v="3"/>
    <m/>
    <n v="0.96327683615819204"/>
    <n v="0.98309999999999997"/>
    <n v="0.99360000000000004"/>
    <n v="230"/>
    <n v="228"/>
    <n v="227"/>
    <n v="223"/>
    <n v="230"/>
    <n v="226"/>
    <s v="Starwood Capital Group"/>
    <m/>
    <n v="28.0031"/>
    <n v="-82.141499999999994"/>
  </r>
  <r>
    <n v="2726"/>
    <x v="24"/>
    <s v="Hillsborough - Family|MR - Pipeline"/>
    <x v="8"/>
    <s v="Tempo at Encore"/>
    <s v="HC4 '14|LB '14"/>
    <s v="Family|MR"/>
    <s v="Pipeline"/>
    <n v="1"/>
    <n v="203"/>
    <n v="0"/>
    <n v="0"/>
    <n v="0"/>
    <n v="61"/>
    <n v="142"/>
    <m/>
    <n v="142"/>
    <m/>
    <m/>
    <m/>
    <m/>
    <m/>
    <m/>
    <m/>
    <m/>
    <m/>
    <m/>
    <m/>
    <m/>
    <m/>
    <m/>
    <m/>
    <n v="27.955321000000001"/>
    <n v="-82.454359999999994"/>
  </r>
  <r>
    <n v="317"/>
    <x v="24"/>
    <s v="Hillsborough - FW|FW - Active"/>
    <x v="9"/>
    <s v="Grove Pointe"/>
    <s v="HC9 '96|S '95"/>
    <s v="FW|FW"/>
    <s v="Active"/>
    <n v="1"/>
    <n v="80"/>
    <n v="480"/>
    <n v="478"/>
    <n v="0.99583333333333335"/>
    <n v="0"/>
    <n v="80"/>
    <m/>
    <n v="16"/>
    <n v="80"/>
    <m/>
    <m/>
    <m/>
    <n v="0.99583333333333335"/>
    <n v="1"/>
    <n v="1"/>
    <n v="80"/>
    <n v="79"/>
    <n v="80"/>
    <n v="79"/>
    <n v="80"/>
    <n v="80"/>
    <s v="Cornerstone Group Development LLC"/>
    <m/>
    <n v="27.719930999999999"/>
    <n v="-82.415488999999994"/>
  </r>
  <r>
    <n v="1078"/>
    <x v="24"/>
    <s v="Hillsborough - FW|FW - Active"/>
    <x v="9"/>
    <s v="Groves at Wimauma"/>
    <s v="HC9 '01"/>
    <s v="FW|FW"/>
    <s v="Active"/>
    <n v="1"/>
    <n v="108"/>
    <n v="648"/>
    <n v="648"/>
    <n v="1"/>
    <n v="0"/>
    <n v="108"/>
    <m/>
    <m/>
    <n v="108"/>
    <m/>
    <m/>
    <m/>
    <n v="1"/>
    <n v="1"/>
    <n v="1"/>
    <n v="108"/>
    <n v="108"/>
    <n v="108"/>
    <n v="108"/>
    <n v="108"/>
    <n v="108"/>
    <s v="White Oak Real Estate Development Corporation"/>
    <m/>
    <n v="27.718800000000002"/>
    <n v="-82.314800000000005"/>
  </r>
  <r>
    <n v="422"/>
    <x v="24"/>
    <s v="Hillsborough - FW|FW - Active"/>
    <x v="9"/>
    <s v="La Estancia"/>
    <s v="HC9 '96|S '95"/>
    <s v="FW|FW"/>
    <s v="Active"/>
    <n v="1"/>
    <n v="84"/>
    <n v="504"/>
    <n v="492"/>
    <n v="0.97619047619047616"/>
    <n v="0"/>
    <n v="84"/>
    <m/>
    <n v="16"/>
    <n v="68"/>
    <m/>
    <m/>
    <m/>
    <n v="0.97619047619047616"/>
    <n v="0.98019999999999996"/>
    <n v="0.98209999999999997"/>
    <n v="82"/>
    <n v="82"/>
    <n v="82"/>
    <n v="81"/>
    <n v="82"/>
    <n v="83"/>
    <s v="Affordable Housing Development Fund, Inc."/>
    <m/>
    <n v="27.720800000000001"/>
    <n v="-82.3172"/>
  </r>
  <r>
    <n v="578"/>
    <x v="24"/>
    <s v="Hillsborough - FW|FW - Active"/>
    <x v="9"/>
    <s v="Orchard Park"/>
    <s v="HC9 '00|S '01"/>
    <s v="FW|FW"/>
    <s v="Active"/>
    <n v="1"/>
    <n v="84"/>
    <n v="504"/>
    <n v="491"/>
    <n v="0.97420634920634919"/>
    <n v="0"/>
    <n v="84"/>
    <m/>
    <n v="50"/>
    <n v="34"/>
    <m/>
    <m/>
    <m/>
    <n v="0.97420634920634919"/>
    <n v="0.98409999999999997"/>
    <n v="0.99399999999999999"/>
    <n v="80"/>
    <n v="80"/>
    <n v="81"/>
    <n v="83"/>
    <n v="84"/>
    <n v="83"/>
    <s v="Carlisle Development Group"/>
    <m/>
    <n v="27.718"/>
    <n v="-82.413499999999999"/>
  </r>
  <r>
    <n v="2451"/>
    <x v="24"/>
    <s v="Hillsborough - FW|FW|MR - Active"/>
    <x v="10"/>
    <s v="Manatee Village IV"/>
    <s v="S '05"/>
    <s v="FW|FW|MR"/>
    <s v="Active"/>
    <n v="1"/>
    <n v="27"/>
    <n v="162"/>
    <n v="154"/>
    <n v="0.95061728395061729"/>
    <n v="21"/>
    <n v="6"/>
    <m/>
    <m/>
    <n v="27"/>
    <m/>
    <m/>
    <m/>
    <n v="0.95061728395061729"/>
    <n v="0.98770000000000002"/>
    <n v="0.98150000000000004"/>
    <n v="26"/>
    <n v="25"/>
    <n v="25"/>
    <n v="27"/>
    <n v="26"/>
    <n v="25"/>
    <s v="Everglades Housing Group Incorporated"/>
    <n v="27"/>
    <n v="27.708531000000001"/>
    <n v="-82.422223000000002"/>
  </r>
  <r>
    <n v="384"/>
    <x v="25"/>
    <s v="Holmes - Family - Active"/>
    <x v="2"/>
    <s v="Indiana Villas"/>
    <s v="HC9 '90"/>
    <s v="Family"/>
    <s v="Active"/>
    <n v="1"/>
    <n v="20"/>
    <n v="120"/>
    <n v="108"/>
    <n v="0.9"/>
    <n v="0"/>
    <n v="20"/>
    <m/>
    <n v="20"/>
    <m/>
    <m/>
    <m/>
    <m/>
    <n v="0.9"/>
    <n v="0.94169999999999998"/>
    <n v="0.91669999999999996"/>
    <n v="17"/>
    <n v="19"/>
    <n v="19"/>
    <n v="18"/>
    <n v="17"/>
    <n v="18"/>
    <s v="BRL Properties Inc."/>
    <n v="19"/>
    <n v="30.7973"/>
    <n v="-85.682299999999998"/>
  </r>
  <r>
    <n v="555"/>
    <x v="25"/>
    <s v="Holmes - Family - Active"/>
    <x v="2"/>
    <s v="Oak Terrace"/>
    <s v="HC9 '93"/>
    <s v="Family"/>
    <s v="Active"/>
    <n v="1"/>
    <n v="18"/>
    <n v="108"/>
    <n v="108"/>
    <n v="1"/>
    <n v="0"/>
    <n v="18"/>
    <m/>
    <n v="18"/>
    <m/>
    <m/>
    <m/>
    <m/>
    <n v="1"/>
    <n v="1"/>
    <n v="1"/>
    <n v="18"/>
    <n v="18"/>
    <n v="18"/>
    <n v="18"/>
    <n v="18"/>
    <n v="18"/>
    <s v="Rea Development Company"/>
    <n v="18"/>
    <n v="30.783999999999999"/>
    <n v="-85.683099999999996"/>
  </r>
  <r>
    <n v="1682"/>
    <x v="26"/>
    <s v="Indian River - Elderly - Active"/>
    <x v="0"/>
    <s v="By The River"/>
    <s v="H '06|SHADP '07"/>
    <s v="Elderly"/>
    <s v="Active"/>
    <n v="1"/>
    <n v="41"/>
    <n v="246"/>
    <n v="243"/>
    <n v="0.98780487804878048"/>
    <n v="0"/>
    <n v="41"/>
    <n v="41"/>
    <m/>
    <m/>
    <m/>
    <m/>
    <m/>
    <n v="0.98780487804878048"/>
    <n v="0.99590000000000001"/>
    <n v="1"/>
    <n v="41"/>
    <n v="41"/>
    <n v="39"/>
    <n v="41"/>
    <n v="40"/>
    <n v="41"/>
    <m/>
    <m/>
    <n v="27.798100000000002"/>
    <n v="-80.501199999999997"/>
  </r>
  <r>
    <n v="296"/>
    <x v="26"/>
    <s v="Indian River - Elderly - Active"/>
    <x v="0"/>
    <s v="Grace's Landing"/>
    <s v="HC9 '96|S '97"/>
    <s v="Elderly"/>
    <s v="Active"/>
    <n v="1"/>
    <n v="70"/>
    <n v="420"/>
    <n v="420"/>
    <n v="1"/>
    <n v="0"/>
    <n v="70"/>
    <n v="70"/>
    <m/>
    <m/>
    <m/>
    <m/>
    <m/>
    <n v="1"/>
    <n v="1"/>
    <n v="1"/>
    <n v="70"/>
    <n v="70"/>
    <n v="70"/>
    <n v="70"/>
    <n v="70"/>
    <n v="70"/>
    <s v="Sebastian Housing Development Corporation"/>
    <m/>
    <n v="27.815999999999999"/>
    <n v="-80.472499999999997"/>
  </r>
  <r>
    <n v="176"/>
    <x v="26"/>
    <s v="Indian River - Elderly - Active"/>
    <x v="0"/>
    <s v="Lexington Club at Vero"/>
    <s v="HC4 '98|B '98"/>
    <s v="Elderly"/>
    <s v="Active"/>
    <n v="1"/>
    <n v="184"/>
    <n v="1104"/>
    <n v="1040"/>
    <n v="0.94202898550724634"/>
    <n v="0"/>
    <n v="184"/>
    <n v="184"/>
    <m/>
    <m/>
    <m/>
    <m/>
    <m/>
    <n v="0.94202898550724634"/>
    <n v="0.96199999999999997"/>
    <n v="0.95199999999999996"/>
    <n v="166"/>
    <n v="169"/>
    <n v="170"/>
    <n v="176"/>
    <n v="180"/>
    <n v="179"/>
    <s v="Lakeside Capital Advisors LP"/>
    <m/>
    <n v="27.638999999999999"/>
    <n v="-80.468900000000005"/>
  </r>
  <r>
    <n v="696"/>
    <x v="26"/>
    <s v="Indian River - Elderly - Active"/>
    <x v="0"/>
    <s v="River Park Place"/>
    <s v="HC9 '98|H '97"/>
    <s v="Elderly"/>
    <s v="Active"/>
    <n v="1"/>
    <n v="144"/>
    <n v="864"/>
    <n v="864"/>
    <n v="1"/>
    <n v="0"/>
    <n v="144"/>
    <n v="117"/>
    <n v="27"/>
    <m/>
    <m/>
    <m/>
    <m/>
    <n v="1"/>
    <n v="1"/>
    <n v="0.99880000000000002"/>
    <n v="144"/>
    <n v="144"/>
    <n v="144"/>
    <n v="144"/>
    <n v="144"/>
    <n v="144"/>
    <s v="National Housing Corporation"/>
    <m/>
    <n v="27.610800000000001"/>
    <n v="-80.381299999999996"/>
  </r>
  <r>
    <n v="834"/>
    <x v="26"/>
    <s v="Indian River - Elderly - Active"/>
    <x v="0"/>
    <s v="Sunset"/>
    <s v="HC9 '97|S '96"/>
    <s v="Elderly"/>
    <s v="Active"/>
    <n v="1"/>
    <n v="36"/>
    <n v="216"/>
    <n v="201"/>
    <n v="0.93055555555555558"/>
    <n v="0"/>
    <n v="36"/>
    <n v="36"/>
    <m/>
    <m/>
    <m/>
    <m/>
    <m/>
    <n v="0.93055555555555558"/>
    <n v="0.94440000000000002"/>
    <n v="0.91200000000000003"/>
    <n v="34"/>
    <n v="34"/>
    <n v="33"/>
    <n v="33"/>
    <n v="33"/>
    <n v="34"/>
    <s v="Flynn Development Corporation"/>
    <n v="35"/>
    <n v="27.676300000000001"/>
    <n v="-80.426100000000005"/>
  </r>
  <r>
    <n v="1780"/>
    <x v="26"/>
    <s v="Indian River - Family - Active"/>
    <x v="2"/>
    <s v="Heritage Villas - Indian River"/>
    <s v="HC4 '07|B '06|S '06"/>
    <s v="Family"/>
    <s v="Active"/>
    <n v="1"/>
    <n v="116"/>
    <n v="696"/>
    <n v="614"/>
    <n v="0.88218390804597702"/>
    <n v="0"/>
    <n v="116"/>
    <m/>
    <n v="116"/>
    <m/>
    <m/>
    <m/>
    <m/>
    <n v="0.88218390804597702"/>
    <n v="0.9899"/>
    <n v="0.93820000000000003"/>
    <n v="106"/>
    <n v="105"/>
    <n v="102"/>
    <n v="100"/>
    <n v="98"/>
    <n v="103"/>
    <s v="Dimension One Realty, Inc."/>
    <n v="56"/>
    <n v="27.674499999999998"/>
    <n v="-80.427300000000002"/>
  </r>
  <r>
    <n v="383"/>
    <x v="26"/>
    <s v="Indian River - Family - Active"/>
    <x v="2"/>
    <s v="Indian River"/>
    <s v="HC9 '94"/>
    <s v="Family"/>
    <s v="Active"/>
    <n v="1"/>
    <n v="180"/>
    <n v="1080"/>
    <n v="1080"/>
    <n v="1"/>
    <n v="0"/>
    <n v="180"/>
    <m/>
    <n v="180"/>
    <m/>
    <m/>
    <m/>
    <m/>
    <n v="1"/>
    <n v="0.99809999999999999"/>
    <n v="0.99809999999999999"/>
    <n v="180"/>
    <n v="180"/>
    <n v="180"/>
    <n v="180"/>
    <n v="180"/>
    <n v="180"/>
    <s v="Styles Group"/>
    <m/>
    <n v="27.625800000000002"/>
    <n v="-80.380399999999995"/>
  </r>
  <r>
    <n v="1024"/>
    <x v="26"/>
    <s v="Indian River - Family - Active"/>
    <x v="2"/>
    <s v="Palms at Vero Beach"/>
    <s v="HC4 '02|B '00"/>
    <s v="Family"/>
    <s v="Active"/>
    <n v="1"/>
    <n v="259"/>
    <n v="1554"/>
    <n v="1487"/>
    <n v="0.9568854568854569"/>
    <n v="0"/>
    <n v="259"/>
    <m/>
    <n v="259"/>
    <m/>
    <m/>
    <m/>
    <m/>
    <n v="0.9568854568854569"/>
    <n v="0.94850000000000001"/>
    <n v="0.97489999999999999"/>
    <n v="247"/>
    <n v="247"/>
    <n v="247"/>
    <n v="248"/>
    <n v="247"/>
    <n v="251"/>
    <s v="McCormack Baron Salazar, Inc."/>
    <m/>
    <n v="27.625299999999999"/>
    <n v="-80.380799999999994"/>
  </r>
  <r>
    <n v="1315"/>
    <x v="26"/>
    <s v="Indian River - Family - Active"/>
    <x v="2"/>
    <s v="Pelican Isles"/>
    <s v="HC9 '03"/>
    <s v="Family"/>
    <s v="Active"/>
    <n v="1"/>
    <n v="150"/>
    <n v="900"/>
    <n v="884"/>
    <n v="0.98222222222222222"/>
    <n v="0"/>
    <n v="150"/>
    <m/>
    <n v="150"/>
    <m/>
    <m/>
    <m/>
    <m/>
    <n v="0.98222222222222222"/>
    <n v="0.99560000000000004"/>
    <n v="0.98129999999999995"/>
    <n v="149"/>
    <n v="148"/>
    <n v="146"/>
    <n v="148"/>
    <n v="146"/>
    <n v="147"/>
    <s v="Partnership Inc."/>
    <m/>
    <n v="27.8124"/>
    <n v="-80.469899999999996"/>
  </r>
  <r>
    <n v="419"/>
    <x v="26"/>
    <s v="Indian River - Family - Active"/>
    <x v="2"/>
    <s v="Pemberly Palms"/>
    <s v="HC9 '96|S '95"/>
    <s v="Family"/>
    <s v="Active"/>
    <n v="1"/>
    <n v="200"/>
    <n v="1200"/>
    <n v="1183"/>
    <n v="0.98583333333333334"/>
    <n v="0"/>
    <n v="200"/>
    <m/>
    <n v="200"/>
    <m/>
    <m/>
    <m/>
    <m/>
    <n v="0.98583333333333334"/>
    <n v="0.99170000000000003"/>
    <n v="0.95499999999999996"/>
    <n v="200"/>
    <n v="196"/>
    <n v="197"/>
    <n v="197"/>
    <n v="195"/>
    <n v="198"/>
    <s v="Harmony Housing Advisors, Inc."/>
    <m/>
    <n v="27.616299999999999"/>
    <n v="-80.382999999999996"/>
  </r>
  <r>
    <n v="1103"/>
    <x v="26"/>
    <s v="Indian River - Family - Active"/>
    <x v="2"/>
    <s v="Pinnacle Grove"/>
    <s v="HC4 '01|H '02|B '03"/>
    <s v="Family"/>
    <s v="Active"/>
    <n v="1"/>
    <n v="234"/>
    <n v="1404"/>
    <n v="1350"/>
    <n v="0.96153846153846156"/>
    <n v="0"/>
    <n v="234"/>
    <m/>
    <n v="234"/>
    <m/>
    <m/>
    <m/>
    <m/>
    <n v="0.96153846153846156"/>
    <n v="0.91810000000000003"/>
    <n v="0.9516"/>
    <n v="224"/>
    <n v="226"/>
    <n v="227"/>
    <n v="233"/>
    <n v="220"/>
    <n v="220"/>
    <s v="Pinnacle Housing Group LLC"/>
    <m/>
    <n v="27.673500000000001"/>
    <n v="-80.402500000000003"/>
  </r>
  <r>
    <n v="1003"/>
    <x v="26"/>
    <s v="Indian River - Family - Active"/>
    <x v="2"/>
    <s v="Preserve at Oslo"/>
    <s v="ELI '10|HC4 '01"/>
    <s v="Family"/>
    <s v="Active"/>
    <n v="1"/>
    <n v="176"/>
    <n v="1056"/>
    <n v="1008"/>
    <n v="0.95454545454545459"/>
    <n v="0"/>
    <n v="176"/>
    <m/>
    <n v="176"/>
    <m/>
    <m/>
    <n v="5"/>
    <m/>
    <n v="0.95454545454545459"/>
    <n v="0.95079999999999998"/>
    <n v="0.95640000000000003"/>
    <n v="172"/>
    <n v="170"/>
    <n v="168"/>
    <n v="168"/>
    <n v="163"/>
    <n v="167"/>
    <s v="NB Florida Holdings"/>
    <m/>
    <n v="27.586600000000001"/>
    <n v="-80.409199999999998"/>
  </r>
  <r>
    <n v="1392"/>
    <x v="26"/>
    <s v="Indian River - Family - Active"/>
    <x v="2"/>
    <s v="Taylor Pointe I"/>
    <s v="HC9 '97"/>
    <s v="Family"/>
    <s v="Active"/>
    <n v="1"/>
    <n v="96"/>
    <n v="576"/>
    <n v="569"/>
    <n v="0.98784722222222221"/>
    <n v="0"/>
    <n v="96"/>
    <m/>
    <n v="96"/>
    <m/>
    <m/>
    <m/>
    <m/>
    <n v="0.98784722222222221"/>
    <n v="0.97399999999999998"/>
    <n v="0.95830000000000004"/>
    <n v="93"/>
    <n v="94"/>
    <n v="95"/>
    <n v="96"/>
    <n v="96"/>
    <n v="95"/>
    <s v="Dominium LLC"/>
    <m/>
    <n v="27.682200000000002"/>
    <n v="-80.424099999999996"/>
  </r>
  <r>
    <n v="477"/>
    <x v="26"/>
    <s v="Indian River - Family - Active"/>
    <x v="2"/>
    <s v="Taylor Pointe II"/>
    <s v="HC4 '02|B '02"/>
    <s v="Family"/>
    <s v="Active"/>
    <n v="1"/>
    <n v="72"/>
    <n v="432"/>
    <n v="429"/>
    <n v="0.99305555555555558"/>
    <n v="0"/>
    <n v="72"/>
    <m/>
    <n v="72"/>
    <m/>
    <m/>
    <m/>
    <m/>
    <n v="0.99305555555555558"/>
    <n v="0.92820000000000003"/>
    <n v="0.96060000000000001"/>
    <n v="71"/>
    <n v="71"/>
    <n v="71"/>
    <n v="72"/>
    <n v="72"/>
    <n v="72"/>
    <s v="Dominium LLC"/>
    <m/>
    <n v="27.680499999999999"/>
    <n v="-80.422899999999998"/>
  </r>
  <r>
    <n v="1194"/>
    <x v="26"/>
    <s v="Indian River - FW|FW - Active"/>
    <x v="9"/>
    <s v="Sonrise Villas"/>
    <s v="HC9 '02|S '02"/>
    <s v="FW|FW"/>
    <s v="Active"/>
    <n v="1"/>
    <n v="160"/>
    <n v="960"/>
    <n v="877"/>
    <n v="0.9135416666666667"/>
    <n v="0"/>
    <n v="160"/>
    <m/>
    <n v="96"/>
    <n v="64"/>
    <m/>
    <m/>
    <m/>
    <n v="0.9135416666666667"/>
    <n v="0.89380000000000004"/>
    <n v="0.91769999999999996"/>
    <n v="150"/>
    <n v="142"/>
    <n v="144"/>
    <n v="146"/>
    <n v="147"/>
    <n v="148"/>
    <s v="Carlisle Development Group"/>
    <m/>
    <n v="27.770007"/>
    <n v="-80.591196999999994"/>
  </r>
  <r>
    <n v="1611"/>
    <x v="26"/>
    <s v="Indian River - FW|FW - Active"/>
    <x v="9"/>
    <s v="Sonrise Villas II"/>
    <s v="HC9 '05"/>
    <s v="FW|FW"/>
    <s v="Active"/>
    <n v="1"/>
    <n v="80"/>
    <n v="480"/>
    <n v="414"/>
    <n v="0.86250000000000004"/>
    <n v="0"/>
    <n v="80"/>
    <m/>
    <m/>
    <n v="80"/>
    <m/>
    <m/>
    <m/>
    <n v="0.86250000000000004"/>
    <n v="0.87709999999999999"/>
    <n v="0.95209999999999995"/>
    <n v="70"/>
    <n v="74"/>
    <n v="71"/>
    <n v="69"/>
    <n v="67"/>
    <n v="63"/>
    <s v="Carlisle Development Group"/>
    <m/>
    <n v="27.7712"/>
    <n v="-80.593100000000007"/>
  </r>
  <r>
    <n v="1105"/>
    <x v="26"/>
    <s v="Indian River - FW|FW|MR - Active"/>
    <x v="10"/>
    <s v="Whispering Pines - Fellsmere"/>
    <s v="H '02"/>
    <s v="FW|FW|MR"/>
    <s v="Active"/>
    <n v="1"/>
    <n v="71"/>
    <n v="426"/>
    <n v="410"/>
    <n v="0.96244131455399062"/>
    <n v="1"/>
    <n v="70"/>
    <m/>
    <m/>
    <n v="70"/>
    <m/>
    <m/>
    <m/>
    <n v="0.96244131455399062"/>
    <n v="0.96479999999999999"/>
    <n v="0.94599999999999995"/>
    <n v="68"/>
    <n v="68"/>
    <n v="70"/>
    <n v="70"/>
    <n v="68"/>
    <n v="66"/>
    <s v="Sanchez Planning Development Inc."/>
    <n v="53"/>
    <n v="27.7744"/>
    <n v="-80.592399999999998"/>
  </r>
  <r>
    <n v="339"/>
    <x v="27"/>
    <s v="Jackson - Elderly|MR - Active"/>
    <x v="6"/>
    <s v="Hatton House"/>
    <s v="HC9 '99"/>
    <s v="Elderly|MR"/>
    <s v="Active"/>
    <n v="1"/>
    <n v="76"/>
    <n v="456"/>
    <n v="415"/>
    <n v="0.92982456140350878"/>
    <n v="9"/>
    <n v="67"/>
    <n v="61"/>
    <n v="6"/>
    <m/>
    <m/>
    <m/>
    <m/>
    <n v="0.91008771929824561"/>
    <n v="0.9254"/>
    <n v="0.90569999999999995"/>
    <n v="66"/>
    <n v="68"/>
    <n v="69"/>
    <n v="71"/>
    <n v="72"/>
    <n v="69"/>
    <s v="Hatton House Apartments LLC"/>
    <m/>
    <n v="30.712508"/>
    <n v="-84.920603999999997"/>
  </r>
  <r>
    <n v="141"/>
    <x v="27"/>
    <s v="Jackson - Family - Active"/>
    <x v="2"/>
    <s v="Cedar Creek - Cottondale"/>
    <s v="HC9 '93"/>
    <s v="Family"/>
    <s v="Active"/>
    <n v="1"/>
    <n v="25"/>
    <n v="150"/>
    <n v="148"/>
    <n v="0.98666666666666669"/>
    <n v="0"/>
    <n v="25"/>
    <m/>
    <n v="25"/>
    <m/>
    <m/>
    <m/>
    <m/>
    <n v="0.98666666666666669"/>
    <n v="0.96"/>
    <n v="0.9667"/>
    <n v="25"/>
    <n v="25"/>
    <n v="25"/>
    <n v="25"/>
    <n v="25"/>
    <n v="23"/>
    <s v="North Central Housing Inc."/>
    <n v="23"/>
    <n v="30.790099999999999"/>
    <n v="-85.368300000000005"/>
  </r>
  <r>
    <n v="2175"/>
    <x v="27"/>
    <s v="Jackson - Family - Active"/>
    <x v="2"/>
    <s v="Cottondale Village"/>
    <s v="X '09|HC9 '09|H '10|T '09"/>
    <s v="Family"/>
    <s v="Active"/>
    <n v="1"/>
    <n v="82"/>
    <n v="492"/>
    <n v="478"/>
    <n v="0.97154471544715448"/>
    <n v="0"/>
    <n v="82"/>
    <m/>
    <n v="82"/>
    <m/>
    <m/>
    <n v="4"/>
    <m/>
    <n v="0.97154471544715448"/>
    <n v="0.95530000000000004"/>
    <n v="0.92279999999999995"/>
    <n v="79"/>
    <n v="81"/>
    <n v="79"/>
    <n v="80"/>
    <n v="79"/>
    <n v="80"/>
    <s v="Royal American Development Inc."/>
    <n v="32"/>
    <n v="30.7775"/>
    <n v="-85.258300000000006"/>
  </r>
  <r>
    <n v="2150"/>
    <x v="27"/>
    <s v="Jackson - Family - Active"/>
    <x v="2"/>
    <s v="Graceland Manor"/>
    <s v="X '09|HC9 '09|H '10|T '09"/>
    <s v="Family"/>
    <s v="Active"/>
    <n v="1"/>
    <n v="50"/>
    <n v="300"/>
    <n v="295"/>
    <n v="0.98333333333333328"/>
    <n v="0"/>
    <n v="50"/>
    <m/>
    <n v="50"/>
    <m/>
    <m/>
    <n v="3"/>
    <m/>
    <n v="0.98333333333333328"/>
    <n v="0.93669999999999998"/>
    <n v="0.93669999999999998"/>
    <n v="48"/>
    <n v="50"/>
    <n v="50"/>
    <n v="50"/>
    <n v="49"/>
    <n v="48"/>
    <s v="Royal American Development Inc."/>
    <n v="50"/>
    <n v="30.958500000000001"/>
    <n v="-85.515900000000002"/>
  </r>
  <r>
    <n v="297"/>
    <x v="27"/>
    <s v="Jackson - Family - Active"/>
    <x v="2"/>
    <s v="Graceville Estates"/>
    <s v="HC9 '92"/>
    <s v="Family"/>
    <s v="Active"/>
    <n v="1"/>
    <n v="31"/>
    <n v="186"/>
    <n v="174"/>
    <n v="0.93548387096774188"/>
    <n v="0"/>
    <n v="31"/>
    <m/>
    <n v="31"/>
    <m/>
    <m/>
    <m/>
    <m/>
    <n v="0.93548387096774188"/>
    <n v="0.97850000000000004"/>
    <n v="0.95699999999999996"/>
    <n v="28"/>
    <n v="29"/>
    <n v="29"/>
    <n v="30"/>
    <n v="29"/>
    <n v="29"/>
    <s v="Huff Investment Company"/>
    <n v="28"/>
    <n v="30.964528000000001"/>
    <n v="-85.506420000000006"/>
  </r>
  <r>
    <n v="1081"/>
    <x v="27"/>
    <s v="Jackson - Family - Active"/>
    <x v="2"/>
    <s v="Holly Hill"/>
    <s v="HC9 '01|S '01"/>
    <s v="Family"/>
    <s v="Active"/>
    <n v="1"/>
    <n v="53"/>
    <n v="318"/>
    <n v="307"/>
    <n v="0.96540880503144655"/>
    <n v="0"/>
    <n v="53"/>
    <m/>
    <n v="53"/>
    <m/>
    <m/>
    <m/>
    <m/>
    <n v="0.96540880503144655"/>
    <n v="0.93400000000000005"/>
    <n v="0.94969999999999999"/>
    <n v="52"/>
    <n v="52"/>
    <n v="50"/>
    <n v="51"/>
    <n v="51"/>
    <n v="51"/>
    <s v="Sanchez Planning Development Inc."/>
    <n v="51"/>
    <n v="30.762799999999999"/>
    <n v="-85.228800000000007"/>
  </r>
  <r>
    <n v="579"/>
    <x v="27"/>
    <s v="Jackson - Family - Active"/>
    <x v="2"/>
    <s v="Orchard Pointe"/>
    <s v="HC9 '99"/>
    <s v="Family"/>
    <s v="Active"/>
    <n v="1"/>
    <n v="48"/>
    <n v="288"/>
    <n v="280"/>
    <n v="0.97222222222222221"/>
    <n v="0"/>
    <n v="48"/>
    <m/>
    <n v="48"/>
    <m/>
    <m/>
    <m/>
    <m/>
    <n v="0.97222222222222221"/>
    <n v="0.95140000000000002"/>
    <n v="0.95489999999999997"/>
    <n v="48"/>
    <n v="46"/>
    <n v="46"/>
    <n v="47"/>
    <n v="46"/>
    <n v="47"/>
    <s v="Hall Housing Investments, Inc."/>
    <m/>
    <n v="30.7605"/>
    <n v="-85.229299999999995"/>
  </r>
  <r>
    <n v="1569"/>
    <x v="27"/>
    <s v="Jackson - Family - Active"/>
    <x v="2"/>
    <s v="Pebble Hill Estates"/>
    <s v="HC9 '05"/>
    <s v="Family"/>
    <s v="Active"/>
    <n v="1"/>
    <n v="80"/>
    <n v="480"/>
    <n v="470"/>
    <n v="0.97916666666666663"/>
    <n v="0"/>
    <n v="80"/>
    <m/>
    <n v="80"/>
    <m/>
    <m/>
    <m/>
    <m/>
    <n v="0.97916666666666663"/>
    <n v="0.98540000000000005"/>
    <n v="0.98129999999999995"/>
    <n v="77"/>
    <n v="77"/>
    <n v="78"/>
    <n v="80"/>
    <n v="80"/>
    <n v="78"/>
    <s v="Beneficial Communities LLC"/>
    <m/>
    <n v="30.7179"/>
    <n v="-85.231700000000004"/>
  </r>
  <r>
    <n v="795"/>
    <x v="27"/>
    <s v="Jackson - Family - Active"/>
    <x v="2"/>
    <s v="Spring Gate Manor"/>
    <s v="HC9 '94"/>
    <s v="Family"/>
    <s v="Active"/>
    <n v="1"/>
    <n v="34"/>
    <n v="204"/>
    <n v="190"/>
    <n v="0.93137254901960786"/>
    <n v="0"/>
    <n v="34"/>
    <m/>
    <n v="34"/>
    <m/>
    <m/>
    <m/>
    <m/>
    <n v="0.93137254901960786"/>
    <n v="0.98040000000000005"/>
    <n v="0.99019999999999997"/>
    <n v="31"/>
    <n v="32"/>
    <n v="32"/>
    <n v="31"/>
    <n v="31"/>
    <n v="33"/>
    <s v="Hallmark Companies, Inc."/>
    <n v="32"/>
    <n v="30.762499999999999"/>
    <n v="-85.232600000000005"/>
  </r>
  <r>
    <n v="2684"/>
    <x v="27"/>
    <s v="Jackson - Family - Active"/>
    <x v="2"/>
    <s v="Three Rivers"/>
    <s v="ELI '14|HC4 '15|B '14|S '14"/>
    <s v="Family"/>
    <s v="Active"/>
    <n v="1"/>
    <n v="100"/>
    <n v="600"/>
    <n v="561"/>
    <n v="0.93500000000000005"/>
    <n v="0"/>
    <n v="100"/>
    <m/>
    <n v="100"/>
    <m/>
    <m/>
    <n v="10"/>
    <m/>
    <n v="0.93500000000000005"/>
    <n v="0.79830000000000001"/>
    <n v="0.73"/>
    <n v="86"/>
    <n v="91"/>
    <n v="94"/>
    <n v="98"/>
    <n v="95"/>
    <n v="97"/>
    <s v="Royal American Development Inc."/>
    <n v="100"/>
    <n v="30.787777999999999"/>
    <n v="-85.242500000000007"/>
  </r>
  <r>
    <n v="346"/>
    <x v="28"/>
    <s v="Jefferson - Family - Active"/>
    <x v="2"/>
    <s v="Heritage Manor"/>
    <s v="HC9 '92"/>
    <s v="Family"/>
    <s v="Active"/>
    <n v="1"/>
    <n v="36"/>
    <n v="216"/>
    <n v="202"/>
    <n v="0.93518518518518523"/>
    <n v="0"/>
    <n v="36"/>
    <m/>
    <n v="36"/>
    <m/>
    <m/>
    <m/>
    <m/>
    <n v="0.93518518518518523"/>
    <n v="0.90739999999999998"/>
    <n v="0.96760000000000002"/>
    <n v="35"/>
    <n v="34"/>
    <n v="34"/>
    <n v="34"/>
    <n v="32"/>
    <n v="33"/>
    <s v="Flynn Development Corporation"/>
    <n v="34"/>
    <n v="30.557300000000001"/>
    <n v="-83.867599999999996"/>
  </r>
  <r>
    <n v="400"/>
    <x v="28"/>
    <s v="Jefferson - Family - Lease-Up"/>
    <x v="5"/>
    <s v="Jefferson Place"/>
    <s v="HC4 '16|LB '16"/>
    <s v="Family"/>
    <s v="Lease-Up"/>
    <n v="1"/>
    <n v="39"/>
    <n v="78"/>
    <n v="77"/>
    <n v="0.98717948717948723"/>
    <m/>
    <n v="39"/>
    <m/>
    <n v="39"/>
    <m/>
    <m/>
    <m/>
    <m/>
    <n v="0.98717948717948723"/>
    <m/>
    <m/>
    <n v="38"/>
    <n v="39"/>
    <m/>
    <m/>
    <m/>
    <m/>
    <s v="Hallmark Companies, Inc."/>
    <m/>
    <n v="30.5518"/>
    <n v="-83.870199999999997"/>
  </r>
  <r>
    <n v="314"/>
    <x v="29"/>
    <s v="Lake - Elderly - Active"/>
    <x v="0"/>
    <s v="Greenleaf Village"/>
    <s v="HC4 '16|HC9 '93|LB '16"/>
    <s v="Elderly"/>
    <s v="Active"/>
    <n v="1"/>
    <n v="37"/>
    <n v="222"/>
    <n v="208"/>
    <n v="0.93693693693693691"/>
    <n v="0"/>
    <n v="37"/>
    <n v="30"/>
    <n v="37"/>
    <m/>
    <m/>
    <m/>
    <m/>
    <n v="0.93693693693693691"/>
    <n v="0.96399999999999997"/>
    <n v="0.92789999999999995"/>
    <n v="35"/>
    <n v="35"/>
    <n v="34"/>
    <n v="34"/>
    <n v="35"/>
    <n v="35"/>
    <s v="Hallmark Companies, Inc."/>
    <n v="31"/>
    <n v="28.568899999999999"/>
    <n v="-81.856499999999997"/>
  </r>
  <r>
    <n v="1436"/>
    <x v="29"/>
    <s v="Lake - Elderly - Active"/>
    <x v="0"/>
    <s v="Lake Point Senior"/>
    <s v="HC9 '04"/>
    <s v="Elderly"/>
    <s v="Active"/>
    <n v="1"/>
    <n v="160"/>
    <n v="960"/>
    <n v="932"/>
    <n v="0.97083333333333333"/>
    <n v="0"/>
    <n v="160"/>
    <n v="144"/>
    <n v="16"/>
    <m/>
    <m/>
    <m/>
    <m/>
    <n v="0.97083333333333333"/>
    <n v="0.97599999999999998"/>
    <n v="0.97399999999999998"/>
    <n v="156"/>
    <n v="154"/>
    <n v="153"/>
    <n v="156"/>
    <n v="155"/>
    <n v="158"/>
    <s v="Picerne Affordable Development, LLC"/>
    <m/>
    <n v="28.816299999999998"/>
    <n v="-81.708600000000004"/>
  </r>
  <r>
    <n v="577"/>
    <x v="29"/>
    <s v="Lake - Elderly - Active"/>
    <x v="0"/>
    <s v="Orangewood Villas"/>
    <s v="HC4 '16|LB '16"/>
    <s v="Elderly"/>
    <s v="Active"/>
    <n v="1"/>
    <n v="46"/>
    <n v="46"/>
    <n v="44"/>
    <n v="0.95652173913043481"/>
    <m/>
    <n v="46"/>
    <n v="46"/>
    <m/>
    <m/>
    <m/>
    <m/>
    <m/>
    <n v="0.95652173913043481"/>
    <m/>
    <m/>
    <n v="44"/>
    <m/>
    <m/>
    <m/>
    <m/>
    <m/>
    <s v="Hallmark Companies, Inc."/>
    <m/>
    <n v="28.934200000000001"/>
    <n v="-81.662155999999996"/>
  </r>
  <r>
    <n v="2567"/>
    <x v="29"/>
    <s v="Lake - Elderly - Active"/>
    <x v="0"/>
    <s v="Pearl Lane"/>
    <s v="HC9 '12"/>
    <s v="Elderly"/>
    <s v="Active"/>
    <n v="1"/>
    <n v="34"/>
    <n v="204"/>
    <n v="204"/>
    <n v="1"/>
    <n v="0"/>
    <n v="34"/>
    <n v="28"/>
    <n v="6"/>
    <m/>
    <m/>
    <n v="4"/>
    <m/>
    <n v="1"/>
    <n v="1"/>
    <n v="0.99509999999999998"/>
    <n v="34"/>
    <n v="34"/>
    <n v="34"/>
    <n v="34"/>
    <n v="34"/>
    <n v="34"/>
    <s v="Flynn Development Corporation"/>
    <n v="34"/>
    <n v="28.938277777777799"/>
    <n v="-81.664833333333306"/>
  </r>
  <r>
    <n v="2020"/>
    <x v="29"/>
    <s v="Lake - Elderly - Active"/>
    <x v="0"/>
    <s v="Rolling Acres II"/>
    <s v="ELI '07|HC4 '07|LB '07|S '07"/>
    <s v="Elderly"/>
    <s v="Active"/>
    <n v="1"/>
    <n v="35"/>
    <n v="210"/>
    <n v="208"/>
    <n v="0.99047619047619051"/>
    <n v="0"/>
    <n v="35"/>
    <n v="28"/>
    <n v="7"/>
    <m/>
    <m/>
    <m/>
    <m/>
    <n v="0.99047619047619051"/>
    <n v="0.99050000000000005"/>
    <n v="0.99519999999999997"/>
    <n v="35"/>
    <n v="35"/>
    <n v="35"/>
    <n v="35"/>
    <n v="35"/>
    <n v="33"/>
    <s v="Atlantic Housing Partners, LLLP"/>
    <m/>
    <n v="28.905200000000001"/>
    <n v="-81.936800000000005"/>
  </r>
  <r>
    <n v="1350"/>
    <x v="29"/>
    <s v="Lake - Elderly - Active"/>
    <x v="0"/>
    <s v="Silver Pointe At Leesburg"/>
    <s v="HC9 '03"/>
    <s v="Elderly"/>
    <s v="Active"/>
    <n v="1"/>
    <n v="138"/>
    <n v="828"/>
    <n v="811"/>
    <n v="0.97946859903381644"/>
    <n v="0"/>
    <n v="138"/>
    <n v="111"/>
    <n v="27"/>
    <m/>
    <m/>
    <m/>
    <m/>
    <n v="0.97946859903381644"/>
    <n v="0.87439999999999996"/>
    <n v="0.86350000000000005"/>
    <n v="134"/>
    <n v="133"/>
    <n v="134"/>
    <n v="137"/>
    <n v="136"/>
    <n v="137"/>
    <s v="Community Housing Partners Corporation"/>
    <m/>
    <n v="28.833100000000002"/>
    <n v="-81.893000000000001"/>
  </r>
  <r>
    <n v="186"/>
    <x v="29"/>
    <s v="Lake - Elderly - Lease-Up"/>
    <x v="7"/>
    <s v="Colony Court"/>
    <s v="HC4 '16|LB '16"/>
    <s v="Elderly"/>
    <s v="Lease-Up"/>
    <n v="1"/>
    <n v="47"/>
    <n v="94"/>
    <n v="84"/>
    <n v="0.8936170212765957"/>
    <m/>
    <n v="47"/>
    <n v="38"/>
    <n v="9"/>
    <m/>
    <m/>
    <m/>
    <m/>
    <n v="0.8936170212765957"/>
    <m/>
    <m/>
    <n v="42"/>
    <n v="42"/>
    <m/>
    <m/>
    <m/>
    <m/>
    <s v="Hallmark Companies, Inc."/>
    <m/>
    <n v="28.8292"/>
    <n v="-81.695800000000006"/>
  </r>
  <r>
    <n v="187"/>
    <x v="29"/>
    <s v="Lake - Family - Active"/>
    <x v="2"/>
    <s v="Colony West"/>
    <s v="HC9 '93"/>
    <s v="Family"/>
    <s v="Active"/>
    <n v="1"/>
    <n v="18"/>
    <n v="108"/>
    <n v="103"/>
    <n v="0.95370370370370372"/>
    <n v="0"/>
    <n v="18"/>
    <m/>
    <n v="18"/>
    <m/>
    <m/>
    <m/>
    <m/>
    <n v="0.95370370370370372"/>
    <n v="0.91669999999999996"/>
    <n v="0.93520000000000003"/>
    <n v="17"/>
    <n v="17"/>
    <n v="17"/>
    <n v="16"/>
    <n v="18"/>
    <n v="18"/>
    <s v="Flynn Development Corporation"/>
    <n v="16"/>
    <n v="28.802399999999999"/>
    <n v="-81.735100000000003"/>
  </r>
  <r>
    <n v="1447"/>
    <x v="29"/>
    <s v="Lake - Family - Active"/>
    <x v="2"/>
    <s v="Cove at Lady Lake"/>
    <s v="HC4 '05|LB '04|S '05"/>
    <s v="Family"/>
    <s v="Active"/>
    <n v="1"/>
    <n v="176"/>
    <n v="1056"/>
    <n v="993"/>
    <n v="0.94034090909090906"/>
    <n v="0"/>
    <n v="176"/>
    <m/>
    <n v="176"/>
    <m/>
    <m/>
    <m/>
    <m/>
    <n v="0.94034090909090906"/>
    <n v="0.94979999999999998"/>
    <n v="0.93469999999999998"/>
    <n v="166"/>
    <n v="165"/>
    <n v="163"/>
    <n v="166"/>
    <n v="166"/>
    <n v="167"/>
    <s v="CED Companies"/>
    <m/>
    <n v="28.90035"/>
    <n v="-81.909105999999994"/>
  </r>
  <r>
    <n v="1159"/>
    <x v="29"/>
    <s v="Lake - Family - Active"/>
    <x v="2"/>
    <s v="Crossings at Leesburg"/>
    <s v="HC9 '02"/>
    <s v="Family"/>
    <s v="Active"/>
    <n v="1"/>
    <n v="168"/>
    <n v="1008"/>
    <n v="953"/>
    <n v="0.94543650793650791"/>
    <n v="0"/>
    <n v="168"/>
    <m/>
    <n v="168"/>
    <m/>
    <m/>
    <m/>
    <m/>
    <n v="0.94543650793650791"/>
    <n v="0.90380000000000005"/>
    <n v="0.91669999999999996"/>
    <n v="164"/>
    <n v="162"/>
    <n v="158"/>
    <n v="161"/>
    <n v="157"/>
    <n v="151"/>
    <s v="Community Housing Partners Corporation"/>
    <m/>
    <n v="28.840199999999999"/>
    <n v="-81.901499999999999"/>
  </r>
  <r>
    <n v="1132"/>
    <x v="29"/>
    <s v="Lake - Family - Active"/>
    <x v="2"/>
    <s v="Cypress Oaks"/>
    <s v="HC9 '02"/>
    <s v="Family"/>
    <s v="Active"/>
    <n v="1"/>
    <n v="140"/>
    <n v="840"/>
    <n v="822"/>
    <n v="0.97857142857142854"/>
    <n v="0"/>
    <n v="140"/>
    <m/>
    <n v="140"/>
    <m/>
    <m/>
    <m/>
    <m/>
    <n v="0.97857142857142854"/>
    <n v="0.98809999999999998"/>
    <n v="0.9738"/>
    <n v="139"/>
    <n v="137"/>
    <n v="135"/>
    <n v="138"/>
    <n v="137"/>
    <n v="136"/>
    <s v="Vestcor Development Corporation, Inc."/>
    <m/>
    <n v="28.815200000000001"/>
    <n v="-81.8964"/>
  </r>
  <r>
    <n v="278"/>
    <x v="29"/>
    <s v="Lake - Family - Active"/>
    <x v="2"/>
    <s v="Fruitland Acres"/>
    <s v="HC9 '93"/>
    <s v="Family"/>
    <s v="Active"/>
    <n v="1"/>
    <n v="36"/>
    <n v="216"/>
    <n v="197"/>
    <n v="0.91203703703703709"/>
    <n v="0"/>
    <n v="36"/>
    <m/>
    <n v="36"/>
    <m/>
    <m/>
    <m/>
    <m/>
    <n v="0.91203703703703709"/>
    <n v="0.93979999999999997"/>
    <n v="0.84719999999999995"/>
    <n v="34"/>
    <n v="33"/>
    <n v="33"/>
    <n v="32"/>
    <n v="32"/>
    <n v="33"/>
    <s v="Dimension One Realty, Inc."/>
    <n v="3"/>
    <n v="28.8459"/>
    <n v="-81.908100000000005"/>
  </r>
  <r>
    <n v="436"/>
    <x v="29"/>
    <s v="Lake - Family - Active"/>
    <x v="2"/>
    <s v="Lakebreeze"/>
    <s v="HC9 '93"/>
    <s v="Family"/>
    <s v="Active"/>
    <n v="1"/>
    <n v="36"/>
    <n v="216"/>
    <n v="207"/>
    <n v="0.95833333333333337"/>
    <n v="0"/>
    <n v="36"/>
    <m/>
    <n v="36"/>
    <m/>
    <m/>
    <m/>
    <m/>
    <n v="0.95833333333333337"/>
    <n v="0.95830000000000004"/>
    <n v="0.96760000000000002"/>
    <n v="34"/>
    <n v="34"/>
    <n v="34"/>
    <n v="35"/>
    <n v="35"/>
    <n v="35"/>
    <s v="Flynn Development Corporation"/>
    <n v="32"/>
    <n v="28.816365999999999"/>
    <n v="-81.706575000000001"/>
  </r>
  <r>
    <n v="1438"/>
    <x v="29"/>
    <s v="Lake - Family - Active"/>
    <x v="2"/>
    <s v="Lakeside Pointe"/>
    <s v="HC4 '05|LB '04|S '05"/>
    <s v="Family"/>
    <s v="Active"/>
    <n v="1"/>
    <n v="128"/>
    <n v="768"/>
    <n v="710"/>
    <n v="0.92447916666666663"/>
    <n v="0"/>
    <n v="128"/>
    <m/>
    <n v="128"/>
    <m/>
    <m/>
    <m/>
    <m/>
    <n v="0.92447916666666663"/>
    <n v="0.89319999999999999"/>
    <n v="0.93879999999999997"/>
    <n v="124"/>
    <n v="114"/>
    <n v="119"/>
    <n v="116"/>
    <n v="115"/>
    <n v="122"/>
    <s v="CED Companies"/>
    <m/>
    <n v="28.7911"/>
    <n v="-81.888199999999998"/>
  </r>
  <r>
    <n v="450"/>
    <x v="29"/>
    <s v="Lake - Family - Active"/>
    <x v="2"/>
    <s v="Lakewood Villas of Lady Lake"/>
    <s v="HC9 '94"/>
    <s v="Family"/>
    <s v="Active"/>
    <n v="1"/>
    <n v="36"/>
    <n v="216"/>
    <n v="208"/>
    <n v="0.96296296296296291"/>
    <n v="0"/>
    <n v="36"/>
    <m/>
    <n v="36"/>
    <m/>
    <m/>
    <m/>
    <m/>
    <n v="0.96296296296296291"/>
    <n v="0.97689999999999999"/>
    <n v="0.93520000000000003"/>
    <n v="33"/>
    <n v="34"/>
    <n v="35"/>
    <n v="35"/>
    <n v="36"/>
    <n v="35"/>
    <s v="Dimension One Realty, Inc."/>
    <n v="34"/>
    <n v="28.9101"/>
    <n v="-81.919700000000006"/>
  </r>
  <r>
    <n v="2080"/>
    <x v="29"/>
    <s v="Lake - Family - Active"/>
    <x v="2"/>
    <s v="Laurel Oaks - Leesburg"/>
    <s v="HC4 '08|LB '07|S '07"/>
    <s v="Family"/>
    <s v="Active"/>
    <n v="1"/>
    <n v="144"/>
    <n v="864"/>
    <n v="835"/>
    <n v="0.96643518518518523"/>
    <n v="0"/>
    <n v="144"/>
    <m/>
    <n v="144"/>
    <m/>
    <m/>
    <m/>
    <m/>
    <n v="0.96643518518518523"/>
    <n v="0.88890000000000002"/>
    <n v="0.96530000000000005"/>
    <n v="139"/>
    <n v="135"/>
    <n v="143"/>
    <n v="140"/>
    <n v="140"/>
    <n v="138"/>
    <s v="Richman Group"/>
    <m/>
    <n v="28.807099999999998"/>
    <n v="-81.846400000000003"/>
  </r>
  <r>
    <n v="2129"/>
    <x v="29"/>
    <s v="Lake - Family - Active"/>
    <x v="2"/>
    <s v="Laurel Oaks II"/>
    <s v="HC4 '08|LB '07"/>
    <s v="Family"/>
    <s v="Active"/>
    <n v="1"/>
    <n v="108"/>
    <n v="648"/>
    <n v="612"/>
    <n v="0.94444444444444442"/>
    <n v="0"/>
    <n v="108"/>
    <m/>
    <n v="108"/>
    <m/>
    <m/>
    <m/>
    <m/>
    <n v="0.94444444444444442"/>
    <n v="0.88890000000000002"/>
    <n v="0.94599999999999995"/>
    <n v="99"/>
    <n v="101"/>
    <n v="104"/>
    <n v="106"/>
    <n v="103"/>
    <n v="99"/>
    <s v="Richman Group"/>
    <m/>
    <n v="28.807099999999998"/>
    <n v="-81.846400000000003"/>
  </r>
  <r>
    <n v="5"/>
    <x v="29"/>
    <s v="Lake - Family - Active"/>
    <x v="2"/>
    <s v="Little Oaks"/>
    <s v="X '09|HC9 '09|H '10|T '09"/>
    <s v="Family"/>
    <s v="Active"/>
    <n v="1"/>
    <n v="68"/>
    <n v="408"/>
    <n v="407"/>
    <n v="0.99754901960784315"/>
    <n v="0"/>
    <n v="68"/>
    <m/>
    <n v="68"/>
    <m/>
    <m/>
    <n v="4"/>
    <m/>
    <n v="0.99754901960784315"/>
    <n v="0.98040000000000005"/>
    <n v="0.98280000000000001"/>
    <n v="67"/>
    <n v="68"/>
    <n v="68"/>
    <n v="68"/>
    <n v="68"/>
    <n v="68"/>
    <s v="Royal American Development Inc."/>
    <n v="68"/>
    <n v="28.8401"/>
    <n v="-81.688999999999993"/>
  </r>
  <r>
    <n v="582"/>
    <x v="29"/>
    <s v="Lake - Family - Active"/>
    <x v="2"/>
    <s v="Osprey Ridge"/>
    <s v="HC4 '02|S '00"/>
    <s v="Family"/>
    <s v="Active"/>
    <n v="1"/>
    <n v="176"/>
    <n v="1056"/>
    <n v="1038"/>
    <n v="0.98295454545454541"/>
    <n v="0"/>
    <n v="176"/>
    <m/>
    <n v="176"/>
    <m/>
    <m/>
    <m/>
    <m/>
    <n v="0.98295454545454541"/>
    <n v="0.98109999999999997"/>
    <n v="0.98009999999999997"/>
    <n v="173"/>
    <n v="172"/>
    <n v="171"/>
    <n v="176"/>
    <n v="176"/>
    <n v="170"/>
    <s v="Banyan Realty Advisors"/>
    <m/>
    <n v="28.5627"/>
    <n v="-81.753900000000002"/>
  </r>
  <r>
    <n v="664"/>
    <x v="29"/>
    <s v="Lake - Family - Active"/>
    <x v="2"/>
    <s v="Raintree"/>
    <s v="HC4 '00|B '00"/>
    <s v="Family"/>
    <s v="Active"/>
    <n v="1"/>
    <n v="313"/>
    <n v="1878"/>
    <n v="1870"/>
    <n v="0.9957401490947817"/>
    <n v="0"/>
    <n v="313"/>
    <m/>
    <n v="313"/>
    <m/>
    <m/>
    <m/>
    <m/>
    <n v="0.9957401490947817"/>
    <n v="0.99729999999999996"/>
    <n v="0.98140000000000005"/>
    <n v="311"/>
    <n v="311"/>
    <n v="313"/>
    <n v="312"/>
    <n v="312"/>
    <n v="311"/>
    <s v="Davis Heritage Ltd."/>
    <m/>
    <n v="28.367000000000001"/>
    <n v="-81.678799999999995"/>
  </r>
  <r>
    <n v="2018"/>
    <x v="29"/>
    <s v="Lake - Family - Active"/>
    <x v="2"/>
    <s v="Rolling Acres I"/>
    <s v="HC4 '08|LB '07|S '07"/>
    <s v="Family"/>
    <s v="Active"/>
    <n v="1"/>
    <n v="104"/>
    <n v="624"/>
    <n v="598"/>
    <n v="0.95833333333333337"/>
    <n v="0"/>
    <n v="104"/>
    <m/>
    <n v="104"/>
    <m/>
    <m/>
    <m/>
    <m/>
    <n v="0.95833333333333337"/>
    <n v="0.99839999999999995"/>
    <n v="0.99360000000000004"/>
    <n v="103"/>
    <n v="102"/>
    <n v="103"/>
    <n v="102"/>
    <n v="94"/>
    <n v="94"/>
    <s v="Atlantic Housing Partners, LLLP"/>
    <m/>
    <n v="28.914832000000001"/>
    <n v="-81.939104"/>
  </r>
  <r>
    <n v="716"/>
    <x v="29"/>
    <s v="Lake - Family - Active"/>
    <x v="2"/>
    <s v="Rosemont Manor"/>
    <s v="HC4 '16|HC9 '94|LB '16"/>
    <s v="Family"/>
    <s v="Active"/>
    <n v="1"/>
    <n v="37"/>
    <n v="222"/>
    <n v="209"/>
    <n v="0.94144144144144148"/>
    <n v="0"/>
    <n v="37"/>
    <m/>
    <n v="37"/>
    <m/>
    <m/>
    <m/>
    <m/>
    <n v="0.94144144144144148"/>
    <n v="0.93240000000000001"/>
    <n v="0.83330000000000004"/>
    <n v="37"/>
    <n v="36"/>
    <n v="34"/>
    <n v="34"/>
    <n v="34"/>
    <n v="34"/>
    <s v="Hallmark Companies, Inc."/>
    <m/>
    <n v="28.872800000000002"/>
    <n v="-81.691699999999997"/>
  </r>
  <r>
    <n v="797"/>
    <x v="29"/>
    <s v="Lake - Family - Active"/>
    <x v="2"/>
    <s v="Spring Harbor"/>
    <s v="ELI '11|HC4 '00|B '99"/>
    <s v="Family"/>
    <s v="Active"/>
    <n v="1"/>
    <n v="248"/>
    <n v="1488"/>
    <n v="1483"/>
    <n v="0.99663978494623651"/>
    <n v="0"/>
    <n v="248"/>
    <m/>
    <n v="248"/>
    <m/>
    <m/>
    <n v="13"/>
    <m/>
    <n v="0.99663978494623651"/>
    <n v="0.9819"/>
    <n v="0.96450000000000002"/>
    <n v="244"/>
    <n v="248"/>
    <n v="247"/>
    <n v="248"/>
    <n v="248"/>
    <n v="248"/>
    <s v="Banyan Realty Advisors"/>
    <m/>
    <n v="28.816175999999999"/>
    <n v="-81.670474999999996"/>
  </r>
  <r>
    <n v="2124"/>
    <x v="29"/>
    <s v="Lake - Family - Active"/>
    <x v="2"/>
    <s v="Spring Lake Cove II"/>
    <s v="HC4 '08|LB '08"/>
    <s v="Family"/>
    <s v="Active"/>
    <n v="1"/>
    <n v="48"/>
    <n v="288"/>
    <n v="274"/>
    <n v="0.95138888888888884"/>
    <n v="0"/>
    <n v="48"/>
    <m/>
    <n v="48"/>
    <m/>
    <m/>
    <m/>
    <m/>
    <n v="0.95138888888888884"/>
    <n v="0.98960000000000004"/>
    <n v="0.98609999999999998"/>
    <n v="45"/>
    <n v="46"/>
    <n v="47"/>
    <n v="47"/>
    <n v="44"/>
    <n v="45"/>
    <s v="Southern Affordable Services Inc."/>
    <m/>
    <n v="28.874310000000001"/>
    <n v="-81.911016000000004"/>
  </r>
  <r>
    <n v="1585"/>
    <x v="29"/>
    <s v="Lake - Family - Active"/>
    <x v="2"/>
    <s v="Sunny Hill"/>
    <s v="HC9 '05"/>
    <s v="Family"/>
    <s v="Active"/>
    <n v="1"/>
    <n v="34"/>
    <n v="204"/>
    <n v="202"/>
    <n v="0.99019607843137258"/>
    <n v="0"/>
    <n v="34"/>
    <m/>
    <n v="34"/>
    <m/>
    <m/>
    <m/>
    <m/>
    <n v="0.99019607843137258"/>
    <n v="0.92159999999999997"/>
    <n v="0.99509999999999998"/>
    <n v="34"/>
    <n v="34"/>
    <n v="34"/>
    <n v="33"/>
    <n v="33"/>
    <n v="34"/>
    <s v="Flynn Development Corporation"/>
    <n v="32"/>
    <n v="28.557700000000001"/>
    <n v="-81.744799999999998"/>
  </r>
  <r>
    <n v="2733"/>
    <x v="29"/>
    <s v="Lake - Family - Active"/>
    <x v="2"/>
    <s v="Valencia Grove"/>
    <s v="ELI '14|HC4 '15|B '15|S '14"/>
    <s v="Family"/>
    <s v="Active"/>
    <n v="1"/>
    <n v="144"/>
    <n v="864"/>
    <n v="812"/>
    <n v="0.93981481481481477"/>
    <n v="0"/>
    <n v="144"/>
    <m/>
    <n v="144"/>
    <m/>
    <m/>
    <n v="4"/>
    <m/>
    <n v="0.93981481481481477"/>
    <m/>
    <m/>
    <n v="141"/>
    <n v="143"/>
    <n v="144"/>
    <n v="144"/>
    <n v="144"/>
    <n v="96"/>
    <s v="Housing Trust Group LLC"/>
    <m/>
    <n v="28.827134000000001"/>
    <n v="-81.692051000000006"/>
  </r>
  <r>
    <n v="1801"/>
    <x v="29"/>
    <s v="Lake - Family|MR - Active"/>
    <x v="4"/>
    <s v="Club at Eustis Village"/>
    <s v="HC4 '07|LB '06|S '06"/>
    <s v="Family|MR"/>
    <s v="Active"/>
    <n v="1"/>
    <n v="96"/>
    <n v="576"/>
    <n v="570"/>
    <n v="0.98958333333333337"/>
    <n v="29"/>
    <n v="67"/>
    <m/>
    <n v="67"/>
    <m/>
    <m/>
    <m/>
    <m/>
    <n v="0.98958333333333337"/>
    <n v="0.99129999999999996"/>
    <n v="0.96879999999999999"/>
    <n v="96"/>
    <n v="93"/>
    <n v="95"/>
    <n v="95"/>
    <n v="96"/>
    <n v="95"/>
    <s v="Atlantic Housing Partners, LLLP"/>
    <m/>
    <n v="28.827300000000001"/>
    <n v="-81.700199999999995"/>
  </r>
  <r>
    <n v="1578"/>
    <x v="29"/>
    <s v="Lake - Family|MR - Active"/>
    <x v="4"/>
    <s v="Lake Harris Cove"/>
    <s v="HC4 '06|LB '05|S '05"/>
    <s v="Family|MR"/>
    <s v="Active"/>
    <n v="1"/>
    <n v="152"/>
    <n v="912"/>
    <n v="846"/>
    <n v="0.92763157894736847"/>
    <n v="45"/>
    <n v="107"/>
    <m/>
    <n v="107"/>
    <m/>
    <m/>
    <m/>
    <m/>
    <n v="0.92763157894736847"/>
    <n v="0.92320000000000002"/>
    <n v="0.92759999999999998"/>
    <n v="147"/>
    <n v="139"/>
    <n v="138"/>
    <n v="139"/>
    <n v="139"/>
    <n v="144"/>
    <s v="CED Companies"/>
    <m/>
    <n v="28.8461"/>
    <n v="-81.788799999999995"/>
  </r>
  <r>
    <n v="2034"/>
    <x v="29"/>
    <s v="Lake - Family|MR - Active"/>
    <x v="4"/>
    <s v="Southwinds Cove"/>
    <s v="ELI '07|HC4 '07|LB '07|S '07"/>
    <s v="Family|MR"/>
    <s v="Active"/>
    <n v="1"/>
    <n v="112"/>
    <n v="672"/>
    <n v="636"/>
    <n v="0.9464285714285714"/>
    <n v="22"/>
    <n v="90"/>
    <m/>
    <n v="90"/>
    <m/>
    <m/>
    <m/>
    <m/>
    <n v="0.9464285714285714"/>
    <n v="0.9405"/>
    <n v="0.95389999999999997"/>
    <n v="109"/>
    <n v="108"/>
    <n v="109"/>
    <n v="104"/>
    <n v="100"/>
    <n v="106"/>
    <s v="Atlantic Housing Partners, LLLP"/>
    <m/>
    <n v="28.832211999999998"/>
    <n v="-81.830806999999993"/>
  </r>
  <r>
    <n v="2035"/>
    <x v="29"/>
    <s v="Lake - Family|MR - Active"/>
    <x v="4"/>
    <s v="Spring Lake Cove I"/>
    <s v="HC4 '08|LB '07|S '09"/>
    <s v="Family|MR"/>
    <s v="Active"/>
    <n v="1"/>
    <n v="96"/>
    <n v="576"/>
    <n v="548"/>
    <n v="0.95138888888888884"/>
    <n v="28"/>
    <n v="68"/>
    <m/>
    <n v="68"/>
    <m/>
    <m/>
    <m/>
    <m/>
    <n v="0.95138888888888884"/>
    <n v="0.97570000000000001"/>
    <n v="0.98440000000000005"/>
    <n v="92"/>
    <n v="91"/>
    <n v="92"/>
    <n v="93"/>
    <n v="91"/>
    <n v="89"/>
    <s v="Atlantic Housing Partners, LLLP"/>
    <m/>
    <n v="28.875043000000002"/>
    <n v="-81.909105999999994"/>
  </r>
  <r>
    <n v="192"/>
    <x v="30"/>
    <s v="Lee - Elderly - Active"/>
    <x v="0"/>
    <s v="Coral Village"/>
    <s v="HC9 '97|H '97"/>
    <s v="Elderly"/>
    <s v="Active"/>
    <n v="1"/>
    <n v="64"/>
    <n v="384"/>
    <n v="375"/>
    <n v="0.9765625"/>
    <n v="0"/>
    <n v="64"/>
    <n v="64"/>
    <m/>
    <m/>
    <m/>
    <m/>
    <m/>
    <n v="0.9765625"/>
    <n v="0.99739999999999995"/>
    <n v="0.97919999999999996"/>
    <n v="63"/>
    <n v="61"/>
    <n v="62"/>
    <n v="62"/>
    <n v="63"/>
    <n v="64"/>
    <s v="National Development of America, Inc."/>
    <m/>
    <n v="26.654299999999999"/>
    <n v="-81.952600000000004"/>
  </r>
  <r>
    <n v="1119"/>
    <x v="30"/>
    <s v="Lee - Elderly - Active"/>
    <x v="0"/>
    <s v="Heron Pond"/>
    <s v="HC4 '02|LB '02|S '02"/>
    <s v="Elderly"/>
    <s v="Active"/>
    <n v="1"/>
    <n v="156"/>
    <n v="936"/>
    <n v="929"/>
    <n v="0.99252136752136755"/>
    <n v="0"/>
    <n v="156"/>
    <n v="125"/>
    <n v="31"/>
    <m/>
    <m/>
    <m/>
    <m/>
    <n v="0.99252136752136755"/>
    <n v="0.99250000000000005"/>
    <n v="0.97970000000000002"/>
    <n v="152"/>
    <n v="155"/>
    <n v="156"/>
    <n v="155"/>
    <n v="155"/>
    <n v="156"/>
    <s v="Carlisle Development Group"/>
    <m/>
    <n v="26.621099999999998"/>
    <n v="-81.646600000000007"/>
  </r>
  <r>
    <n v="1795"/>
    <x v="30"/>
    <s v="Lee - Elderly - Active"/>
    <x v="0"/>
    <s v="Heron Pond II"/>
    <s v="HC9 '06"/>
    <s v="Elderly"/>
    <s v="Active"/>
    <n v="1"/>
    <n v="100"/>
    <n v="600"/>
    <n v="593"/>
    <n v="0.98833333333333329"/>
    <n v="0"/>
    <n v="100"/>
    <n v="80"/>
    <n v="20"/>
    <m/>
    <m/>
    <m/>
    <m/>
    <n v="0.98833333333333329"/>
    <n v="0.98499999999999999"/>
    <n v="0.97670000000000001"/>
    <n v="98"/>
    <n v="99"/>
    <n v="100"/>
    <n v="97"/>
    <n v="100"/>
    <n v="99"/>
    <s v="Carlisle Development Group"/>
    <m/>
    <n v="26.622917000000001"/>
    <n v="-81.651611000000003"/>
  </r>
  <r>
    <n v="1332"/>
    <x v="30"/>
    <s v="Lee - Elderly - Active"/>
    <x v="0"/>
    <s v="Mariner's Landing"/>
    <s v="HC9 '03|S '03"/>
    <s v="Elderly"/>
    <s v="Active"/>
    <n v="1"/>
    <n v="112"/>
    <n v="672"/>
    <n v="667"/>
    <n v="0.99255952380952384"/>
    <n v="0"/>
    <n v="112"/>
    <n v="90"/>
    <n v="22"/>
    <m/>
    <m/>
    <m/>
    <m/>
    <n v="0.99255952380952384"/>
    <n v="0.98360000000000003"/>
    <n v="0.97919999999999996"/>
    <n v="111"/>
    <n v="112"/>
    <n v="110"/>
    <n v="111"/>
    <n v="111"/>
    <n v="112"/>
    <s v="Creative Choice Homes, Inc."/>
    <m/>
    <n v="26.611599999999999"/>
    <n v="-81.869399999999999"/>
  </r>
  <r>
    <n v="2010"/>
    <x v="30"/>
    <s v="Lee - Elderly - Active"/>
    <x v="0"/>
    <s v="Renaissance Preserve Senior"/>
    <s v="ELI '07|HC4 '09|LB '07|S '07"/>
    <s v="Elderly"/>
    <s v="Active"/>
    <n v="1"/>
    <n v="120"/>
    <n v="600"/>
    <n v="591"/>
    <n v="0.98499999999999999"/>
    <n v="0"/>
    <n v="120"/>
    <n v="96"/>
    <n v="24"/>
    <m/>
    <m/>
    <m/>
    <m/>
    <n v="0.98499999999999999"/>
    <n v="0.99170000000000003"/>
    <n v="0.99029999999999996"/>
    <m/>
    <n v="117"/>
    <n v="119"/>
    <n v="119"/>
    <n v="119"/>
    <n v="117"/>
    <s v="Housing Authority City of Fort Myers"/>
    <m/>
    <n v="26.647694000000001"/>
    <n v="-81.828500000000005"/>
  </r>
  <r>
    <n v="2731"/>
    <x v="30"/>
    <s v="Lee - Elderly - Pipeline"/>
    <x v="1"/>
    <s v="Oasis at Renaissance Preserve"/>
    <s v="HC4 '15|LB '15"/>
    <s v="Elderly"/>
    <s v="Pipeline"/>
    <n v="1"/>
    <n v="100"/>
    <n v="0"/>
    <n v="0"/>
    <n v="0"/>
    <n v="0"/>
    <n v="100"/>
    <n v="80"/>
    <n v="20"/>
    <m/>
    <m/>
    <m/>
    <m/>
    <m/>
    <m/>
    <m/>
    <m/>
    <m/>
    <m/>
    <m/>
    <m/>
    <m/>
    <m/>
    <m/>
    <n v="26.645368000000001"/>
    <n v="-81.827597999999995"/>
  </r>
  <r>
    <n v="79"/>
    <x v="30"/>
    <s v="Lee - Family - Active"/>
    <x v="2"/>
    <s v="Bernwood Trace"/>
    <s v="ELI '10|HC4 '99|B '99"/>
    <s v="Family"/>
    <s v="Active"/>
    <n v="1"/>
    <n v="340"/>
    <n v="2040"/>
    <n v="2025"/>
    <n v="0.99264705882352944"/>
    <n v="0"/>
    <n v="340"/>
    <m/>
    <n v="340"/>
    <m/>
    <m/>
    <n v="33"/>
    <m/>
    <n v="0.99264705882352944"/>
    <n v="0.9819"/>
    <n v="0.99219999999999997"/>
    <n v="340"/>
    <n v="340"/>
    <n v="337"/>
    <n v="335"/>
    <n v="337"/>
    <n v="336"/>
    <s v="Cornerstone Group Development LLC"/>
    <m/>
    <n v="26.598777777799999"/>
    <n v="-81.813833333299996"/>
  </r>
  <r>
    <n v="107"/>
    <x v="30"/>
    <s v="Lee - Family - Active"/>
    <x v="2"/>
    <s v="Brittany I"/>
    <s v="HC9 '98"/>
    <s v="Family"/>
    <s v="Active"/>
    <n v="1"/>
    <n v="208"/>
    <n v="1248"/>
    <n v="1218"/>
    <n v="0.97596153846153844"/>
    <n v="0"/>
    <n v="208"/>
    <m/>
    <n v="208"/>
    <m/>
    <m/>
    <m/>
    <m/>
    <n v="0.97596153846153844"/>
    <n v="0.9335"/>
    <n v="0.92789999999999995"/>
    <n v="205"/>
    <n v="199"/>
    <n v="205"/>
    <n v="203"/>
    <n v="202"/>
    <n v="204"/>
    <s v="Brittany Partners IV LLC"/>
    <m/>
    <n v="26.607800000000001"/>
    <n v="-81.8309"/>
  </r>
  <r>
    <n v="108"/>
    <x v="30"/>
    <s v="Lee - Family - Active"/>
    <x v="2"/>
    <s v="Brittany II"/>
    <s v="HC4 '00"/>
    <s v="Family"/>
    <s v="Active"/>
    <n v="1"/>
    <n v="112"/>
    <n v="672"/>
    <n v="669"/>
    <n v="0.9955357142857143"/>
    <n v="0"/>
    <n v="112"/>
    <m/>
    <n v="112"/>
    <m/>
    <m/>
    <m/>
    <m/>
    <n v="0.9955357142857143"/>
    <n v="0.94940000000000002"/>
    <n v="0.94350000000000001"/>
    <n v="112"/>
    <n v="111"/>
    <n v="111"/>
    <n v="111"/>
    <n v="112"/>
    <n v="112"/>
    <s v="Brittany Partners IV LLC"/>
    <m/>
    <n v="26.607800000000001"/>
    <n v="-81.8309"/>
  </r>
  <r>
    <n v="2737"/>
    <x v="30"/>
    <s v="Lee - Family - Active"/>
    <x v="2"/>
    <s v="Brookside Village"/>
    <s v="ELI '14|HC4 '15|B '15|S '14"/>
    <s v="Family"/>
    <s v="Active"/>
    <n v="1"/>
    <n v="50"/>
    <n v="300"/>
    <n v="300"/>
    <n v="1"/>
    <n v="0"/>
    <n v="50"/>
    <m/>
    <n v="50"/>
    <m/>
    <m/>
    <n v="5"/>
    <m/>
    <n v="1"/>
    <n v="0.99"/>
    <m/>
    <n v="50"/>
    <n v="50"/>
    <n v="50"/>
    <n v="50"/>
    <n v="50"/>
    <n v="50"/>
    <s v="Southport Financial Services, Inc"/>
    <m/>
    <n v="26.658804"/>
    <n v="-81.828237999999999"/>
  </r>
  <r>
    <n v="213"/>
    <x v="30"/>
    <s v="Lee - Family - Active"/>
    <x v="2"/>
    <s v="Crossings at Cape Coral"/>
    <s v="HC4 '02|S '99"/>
    <s v="Family"/>
    <s v="Active"/>
    <n v="1"/>
    <n v="168"/>
    <n v="1008"/>
    <n v="958"/>
    <n v="0.95039682539682535"/>
    <n v="0"/>
    <n v="168"/>
    <m/>
    <n v="168"/>
    <m/>
    <m/>
    <m/>
    <m/>
    <n v="0.95039682539682535"/>
    <n v="0.97619999999999996"/>
    <n v="0.97419999999999995"/>
    <n v="159"/>
    <n v="158"/>
    <n v="158"/>
    <n v="161"/>
    <n v="161"/>
    <n v="161"/>
    <s v="Equity Management Partners Inc."/>
    <m/>
    <n v="26.672000000000001"/>
    <n v="-81.922700000000006"/>
  </r>
  <r>
    <n v="2548"/>
    <x v="30"/>
    <s v="Lee - Family - Active"/>
    <x v="2"/>
    <s v="East Pointe Place"/>
    <s v="HC9 '12"/>
    <s v="Family"/>
    <s v="Active"/>
    <n v="1"/>
    <n v="86"/>
    <n v="516"/>
    <n v="512"/>
    <n v="0.99224806201550386"/>
    <n v="0"/>
    <n v="86"/>
    <m/>
    <n v="86"/>
    <m/>
    <m/>
    <n v="9"/>
    <m/>
    <n v="0.99224806201550386"/>
    <n v="0.98640000000000005"/>
    <n v="0.99809999999999999"/>
    <n v="85"/>
    <n v="86"/>
    <n v="86"/>
    <n v="85"/>
    <n v="85"/>
    <n v="85"/>
    <s v="Housing Authority City of Fort Myers"/>
    <n v="74"/>
    <n v="26.644166670000001"/>
    <n v="-81.842805560000002"/>
  </r>
  <r>
    <n v="1339"/>
    <x v="30"/>
    <s v="Lee - Family - Active"/>
    <x v="2"/>
    <s v="Hawk's Landing"/>
    <s v="HC4 '03|LB '03|S '03"/>
    <s v="Family"/>
    <s v="Active"/>
    <n v="1"/>
    <n v="204"/>
    <n v="1224"/>
    <n v="1215"/>
    <n v="0.99264705882352944"/>
    <n v="0"/>
    <n v="204"/>
    <m/>
    <n v="204"/>
    <m/>
    <m/>
    <m/>
    <m/>
    <n v="0.99264705882352944"/>
    <n v="0.97299999999999998"/>
    <n v="0.98450000000000004"/>
    <n v="203"/>
    <n v="203"/>
    <n v="203"/>
    <n v="203"/>
    <n v="202"/>
    <n v="201"/>
    <s v="Cornerstone Group Development LLC"/>
    <m/>
    <n v="26.545999999999999"/>
    <n v="-81.876099999999994"/>
  </r>
  <r>
    <n v="2278"/>
    <x v="30"/>
    <s v="Lee - Family - Active"/>
    <x v="2"/>
    <s v="Homes of Renaissance Preserve I"/>
    <s v="X '09|HC9 '09|H '10|T '09"/>
    <s v="Family"/>
    <s v="Active"/>
    <n v="1"/>
    <n v="96"/>
    <n v="576"/>
    <n v="563"/>
    <n v="0.97743055555555558"/>
    <n v="0"/>
    <n v="96"/>
    <m/>
    <n v="96"/>
    <m/>
    <m/>
    <n v="5"/>
    <m/>
    <n v="0.97743055555555558"/>
    <n v="0.98440000000000005"/>
    <n v="0.97219999999999995"/>
    <n v="94"/>
    <n v="95"/>
    <n v="93"/>
    <n v="95"/>
    <n v="92"/>
    <n v="94"/>
    <s v="Norstar Development USA, L.P."/>
    <m/>
    <n v="26.648140000000001"/>
    <n v="-81.831621999999996"/>
  </r>
  <r>
    <n v="2466"/>
    <x v="30"/>
    <s v="Lee - Family - Active"/>
    <x v="2"/>
    <s v="Homes of Renaissance Preserve II"/>
    <s v="X '10|HC9 '10"/>
    <s v="Family"/>
    <s v="Active"/>
    <n v="1"/>
    <n v="88"/>
    <n v="528"/>
    <n v="522"/>
    <n v="0.98863636363636365"/>
    <n v="0"/>
    <n v="88"/>
    <m/>
    <n v="88"/>
    <m/>
    <m/>
    <n v="5"/>
    <m/>
    <n v="0.98863636363636365"/>
    <n v="0.98480000000000001"/>
    <n v="0.97540000000000004"/>
    <n v="87"/>
    <n v="87"/>
    <n v="87"/>
    <n v="87"/>
    <n v="87"/>
    <n v="87"/>
    <s v="Norstar Development USA, L.P."/>
    <m/>
    <n v="26.645886000000001"/>
    <n v="-81.827072999999999"/>
  </r>
  <r>
    <n v="255"/>
    <x v="30"/>
    <s v="Lee - Family - Active"/>
    <x v="2"/>
    <s v="Lago del Sol"/>
    <s v="HC9 '95|S '94"/>
    <s v="Family"/>
    <s v="Active"/>
    <n v="1"/>
    <n v="376"/>
    <n v="2256"/>
    <n v="1948"/>
    <n v="0.86347517730496459"/>
    <n v="0"/>
    <n v="376"/>
    <m/>
    <n v="376"/>
    <m/>
    <m/>
    <m/>
    <m/>
    <n v="0.86347517730496459"/>
    <n v="0.89890000000000003"/>
    <n v="0.90649999999999997"/>
    <n v="328"/>
    <n v="323"/>
    <n v="326"/>
    <n v="322"/>
    <n v="325"/>
    <n v="324"/>
    <s v="Pacifica Companies LLC"/>
    <m/>
    <n v="26.520099999999999"/>
    <n v="-81.933099999999996"/>
  </r>
  <r>
    <n v="2561"/>
    <x v="30"/>
    <s v="Lee - Family - Active"/>
    <x v="2"/>
    <s v="Landings at East Pointe"/>
    <s v="HC9 '12"/>
    <s v="Family"/>
    <s v="Active"/>
    <n v="1"/>
    <n v="126"/>
    <n v="756"/>
    <n v="743"/>
    <n v="0.98280423280423279"/>
    <n v="0"/>
    <n v="126"/>
    <m/>
    <n v="126"/>
    <m/>
    <m/>
    <n v="13"/>
    <m/>
    <n v="0.98280423280423279"/>
    <n v="0.98409999999999997"/>
    <n v="0.99070000000000003"/>
    <n v="124"/>
    <n v="123"/>
    <n v="124"/>
    <n v="125"/>
    <n v="125"/>
    <n v="122"/>
    <s v="Housing Authority City of Fort Myers"/>
    <n v="126"/>
    <n v="26.643222222222199"/>
    <n v="-81.839583333333294"/>
  </r>
  <r>
    <n v="1861"/>
    <x v="30"/>
    <s v="Lee - Family - Active"/>
    <x v="2"/>
    <s v="Maple Crest"/>
    <s v="HC9 '06"/>
    <s v="Family"/>
    <s v="Active"/>
    <n v="1"/>
    <n v="118"/>
    <n v="708"/>
    <n v="696"/>
    <n v="0.98305084745762716"/>
    <n v="0"/>
    <n v="118"/>
    <m/>
    <n v="118"/>
    <m/>
    <m/>
    <m/>
    <m/>
    <n v="0.98305084745762716"/>
    <n v="0.98160000000000003"/>
    <n v="0.94069999999999998"/>
    <n v="117"/>
    <n v="117"/>
    <n v="117"/>
    <n v="113"/>
    <n v="115"/>
    <n v="117"/>
    <s v="Beneficial Communities LLC"/>
    <m/>
    <n v="26.610099999999999"/>
    <n v="-81.857200000000006"/>
  </r>
  <r>
    <n v="607"/>
    <x v="30"/>
    <s v="Lee - Family - Active"/>
    <x v="2"/>
    <s v="Park Place II - Lehigh Acres"/>
    <s v="HC9 '93"/>
    <s v="Family"/>
    <s v="Active"/>
    <n v="1"/>
    <n v="35"/>
    <n v="210"/>
    <n v="208"/>
    <n v="0.99047619047619051"/>
    <n v="0"/>
    <n v="35"/>
    <m/>
    <n v="35"/>
    <m/>
    <m/>
    <m/>
    <m/>
    <n v="0.99047619047619051"/>
    <n v="0.97619999999999996"/>
    <n v="0.98570000000000002"/>
    <n v="35"/>
    <n v="34"/>
    <n v="34"/>
    <n v="35"/>
    <n v="35"/>
    <n v="35"/>
    <s v="Park Place Apartments - Lehigh Acres, LLC"/>
    <m/>
    <n v="26.590695"/>
    <n v="-81.632751999999996"/>
  </r>
  <r>
    <n v="1090"/>
    <x v="30"/>
    <s v="Lee - Family - Active"/>
    <x v="2"/>
    <s v="Pueblo Bonito II"/>
    <s v="H '01"/>
    <s v="Family"/>
    <s v="Active"/>
    <n v="1"/>
    <n v="20"/>
    <n v="120"/>
    <n v="119"/>
    <n v="0.9916666666666667"/>
    <n v="0"/>
    <n v="20"/>
    <m/>
    <n v="20"/>
    <m/>
    <m/>
    <m/>
    <m/>
    <n v="0.9916666666666667"/>
    <n v="0.99170000000000003"/>
    <n v="1"/>
    <n v="19"/>
    <n v="20"/>
    <n v="20"/>
    <n v="20"/>
    <n v="20"/>
    <n v="20"/>
    <s v="Partnership in Housing, Inc"/>
    <m/>
    <n v="26.3597"/>
    <n v="-81.792699999999996"/>
  </r>
  <r>
    <n v="1454"/>
    <x v="30"/>
    <s v="Lee - Family - Active"/>
    <x v="2"/>
    <s v="Pueblo Bonito III"/>
    <s v="H '04"/>
    <s v="Family"/>
    <s v="Active"/>
    <n v="1"/>
    <n v="30"/>
    <n v="180"/>
    <n v="178"/>
    <n v="0.98888888888888893"/>
    <n v="0"/>
    <n v="30"/>
    <m/>
    <n v="30"/>
    <m/>
    <m/>
    <m/>
    <m/>
    <n v="0.98888888888888893"/>
    <n v="0.9889"/>
    <n v="0.98329999999999995"/>
    <n v="30"/>
    <n v="30"/>
    <n v="30"/>
    <n v="29"/>
    <n v="29"/>
    <n v="30"/>
    <s v="Partnership in Housing, Inc"/>
    <m/>
    <n v="26.3597"/>
    <n v="-81.792699999999996"/>
  </r>
  <r>
    <n v="37"/>
    <x v="30"/>
    <s v="Lee - Family - Active"/>
    <x v="2"/>
    <s v="Vista Palms"/>
    <s v="ELI '10|G '99|HC4 '01|LB '99|S '01|SMI '10"/>
    <s v="Family"/>
    <s v="Active"/>
    <n v="1"/>
    <n v="229"/>
    <n v="1374"/>
    <n v="1229"/>
    <n v="0.89446870451237259"/>
    <n v="0"/>
    <n v="229"/>
    <m/>
    <n v="229"/>
    <m/>
    <m/>
    <n v="23"/>
    <m/>
    <n v="0.89446870451237259"/>
    <n v="0.93300000000000005"/>
    <n v="0.99129999999999996"/>
    <n v="210"/>
    <n v="202"/>
    <n v="207"/>
    <n v="210"/>
    <n v="201"/>
    <n v="199"/>
    <s v="Creative Choice Homes, Inc."/>
    <m/>
    <n v="26.593439"/>
    <n v="-81.641378000000003"/>
  </r>
  <r>
    <n v="945"/>
    <x v="30"/>
    <s v="Lee - Family - Active"/>
    <x v="2"/>
    <s v="Westchase"/>
    <s v="HC4 '98|B '98"/>
    <s v="Family"/>
    <s v="Active"/>
    <n v="1"/>
    <n v="352"/>
    <n v="2112"/>
    <n v="2013"/>
    <n v="0.953125"/>
    <n v="0"/>
    <n v="352"/>
    <m/>
    <n v="352"/>
    <m/>
    <m/>
    <m/>
    <m/>
    <n v="0.953125"/>
    <n v="0.97270000000000001"/>
    <n v="0.98580000000000001"/>
    <n v="337"/>
    <n v="335"/>
    <n v="334"/>
    <n v="334"/>
    <n v="336"/>
    <n v="337"/>
    <s v="Starwood Capital Group"/>
    <m/>
    <n v="26.6068"/>
    <n v="-81.850800000000007"/>
  </r>
  <r>
    <n v="952"/>
    <x v="30"/>
    <s v="Lee - Family - Active"/>
    <x v="2"/>
    <s v="Westwood - Fort Myers"/>
    <s v="ELI '11|HC4 '01|B '01"/>
    <s v="Family"/>
    <s v="Active"/>
    <n v="1"/>
    <n v="288"/>
    <n v="1728"/>
    <n v="1672"/>
    <n v="0.96759259259259256"/>
    <n v="0"/>
    <n v="288"/>
    <m/>
    <n v="288"/>
    <m/>
    <m/>
    <n v="29"/>
    <m/>
    <n v="0.96759259259259256"/>
    <n v="0.98670000000000002"/>
    <n v="0.96699999999999997"/>
    <n v="276"/>
    <n v="279"/>
    <n v="280"/>
    <n v="285"/>
    <n v="280"/>
    <n v="272"/>
    <s v="Starwood Capital Group"/>
    <m/>
    <n v="26.608599999999999"/>
    <n v="-81.850999999999999"/>
  </r>
  <r>
    <n v="389"/>
    <x v="30"/>
    <s v="Lee - Family|MR - Active"/>
    <x v="4"/>
    <s v="Iona Lakes"/>
    <s v="B '00"/>
    <s v="Family|MR"/>
    <s v="Active"/>
    <n v="1"/>
    <n v="350"/>
    <n v="2100"/>
    <n v="1970"/>
    <n v="0.93809523809523809"/>
    <n v="350"/>
    <n v="313"/>
    <m/>
    <n v="313"/>
    <m/>
    <m/>
    <m/>
    <m/>
    <n v="0.93809523809523809"/>
    <n v="0.95899999999999996"/>
    <n v="0.94669999999999999"/>
    <n v="336"/>
    <n v="334"/>
    <n v="328"/>
    <n v="325"/>
    <n v="320"/>
    <n v="327"/>
    <s v="Northland Investment Corporation"/>
    <m/>
    <n v="26.519500000000001"/>
    <n v="-81.961200000000005"/>
  </r>
  <r>
    <n v="2710"/>
    <x v="30"/>
    <s v="Lee - Family|MR - Lease-Up"/>
    <x v="11"/>
    <s v="Homes of Renaissance Preserve III"/>
    <s v="HC9 '14"/>
    <s v="Family|MR"/>
    <s v="Lease-Up"/>
    <n v="1"/>
    <n v="88"/>
    <n v="528"/>
    <n v="430"/>
    <n v="0.81439393939393945"/>
    <n v="16"/>
    <n v="72"/>
    <m/>
    <n v="72"/>
    <m/>
    <m/>
    <n v="14"/>
    <m/>
    <n v="0.81439393939393945"/>
    <n v="0.29549999999999998"/>
    <m/>
    <n v="72"/>
    <n v="71"/>
    <n v="71"/>
    <n v="72"/>
    <n v="72"/>
    <n v="72"/>
    <s v="Norstar Development USA, L.P."/>
    <m/>
    <n v="26.645205000000001"/>
    <n v="-81.831159"/>
  </r>
  <r>
    <n v="659"/>
    <x v="30"/>
    <s v="Lee - FW|FW|MR - Active"/>
    <x v="10"/>
    <s v="Pueblo Bonito"/>
    <s v="H '99"/>
    <s v="FW|FW|MR"/>
    <s v="Active"/>
    <n v="1"/>
    <n v="80"/>
    <n v="480"/>
    <n v="478"/>
    <n v="0.99583333333333335"/>
    <n v="2"/>
    <n v="78"/>
    <m/>
    <m/>
    <n v="78"/>
    <m/>
    <m/>
    <m/>
    <n v="0.99583333333333335"/>
    <n v="0.96250000000000002"/>
    <n v="0.98960000000000004"/>
    <n v="80"/>
    <n v="80"/>
    <n v="79"/>
    <n v="79"/>
    <n v="80"/>
    <n v="80"/>
    <s v="Partnership in Housing, Inc"/>
    <m/>
    <n v="26.3597"/>
    <n v="-81.792699999999996"/>
  </r>
  <r>
    <n v="1155"/>
    <x v="31"/>
    <s v="Leon - Elderly - Active"/>
    <x v="0"/>
    <s v="Jamestown Woods"/>
    <s v="HC9 '02|S '02"/>
    <s v="Elderly"/>
    <s v="Active"/>
    <n v="1"/>
    <n v="150"/>
    <n v="900"/>
    <n v="866"/>
    <n v="0.9622222222222222"/>
    <n v="0"/>
    <n v="150"/>
    <n v="120"/>
    <n v="30"/>
    <m/>
    <m/>
    <m/>
    <m/>
    <n v="0.9622222222222222"/>
    <n v="0.97670000000000001"/>
    <n v="0.97560000000000002"/>
    <n v="144"/>
    <n v="144"/>
    <n v="146"/>
    <n v="145"/>
    <n v="142"/>
    <n v="145"/>
    <s v="Gatehouse Group, Inc."/>
    <m/>
    <n v="30.4939"/>
    <n v="-84.248999999999995"/>
  </r>
  <r>
    <n v="2760"/>
    <x v="31"/>
    <s v="Leon - Elderly - Lease-Up"/>
    <x v="7"/>
    <s v="Kenwood Place"/>
    <s v="HC9 '15"/>
    <s v="Elderly"/>
    <s v="Lease-Up"/>
    <n v="1"/>
    <n v="112"/>
    <n v="224"/>
    <n v="41"/>
    <n v="0.18303571428571427"/>
    <n v="0"/>
    <n v="112"/>
    <n v="89"/>
    <n v="23"/>
    <m/>
    <m/>
    <n v="6"/>
    <m/>
    <n v="0.18303571428571427"/>
    <m/>
    <m/>
    <n v="27"/>
    <n v="14"/>
    <m/>
    <m/>
    <m/>
    <m/>
    <s v="Wendover Housing Partners LLC"/>
    <m/>
    <n v="30.455527780000001"/>
    <n v="-84.357138890000002"/>
  </r>
  <r>
    <n v="2683"/>
    <x v="31"/>
    <s v="Leon - Elderly - Pipeline"/>
    <x v="1"/>
    <s v="Brookestone I"/>
    <s v="ELI '14|HC4 '16|B '16|S '14"/>
    <s v="Elderly"/>
    <s v="Pipeline"/>
    <n v="1"/>
    <n v="108"/>
    <n v="0"/>
    <n v="0"/>
    <n v="0"/>
    <n v="0"/>
    <n v="108"/>
    <n v="87"/>
    <n v="21"/>
    <m/>
    <m/>
    <n v="6"/>
    <m/>
    <m/>
    <m/>
    <m/>
    <m/>
    <m/>
    <m/>
    <m/>
    <m/>
    <m/>
    <m/>
    <m/>
    <n v="30.425972000000002"/>
    <n v="-84.217222000000007"/>
  </r>
  <r>
    <n v="292"/>
    <x v="31"/>
    <s v="Leon - Family - Active"/>
    <x v="2"/>
    <s v="Glen Oaks"/>
    <s v="HC4 '98|H '96"/>
    <s v="Family"/>
    <s v="Active"/>
    <n v="1"/>
    <n v="256"/>
    <n v="1536"/>
    <n v="1444"/>
    <n v="0.94010416666666663"/>
    <n v="0"/>
    <n v="256"/>
    <m/>
    <n v="256"/>
    <m/>
    <m/>
    <m/>
    <m/>
    <n v="0.94010416666666663"/>
    <n v="0.89059999999999995"/>
    <n v="0.85809999999999997"/>
    <n v="249"/>
    <n v="241"/>
    <n v="241"/>
    <n v="231"/>
    <n v="241"/>
    <n v="241"/>
    <s v="Decro Corporation"/>
    <m/>
    <n v="30.417100000000001"/>
    <n v="-84.234999999999999"/>
  </r>
  <r>
    <n v="1552"/>
    <x v="31"/>
    <s v="Leon - Family - Active"/>
    <x v="2"/>
    <s v="Goodbread Hills"/>
    <s v="HC9 '05"/>
    <s v="Family"/>
    <s v="Active"/>
    <n v="1"/>
    <n v="93"/>
    <n v="558"/>
    <n v="537"/>
    <n v="0.9623655913978495"/>
    <n v="0"/>
    <n v="93"/>
    <m/>
    <n v="93"/>
    <m/>
    <m/>
    <m/>
    <m/>
    <n v="0.9623655913978495"/>
    <n v="0.95699999999999996"/>
    <n v="0.94799999999999995"/>
    <n v="89"/>
    <n v="91"/>
    <n v="91"/>
    <n v="90"/>
    <n v="87"/>
    <n v="89"/>
    <s v="Tallahassee Housing Authority"/>
    <m/>
    <n v="30.453099999999999"/>
    <n v="-84.288499999999999"/>
  </r>
  <r>
    <n v="2495"/>
    <x v="31"/>
    <s v="Leon - Family - Active"/>
    <x v="2"/>
    <s v="Griffin Heights"/>
    <s v="HC4 '11|B '10"/>
    <s v="Family"/>
    <s v="Active"/>
    <n v="1"/>
    <n v="100"/>
    <n v="600"/>
    <n v="590"/>
    <n v="0.98333333333333328"/>
    <n v="0"/>
    <n v="100"/>
    <m/>
    <n v="100"/>
    <m/>
    <m/>
    <m/>
    <m/>
    <n v="0.98333333333333328"/>
    <n v="0.95830000000000004"/>
    <n v="0.97499999999999998"/>
    <n v="97"/>
    <n v="99"/>
    <n v="98"/>
    <n v="100"/>
    <n v="99"/>
    <n v="97"/>
    <s v="Stratford Capital Group LLC"/>
    <n v="100"/>
    <n v="30.453779000000001"/>
    <n v="-84.307473000000002"/>
  </r>
  <r>
    <n v="1486"/>
    <x v="31"/>
    <s v="Leon - Family - Active"/>
    <x v="2"/>
    <s v="Hickory Hill"/>
    <s v="HC9 '04"/>
    <s v="Family"/>
    <s v="Active"/>
    <n v="1"/>
    <n v="128"/>
    <n v="768"/>
    <n v="579"/>
    <n v="0.75390625"/>
    <n v="0"/>
    <n v="128"/>
    <m/>
    <n v="128"/>
    <m/>
    <m/>
    <m/>
    <m/>
    <n v="0.75390625"/>
    <n v="0.77600000000000002"/>
    <n v="0.86070000000000002"/>
    <n v="98"/>
    <n v="97"/>
    <n v="95"/>
    <n v="94"/>
    <n v="98"/>
    <n v="97"/>
    <s v="Creative Choice Homes, Inc."/>
    <m/>
    <n v="30.4345"/>
    <n v="-84.3249"/>
  </r>
  <r>
    <n v="553"/>
    <x v="31"/>
    <s v="Leon - Family - Active"/>
    <x v="2"/>
    <s v="Oak Pointe"/>
    <s v="HC9 '93"/>
    <s v="Family"/>
    <s v="Active"/>
    <n v="1"/>
    <n v="184"/>
    <n v="1104"/>
    <n v="1019"/>
    <n v="0.92300724637681164"/>
    <n v="0"/>
    <n v="184"/>
    <m/>
    <n v="184"/>
    <m/>
    <m/>
    <m/>
    <m/>
    <n v="0.92300724637681164"/>
    <n v="0.91669999999999996"/>
    <n v="0.91669999999999996"/>
    <n v="170"/>
    <n v="171"/>
    <n v="171"/>
    <n v="171"/>
    <n v="169"/>
    <n v="167"/>
    <s v="Nepsa Property Investors Inc."/>
    <m/>
    <n v="30.4664"/>
    <n v="-84.229799999999997"/>
  </r>
  <r>
    <n v="755"/>
    <x v="31"/>
    <s v="Leon - Family - Active"/>
    <x v="2"/>
    <s v="Savannah Sound"/>
    <s v="HC9 '93"/>
    <s v="Family"/>
    <s v="Active"/>
    <n v="1"/>
    <n v="160"/>
    <n v="960"/>
    <n v="889"/>
    <n v="0.92604166666666665"/>
    <n v="0"/>
    <n v="160"/>
    <m/>
    <n v="160"/>
    <m/>
    <m/>
    <m/>
    <m/>
    <n v="0.92604166666666665"/>
    <n v="0.95940000000000003"/>
    <n v="0.95420000000000005"/>
    <n v="146"/>
    <n v="146"/>
    <n v="143"/>
    <n v="151"/>
    <n v="151"/>
    <n v="152"/>
    <s v="RST Development LLC"/>
    <m/>
    <n v="30.488344000000001"/>
    <n v="-84.244311999999994"/>
  </r>
  <r>
    <n v="802"/>
    <x v="31"/>
    <s v="Leon - Family - Active"/>
    <x v="2"/>
    <s v="Springwood - Tallahassee"/>
    <s v="HC9 '94"/>
    <s v="Family"/>
    <s v="Active"/>
    <n v="1"/>
    <n v="113"/>
    <n v="678"/>
    <n v="637"/>
    <n v="0.93952802359882004"/>
    <n v="0"/>
    <n v="113"/>
    <m/>
    <n v="113"/>
    <m/>
    <m/>
    <m/>
    <m/>
    <n v="0.93952802359882004"/>
    <n v="0.91449999999999998"/>
    <n v="0.94840000000000002"/>
    <n v="104"/>
    <n v="106"/>
    <n v="110"/>
    <n v="110"/>
    <n v="105"/>
    <n v="102"/>
    <s v="Nepsa Property Investors Inc."/>
    <m/>
    <n v="30.4818"/>
    <n v="-84.319299999999998"/>
  </r>
  <r>
    <n v="1349"/>
    <x v="31"/>
    <s v="Leon - Family - Active"/>
    <x v="2"/>
    <s v="Sunrise Place"/>
    <s v="HC4 '12|B '12|S '03"/>
    <s v="Family"/>
    <s v="Active"/>
    <n v="1"/>
    <n v="99"/>
    <n v="594"/>
    <n v="548"/>
    <n v="0.92255892255892258"/>
    <n v="0"/>
    <n v="99"/>
    <m/>
    <n v="99"/>
    <m/>
    <m/>
    <m/>
    <m/>
    <n v="0.92255892255892258"/>
    <n v="0.97809999999999997"/>
    <n v="0.96460000000000001"/>
    <n v="90"/>
    <n v="90"/>
    <n v="93"/>
    <n v="91"/>
    <n v="93"/>
    <n v="91"/>
    <s v="Southport Financial Services, Inc"/>
    <n v="99"/>
    <n v="30.415400000000002"/>
    <n v="-84.275099999999995"/>
  </r>
  <r>
    <n v="53"/>
    <x v="31"/>
    <s v="Leon - Family|MR - Active"/>
    <x v="4"/>
    <s v="Augustine Club"/>
    <s v="B '07"/>
    <s v="Family|MR"/>
    <s v="Active"/>
    <n v="1"/>
    <n v="222"/>
    <n v="1332"/>
    <n v="1218"/>
    <n v="0.9144144144144144"/>
    <n v="177"/>
    <n v="170"/>
    <m/>
    <n v="170"/>
    <m/>
    <m/>
    <m/>
    <m/>
    <n v="0.9144144144144144"/>
    <n v="0.94669999999999999"/>
    <n v="0.91520000000000001"/>
    <n v="206"/>
    <n v="201"/>
    <n v="202"/>
    <n v="206"/>
    <n v="204"/>
    <n v="199"/>
    <s v="Community Builders Inc."/>
    <m/>
    <n v="30.425599999999999"/>
    <n v="-84.2453"/>
  </r>
  <r>
    <n v="999"/>
    <x v="31"/>
    <s v="Leon - Family|MR - Active"/>
    <x v="4"/>
    <s v="Cypress Pointe - Tallahassee"/>
    <s v="B '07"/>
    <s v="Family|MR"/>
    <s v="Active"/>
    <n v="1"/>
    <n v="352"/>
    <n v="1760"/>
    <n v="1693"/>
    <n v="0.96193181818181817"/>
    <n v="281"/>
    <n v="269"/>
    <m/>
    <n v="269"/>
    <m/>
    <m/>
    <m/>
    <m/>
    <n v="0.96193181818181817"/>
    <n v="0.95689999999999997"/>
    <n v="0.92659999999999998"/>
    <m/>
    <n v="332"/>
    <n v="338"/>
    <n v="341"/>
    <n v="342"/>
    <n v="340"/>
    <s v="Community Builders Inc."/>
    <m/>
    <n v="30.507200000000001"/>
    <n v="-84.244200000000006"/>
  </r>
  <r>
    <n v="2130"/>
    <x v="31"/>
    <s v="Leon - Family|MR - Active"/>
    <x v="4"/>
    <s v="Lakes at San Marcos"/>
    <s v="HC4 '08|LB '08"/>
    <s v="Family|MR"/>
    <s v="Active"/>
    <n v="1"/>
    <n v="312"/>
    <n v="1872"/>
    <n v="1757"/>
    <n v="0.93856837606837606"/>
    <n v="78"/>
    <n v="234"/>
    <m/>
    <n v="234"/>
    <m/>
    <m/>
    <m/>
    <m/>
    <n v="0.93856837606837606"/>
    <n v="0.87070000000000003"/>
    <n v="0.8216"/>
    <n v="297"/>
    <n v="291"/>
    <n v="296"/>
    <n v="291"/>
    <n v="286"/>
    <n v="296"/>
    <s v="Housing Systems Incorporated"/>
    <m/>
    <n v="30.373200000000001"/>
    <n v="-84.269199999999998"/>
  </r>
  <r>
    <n v="643"/>
    <x v="31"/>
    <s v="Leon - Family|MR - Active"/>
    <x v="4"/>
    <s v="Plantations at Killearn"/>
    <s v="B '07"/>
    <s v="Family|MR"/>
    <s v="Active"/>
    <n v="1"/>
    <n v="184"/>
    <n v="1104"/>
    <n v="1057"/>
    <n v="0.95742753623188404"/>
    <n v="147"/>
    <n v="141"/>
    <m/>
    <n v="141"/>
    <m/>
    <m/>
    <m/>
    <m/>
    <n v="0.95742753623188404"/>
    <n v="0.9556"/>
    <n v="0.94750000000000001"/>
    <n v="175"/>
    <n v="178"/>
    <n v="179"/>
    <n v="179"/>
    <n v="175"/>
    <n v="171"/>
    <s v="Community Builders Inc."/>
    <m/>
    <n v="30.503900000000002"/>
    <n v="-84.242699999999999"/>
  </r>
  <r>
    <n v="2805"/>
    <x v="31"/>
    <s v="Leon - Family|MR - Pipeline"/>
    <x v="8"/>
    <s v="Casanas Village at Frenchtown Square"/>
    <s v="HC9 '15|S '15"/>
    <s v="Family|MR"/>
    <s v="Pipeline"/>
    <n v="1"/>
    <n v="88"/>
    <n v="0"/>
    <n v="0"/>
    <n v="0"/>
    <n v="8"/>
    <n v="80"/>
    <m/>
    <n v="80"/>
    <m/>
    <m/>
    <n v="5"/>
    <m/>
    <m/>
    <m/>
    <m/>
    <m/>
    <m/>
    <m/>
    <m/>
    <m/>
    <m/>
    <s v="Pinnacle Housing Group LLC"/>
    <m/>
    <n v="30.448111000000001"/>
    <n v="-84.288107999999994"/>
  </r>
  <r>
    <n v="1431"/>
    <x v="32"/>
    <s v="Levy - Family - Active"/>
    <x v="2"/>
    <s v="Arbours at Williston"/>
    <s v="HC9 '04"/>
    <s v="Family"/>
    <s v="Active"/>
    <n v="1"/>
    <n v="72"/>
    <n v="432"/>
    <n v="425"/>
    <n v="0.98379629629629628"/>
    <n v="0"/>
    <n v="72"/>
    <m/>
    <n v="72"/>
    <m/>
    <m/>
    <m/>
    <m/>
    <n v="0.98379629629629628"/>
    <n v="0.99309999999999998"/>
    <n v="0.97919999999999996"/>
    <n v="70"/>
    <n v="69"/>
    <n v="71"/>
    <n v="71"/>
    <n v="72"/>
    <n v="72"/>
    <s v="Arbour Valley Development, LLC"/>
    <m/>
    <n v="29.380600000000001"/>
    <n v="-82.450900000000004"/>
  </r>
  <r>
    <n v="1331"/>
    <x v="32"/>
    <s v="Levy - Family - Active"/>
    <x v="2"/>
    <s v="Manatee Springs"/>
    <s v="HC9 '03"/>
    <s v="Family"/>
    <s v="Active"/>
    <n v="1"/>
    <n v="72"/>
    <n v="432"/>
    <n v="426"/>
    <n v="0.98611111111111116"/>
    <n v="0"/>
    <n v="72"/>
    <m/>
    <n v="72"/>
    <m/>
    <m/>
    <m/>
    <m/>
    <n v="0.98611111111111116"/>
    <n v="0.91669999999999996"/>
    <n v="0.88660000000000005"/>
    <n v="72"/>
    <n v="71"/>
    <n v="70"/>
    <n v="71"/>
    <n v="70"/>
    <n v="72"/>
    <s v="Creative Choice Homes, Inc."/>
    <m/>
    <n v="29.4787"/>
    <n v="-82.8643"/>
  </r>
  <r>
    <n v="761"/>
    <x v="32"/>
    <s v="Levy - Family - Active"/>
    <x v="2"/>
    <s v="Seabreeze Manor"/>
    <s v="HC9 '93"/>
    <s v="Family"/>
    <s v="Active"/>
    <n v="1"/>
    <n v="36"/>
    <n v="216"/>
    <n v="201"/>
    <n v="0.93055555555555558"/>
    <n v="0"/>
    <n v="36"/>
    <m/>
    <n v="36"/>
    <m/>
    <m/>
    <m/>
    <m/>
    <n v="0.93055555555555558"/>
    <n v="0.99539999999999995"/>
    <n v="0.93520000000000003"/>
    <n v="34"/>
    <n v="32"/>
    <n v="34"/>
    <n v="34"/>
    <n v="34"/>
    <n v="33"/>
    <s v="T. Mannausa and Company"/>
    <n v="34"/>
    <n v="29.034175000000001"/>
    <n v="-82.674823000000004"/>
  </r>
  <r>
    <n v="842"/>
    <x v="32"/>
    <s v="Levy - Family - Active"/>
    <x v="2"/>
    <s v="Suwannee River Villas"/>
    <s v="HC9 '91"/>
    <s v="Family"/>
    <s v="Active"/>
    <n v="1"/>
    <n v="24"/>
    <n v="144"/>
    <n v="131"/>
    <n v="0.90972222222222221"/>
    <n v="0"/>
    <n v="24"/>
    <m/>
    <n v="24"/>
    <m/>
    <m/>
    <m/>
    <m/>
    <n v="0.90972222222222221"/>
    <n v="0.89580000000000004"/>
    <n v="0.89580000000000004"/>
    <n v="23"/>
    <n v="22"/>
    <n v="21"/>
    <n v="22"/>
    <n v="21"/>
    <n v="22"/>
    <s v="Flynn Development Corporation"/>
    <n v="22"/>
    <n v="29.5852"/>
    <n v="-82.923900000000003"/>
  </r>
  <r>
    <n v="967"/>
    <x v="32"/>
    <s v="Levy - Family - Active"/>
    <x v="2"/>
    <s v="Williston Arms I"/>
    <s v="HC9 '97"/>
    <s v="Family"/>
    <s v="Active"/>
    <n v="1"/>
    <n v="29"/>
    <n v="174"/>
    <n v="164"/>
    <n v="0.94252873563218387"/>
    <n v="0"/>
    <n v="29"/>
    <m/>
    <n v="29"/>
    <m/>
    <m/>
    <m/>
    <m/>
    <n v="0.94252873563218387"/>
    <n v="0.85629999999999995"/>
    <n v="0.92530000000000001"/>
    <n v="29"/>
    <n v="29"/>
    <n v="28"/>
    <n v="28"/>
    <n v="24"/>
    <n v="26"/>
    <s v="Parent Management Company, Inc."/>
    <n v="22"/>
    <n v="29.401399999999999"/>
    <n v="-82.450400000000002"/>
  </r>
  <r>
    <n v="1630"/>
    <x v="33"/>
    <s v="Madison - Family - Active"/>
    <x v="2"/>
    <s v="Arbours at Madison"/>
    <s v="HC9 '05"/>
    <s v="Family"/>
    <s v="Active"/>
    <n v="1"/>
    <n v="72"/>
    <n v="432"/>
    <n v="402"/>
    <n v="0.93055555555555558"/>
    <n v="0"/>
    <n v="72"/>
    <m/>
    <n v="72"/>
    <m/>
    <m/>
    <m/>
    <m/>
    <n v="0.93055555555555558"/>
    <n v="0.86570000000000003"/>
    <n v="0.97689999999999999"/>
    <n v="68"/>
    <n v="68"/>
    <n v="70"/>
    <n v="66"/>
    <n v="65"/>
    <n v="65"/>
    <s v="Arbour Valley Development, LLC"/>
    <m/>
    <n v="30.470400000000001"/>
    <n v="-83.437299999999993"/>
  </r>
  <r>
    <n v="285"/>
    <x v="33"/>
    <s v="Madison - Family - Active"/>
    <x v="2"/>
    <s v="Gardenia Square"/>
    <s v="HC9 '91"/>
    <s v="Family"/>
    <s v="Active"/>
    <n v="1"/>
    <n v="12"/>
    <n v="72"/>
    <n v="65"/>
    <n v="0.90277777777777779"/>
    <n v="0"/>
    <n v="12"/>
    <m/>
    <n v="12"/>
    <m/>
    <m/>
    <m/>
    <m/>
    <n v="0.90277777777777779"/>
    <n v="0.95830000000000004"/>
    <n v="1"/>
    <n v="10"/>
    <n v="11"/>
    <n v="11"/>
    <n v="11"/>
    <n v="11"/>
    <n v="11"/>
    <s v="Hallmark Companies, Inc."/>
    <n v="12"/>
    <n v="30.466100000000001"/>
    <n v="-83.418400000000005"/>
  </r>
  <r>
    <n v="315"/>
    <x v="33"/>
    <s v="Madison - Family - Active"/>
    <x v="2"/>
    <s v="Greenville Pointe"/>
    <s v="HC9 '92"/>
    <s v="Family"/>
    <s v="Active"/>
    <n v="1"/>
    <n v="32"/>
    <n v="192"/>
    <n v="158"/>
    <n v="0.82291666666666663"/>
    <n v="0"/>
    <n v="32"/>
    <m/>
    <n v="32"/>
    <m/>
    <m/>
    <m/>
    <m/>
    <n v="0.82291666666666663"/>
    <n v="0.89059999999999995"/>
    <n v="0.84379999999999999"/>
    <n v="26"/>
    <n v="26"/>
    <n v="26"/>
    <n v="26"/>
    <n v="26"/>
    <n v="28"/>
    <s v="Royal American Development Inc."/>
    <n v="26"/>
    <n v="30.471737999999998"/>
    <n v="-83.635461000000006"/>
  </r>
  <r>
    <n v="1929"/>
    <x v="34"/>
    <s v="Manatee - Elderly - Active"/>
    <x v="0"/>
    <s v="Bradenton Village II"/>
    <s v="HC9 '07"/>
    <s v="Elderly"/>
    <s v="Active"/>
    <n v="1"/>
    <n v="36"/>
    <n v="216"/>
    <n v="216"/>
    <n v="1"/>
    <n v="0"/>
    <n v="36"/>
    <n v="29"/>
    <n v="7"/>
    <m/>
    <m/>
    <m/>
    <m/>
    <n v="1"/>
    <n v="0.93520000000000003"/>
    <n v="0.99070000000000003"/>
    <n v="36"/>
    <n v="36"/>
    <n v="36"/>
    <n v="36"/>
    <n v="36"/>
    <n v="36"/>
    <s v="Telesis Miami Corporation"/>
    <m/>
    <n v="27.485417000000002"/>
    <n v="-82.563193999999996"/>
  </r>
  <r>
    <n v="2848"/>
    <x v="34"/>
    <s v="Manatee - Elderly - Pipeline"/>
    <x v="1"/>
    <s v="Grand Palms"/>
    <s v="HC9 '16"/>
    <s v="Elderly"/>
    <s v="Pipeline"/>
    <n v="1"/>
    <n v="72"/>
    <n v="0"/>
    <n v="0"/>
    <n v="0"/>
    <n v="0"/>
    <n v="72"/>
    <n v="58"/>
    <n v="14"/>
    <m/>
    <m/>
    <n v="4"/>
    <m/>
    <m/>
    <m/>
    <m/>
    <m/>
    <m/>
    <m/>
    <m/>
    <m/>
    <m/>
    <m/>
    <m/>
    <n v="27.483975000000001"/>
    <n v="-82.575169000000002"/>
  </r>
  <r>
    <n v="2110"/>
    <x v="34"/>
    <s v="Manatee - Elderly|MR - Active"/>
    <x v="6"/>
    <s v="DeSoto Towers"/>
    <s v="H '05|B '05"/>
    <s v="Elderly|MR"/>
    <s v="Active"/>
    <n v="1"/>
    <n v="204"/>
    <n v="1224"/>
    <n v="1214"/>
    <n v="0.99183006535947715"/>
    <n v="75"/>
    <n v="129"/>
    <n v="129"/>
    <m/>
    <m/>
    <m/>
    <m/>
    <m/>
    <n v="0.99183006535947715"/>
    <n v="0.99180000000000001"/>
    <n v="0.99180000000000001"/>
    <n v="201"/>
    <n v="202"/>
    <n v="203"/>
    <n v="203"/>
    <n v="202"/>
    <n v="203"/>
    <s v="DeSoto Towers, Inc."/>
    <m/>
    <n v="27.493901000000001"/>
    <n v="-82.577146999999997"/>
  </r>
  <r>
    <n v="93"/>
    <x v="34"/>
    <s v="Manatee - Family - Active"/>
    <x v="2"/>
    <s v="Bradenton Village"/>
    <s v="HC9 '00"/>
    <s v="Family"/>
    <s v="Active"/>
    <n v="1"/>
    <n v="160"/>
    <n v="960"/>
    <n v="892"/>
    <n v="0.9291666666666667"/>
    <n v="0"/>
    <n v="160"/>
    <m/>
    <n v="160"/>
    <m/>
    <m/>
    <m/>
    <m/>
    <n v="0.9291666666666667"/>
    <n v="0.9667"/>
    <n v="0.95520000000000005"/>
    <n v="153"/>
    <n v="147"/>
    <n v="148"/>
    <n v="150"/>
    <n v="148"/>
    <n v="146"/>
    <s v="Telesis Miami Corporation"/>
    <m/>
    <n v="27.487400000000001"/>
    <n v="-82.565399999999997"/>
  </r>
  <r>
    <n v="149"/>
    <x v="34"/>
    <s v="Manatee - Family - Active"/>
    <x v="2"/>
    <s v="Centre Court - Bradenton"/>
    <s v="HC4 '00|S '00"/>
    <s v="Family"/>
    <s v="Active"/>
    <n v="1"/>
    <n v="180"/>
    <n v="1080"/>
    <n v="1074"/>
    <n v="0.99444444444444446"/>
    <n v="0"/>
    <n v="180"/>
    <m/>
    <n v="180"/>
    <m/>
    <m/>
    <m/>
    <m/>
    <n v="0.99444444444444446"/>
    <n v="0.98799999999999999"/>
    <n v="0.98980000000000001"/>
    <n v="179"/>
    <n v="178"/>
    <n v="180"/>
    <n v="179"/>
    <n v="179"/>
    <n v="179"/>
    <s v="Harmony Housing Advisors, Inc."/>
    <m/>
    <n v="27.448499999999999"/>
    <n v="-82.606399999999994"/>
  </r>
  <r>
    <n v="257"/>
    <x v="34"/>
    <s v="Manatee - Family - Active"/>
    <x v="2"/>
    <s v="Elm Lake"/>
    <s v="HC9 '97"/>
    <s v="Family"/>
    <s v="Active"/>
    <n v="1"/>
    <n v="64"/>
    <n v="384"/>
    <n v="376"/>
    <n v="0.97916666666666663"/>
    <n v="0"/>
    <n v="64"/>
    <m/>
    <n v="64"/>
    <m/>
    <m/>
    <m/>
    <m/>
    <n v="0.97916666666666663"/>
    <n v="0.97399999999999998"/>
    <n v="0.96609999999999996"/>
    <n v="62"/>
    <n v="63"/>
    <n v="63"/>
    <n v="62"/>
    <n v="63"/>
    <n v="63"/>
    <s v="Harmony Housing Advisors, Inc."/>
    <m/>
    <n v="27.428100000000001"/>
    <n v="-82.548000000000002"/>
  </r>
  <r>
    <n v="1245"/>
    <x v="34"/>
    <s v="Manatee - Family - Active"/>
    <x v="2"/>
    <s v="La Mirada Gardens"/>
    <s v="HC4 '03"/>
    <s v="Family"/>
    <s v="Active"/>
    <n v="1"/>
    <n v="144"/>
    <n v="864"/>
    <n v="847"/>
    <n v="0.98032407407407407"/>
    <n v="0"/>
    <n v="144"/>
    <m/>
    <n v="144"/>
    <m/>
    <m/>
    <m/>
    <m/>
    <n v="0.98032407407407407"/>
    <n v="0.99419999999999997"/>
    <n v="0.98380000000000001"/>
    <n v="144"/>
    <n v="138"/>
    <n v="134"/>
    <n v="144"/>
    <n v="143"/>
    <n v="144"/>
    <s v="Related Companies of New York"/>
    <m/>
    <n v="27.4435"/>
    <n v="-82.546099999999996"/>
  </r>
  <r>
    <n v="500"/>
    <x v="34"/>
    <s v="Manatee - Family - Active"/>
    <x v="2"/>
    <s v="Mira Lagos"/>
    <s v="FDIC '|HC9 '91"/>
    <s v="Family"/>
    <s v="Active"/>
    <n v="1"/>
    <n v="226"/>
    <n v="1130"/>
    <n v="994"/>
    <n v="0.87964601769911499"/>
    <n v="0"/>
    <n v="226"/>
    <m/>
    <n v="226"/>
    <m/>
    <m/>
    <m/>
    <m/>
    <n v="0.87964601769911499"/>
    <n v="0.91149999999999998"/>
    <n v="0.96240000000000003"/>
    <n v="199"/>
    <n v="197"/>
    <n v="191"/>
    <m/>
    <n v="206"/>
    <n v="201"/>
    <s v="Pacifica Companies LLC"/>
    <m/>
    <n v="27.4693"/>
    <n v="-82.562100000000001"/>
  </r>
  <r>
    <n v="1186"/>
    <x v="34"/>
    <s v="Manatee - Family - Active"/>
    <x v="2"/>
    <s v="New Singeltary"/>
    <s v="HC9 '02"/>
    <s v="Family"/>
    <s v="Active"/>
    <n v="1"/>
    <n v="117"/>
    <n v="702"/>
    <n v="666"/>
    <n v="0.94871794871794868"/>
    <n v="0"/>
    <n v="117"/>
    <m/>
    <n v="117"/>
    <m/>
    <m/>
    <m/>
    <m/>
    <n v="0.94871794871794868"/>
    <n v="0.97150000000000003"/>
    <n v="0.95730000000000004"/>
    <n v="109"/>
    <n v="110"/>
    <n v="112"/>
    <n v="112"/>
    <n v="112"/>
    <n v="111"/>
    <s v="Telesis Miami Corporation"/>
    <m/>
    <n v="27.486699999999999"/>
    <n v="-82.565399999999997"/>
  </r>
  <r>
    <n v="593"/>
    <x v="34"/>
    <s v="Manatee - Family - Active"/>
    <x v="2"/>
    <s v="Palmetto Trace"/>
    <s v="HC9 '96"/>
    <s v="Family"/>
    <s v="Active"/>
    <n v="1"/>
    <n v="196"/>
    <n v="1176"/>
    <n v="1146"/>
    <n v="0.97448979591836737"/>
    <n v="0"/>
    <n v="196"/>
    <m/>
    <n v="196"/>
    <m/>
    <m/>
    <m/>
    <m/>
    <n v="0.97448979591836737"/>
    <n v="0.97960000000000003"/>
    <n v="0.95579999999999998"/>
    <n v="189"/>
    <n v="190"/>
    <n v="193"/>
    <n v="191"/>
    <n v="191"/>
    <n v="192"/>
    <s v="Banyan Realty Advisors"/>
    <m/>
    <n v="27.517299999999999"/>
    <n v="-82.5625"/>
  </r>
  <r>
    <n v="594"/>
    <x v="34"/>
    <s v="Manatee - Family - Active"/>
    <x v="2"/>
    <s v="Palmetto Villas"/>
    <s v="HC9 '93"/>
    <s v="Family"/>
    <s v="Active"/>
    <n v="1"/>
    <n v="49"/>
    <n v="294"/>
    <n v="272"/>
    <n v="0.92517006802721091"/>
    <n v="0"/>
    <n v="49"/>
    <m/>
    <n v="49"/>
    <m/>
    <m/>
    <m/>
    <m/>
    <n v="0.92517006802721091"/>
    <n v="0.97619999999999996"/>
    <n v="0.84350000000000003"/>
    <n v="45"/>
    <n v="45"/>
    <n v="45"/>
    <n v="48"/>
    <n v="45"/>
    <n v="44"/>
    <s v="Flynn Development Corporation"/>
    <n v="46"/>
    <n v="27.536000000000001"/>
    <n v="-82.550799999999995"/>
  </r>
  <r>
    <n v="701"/>
    <x v="34"/>
    <s v="Manatee - Family - Active"/>
    <x v="2"/>
    <s v="River Trace"/>
    <s v="HC4 '02|B '00"/>
    <s v="Family"/>
    <s v="Active"/>
    <n v="1"/>
    <n v="178"/>
    <n v="1068"/>
    <n v="1051"/>
    <n v="0.98408239700374533"/>
    <n v="0"/>
    <n v="178"/>
    <m/>
    <n v="178"/>
    <m/>
    <m/>
    <m/>
    <m/>
    <n v="0.98408239700374533"/>
    <n v="0.97850000000000004"/>
    <n v="0.97940000000000005"/>
    <n v="175"/>
    <n v="177"/>
    <n v="173"/>
    <n v="175"/>
    <n v="176"/>
    <n v="175"/>
    <s v="Dominium LLC"/>
    <m/>
    <n v="27.487200000000001"/>
    <n v="-82.529899999999998"/>
  </r>
  <r>
    <n v="717"/>
    <x v="34"/>
    <s v="Manatee - Family - Active"/>
    <x v="2"/>
    <s v="Rosewood Manor"/>
    <s v="HC9 '91"/>
    <s v="Family"/>
    <s v="Active"/>
    <n v="1"/>
    <n v="43"/>
    <n v="258"/>
    <n v="249"/>
    <n v="0.96511627906976749"/>
    <n v="0"/>
    <n v="43"/>
    <m/>
    <n v="43"/>
    <m/>
    <m/>
    <m/>
    <m/>
    <n v="0.96511627906976749"/>
    <n v="0.96899999999999997"/>
    <n v="0.97670000000000001"/>
    <n v="42"/>
    <n v="40"/>
    <n v="41"/>
    <n v="41"/>
    <n v="42"/>
    <n v="43"/>
    <s v="T. Mannausa and Company"/>
    <n v="19"/>
    <n v="27.528099999999998"/>
    <n v="-82.522900000000007"/>
  </r>
  <r>
    <n v="728"/>
    <x v="34"/>
    <s v="Manatee - Family - Active"/>
    <x v="2"/>
    <s v="Sabal Cove"/>
    <s v="HC4 '01|LB '00|B '10|S '00"/>
    <s v="Family"/>
    <s v="Active"/>
    <n v="1"/>
    <n v="264"/>
    <n v="1584"/>
    <n v="1552"/>
    <n v="0.97979797979797978"/>
    <n v="0"/>
    <n v="264"/>
    <m/>
    <n v="264"/>
    <m/>
    <m/>
    <m/>
    <m/>
    <n v="0.97979797979797978"/>
    <n v="0.97350000000000003"/>
    <n v="0.97289999999999999"/>
    <n v="261"/>
    <n v="257"/>
    <n v="258"/>
    <n v="261"/>
    <n v="257"/>
    <n v="258"/>
    <s v="CED Companies"/>
    <m/>
    <n v="27.444500000000001"/>
    <n v="-82.526700000000005"/>
  </r>
  <r>
    <n v="1027"/>
    <x v="34"/>
    <s v="Manatee - Family - Active"/>
    <x v="2"/>
    <s v="Tuscany Lakes"/>
    <s v="HC4 '02|B '02"/>
    <s v="Family"/>
    <s v="Active"/>
    <n v="1"/>
    <n v="348"/>
    <n v="2088"/>
    <n v="1952"/>
    <n v="0.93486590038314177"/>
    <n v="0"/>
    <n v="348"/>
    <m/>
    <n v="348"/>
    <m/>
    <m/>
    <m/>
    <m/>
    <n v="0.93486590038314177"/>
    <n v="0.93969999999999998"/>
    <n v="0.95830000000000004"/>
    <n v="333"/>
    <n v="327"/>
    <n v="323"/>
    <n v="324"/>
    <n v="322"/>
    <n v="323"/>
    <s v="Carlisle Development Group"/>
    <m/>
    <n v="27.5457"/>
    <n v="-82.506100000000004"/>
  </r>
  <r>
    <n v="1179"/>
    <x v="34"/>
    <s v="Manatee - Family - Active"/>
    <x v="2"/>
    <s v="Village at Cortez"/>
    <s v="HC4 '05|LB '05"/>
    <s v="Family"/>
    <s v="Active"/>
    <n v="1"/>
    <n v="200"/>
    <n v="1200"/>
    <n v="1183"/>
    <n v="0.98583333333333334"/>
    <n v="0"/>
    <n v="200"/>
    <m/>
    <n v="200"/>
    <m/>
    <m/>
    <m/>
    <m/>
    <n v="0.98583333333333334"/>
    <n v="0.98329999999999995"/>
    <n v="0.9758"/>
    <n v="194"/>
    <n v="197"/>
    <n v="199"/>
    <n v="198"/>
    <n v="199"/>
    <n v="196"/>
    <s v="CED Companies"/>
    <m/>
    <n v="27.456299999999999"/>
    <n v="-82.612499999999997"/>
  </r>
  <r>
    <n v="1561"/>
    <x v="34"/>
    <s v="Manatee - Family - Active"/>
    <x v="2"/>
    <s v="Village Central"/>
    <s v="HC9 '05"/>
    <s v="Family"/>
    <s v="Active"/>
    <n v="1"/>
    <n v="25"/>
    <n v="150"/>
    <n v="145"/>
    <n v="0.96666666666666667"/>
    <n v="0"/>
    <n v="25"/>
    <m/>
    <n v="25"/>
    <m/>
    <m/>
    <m/>
    <m/>
    <n v="0.96666666666666667"/>
    <n v="0.9667"/>
    <n v="0.98"/>
    <n v="23"/>
    <n v="23"/>
    <n v="25"/>
    <n v="25"/>
    <n v="25"/>
    <n v="24"/>
    <s v="Telesis Miami Corporation"/>
    <m/>
    <n v="27.489056000000001"/>
    <n v="-82.566972000000007"/>
  </r>
  <r>
    <n v="913"/>
    <x v="34"/>
    <s v="Manatee - Family - Active"/>
    <x v="2"/>
    <s v="VOA Manatee"/>
    <s v="Demo '09|H '92"/>
    <s v="Family"/>
    <s v="Active"/>
    <n v="1"/>
    <n v="4"/>
    <n v="0"/>
    <n v="0"/>
    <n v="0"/>
    <n v="0"/>
    <n v="4"/>
    <m/>
    <n v="4"/>
    <m/>
    <m/>
    <m/>
    <m/>
    <m/>
    <m/>
    <m/>
    <m/>
    <m/>
    <m/>
    <m/>
    <m/>
    <m/>
    <m/>
    <m/>
    <n v="27.439299999999999"/>
    <n v="-82.554699999999997"/>
  </r>
  <r>
    <n v="996"/>
    <x v="34"/>
    <s v="Manatee - Family - Active"/>
    <x v="2"/>
    <s v="Woodbury"/>
    <s v="HC9 '94"/>
    <s v="Family"/>
    <s v="Active"/>
    <n v="1"/>
    <n v="270"/>
    <n v="1620"/>
    <n v="1595"/>
    <n v="0.98456790123456794"/>
    <n v="0"/>
    <n v="270"/>
    <m/>
    <n v="270"/>
    <m/>
    <m/>
    <m/>
    <m/>
    <n v="0.98456790123456794"/>
    <n v="0.97529999999999994"/>
    <n v="0.94379999999999997"/>
    <n v="264"/>
    <n v="267"/>
    <n v="269"/>
    <n v="267"/>
    <n v="264"/>
    <n v="264"/>
    <s v="Reliant Group Inc."/>
    <m/>
    <n v="27.491700000000002"/>
    <n v="-82.494200000000006"/>
  </r>
  <r>
    <n v="499"/>
    <x v="34"/>
    <s v="Manatee - FW|FW - Active"/>
    <x v="9"/>
    <s v="Manatee Pond"/>
    <s v="HC9 '93|S '96"/>
    <s v="FW|FW"/>
    <s v="Active"/>
    <n v="1"/>
    <n v="40"/>
    <n v="240"/>
    <n v="230"/>
    <n v="0.95833333333333337"/>
    <n v="0"/>
    <n v="40"/>
    <m/>
    <n v="24"/>
    <n v="16"/>
    <m/>
    <m/>
    <m/>
    <n v="0.95833333333333337"/>
    <n v="0.98329999999999995"/>
    <n v="0.94169999999999998"/>
    <n v="40"/>
    <n v="40"/>
    <n v="39"/>
    <n v="37"/>
    <n v="38"/>
    <n v="36"/>
    <s v="Dominium LLC"/>
    <m/>
    <n v="27.4861"/>
    <n v="-82.542900000000003"/>
  </r>
  <r>
    <n v="559"/>
    <x v="34"/>
    <s v="Manatee - FW|FW - Active"/>
    <x v="9"/>
    <s v="Oaks at Ellenton"/>
    <s v="HC9 '94|S '96"/>
    <s v="FW|FW"/>
    <s v="Active"/>
    <n v="1"/>
    <n v="168"/>
    <n v="1008"/>
    <n v="996"/>
    <n v="0.98809523809523814"/>
    <n v="0"/>
    <n v="168"/>
    <m/>
    <n v="134"/>
    <n v="34"/>
    <m/>
    <m/>
    <m/>
    <n v="0.98809523809523814"/>
    <n v="0.96630000000000005"/>
    <n v="0.97619999999999996"/>
    <n v="165"/>
    <n v="166"/>
    <n v="168"/>
    <n v="166"/>
    <n v="164"/>
    <n v="167"/>
    <s v="Harmony Housing Advisors, Inc."/>
    <m/>
    <n v="27.528600000000001"/>
    <n v="-82.528199999999998"/>
  </r>
  <r>
    <n v="497"/>
    <x v="35"/>
    <s v="Marion - Elderly - Active"/>
    <x v="0"/>
    <s v="Magnolia Walk"/>
    <s v="HC9 '99"/>
    <s v="Elderly"/>
    <s v="Active"/>
    <n v="1"/>
    <n v="64"/>
    <n v="384"/>
    <n v="371"/>
    <n v="0.96614583333333337"/>
    <n v="0"/>
    <n v="64"/>
    <n v="52"/>
    <n v="12"/>
    <m/>
    <m/>
    <m/>
    <m/>
    <n v="0.96614583333333337"/>
    <n v="0.94530000000000003"/>
    <n v="0.91669999999999996"/>
    <n v="62"/>
    <n v="63"/>
    <n v="62"/>
    <n v="60"/>
    <n v="61"/>
    <n v="63"/>
    <s v="Ocala Leased Housing Corporation, Inc."/>
    <m/>
    <n v="29.177299999999999"/>
    <n v="-82.1631"/>
  </r>
  <r>
    <n v="1182"/>
    <x v="35"/>
    <s v="Marion - Elderly - Active"/>
    <x v="0"/>
    <s v="Magnolia Walk II"/>
    <s v="HC9 '02|S '02"/>
    <s v="Elderly"/>
    <s v="Active"/>
    <n v="1"/>
    <n v="144"/>
    <n v="720"/>
    <n v="706"/>
    <n v="0.98055555555555551"/>
    <n v="0"/>
    <n v="144"/>
    <n v="116"/>
    <n v="28"/>
    <m/>
    <m/>
    <m/>
    <m/>
    <n v="0.98055555555555551"/>
    <n v="0.96760000000000002"/>
    <n v="0.9456"/>
    <n v="141"/>
    <n v="142"/>
    <n v="142"/>
    <n v="140"/>
    <m/>
    <n v="141"/>
    <s v="Ocala Leased Housing Corporation, Inc."/>
    <m/>
    <n v="29.177299999999999"/>
    <n v="-82.1631"/>
  </r>
  <r>
    <n v="2960"/>
    <x v="35"/>
    <s v="Marion - Elderly - Pipeline"/>
    <x v="1"/>
    <s v="Silver Pointe"/>
    <s v="HC9 '17"/>
    <s v="Elderly"/>
    <s v="Pipeline"/>
    <n v="1"/>
    <n v="90"/>
    <n v="0"/>
    <n v="0"/>
    <n v="0"/>
    <m/>
    <n v="90"/>
    <n v="72"/>
    <n v="18"/>
    <m/>
    <m/>
    <n v="5"/>
    <m/>
    <m/>
    <m/>
    <m/>
    <m/>
    <m/>
    <m/>
    <m/>
    <m/>
    <m/>
    <m/>
    <m/>
    <n v="29.190386"/>
    <n v="-82.105839000000003"/>
  </r>
  <r>
    <n v="2734"/>
    <x v="35"/>
    <s v="Marion - Family - Active"/>
    <x v="2"/>
    <s v="Berkeley Pointe"/>
    <s v="ELI '14|HC4 '15|B '15|S '14"/>
    <s v="Family"/>
    <s v="Active"/>
    <n v="1"/>
    <n v="160"/>
    <n v="960"/>
    <n v="902"/>
    <n v="0.93958333333333333"/>
    <n v="0"/>
    <n v="160"/>
    <m/>
    <n v="160"/>
    <m/>
    <m/>
    <n v="16"/>
    <m/>
    <n v="0.93958333333333333"/>
    <n v="0.90939999999999999"/>
    <m/>
    <n v="144"/>
    <n v="152"/>
    <n v="151"/>
    <n v="151"/>
    <n v="152"/>
    <n v="152"/>
    <s v="Southport Financial Services, Inc"/>
    <n v="145"/>
    <n v="29.194327000000001"/>
    <n v="-82.098147999999995"/>
  </r>
  <r>
    <n v="305"/>
    <x v="35"/>
    <s v="Marion - Family - Active"/>
    <x v="2"/>
    <s v="Green Gables - Ocala"/>
    <s v="HC9 '97"/>
    <s v="Family"/>
    <s v="Active"/>
    <n v="1"/>
    <n v="131"/>
    <n v="786"/>
    <n v="746"/>
    <n v="0.94910941475826971"/>
    <n v="0"/>
    <n v="131"/>
    <m/>
    <n v="131"/>
    <m/>
    <m/>
    <m/>
    <m/>
    <n v="0.94910941475826971"/>
    <n v="0.9415"/>
    <n v="0.92369999999999997"/>
    <n v="124"/>
    <n v="123"/>
    <n v="124"/>
    <n v="126"/>
    <n v="125"/>
    <n v="124"/>
    <s v="Maint-Co Services Inc."/>
    <m/>
    <n v="29.177600000000002"/>
    <n v="-82.165899999999993"/>
  </r>
  <r>
    <n v="2885"/>
    <x v="35"/>
    <s v="Marion - Family - Active"/>
    <x v="2"/>
    <s v="Hickory Knoll"/>
    <s v="ELI '16|HC4 '16|B '16|S '16"/>
    <s v="Family"/>
    <s v="Active"/>
    <n v="1"/>
    <n v="96"/>
    <n v="576"/>
    <n v="544"/>
    <n v="0.94444444444444442"/>
    <m/>
    <n v="96"/>
    <m/>
    <n v="96"/>
    <m/>
    <m/>
    <n v="5"/>
    <m/>
    <n v="0.94444444444444442"/>
    <m/>
    <m/>
    <n v="89"/>
    <n v="90"/>
    <n v="90"/>
    <n v="90"/>
    <n v="91"/>
    <n v="94"/>
    <s v="Southport Financial Services, Inc"/>
    <n v="94"/>
    <n v="29.190491999999999"/>
    <n v="-82.107693999999995"/>
  </r>
  <r>
    <n v="452"/>
    <x v="35"/>
    <s v="Marion - Family - Active"/>
    <x v="2"/>
    <s v="Landfair Homes"/>
    <s v="HC9 '97"/>
    <s v="Family"/>
    <s v="Active"/>
    <n v="1"/>
    <n v="117"/>
    <n v="702"/>
    <n v="661"/>
    <n v="0.94159544159544162"/>
    <n v="0"/>
    <n v="117"/>
    <m/>
    <n v="117"/>
    <m/>
    <m/>
    <m/>
    <m/>
    <n v="0.94159544159544162"/>
    <n v="0.94440000000000002"/>
    <n v="0.9345"/>
    <n v="112"/>
    <n v="109"/>
    <n v="110"/>
    <n v="112"/>
    <n v="109"/>
    <n v="109"/>
    <s v="NHT/ Enterprise Preservation Corporation"/>
    <m/>
    <n v="29.2669"/>
    <n v="-82.106899999999996"/>
  </r>
  <r>
    <n v="1348"/>
    <x v="35"/>
    <s v="Marion - Family - Active"/>
    <x v="2"/>
    <s v="Laurel Park"/>
    <s v="HC9 '03"/>
    <s v="Family"/>
    <s v="Active"/>
    <n v="1"/>
    <n v="170"/>
    <n v="1020"/>
    <n v="981"/>
    <n v="0.96176470588235297"/>
    <n v="0"/>
    <n v="170"/>
    <m/>
    <n v="170"/>
    <m/>
    <m/>
    <m/>
    <m/>
    <n v="0.96176470588235297"/>
    <n v="0.97060000000000002"/>
    <n v="0.94350000000000001"/>
    <n v="164"/>
    <n v="163"/>
    <n v="163"/>
    <n v="166"/>
    <n v="163"/>
    <n v="162"/>
    <s v="Maint-Co Services Inc."/>
    <m/>
    <n v="29.189699999999998"/>
    <n v="-82.162499999999994"/>
  </r>
  <r>
    <n v="1563"/>
    <x v="35"/>
    <s v="Marion - Family - Active"/>
    <x v="2"/>
    <s v="Laurel Park II"/>
    <s v="HC9 '05"/>
    <s v="Family"/>
    <s v="Active"/>
    <n v="1"/>
    <n v="68"/>
    <n v="408"/>
    <n v="372"/>
    <n v="0.91176470588235292"/>
    <n v="0"/>
    <n v="68"/>
    <m/>
    <n v="68"/>
    <m/>
    <m/>
    <m/>
    <m/>
    <n v="0.91176470588235292"/>
    <n v="0.95340000000000003"/>
    <n v="0.96760000000000002"/>
    <n v="65"/>
    <n v="64"/>
    <n v="62"/>
    <n v="59"/>
    <n v="60"/>
    <n v="62"/>
    <s v="Maint-Co Services Inc."/>
    <m/>
    <n v="29.1877"/>
    <n v="-82.162499999999994"/>
  </r>
  <r>
    <n v="2552"/>
    <x v="35"/>
    <s v="Marion - Family - Active"/>
    <x v="2"/>
    <s v="Oakbrook Villas"/>
    <s v="HC9 '12"/>
    <s v="Family"/>
    <s v="Active"/>
    <n v="1"/>
    <n v="42"/>
    <n v="252"/>
    <n v="247"/>
    <n v="0.98015873015873012"/>
    <n v="0"/>
    <n v="42"/>
    <m/>
    <n v="42"/>
    <m/>
    <m/>
    <n v="5"/>
    <m/>
    <n v="0.98015873015873012"/>
    <n v="0.96430000000000005"/>
    <n v="0.97219999999999995"/>
    <n v="41"/>
    <n v="41"/>
    <n v="42"/>
    <n v="42"/>
    <n v="41"/>
    <n v="40"/>
    <s v="Flynn Development Corporation"/>
    <n v="41"/>
    <n v="29.052388888888899"/>
    <n v="-82.055222222222199"/>
  </r>
  <r>
    <n v="615"/>
    <x v="35"/>
    <s v="Marion - Family - Active"/>
    <x v="2"/>
    <s v="Parkside Garden"/>
    <s v="H '06"/>
    <s v="Family"/>
    <s v="Active"/>
    <n v="1"/>
    <n v="144"/>
    <n v="864"/>
    <n v="837"/>
    <n v="0.96875"/>
    <n v="0"/>
    <n v="144"/>
    <m/>
    <n v="144"/>
    <m/>
    <m/>
    <m/>
    <m/>
    <n v="0.96875"/>
    <m/>
    <n v="0.94169999999999998"/>
    <n v="140"/>
    <n v="140"/>
    <n v="137"/>
    <n v="139"/>
    <n v="139"/>
    <n v="142"/>
    <s v="Community Housing Partners Corp of Florida"/>
    <n v="144"/>
    <n v="29.188700000000001"/>
    <n v="-82.144000000000005"/>
  </r>
  <r>
    <n v="663"/>
    <x v="35"/>
    <s v="Marion - Family - Active"/>
    <x v="2"/>
    <s v="Rainbow Gardens"/>
    <s v="HC9 '92"/>
    <s v="Family"/>
    <s v="Active"/>
    <n v="1"/>
    <n v="37"/>
    <n v="222"/>
    <n v="211"/>
    <n v="0.9504504504504504"/>
    <n v="0"/>
    <n v="37"/>
    <m/>
    <n v="37"/>
    <m/>
    <m/>
    <m/>
    <m/>
    <n v="0.9504504504504504"/>
    <n v="0.96760000000000002"/>
    <n v="0.96850000000000003"/>
    <n v="37"/>
    <n v="36"/>
    <n v="35"/>
    <n v="35"/>
    <n v="34"/>
    <n v="34"/>
    <s v="Hallmark Companies, Inc."/>
    <n v="36"/>
    <n v="29.050357000000002"/>
    <n v="-82.457493999999997"/>
  </r>
  <r>
    <n v="2564"/>
    <x v="35"/>
    <s v="Marion - Family - Active"/>
    <x v="2"/>
    <s v="Rolling Hills"/>
    <s v="HC9 '12"/>
    <s v="Family"/>
    <s v="Active"/>
    <n v="1"/>
    <n v="67"/>
    <n v="402"/>
    <n v="393"/>
    <n v="0.97761194029850751"/>
    <n v="0"/>
    <n v="67"/>
    <m/>
    <n v="67"/>
    <m/>
    <m/>
    <n v="7"/>
    <m/>
    <n v="0.97761194029850751"/>
    <n v="0.95269999999999999"/>
    <n v="0.98509999999999998"/>
    <n v="66"/>
    <n v="67"/>
    <n v="65"/>
    <n v="62"/>
    <n v="66"/>
    <n v="67"/>
    <s v="Flynn Development Corporation"/>
    <n v="67"/>
    <n v="29.060888888888901"/>
    <n v="-82.469027777777796"/>
  </r>
  <r>
    <n v="2390"/>
    <x v="35"/>
    <s v="Marion - Family - Active"/>
    <x v="2"/>
    <s v="Sutton Place"/>
    <s v="X '09|HC9 '09|H '10|T '09"/>
    <s v="Family"/>
    <s v="Active"/>
    <n v="1"/>
    <n v="130"/>
    <n v="780"/>
    <n v="766"/>
    <n v="0.982051282051282"/>
    <n v="0"/>
    <n v="130"/>
    <m/>
    <n v="130"/>
    <m/>
    <m/>
    <m/>
    <m/>
    <n v="0.982051282051282"/>
    <n v="0.98460000000000003"/>
    <n v="0.98970000000000002"/>
    <n v="128"/>
    <n v="127"/>
    <n v="127"/>
    <n v="128"/>
    <n v="129"/>
    <n v="127"/>
    <s v="American Community Developers, Inc."/>
    <n v="106"/>
    <n v="29.192799999999998"/>
    <n v="-82.105500000000006"/>
  </r>
  <r>
    <n v="1005"/>
    <x v="35"/>
    <s v="Marion - Family - Active"/>
    <x v="2"/>
    <s v="Woodside - Belleview"/>
    <s v="HC9 '90"/>
    <s v="Family"/>
    <s v="Active"/>
    <n v="1"/>
    <n v="42"/>
    <n v="252"/>
    <n v="219"/>
    <n v="0.86904761904761907"/>
    <n v="0"/>
    <n v="42"/>
    <m/>
    <n v="42"/>
    <m/>
    <m/>
    <m/>
    <m/>
    <n v="0.86904761904761907"/>
    <n v="0.96189999999999998"/>
    <n v="0.99519999999999997"/>
    <n v="36"/>
    <n v="37"/>
    <n v="35"/>
    <n v="37"/>
    <n v="37"/>
    <n v="37"/>
    <s v="Hallmark Companies, Inc."/>
    <n v="41"/>
    <n v="29.066099999999999"/>
    <n v="-82.040400000000005"/>
  </r>
  <r>
    <n v="1433"/>
    <x v="35"/>
    <s v="Marion - Family|MR - Active"/>
    <x v="4"/>
    <s v="Blitchton Station"/>
    <s v="HC9 '04"/>
    <s v="Family|MR"/>
    <s v="Active"/>
    <n v="1"/>
    <n v="119"/>
    <n v="714"/>
    <n v="700"/>
    <n v="0.98039215686274506"/>
    <n v="1"/>
    <n v="118"/>
    <m/>
    <n v="118"/>
    <m/>
    <m/>
    <m/>
    <m/>
    <n v="0.98039215686274506"/>
    <n v="0.96079999999999999"/>
    <n v="0.94399999999999995"/>
    <n v="116"/>
    <n v="117"/>
    <n v="117"/>
    <n v="118"/>
    <n v="117"/>
    <n v="115"/>
    <s v="Maint-Co Services Inc."/>
    <m/>
    <n v="29.1935"/>
    <n v="-82.1571"/>
  </r>
  <r>
    <n v="770"/>
    <x v="35"/>
    <s v="Marion - Family|MR - Active"/>
    <x v="4"/>
    <s v="Shady Acres"/>
    <s v="FDIC '|H '95"/>
    <s v="Family|MR"/>
    <s v="Active"/>
    <n v="1"/>
    <n v="12"/>
    <n v="0"/>
    <n v="0"/>
    <n v="0"/>
    <n v="1"/>
    <n v="11"/>
    <m/>
    <n v="11"/>
    <m/>
    <m/>
    <m/>
    <m/>
    <m/>
    <m/>
    <m/>
    <m/>
    <m/>
    <m/>
    <m/>
    <m/>
    <m/>
    <s v="Independent Living for Retarded Adults, Inc."/>
    <m/>
    <n v="29.0961"/>
    <n v="-82.168999999999997"/>
  </r>
  <r>
    <n v="1496"/>
    <x v="35"/>
    <s v="Marion - FW|FW - Active"/>
    <x v="9"/>
    <s v="Green Gables II"/>
    <s v="HC9 '04"/>
    <s v="FW|FW"/>
    <s v="Active"/>
    <n v="1"/>
    <n v="124"/>
    <n v="744"/>
    <n v="715"/>
    <n v="0.96102150537634412"/>
    <n v="0"/>
    <n v="124"/>
    <m/>
    <m/>
    <n v="124"/>
    <m/>
    <m/>
    <m/>
    <n v="0.96102150537634412"/>
    <n v="0.9516"/>
    <n v="0.93279999999999996"/>
    <n v="122"/>
    <n v="121"/>
    <n v="120"/>
    <n v="115"/>
    <n v="118"/>
    <n v="119"/>
    <s v="Maint-Co Services Inc."/>
    <m/>
    <n v="29.177600000000002"/>
    <n v="-82.165899999999993"/>
  </r>
  <r>
    <n v="214"/>
    <x v="36"/>
    <s v="Martin - Family - Active"/>
    <x v="2"/>
    <s v="Crossings at Indian Run"/>
    <s v="HC4 '97|B '14|S '97"/>
    <s v="Family"/>
    <s v="Active"/>
    <n v="1"/>
    <n v="344"/>
    <n v="2064"/>
    <n v="2042"/>
    <n v="0.98934108527131781"/>
    <n v="0"/>
    <n v="344"/>
    <m/>
    <n v="344"/>
    <m/>
    <m/>
    <m/>
    <m/>
    <n v="0.98934108527131781"/>
    <n v="0.98160000000000003"/>
    <n v="0.93899999999999995"/>
    <n v="340"/>
    <n v="340"/>
    <n v="343"/>
    <n v="340"/>
    <n v="341"/>
    <n v="338"/>
    <s v="Southport Financial Services, Inc"/>
    <m/>
    <n v="27.161100000000001"/>
    <n v="-80.242400000000004"/>
  </r>
  <r>
    <n v="2565"/>
    <x v="36"/>
    <s v="Martin - Family - Active"/>
    <x v="2"/>
    <s v="Hammock at Stuart Villa"/>
    <s v="HC9 '12"/>
    <s v="Family"/>
    <s v="Active"/>
    <n v="1"/>
    <n v="32"/>
    <n v="192"/>
    <n v="188"/>
    <n v="0.97916666666666663"/>
    <n v="0"/>
    <n v="32"/>
    <m/>
    <n v="32"/>
    <m/>
    <m/>
    <n v="4"/>
    <m/>
    <n v="0.97916666666666663"/>
    <n v="0.94789999999999996"/>
    <n v="0.95309999999999995"/>
    <n v="31"/>
    <n v="31"/>
    <n v="32"/>
    <n v="31"/>
    <n v="32"/>
    <n v="31"/>
    <s v="Southern Affordable Services Inc."/>
    <m/>
    <n v="27.19425"/>
    <n v="-80.241777777777799"/>
  </r>
  <r>
    <n v="537"/>
    <x v="36"/>
    <s v="Martin - Family - Active"/>
    <x v="2"/>
    <s v="New Hope Community II"/>
    <s v="H '95"/>
    <s v="Family"/>
    <s v="Active"/>
    <n v="1"/>
    <n v="57"/>
    <n v="342"/>
    <n v="311"/>
    <n v="0.90935672514619881"/>
    <n v="0"/>
    <n v="57"/>
    <m/>
    <n v="57"/>
    <m/>
    <m/>
    <m/>
    <m/>
    <n v="0.90935672514619881"/>
    <n v="0.93569999999999998"/>
    <n v="0.95320000000000005"/>
    <n v="52"/>
    <n v="53"/>
    <n v="53"/>
    <n v="52"/>
    <n v="51"/>
    <n v="50"/>
    <s v="Indiantown Non-Profit Housing, Inc."/>
    <n v="41"/>
    <n v="27.030021999999999"/>
    <n v="-80.492767000000001"/>
  </r>
  <r>
    <n v="736"/>
    <x v="36"/>
    <s v="Martin - Family - Active"/>
    <x v="2"/>
    <s v="Ocean Pointe"/>
    <s v="HC9 '93"/>
    <s v="Family"/>
    <s v="Active"/>
    <n v="1"/>
    <n v="200"/>
    <n v="1200"/>
    <n v="1195"/>
    <n v="0.99583333333333335"/>
    <n v="0"/>
    <n v="200"/>
    <m/>
    <n v="200"/>
    <m/>
    <m/>
    <m/>
    <m/>
    <n v="0.99583333333333335"/>
    <n v="0.995"/>
    <n v="0.98670000000000002"/>
    <n v="200"/>
    <n v="200"/>
    <n v="197"/>
    <n v="200"/>
    <n v="199"/>
    <n v="199"/>
    <s v="Tralee Capital Partners LLC"/>
    <m/>
    <n v="27.201000000000001"/>
    <n v="-80.220100000000002"/>
  </r>
  <r>
    <n v="1100"/>
    <x v="36"/>
    <s v="Martin - Family - Active"/>
    <x v="2"/>
    <s v="Stuart Pointe"/>
    <s v="HC4 '00|B '04"/>
    <s v="Family"/>
    <s v="Active"/>
    <n v="1"/>
    <n v="192"/>
    <n v="1152"/>
    <n v="1141"/>
    <n v="0.99045138888888884"/>
    <n v="0"/>
    <n v="192"/>
    <m/>
    <n v="192"/>
    <m/>
    <m/>
    <m/>
    <m/>
    <n v="0.99045138888888884"/>
    <n v="0.98960000000000004"/>
    <n v="0.98260000000000003"/>
    <n v="190"/>
    <n v="191"/>
    <n v="189"/>
    <n v="191"/>
    <n v="190"/>
    <n v="190"/>
    <s v="CED Companies"/>
    <m/>
    <n v="27.2483"/>
    <n v="-80.2761"/>
  </r>
  <r>
    <n v="403"/>
    <x v="36"/>
    <s v="Martin - Family|MR - Active"/>
    <x v="4"/>
    <s v="Joseph L Lee Gardens"/>
    <s v="H '99"/>
    <s v="Family|MR"/>
    <s v="Active"/>
    <n v="1"/>
    <n v="33"/>
    <n v="198"/>
    <n v="188"/>
    <n v="0.9494949494949495"/>
    <n v="1"/>
    <n v="32"/>
    <m/>
    <n v="32"/>
    <m/>
    <m/>
    <m/>
    <m/>
    <n v="0.9494949494949495"/>
    <n v="0.91920000000000002"/>
    <n v="0.91920000000000002"/>
    <n v="30"/>
    <n v="31"/>
    <n v="32"/>
    <n v="32"/>
    <n v="32"/>
    <n v="31"/>
    <s v="Indiantown Non-Profit Housing, Inc."/>
    <n v="29"/>
    <n v="27.026599999999998"/>
    <n v="-80.493899999999996"/>
  </r>
  <r>
    <n v="1603"/>
    <x v="37"/>
    <s v="Miami-Dade - Elderly - Active"/>
    <x v="0"/>
    <s v="Amber Garden"/>
    <s v="HC9 '05"/>
    <s v="Elderly"/>
    <s v="Active"/>
    <n v="1"/>
    <n v="110"/>
    <n v="660"/>
    <n v="652"/>
    <n v="0.98787878787878791"/>
    <n v="0"/>
    <n v="110"/>
    <n v="88"/>
    <n v="22"/>
    <m/>
    <m/>
    <m/>
    <m/>
    <n v="0.98787878787878791"/>
    <n v="0.99239999999999995"/>
    <n v="0.9879"/>
    <n v="109"/>
    <n v="107"/>
    <n v="107"/>
    <n v="109"/>
    <n v="110"/>
    <n v="110"/>
    <s v="Biscayne Housing Group, LLC"/>
    <m/>
    <n v="25.7987"/>
    <n v="-80.217299999999994"/>
  </r>
  <r>
    <n v="1901"/>
    <x v="37"/>
    <s v="Miami-Dade - Elderly - Active"/>
    <x v="0"/>
    <s v="Biscayne Court"/>
    <s v="ELI '07|HC9 '07"/>
    <s v="Elderly"/>
    <s v="Active"/>
    <n v="1"/>
    <n v="60"/>
    <n v="360"/>
    <n v="357"/>
    <n v="0.9916666666666667"/>
    <n v="0"/>
    <n v="60"/>
    <n v="48"/>
    <n v="12"/>
    <m/>
    <m/>
    <m/>
    <m/>
    <n v="0.9916666666666667"/>
    <n v="0.98060000000000003"/>
    <n v="0.97499999999999998"/>
    <n v="60"/>
    <n v="57"/>
    <n v="60"/>
    <n v="60"/>
    <n v="60"/>
    <n v="60"/>
    <s v="Biscayne Housing Group, LLC"/>
    <m/>
    <n v="25.8231"/>
    <n v="-80.224400000000003"/>
  </r>
  <r>
    <n v="2220"/>
    <x v="37"/>
    <s v="Miami-Dade - Elderly - Active"/>
    <x v="0"/>
    <s v="Brownsville Transit Village II"/>
    <s v="X '09"/>
    <s v="Elderly"/>
    <s v="Active"/>
    <n v="1"/>
    <n v="100"/>
    <n v="600"/>
    <n v="595"/>
    <n v="0.9916666666666667"/>
    <n v="0"/>
    <n v="100"/>
    <n v="80"/>
    <n v="20"/>
    <m/>
    <m/>
    <m/>
    <m/>
    <n v="0.9916666666666667"/>
    <n v="0.99"/>
    <n v="0.98829999999999996"/>
    <n v="100"/>
    <n v="99"/>
    <n v="98"/>
    <n v="99"/>
    <n v="99"/>
    <n v="100"/>
    <s v="Carlisle Development Group"/>
    <m/>
    <n v="25.821971999999999"/>
    <n v="-80.241749999999996"/>
  </r>
  <r>
    <n v="2488"/>
    <x v="37"/>
    <s v="Miami-Dade - Elderly - Active"/>
    <x v="0"/>
    <s v="Brownsville Transit Village III"/>
    <s v="X '10|HC9 '10"/>
    <s v="Elderly"/>
    <s v="Active"/>
    <n v="1"/>
    <n v="103"/>
    <n v="618"/>
    <n v="609"/>
    <n v="0.9854368932038835"/>
    <n v="0"/>
    <n v="103"/>
    <n v="83"/>
    <n v="20"/>
    <m/>
    <m/>
    <n v="6"/>
    <m/>
    <n v="0.9854368932038835"/>
    <n v="0.97409999999999997"/>
    <n v="0.97089999999999999"/>
    <n v="101"/>
    <n v="101"/>
    <n v="102"/>
    <n v="103"/>
    <n v="103"/>
    <n v="99"/>
    <s v="Replacement GP Florida LLC"/>
    <m/>
    <n v="25.823"/>
    <n v="-80.242000000000004"/>
  </r>
  <r>
    <n v="119"/>
    <x v="37"/>
    <s v="Miami-Dade - Elderly - Active"/>
    <x v="0"/>
    <s v="Cabana Club"/>
    <s v="HC9 '95|H '94"/>
    <s v="Elderly"/>
    <s v="Active"/>
    <n v="1"/>
    <n v="332"/>
    <n v="1992"/>
    <n v="1977"/>
    <n v="0.99246987951807231"/>
    <n v="0"/>
    <n v="332"/>
    <n v="132"/>
    <n v="200"/>
    <m/>
    <m/>
    <m/>
    <m/>
    <n v="0.99246987951807231"/>
    <n v="0.97240000000000004"/>
    <n v="0.97289999999999999"/>
    <n v="332"/>
    <n v="331"/>
    <n v="331"/>
    <n v="330"/>
    <n v="328"/>
    <n v="325"/>
    <m/>
    <m/>
    <n v="25.582699999999999"/>
    <n v="-80.370999999999995"/>
  </r>
  <r>
    <n v="2569"/>
    <x v="37"/>
    <s v="Miami-Dade - Elderly - Active"/>
    <x v="0"/>
    <s v="City Heights"/>
    <s v="HC9 '12"/>
    <s v="Elderly"/>
    <s v="Active"/>
    <n v="1"/>
    <n v="98"/>
    <n v="588"/>
    <n v="588"/>
    <n v="1"/>
    <n v="0"/>
    <n v="98"/>
    <n v="79"/>
    <n v="19"/>
    <m/>
    <m/>
    <n v="5"/>
    <m/>
    <n v="1"/>
    <n v="0.99660000000000004"/>
    <n v="1"/>
    <n v="98"/>
    <n v="98"/>
    <n v="98"/>
    <n v="98"/>
    <n v="98"/>
    <n v="98"/>
    <s v="Landmark Companies Inc."/>
    <m/>
    <n v="25.767194444444399"/>
    <n v="-80.196694444444404"/>
  </r>
  <r>
    <n v="2595"/>
    <x v="37"/>
    <s v="Miami-Dade - Elderly - Active"/>
    <x v="0"/>
    <s v="Collins Park"/>
    <s v="HC9 '12"/>
    <s v="Elderly"/>
    <s v="Active"/>
    <n v="1"/>
    <n v="124"/>
    <n v="744"/>
    <n v="742"/>
    <n v="0.99731182795698925"/>
    <n v="0"/>
    <n v="124"/>
    <n v="100"/>
    <n v="24"/>
    <m/>
    <m/>
    <n v="6"/>
    <m/>
    <n v="0.99731182795698925"/>
    <n v="0.99729999999999996"/>
    <n v="0.95430000000000004"/>
    <n v="124"/>
    <n v="123"/>
    <n v="124"/>
    <n v="123"/>
    <n v="124"/>
    <n v="124"/>
    <s v="Related Group of Florida"/>
    <m/>
    <n v="25.809916999999999"/>
    <n v="-80.228055999999995"/>
  </r>
  <r>
    <n v="2554"/>
    <x v="37"/>
    <s v="Miami-Dade - Elderly - Active"/>
    <x v="0"/>
    <s v="Dante Fascell"/>
    <s v="HC9 '12"/>
    <s v="Elderly"/>
    <s v="Active"/>
    <n v="1"/>
    <n v="151"/>
    <n v="906"/>
    <n v="894"/>
    <n v="0.98675496688741726"/>
    <n v="0"/>
    <n v="151"/>
    <n v="121"/>
    <n v="30"/>
    <m/>
    <m/>
    <n v="16"/>
    <m/>
    <n v="0.98675496688741726"/>
    <n v="0.98899999999999999"/>
    <n v="0.99670000000000003"/>
    <n v="150"/>
    <n v="150"/>
    <n v="150"/>
    <n v="148"/>
    <n v="148"/>
    <n v="148"/>
    <s v="Related Group of Florida"/>
    <m/>
    <n v="25.8038611111111"/>
    <n v="-80.224305555555603"/>
  </r>
  <r>
    <n v="2469"/>
    <x v="37"/>
    <s v="Miami-Dade - Elderly - Active"/>
    <x v="0"/>
    <s v="Esmeralda Bay"/>
    <s v="X '10|HC9 '10"/>
    <s v="Elderly"/>
    <s v="Active"/>
    <n v="1"/>
    <n v="96"/>
    <n v="576"/>
    <n v="569"/>
    <n v="0.98784722222222221"/>
    <n v="0"/>
    <n v="96"/>
    <n v="77"/>
    <n v="19"/>
    <m/>
    <m/>
    <n v="5"/>
    <m/>
    <n v="0.98784722222222221"/>
    <n v="0.99309999999999998"/>
    <n v="0.98609999999999998"/>
    <n v="95"/>
    <n v="96"/>
    <n v="95"/>
    <n v="94"/>
    <n v="95"/>
    <n v="94"/>
    <s v="Gatehouse Group, Inc."/>
    <m/>
    <n v="25.810782"/>
    <n v="-80.232403000000005"/>
  </r>
  <r>
    <n v="1749"/>
    <x v="37"/>
    <s v="Miami-Dade - Elderly - Active"/>
    <x v="0"/>
    <s v="Friendship Tower"/>
    <s v="HC9 '06|RRLP '06"/>
    <s v="Elderly"/>
    <s v="Active"/>
    <n v="1"/>
    <n v="92"/>
    <n v="552"/>
    <n v="547"/>
    <n v="0.99094202898550721"/>
    <n v="0"/>
    <n v="92"/>
    <n v="74"/>
    <n v="18"/>
    <m/>
    <m/>
    <m/>
    <m/>
    <n v="0.99094202898550721"/>
    <n v="0.9909"/>
    <n v="0.98909999999999998"/>
    <n v="89"/>
    <n v="91"/>
    <n v="91"/>
    <n v="92"/>
    <n v="92"/>
    <n v="92"/>
    <s v="Pinnacle Housing Group LLC"/>
    <m/>
    <n v="25.8096"/>
    <n v="-80.222700000000003"/>
  </r>
  <r>
    <n v="322"/>
    <x v="37"/>
    <s v="Miami-Dade - Elderly - Active"/>
    <x v="0"/>
    <s v="Hainlin Mills"/>
    <s v="HC4 '11|HC9 '95|B '11|S '93"/>
    <s v="Elderly"/>
    <s v="Active"/>
    <n v="1"/>
    <n v="144"/>
    <n v="864"/>
    <n v="851"/>
    <n v="0.98495370370370372"/>
    <n v="0"/>
    <n v="144"/>
    <n v="29"/>
    <n v="144"/>
    <m/>
    <m/>
    <m/>
    <m/>
    <n v="0.98495370370370372"/>
    <n v="0.98150000000000004"/>
    <n v="0.98380000000000001"/>
    <n v="140"/>
    <n v="143"/>
    <n v="138"/>
    <n v="144"/>
    <n v="143"/>
    <n v="143"/>
    <s v="Related Companies of New York"/>
    <m/>
    <n v="25.566500000000001"/>
    <n v="-80.359300000000005"/>
  </r>
  <r>
    <n v="2589"/>
    <x v="37"/>
    <s v="Miami-Dade - Elderly - Active"/>
    <x v="0"/>
    <s v="Jack Orr Plaza I"/>
    <s v="HC9 '12"/>
    <s v="Elderly"/>
    <s v="Active"/>
    <n v="1"/>
    <n v="200"/>
    <n v="1200"/>
    <n v="1189"/>
    <n v="0.99083333333333334"/>
    <n v="0"/>
    <n v="200"/>
    <n v="160"/>
    <n v="40"/>
    <m/>
    <m/>
    <n v="20"/>
    <m/>
    <n v="0.99083333333333334"/>
    <n v="0.99170000000000003"/>
    <n v="0.96830000000000005"/>
    <n v="199"/>
    <n v="199"/>
    <n v="197"/>
    <n v="198"/>
    <n v="198"/>
    <n v="198"/>
    <s v="Related Group of Florida"/>
    <m/>
    <n v="25.778222"/>
    <n v="-80.203778"/>
  </r>
  <r>
    <n v="2571"/>
    <x v="37"/>
    <s v="Miami-Dade - Elderly - Active"/>
    <x v="0"/>
    <s v="Joe Moretti I"/>
    <s v="HC9 '12"/>
    <s v="Elderly"/>
    <s v="Active"/>
    <n v="1"/>
    <n v="116"/>
    <n v="696"/>
    <n v="692"/>
    <n v="0.99425287356321834"/>
    <n v="0"/>
    <n v="116"/>
    <n v="93"/>
    <n v="23"/>
    <m/>
    <m/>
    <n v="6"/>
    <m/>
    <n v="0.99425287356321834"/>
    <n v="0.99709999999999999"/>
    <n v="0.99429999999999996"/>
    <n v="115"/>
    <n v="116"/>
    <n v="116"/>
    <n v="115"/>
    <n v="115"/>
    <n v="115"/>
    <s v="Related Group of Florida"/>
    <m/>
    <n v="25.7648333333333"/>
    <n v="-80.197805555555604"/>
  </r>
  <r>
    <n v="2694"/>
    <x v="37"/>
    <s v="Miami-Dade - Elderly - Active"/>
    <x v="0"/>
    <s v="Joe Moretti II"/>
    <s v="HC9 '14"/>
    <s v="Elderly"/>
    <s v="Active"/>
    <n v="1"/>
    <n v="95"/>
    <n v="475"/>
    <n v="471"/>
    <n v="0.991578947368421"/>
    <n v="0"/>
    <n v="95"/>
    <n v="76"/>
    <n v="19"/>
    <m/>
    <m/>
    <n v="15"/>
    <m/>
    <n v="0.991578947368421"/>
    <n v="0.90629999999999999"/>
    <m/>
    <n v="95"/>
    <n v="95"/>
    <n v="95"/>
    <n v="96"/>
    <n v="90"/>
    <m/>
    <s v="Related Group of Florida"/>
    <m/>
    <n v="25.768111000000001"/>
    <n v="-80.204055999999994"/>
  </r>
  <r>
    <n v="2814"/>
    <x v="37"/>
    <s v="Miami-Dade - Elderly - Active"/>
    <x v="0"/>
    <s v="John and Anita Ferguson Residences"/>
    <s v="HC4 '16|LB '16"/>
    <s v="Elderly"/>
    <s v="Active"/>
    <n v="1"/>
    <n v="79"/>
    <n v="474"/>
    <n v="471"/>
    <n v="0.99367088607594933"/>
    <m/>
    <n v="79"/>
    <n v="64"/>
    <n v="15"/>
    <m/>
    <m/>
    <m/>
    <m/>
    <n v="0.99367088607594933"/>
    <m/>
    <m/>
    <n v="76"/>
    <n v="79"/>
    <n v="79"/>
    <n v="79"/>
    <n v="79"/>
    <n v="79"/>
    <s v="Cornerstone Group Development LLC"/>
    <m/>
    <m/>
    <m/>
  </r>
  <r>
    <n v="2594"/>
    <x v="37"/>
    <s v="Miami-Dade - Elderly - Active"/>
    <x v="0"/>
    <s v="Lulav Square"/>
    <s v="HC9 '12"/>
    <s v="Elderly"/>
    <s v="Active"/>
    <n v="1"/>
    <n v="140"/>
    <n v="840"/>
    <n v="830"/>
    <n v="0.98809523809523814"/>
    <n v="0"/>
    <n v="140"/>
    <n v="112"/>
    <n v="28"/>
    <m/>
    <m/>
    <n v="14"/>
    <m/>
    <n v="0.98809523809523814"/>
    <n v="0.99519999999999997"/>
    <n v="0.9798"/>
    <n v="140"/>
    <n v="138"/>
    <n v="139"/>
    <n v="139"/>
    <n v="136"/>
    <n v="138"/>
    <s v="Beneficial Communities LLC"/>
    <n v="139"/>
    <n v="25.776555999999999"/>
    <n v="-80.139722000000006"/>
  </r>
  <r>
    <n v="2550"/>
    <x v="37"/>
    <s v="Miami-Dade - Elderly - Active"/>
    <x v="0"/>
    <s v="Metro South Senior"/>
    <s v="HC9 '12"/>
    <s v="Elderly"/>
    <s v="Active"/>
    <n v="1"/>
    <n v="91"/>
    <n v="546"/>
    <n v="480"/>
    <n v="0.87912087912087911"/>
    <n v="0"/>
    <n v="91"/>
    <n v="73"/>
    <n v="18"/>
    <m/>
    <m/>
    <n v="5"/>
    <m/>
    <n v="0.87912087912087911"/>
    <m/>
    <m/>
    <n v="91"/>
    <n v="91"/>
    <n v="91"/>
    <n v="91"/>
    <n v="74"/>
    <n v="42"/>
    <s v="Beneficial Communities LLC"/>
    <m/>
    <n v="25.704555559999999"/>
    <n v="-80.292027779999998"/>
  </r>
  <r>
    <n v="1542"/>
    <x v="37"/>
    <s v="Miami-Dade - Elderly - Active"/>
    <x v="0"/>
    <s v="Mildred and Claude Pepper Towers"/>
    <s v="X '10|HC9 '10"/>
    <s v="Elderly"/>
    <s v="Active"/>
    <n v="1"/>
    <n v="150"/>
    <n v="900"/>
    <n v="893"/>
    <n v="0.99222222222222223"/>
    <n v="0"/>
    <n v="150"/>
    <n v="120"/>
    <n v="30"/>
    <m/>
    <m/>
    <n v="8"/>
    <m/>
    <n v="0.99222222222222223"/>
    <n v="0.99329999999999996"/>
    <n v="0.99439999999999995"/>
    <n v="149"/>
    <n v="149"/>
    <n v="147"/>
    <n v="150"/>
    <n v="150"/>
    <n v="148"/>
    <s v="Elderly Housing Development and Operations Corporation"/>
    <n v="150"/>
    <n v="25.824000000000002"/>
    <n v="-80.235699999999994"/>
  </r>
  <r>
    <n v="1559"/>
    <x v="37"/>
    <s v="Miami-Dade - Elderly - Active"/>
    <x v="0"/>
    <s v="New Horizons"/>
    <s v="HC4 '10|B '09"/>
    <s v="Elderly"/>
    <s v="Active"/>
    <n v="1"/>
    <n v="100"/>
    <n v="600"/>
    <n v="600"/>
    <n v="1"/>
    <n v="0"/>
    <n v="100"/>
    <n v="80"/>
    <n v="20"/>
    <m/>
    <m/>
    <m/>
    <m/>
    <n v="1"/>
    <n v="1"/>
    <n v="1"/>
    <n v="100"/>
    <n v="100"/>
    <n v="100"/>
    <n v="100"/>
    <n v="100"/>
    <n v="100"/>
    <s v="Preservation of Affordable Housing Inc."/>
    <n v="100"/>
    <n v="25.830400000000001"/>
    <n v="-80.207400000000007"/>
  </r>
  <r>
    <n v="2667"/>
    <x v="37"/>
    <s v="Miami-Dade - Elderly - Active"/>
    <x v="0"/>
    <s v="Pearl"/>
    <s v="HC9 '13"/>
    <s v="Elderly"/>
    <s v="Active"/>
    <n v="1"/>
    <n v="100"/>
    <n v="600"/>
    <n v="598"/>
    <n v="0.9966666666666667"/>
    <n v="0"/>
    <n v="100"/>
    <n v="80"/>
    <n v="20"/>
    <m/>
    <m/>
    <n v="5"/>
    <m/>
    <n v="0.9966666666666667"/>
    <n v="1"/>
    <m/>
    <n v="100"/>
    <n v="100"/>
    <n v="100"/>
    <n v="100"/>
    <n v="98"/>
    <n v="100"/>
    <m/>
    <m/>
    <n v="25.807528000000001"/>
    <n v="-80.224971999999994"/>
  </r>
  <r>
    <n v="1783"/>
    <x v="37"/>
    <s v="Miami-Dade - Elderly - Active"/>
    <x v="0"/>
    <s v="Poinciana Grove"/>
    <s v="HC9 '06"/>
    <s v="Elderly"/>
    <s v="Active"/>
    <n v="1"/>
    <n v="80"/>
    <n v="480"/>
    <n v="474"/>
    <n v="0.98750000000000004"/>
    <n v="0"/>
    <n v="80"/>
    <n v="64"/>
    <n v="16"/>
    <m/>
    <m/>
    <m/>
    <m/>
    <n v="0.98750000000000004"/>
    <n v="0.96460000000000001"/>
    <n v="0.98750000000000004"/>
    <n v="78"/>
    <n v="80"/>
    <n v="79"/>
    <n v="79"/>
    <n v="78"/>
    <n v="80"/>
    <s v="Replacement GP Florida LLC"/>
    <m/>
    <n v="25.827100000000002"/>
    <n v="-80.2"/>
  </r>
  <r>
    <n v="1615"/>
    <x v="37"/>
    <s v="Miami-Dade - Elderly - Active"/>
    <x v="0"/>
    <s v="Postmaster"/>
    <s v="HC9 '05"/>
    <s v="Elderly"/>
    <s v="Active"/>
    <n v="1"/>
    <n v="55"/>
    <n v="330"/>
    <n v="324"/>
    <n v="0.98181818181818181"/>
    <n v="0"/>
    <n v="55"/>
    <n v="44"/>
    <n v="11"/>
    <m/>
    <m/>
    <m/>
    <m/>
    <n v="0.98181818181818181"/>
    <n v="1"/>
    <n v="1"/>
    <n v="53"/>
    <n v="53"/>
    <n v="55"/>
    <n v="54"/>
    <n v="54"/>
    <n v="55"/>
    <s v="Pinnacle Housing Group LLC"/>
    <m/>
    <n v="25.761541999999999"/>
    <n v="-80.338699000000005"/>
  </r>
  <r>
    <n v="692"/>
    <x v="37"/>
    <s v="Miami-Dade - Elderly - Active"/>
    <x v="0"/>
    <s v="Rio Towers"/>
    <s v="HC9 '90|S '91"/>
    <s v="Elderly"/>
    <s v="Active"/>
    <n v="1"/>
    <n v="82"/>
    <n v="492"/>
    <n v="475"/>
    <n v="0.96544715447154472"/>
    <n v="0"/>
    <n v="82"/>
    <n v="33"/>
    <n v="49"/>
    <m/>
    <m/>
    <m/>
    <m/>
    <n v="0.96544715447154472"/>
    <n v="0.94310000000000005"/>
    <n v="0.97560000000000002"/>
    <n v="80"/>
    <n v="80"/>
    <n v="79"/>
    <n v="78"/>
    <n v="79"/>
    <n v="79"/>
    <s v="East Little Havana Community Dev. Corp."/>
    <m/>
    <n v="25.7727"/>
    <n v="-80.209800000000001"/>
  </r>
  <r>
    <n v="704"/>
    <x v="37"/>
    <s v="Miami-Dade - Elderly - Active"/>
    <x v="0"/>
    <s v="Rivermont House"/>
    <s v="HC9 '96"/>
    <s v="Elderly"/>
    <s v="Active"/>
    <n v="1"/>
    <n v="76"/>
    <n v="456"/>
    <n v="439"/>
    <n v="0.96271929824561409"/>
    <n v="0"/>
    <n v="76"/>
    <n v="16"/>
    <n v="60"/>
    <m/>
    <m/>
    <m/>
    <m/>
    <n v="0.96271929824561409"/>
    <n v="0.94520000000000004"/>
    <n v="0.93200000000000005"/>
    <n v="73"/>
    <n v="75"/>
    <n v="73"/>
    <n v="73"/>
    <n v="73"/>
    <n v="72"/>
    <s v="Carrfour Supportive Housing Inc"/>
    <m/>
    <n v="25.781700000000001"/>
    <n v="-80.216300000000004"/>
  </r>
  <r>
    <n v="711"/>
    <x v="37"/>
    <s v="Miami-Dade - Elderly - Active"/>
    <x v="0"/>
    <s v="Riviera Plaza"/>
    <s v="HC9 '89|S '92"/>
    <s v="Elderly"/>
    <s v="Active"/>
    <n v="1"/>
    <n v="56"/>
    <n v="336"/>
    <n v="327"/>
    <n v="0.9732142857142857"/>
    <n v="0"/>
    <n v="56"/>
    <n v="12"/>
    <n v="44"/>
    <m/>
    <m/>
    <m/>
    <m/>
    <n v="0.9732142857142857"/>
    <n v="0.997"/>
    <n v="0.997"/>
    <n v="54"/>
    <n v="54"/>
    <n v="54"/>
    <n v="55"/>
    <n v="55"/>
    <n v="55"/>
    <s v="R.F. Holding Corporation"/>
    <m/>
    <n v="25.796299999999999"/>
    <n v="-80.130899999999997"/>
  </r>
  <r>
    <n v="2555"/>
    <x v="37"/>
    <s v="Miami-Dade - Elderly - Active"/>
    <x v="0"/>
    <s v="South Miami Plaza"/>
    <s v="HC9 '12"/>
    <s v="Elderly"/>
    <s v="Active"/>
    <n v="1"/>
    <n v="97"/>
    <n v="582"/>
    <n v="579"/>
    <n v="1.161512027491409"/>
    <n v="0"/>
    <n v="97"/>
    <n v="78"/>
    <n v="19"/>
    <m/>
    <m/>
    <n v="10"/>
    <m/>
    <n v="0.99484536082474229"/>
    <n v="0.99660000000000004"/>
    <n v="0.99309999999999998"/>
    <n v="97"/>
    <n v="95"/>
    <n v="97"/>
    <n v="97"/>
    <n v="97"/>
    <n v="96"/>
    <s v="Related Group of Florida"/>
    <m/>
    <n v="25.708388888888901"/>
    <n v="-80.293055555555597"/>
  </r>
  <r>
    <n v="2553"/>
    <x v="37"/>
    <s v="Miami-Dade - Elderly - Active"/>
    <x v="0"/>
    <s v="Stirrup Plaza I"/>
    <s v="HC9 '12"/>
    <s v="Elderly"/>
    <s v="Active"/>
    <n v="1"/>
    <n v="100"/>
    <n v="600"/>
    <n v="594"/>
    <n v="1.1566666666666667"/>
    <n v="0"/>
    <n v="100"/>
    <n v="80"/>
    <n v="20"/>
    <m/>
    <m/>
    <n v="10"/>
    <m/>
    <n v="0.99"/>
    <n v="0.99170000000000003"/>
    <n v="0.98"/>
    <n v="99"/>
    <n v="97"/>
    <n v="100"/>
    <n v="99"/>
    <n v="99"/>
    <n v="100"/>
    <s v="Related Group of Florida"/>
    <m/>
    <n v="25.732611111111101"/>
    <n v="-80.252944444444395"/>
  </r>
  <r>
    <n v="1351"/>
    <x v="37"/>
    <s v="Miami-Dade - Elderly - Active"/>
    <x v="0"/>
    <s v="Temple Court"/>
    <s v="HC9 '03"/>
    <s v="Elderly"/>
    <s v="Active"/>
    <n v="1"/>
    <n v="61"/>
    <n v="366"/>
    <n v="365"/>
    <n v="0.99726775956284153"/>
    <n v="0"/>
    <n v="61"/>
    <n v="49"/>
    <n v="12"/>
    <m/>
    <m/>
    <m/>
    <m/>
    <n v="0.99726775956284153"/>
    <n v="0.98629999999999995"/>
    <n v="0.98629999999999995"/>
    <n v="61"/>
    <n v="61"/>
    <n v="60"/>
    <n v="61"/>
    <n v="61"/>
    <n v="61"/>
    <s v="OMNI Acquisition Southeast LLC"/>
    <n v="61"/>
    <n v="25.776841999999998"/>
    <n v="-80.201729999999998"/>
  </r>
  <r>
    <n v="2613"/>
    <x v="37"/>
    <s v="Miami-Dade - Elderly - Active"/>
    <x v="0"/>
    <s v="Town Center"/>
    <s v="HC4 '13|LB '13"/>
    <s v="Elderly"/>
    <s v="Active"/>
    <n v="1"/>
    <n v="127"/>
    <n v="762"/>
    <n v="759"/>
    <n v="0.99606299212598426"/>
    <n v="0"/>
    <n v="127"/>
    <n v="102"/>
    <n v="25"/>
    <m/>
    <m/>
    <m/>
    <m/>
    <n v="0.99606299212598426"/>
    <n v="0.99739999999999995"/>
    <n v="0.98950000000000005"/>
    <n v="127"/>
    <n v="127"/>
    <n v="125"/>
    <n v="127"/>
    <n v="127"/>
    <n v="126"/>
    <s v="Related Companies, Inc."/>
    <m/>
    <n v="25.901937"/>
    <n v="-80.253366999999997"/>
  </r>
  <r>
    <n v="2405"/>
    <x v="37"/>
    <s v="Miami-Dade - Elderly - Active"/>
    <x v="0"/>
    <s v="Veranda Senior"/>
    <s v="X '10|HC4 '10|B '10"/>
    <s v="Elderly"/>
    <s v="Active"/>
    <n v="1"/>
    <n v="99"/>
    <n v="594"/>
    <n v="592"/>
    <n v="0.99663299663299665"/>
    <n v="0"/>
    <n v="99"/>
    <n v="80"/>
    <n v="19"/>
    <m/>
    <m/>
    <n v="5"/>
    <m/>
    <n v="0.99663299663299665"/>
    <n v="0.99829999999999997"/>
    <n v="0.99329999999999996"/>
    <n v="99"/>
    <n v="98"/>
    <n v="99"/>
    <n v="99"/>
    <n v="98"/>
    <n v="99"/>
    <s v="Housing Trust Group LLC"/>
    <m/>
    <n v="25.504899999999999"/>
    <n v="-80.436800000000005"/>
  </r>
  <r>
    <n v="1884"/>
    <x v="37"/>
    <s v="Miami-Dade - Elderly - Active"/>
    <x v="0"/>
    <s v="Villa Maria"/>
    <s v="SHADP '09"/>
    <s v="Elderly"/>
    <s v="Active"/>
    <n v="1"/>
    <n v="34"/>
    <n v="0"/>
    <n v="0"/>
    <n v="0"/>
    <n v="0"/>
    <m/>
    <n v="34"/>
    <m/>
    <m/>
    <m/>
    <m/>
    <m/>
    <m/>
    <m/>
    <m/>
    <m/>
    <m/>
    <m/>
    <m/>
    <m/>
    <m/>
    <m/>
    <n v="34"/>
    <n v="25.804728000000001"/>
    <n v="-80.125677999999994"/>
  </r>
  <r>
    <n v="1614"/>
    <x v="37"/>
    <s v="Miami-Dade - Elderly - Active"/>
    <x v="0"/>
    <s v="Villa Patricia"/>
    <s v="HC9 '05"/>
    <s v="Elderly"/>
    <s v="Active"/>
    <n v="1"/>
    <n v="125"/>
    <n v="750"/>
    <n v="745"/>
    <n v="0.99333333333333329"/>
    <n v="0"/>
    <n v="125"/>
    <n v="100"/>
    <n v="25"/>
    <m/>
    <m/>
    <m/>
    <m/>
    <n v="0.99333333333333329"/>
    <n v="0.98929999999999996"/>
    <n v="0.95730000000000004"/>
    <n v="123"/>
    <n v="125"/>
    <n v="125"/>
    <n v="123"/>
    <n v="125"/>
    <n v="124"/>
    <s v="Biscayne Housing Group, LLC"/>
    <m/>
    <n v="25.8475"/>
    <n v="-80.191999999999993"/>
  </r>
  <r>
    <n v="1784"/>
    <x v="37"/>
    <s v="Miami-Dade - Elderly - Active"/>
    <x v="0"/>
    <s v="Villa Patricia II"/>
    <s v="HC9 '06"/>
    <s v="Elderly"/>
    <s v="Active"/>
    <n v="1"/>
    <n v="125"/>
    <n v="750"/>
    <n v="738"/>
    <n v="0.98399999999999999"/>
    <n v="0"/>
    <n v="125"/>
    <n v="100"/>
    <n v="25"/>
    <m/>
    <m/>
    <m/>
    <m/>
    <n v="0.98399999999999999"/>
    <n v="0.9667"/>
    <n v="0.96530000000000005"/>
    <n v="123"/>
    <n v="122"/>
    <n v="122"/>
    <n v="123"/>
    <n v="125"/>
    <n v="123"/>
    <s v="Biscayne Housing Group, LLC"/>
    <m/>
    <n v="25.847100000000001"/>
    <n v="-80.192700000000002"/>
  </r>
  <r>
    <n v="1732"/>
    <x v="37"/>
    <s v="Miami-Dade - Elderly - Active"/>
    <x v="0"/>
    <s v="Village Allapattah II"/>
    <s v="HC9 '06|RRLP '06"/>
    <s v="Elderly"/>
    <s v="Active"/>
    <n v="1"/>
    <n v="90"/>
    <n v="540"/>
    <n v="534"/>
    <n v="0.98888888888888893"/>
    <n v="0"/>
    <n v="90"/>
    <n v="72"/>
    <n v="18"/>
    <m/>
    <m/>
    <m/>
    <m/>
    <n v="0.98888888888888893"/>
    <n v="0.98329999999999995"/>
    <n v="0.98150000000000004"/>
    <n v="90"/>
    <n v="89"/>
    <n v="89"/>
    <n v="89"/>
    <n v="89"/>
    <n v="88"/>
    <s v="Biscayne Housing Group, LLC"/>
    <m/>
    <n v="25.799195999999998"/>
    <n v="-80.223482000000004"/>
  </r>
  <r>
    <n v="1955"/>
    <x v="37"/>
    <s v="Miami-Dade - Elderly - Active"/>
    <x v="0"/>
    <s v="Village Carver II"/>
    <s v="ELI '09|X '09"/>
    <s v="Elderly"/>
    <s v="Active"/>
    <n v="1"/>
    <n v="100"/>
    <n v="600"/>
    <n v="590"/>
    <n v="0.98333333333333328"/>
    <n v="0"/>
    <n v="100"/>
    <n v="80"/>
    <n v="20"/>
    <m/>
    <m/>
    <n v="5"/>
    <m/>
    <n v="0.98333333333333328"/>
    <n v="0.99329999999999996"/>
    <n v="0.97670000000000001"/>
    <n v="98"/>
    <n v="99"/>
    <n v="98"/>
    <n v="98"/>
    <n v="98"/>
    <n v="99"/>
    <s v="Biscayne Housing Group, LLC"/>
    <m/>
    <n v="25.840111"/>
    <n v="-80.203861000000003"/>
  </r>
  <r>
    <n v="2572"/>
    <x v="37"/>
    <s v="Miami-Dade - Elderly - Active"/>
    <x v="0"/>
    <s v="Vista Grande"/>
    <s v="HC9 '12"/>
    <s v="Elderly"/>
    <s v="Active"/>
    <n v="1"/>
    <n v="89"/>
    <n v="534"/>
    <n v="533"/>
    <n v="0.99812734082397003"/>
    <n v="0"/>
    <n v="89"/>
    <n v="72"/>
    <n v="17"/>
    <m/>
    <m/>
    <n v="5"/>
    <m/>
    <n v="0.99812734082397003"/>
    <n v="0.99629999999999996"/>
    <n v="1"/>
    <n v="89"/>
    <n v="89"/>
    <n v="88"/>
    <n v="89"/>
    <n v="89"/>
    <n v="89"/>
    <s v="Richman Group"/>
    <m/>
    <n v="25.765694"/>
    <n v="-80.197806"/>
  </r>
  <r>
    <n v="1533"/>
    <x v="37"/>
    <s v="Miami-Dade - Elderly - Active"/>
    <x v="0"/>
    <s v="Ward Towers Assisted Living Facility"/>
    <s v="HC4 '05|LB '05"/>
    <s v="Elderly"/>
    <s v="Active"/>
    <n v="1"/>
    <n v="100"/>
    <n v="600"/>
    <n v="585"/>
    <n v="0.97499999999999998"/>
    <n v="0"/>
    <n v="100"/>
    <n v="100"/>
    <m/>
    <m/>
    <m/>
    <m/>
    <m/>
    <n v="0.97499999999999998"/>
    <n v="0.995"/>
    <n v="0.95"/>
    <n v="95"/>
    <n v="97"/>
    <n v="98"/>
    <n v="97"/>
    <n v="99"/>
    <n v="99"/>
    <m/>
    <m/>
    <n v="25.824200000000001"/>
    <n v="-80.234700000000004"/>
  </r>
  <r>
    <n v="940"/>
    <x v="37"/>
    <s v="Miami-Dade - Elderly - Active"/>
    <x v="0"/>
    <s v="West Brickell"/>
    <s v="HC9 '96|S '95"/>
    <s v="Elderly"/>
    <s v="Active"/>
    <n v="1"/>
    <n v="130"/>
    <n v="780"/>
    <n v="773"/>
    <n v="0.99102564102564106"/>
    <n v="0"/>
    <n v="130"/>
    <n v="42"/>
    <n v="88"/>
    <m/>
    <m/>
    <m/>
    <m/>
    <n v="0.99102564102564106"/>
    <n v="0.97440000000000004"/>
    <n v="0.97440000000000004"/>
    <n v="130"/>
    <n v="129"/>
    <n v="128"/>
    <n v="130"/>
    <n v="129"/>
    <n v="127"/>
    <s v="New World Center Foundation, Inc."/>
    <m/>
    <n v="25.764600000000002"/>
    <n v="-80.197299999999998"/>
  </r>
  <r>
    <n v="2570"/>
    <x v="37"/>
    <s v="Miami-Dade - Elderly - Active"/>
    <x v="0"/>
    <s v="West Brickell Tower"/>
    <s v="HC9 '12"/>
    <s v="Elderly"/>
    <s v="Active"/>
    <n v="1"/>
    <n v="32"/>
    <n v="192"/>
    <n v="191"/>
    <n v="0.99479166666666663"/>
    <n v="0"/>
    <n v="32"/>
    <n v="26"/>
    <n v="6"/>
    <m/>
    <m/>
    <n v="2"/>
    <m/>
    <n v="0.99479166666666663"/>
    <n v="1"/>
    <n v="0.98960000000000004"/>
    <n v="32"/>
    <n v="32"/>
    <n v="32"/>
    <n v="31"/>
    <n v="32"/>
    <n v="32"/>
    <m/>
    <m/>
    <n v="25.763833333333299"/>
    <n v="-80.197583333333299"/>
  </r>
  <r>
    <n v="2551"/>
    <x v="37"/>
    <s v="Miami-Dade - Elderly - Active"/>
    <x v="0"/>
    <s v="West Brickell View"/>
    <s v="HC9 '12"/>
    <s v="Elderly"/>
    <s v="Active"/>
    <n v="1"/>
    <n v="64"/>
    <n v="384"/>
    <n v="384"/>
    <n v="1"/>
    <n v="0"/>
    <n v="64"/>
    <n v="52"/>
    <n v="12"/>
    <m/>
    <m/>
    <n v="4"/>
    <m/>
    <n v="1"/>
    <n v="1"/>
    <n v="1"/>
    <n v="64"/>
    <n v="64"/>
    <n v="64"/>
    <n v="64"/>
    <n v="64"/>
    <n v="64"/>
    <s v="Richman Group"/>
    <m/>
    <n v="25.766027777777801"/>
    <n v="-80.196722222222206"/>
  </r>
  <r>
    <n v="950"/>
    <x v="37"/>
    <s v="Miami-Dade - Elderly - Active"/>
    <x v="0"/>
    <s v="Westview Garden"/>
    <s v="HC9 '00"/>
    <s v="Elderly"/>
    <s v="Active"/>
    <n v="1"/>
    <n v="160"/>
    <n v="960"/>
    <n v="946"/>
    <n v="0.98541666666666672"/>
    <n v="0"/>
    <n v="160"/>
    <n v="128"/>
    <n v="32"/>
    <m/>
    <m/>
    <m/>
    <m/>
    <n v="0.98541666666666672"/>
    <n v="0.99270000000000003"/>
    <n v="0.96150000000000002"/>
    <n v="156"/>
    <n v="157"/>
    <n v="156"/>
    <n v="160"/>
    <n v="158"/>
    <n v="159"/>
    <s v="Carlisle Development Group"/>
    <m/>
    <n v="25.882899999999999"/>
    <n v="-80.237700000000004"/>
  </r>
  <r>
    <n v="2678"/>
    <x v="37"/>
    <s v="Miami-Dade - Elderly - Lease-Up"/>
    <x v="7"/>
    <s v="Smathers II"/>
    <s v="ELI '14|HC4 '14|LB '14|S '14"/>
    <s v="Elderly"/>
    <s v="Lease-Up"/>
    <n v="1"/>
    <n v="133"/>
    <n v="532"/>
    <n v="457"/>
    <n v="0.85902255639097747"/>
    <n v="0"/>
    <n v="133"/>
    <n v="107"/>
    <n v="26"/>
    <m/>
    <m/>
    <n v="7"/>
    <m/>
    <n v="0.85902255639097747"/>
    <m/>
    <m/>
    <n v="133"/>
    <n v="133"/>
    <n v="133"/>
    <n v="58"/>
    <m/>
    <m/>
    <s v="Related Group of Florida"/>
    <m/>
    <n v="25.762639"/>
    <n v="-80.242389000000003"/>
  </r>
  <r>
    <n v="2730"/>
    <x v="37"/>
    <s v="Miami-Dade - Elderly - Pipeline"/>
    <x v="1"/>
    <s v="Caribbean Village"/>
    <s v="ELI '14|S '14"/>
    <s v="Elderly"/>
    <s v="Pipeline"/>
    <n v="1"/>
    <n v="82"/>
    <n v="0"/>
    <n v="0"/>
    <n v="0"/>
    <n v="0"/>
    <n v="82"/>
    <n v="66"/>
    <n v="16"/>
    <m/>
    <m/>
    <n v="8"/>
    <m/>
    <m/>
    <m/>
    <m/>
    <m/>
    <m/>
    <m/>
    <m/>
    <m/>
    <m/>
    <m/>
    <m/>
    <n v="25.581054000000002"/>
    <n v="-80.369870000000006"/>
  </r>
  <r>
    <n v="2889"/>
    <x v="37"/>
    <s v="Miami-Dade - Elderly - Pipeline"/>
    <x v="1"/>
    <s v="Jasmine"/>
    <s v="HC9 '16"/>
    <s v="Elderly"/>
    <s v="Pipeline"/>
    <n v="1"/>
    <n v="96"/>
    <n v="0"/>
    <n v="0"/>
    <n v="0"/>
    <m/>
    <n v="96"/>
    <n v="77"/>
    <n v="19"/>
    <m/>
    <m/>
    <n v="5"/>
    <m/>
    <m/>
    <m/>
    <m/>
    <m/>
    <m/>
    <m/>
    <m/>
    <m/>
    <m/>
    <m/>
    <m/>
    <n v="25.771028000000001"/>
    <n v="-80.231347"/>
  </r>
  <r>
    <n v="2935"/>
    <x v="37"/>
    <s v="Miami-Dade - Elderly - Pipeline"/>
    <x v="1"/>
    <s v="Las Palmas"/>
    <s v="HC4 '17|LB '17"/>
    <s v="Elderly"/>
    <s v="Pipeline"/>
    <n v="1"/>
    <n v="196"/>
    <n v="0"/>
    <n v="0"/>
    <n v="0"/>
    <m/>
    <n v="196"/>
    <n v="157"/>
    <n v="39"/>
    <m/>
    <m/>
    <m/>
    <m/>
    <m/>
    <m/>
    <m/>
    <m/>
    <m/>
    <m/>
    <m/>
    <m/>
    <m/>
    <m/>
    <m/>
    <m/>
    <m/>
  </r>
  <r>
    <n v="2870"/>
    <x v="37"/>
    <s v="Miami-Dade - Elderly - Pipeline"/>
    <x v="1"/>
    <s v="Lummus Park Manor"/>
    <s v="HC9 '16"/>
    <s v="Elderly"/>
    <s v="Pipeline"/>
    <n v="1"/>
    <n v="51"/>
    <n v="0"/>
    <n v="0"/>
    <n v="0"/>
    <m/>
    <n v="51"/>
    <n v="41"/>
    <n v="10"/>
    <m/>
    <m/>
    <n v="3"/>
    <m/>
    <m/>
    <m/>
    <m/>
    <m/>
    <m/>
    <m/>
    <m/>
    <m/>
    <m/>
    <m/>
    <n v="51"/>
    <n v="25.775672"/>
    <n v="-80.200575000000001"/>
  </r>
  <r>
    <n v="2933"/>
    <x v="37"/>
    <s v="Miami-Dade - Elderly - Pipeline"/>
    <x v="1"/>
    <s v="Northside Transit Village IV"/>
    <s v="HC9 '17"/>
    <s v="Elderly"/>
    <s v="Pipeline"/>
    <n v="1"/>
    <n v="120"/>
    <n v="0"/>
    <n v="0"/>
    <n v="0"/>
    <m/>
    <n v="120"/>
    <n v="96"/>
    <n v="24"/>
    <m/>
    <m/>
    <n v="6"/>
    <m/>
    <m/>
    <m/>
    <m/>
    <m/>
    <m/>
    <m/>
    <m/>
    <m/>
    <m/>
    <m/>
    <m/>
    <n v="25.845510999999998"/>
    <n v="-80.248318999999995"/>
  </r>
  <r>
    <n v="2944"/>
    <x v="37"/>
    <s v="Miami-Dade - Elderly - Pipeline"/>
    <x v="1"/>
    <s v="Stirrup Plaza II"/>
    <s v="HC4 '17|LB '17"/>
    <s v="Elderly"/>
    <s v="Pipeline"/>
    <n v="1"/>
    <n v="68"/>
    <n v="0"/>
    <n v="0"/>
    <n v="0"/>
    <m/>
    <n v="68"/>
    <n v="68"/>
    <m/>
    <m/>
    <m/>
    <m/>
    <m/>
    <m/>
    <m/>
    <m/>
    <m/>
    <m/>
    <m/>
    <m/>
    <m/>
    <m/>
    <m/>
    <m/>
    <n v="25.731833000000002"/>
    <n v="-80.252916999999997"/>
  </r>
  <r>
    <n v="2868"/>
    <x v="37"/>
    <s v="Miami-Dade - Elderly - Pipeline"/>
    <x v="1"/>
    <s v="Three Round Tower A"/>
    <s v="HC9 '16"/>
    <s v="Elderly"/>
    <s v="Pipeline"/>
    <n v="1"/>
    <n v="128"/>
    <n v="0"/>
    <n v="0"/>
    <n v="0"/>
    <m/>
    <n v="128"/>
    <n v="103"/>
    <n v="25"/>
    <m/>
    <m/>
    <n v="7"/>
    <m/>
    <m/>
    <m/>
    <m/>
    <m/>
    <m/>
    <m/>
    <m/>
    <m/>
    <m/>
    <m/>
    <m/>
    <n v="25.802747"/>
    <n v="-80.225828000000007"/>
  </r>
  <r>
    <n v="2686"/>
    <x v="37"/>
    <s v="Miami-Dade - Elderly - Pipeline"/>
    <x v="1"/>
    <s v="Tuscany Cove I"/>
    <s v="ELI '14|HC4 '16|B '16|S '14"/>
    <s v="Elderly"/>
    <s v="Pipeline"/>
    <n v="1"/>
    <n v="160"/>
    <n v="0"/>
    <n v="0"/>
    <n v="0"/>
    <n v="0"/>
    <n v="160"/>
    <n v="128"/>
    <n v="32"/>
    <m/>
    <m/>
    <n v="8"/>
    <m/>
    <m/>
    <m/>
    <m/>
    <m/>
    <m/>
    <m/>
    <m/>
    <m/>
    <m/>
    <s v="Tacolcy Economic Development Corporation"/>
    <m/>
    <n v="25.830389"/>
    <n v="-80.208500000000001"/>
  </r>
  <r>
    <n v="218"/>
    <x v="37"/>
    <s v="Miami-Dade - Elderly|MR - Active"/>
    <x v="6"/>
    <s v="Cutler Vista"/>
    <s v="HC4 '06|B '05|S '89"/>
    <s v="Elderly|MR"/>
    <s v="Active"/>
    <n v="1"/>
    <n v="216"/>
    <n v="1296"/>
    <n v="1285"/>
    <n v="0.99151234567901236"/>
    <n v="20"/>
    <n v="152"/>
    <n v="44"/>
    <n v="152"/>
    <m/>
    <m/>
    <m/>
    <m/>
    <n v="0.99151234567901236"/>
    <n v="0.98839999999999995"/>
    <n v="0.99229999999999996"/>
    <n v="214"/>
    <n v="215"/>
    <n v="216"/>
    <n v="214"/>
    <n v="215"/>
    <n v="211"/>
    <s v="Related Companies of New York"/>
    <m/>
    <n v="25.566700000000001"/>
    <n v="-80.360600000000005"/>
  </r>
  <r>
    <n v="2728"/>
    <x v="37"/>
    <s v="Miami-Dade - Elderly|MR - Active"/>
    <x v="6"/>
    <s v="Gibson Plaza"/>
    <s v="HC4 '14|LB '14"/>
    <s v="Elderly|MR"/>
    <s v="Active"/>
    <n v="1"/>
    <n v="56"/>
    <n v="336"/>
    <n v="328"/>
    <n v="0.97619047619047616"/>
    <n v="6"/>
    <n v="50"/>
    <n v="45"/>
    <n v="11"/>
    <m/>
    <m/>
    <m/>
    <m/>
    <n v="0.97619047619047616"/>
    <m/>
    <m/>
    <n v="55"/>
    <n v="54"/>
    <n v="55"/>
    <n v="55"/>
    <n v="54"/>
    <n v="55"/>
    <s v="Pinnacle Housing Group LLC"/>
    <m/>
    <n v="25.727771000000001"/>
    <n v="-80.251953999999998"/>
  </r>
  <r>
    <n v="2549"/>
    <x v="37"/>
    <s v="Miami-Dade - Elderly|MR - Active"/>
    <x v="6"/>
    <s v="Washington Square"/>
    <s v="HC9 '12"/>
    <s v="Elderly|MR"/>
    <s v="Active"/>
    <n v="1"/>
    <n v="89"/>
    <n v="534"/>
    <n v="526"/>
    <n v="0.98501872659176026"/>
    <n v="1"/>
    <n v="88"/>
    <n v="72"/>
    <n v="17"/>
    <m/>
    <m/>
    <n v="5"/>
    <m/>
    <n v="0.98501872659176026"/>
    <n v="0.99629999999999996"/>
    <n v="0.65169999999999995"/>
    <n v="89"/>
    <n v="88"/>
    <n v="86"/>
    <n v="87"/>
    <n v="88"/>
    <n v="88"/>
    <s v="Carlisle Development Group"/>
    <m/>
    <n v="25.785028000000001"/>
    <n v="-80.207916999999995"/>
  </r>
  <r>
    <n v="2834"/>
    <x v="37"/>
    <s v="Miami-Dade - Elderly|MR - Pipeline"/>
    <x v="12"/>
    <s v="Marcia Gardens"/>
    <s v="HC4 '16|H '15|B '16"/>
    <s v="Elderly|MR"/>
    <s v="Pipeline"/>
    <n v="1"/>
    <n v="134"/>
    <n v="0"/>
    <n v="0"/>
    <n v="0"/>
    <n v="79"/>
    <n v="134"/>
    <n v="108"/>
    <n v="26"/>
    <m/>
    <m/>
    <m/>
    <m/>
    <m/>
    <m/>
    <m/>
    <m/>
    <m/>
    <m/>
    <m/>
    <m/>
    <m/>
    <s v="Related Group of Florida"/>
    <m/>
    <n v="25.671875"/>
    <n v="-80.399638999999993"/>
  </r>
  <r>
    <n v="1479"/>
    <x v="37"/>
    <s v="Miami-Dade - Family - Active"/>
    <x v="2"/>
    <s v="Alhambra Cove"/>
    <s v="HC4 '05|LB '04|S '04"/>
    <s v="Family"/>
    <s v="Active"/>
    <n v="1"/>
    <n v="240"/>
    <n v="1440"/>
    <n v="1429"/>
    <n v="0.99236111111111114"/>
    <n v="0"/>
    <n v="240"/>
    <m/>
    <n v="240"/>
    <m/>
    <m/>
    <m/>
    <m/>
    <n v="0.99236111111111114"/>
    <n v="0.99170000000000003"/>
    <n v="0.99029999999999996"/>
    <n v="236"/>
    <n v="240"/>
    <n v="240"/>
    <n v="235"/>
    <n v="240"/>
    <n v="238"/>
    <s v="Cornerstone Group Development LLC"/>
    <m/>
    <n v="25.882715999999999"/>
    <n v="-80.224817999999999"/>
  </r>
  <r>
    <n v="1107"/>
    <x v="37"/>
    <s v="Miami-Dade - Family - Active"/>
    <x v="2"/>
    <s v="Allapattah Garden"/>
    <s v="HC4 '02|LB '02|S '02"/>
    <s v="Family"/>
    <s v="Active"/>
    <n v="1"/>
    <n v="128"/>
    <n v="768"/>
    <n v="766"/>
    <n v="0.99739583333333337"/>
    <n v="0"/>
    <n v="128"/>
    <m/>
    <n v="128"/>
    <m/>
    <m/>
    <m/>
    <m/>
    <n v="0.99739583333333337"/>
    <n v="1"/>
    <n v="0.99350000000000005"/>
    <n v="128"/>
    <n v="127"/>
    <n v="128"/>
    <n v="128"/>
    <n v="128"/>
    <n v="127"/>
    <s v="Carlisle Development Group"/>
    <m/>
    <n v="25.807600000000001"/>
    <n v="-80.215299999999999"/>
  </r>
  <r>
    <n v="2587"/>
    <x v="37"/>
    <s v="Miami-Dade - Family - Active"/>
    <x v="2"/>
    <s v="Anchorage"/>
    <s v="HC4 '12|B '12"/>
    <s v="Family"/>
    <s v="Active"/>
    <n v="1"/>
    <n v="22"/>
    <n v="132"/>
    <n v="128"/>
    <n v="0.96969696969696972"/>
    <n v="0"/>
    <n v="22"/>
    <m/>
    <n v="22"/>
    <m/>
    <m/>
    <m/>
    <m/>
    <n v="0.96969696969696972"/>
    <n v="0.99239999999999995"/>
    <n v="0.99239999999999995"/>
    <n v="22"/>
    <n v="22"/>
    <n v="21"/>
    <n v="21"/>
    <n v="21"/>
    <n v="21"/>
    <s v="Carlisle Development Group"/>
    <m/>
    <n v="25.831047999999999"/>
    <n v="-80.235579000000001"/>
  </r>
  <r>
    <n v="42"/>
    <x v="37"/>
    <s v="Miami-Dade - Family - Active"/>
    <x v="2"/>
    <s v="Arena Garden"/>
    <s v="HC9 '91"/>
    <s v="Family"/>
    <s v="Active"/>
    <n v="1"/>
    <n v="65"/>
    <n v="390"/>
    <n v="350"/>
    <n v="0.89743589743589747"/>
    <n v="0"/>
    <n v="65"/>
    <m/>
    <n v="65"/>
    <m/>
    <m/>
    <m/>
    <m/>
    <n v="0.89743589743589747"/>
    <n v="0.88460000000000005"/>
    <n v="0.87080000000000002"/>
    <n v="60"/>
    <n v="59"/>
    <n v="60"/>
    <n v="58"/>
    <n v="58"/>
    <n v="55"/>
    <s v="Overtown Development Group, Inc."/>
    <m/>
    <n v="25.783899999999999"/>
    <n v="-80.199700000000007"/>
  </r>
  <r>
    <n v="1304"/>
    <x v="37"/>
    <s v="Miami-Dade - Family - Active"/>
    <x v="2"/>
    <s v="Aswan Village"/>
    <s v="HC4 '04|LB '03|S '03"/>
    <s v="Family"/>
    <s v="Active"/>
    <n v="1"/>
    <n v="216"/>
    <n v="1296"/>
    <n v="1275"/>
    <n v="0.98379629629629628"/>
    <n v="0"/>
    <n v="216"/>
    <m/>
    <n v="216"/>
    <m/>
    <m/>
    <m/>
    <m/>
    <n v="0.98379629629629628"/>
    <n v="0.98919999999999997"/>
    <n v="0.95369999999999999"/>
    <n v="212"/>
    <n v="211"/>
    <n v="210"/>
    <n v="211"/>
    <n v="215"/>
    <n v="216"/>
    <s v="Hallkeen LLC"/>
    <m/>
    <n v="25.8932"/>
    <n v="-80.247500000000002"/>
  </r>
  <r>
    <n v="1156"/>
    <x v="37"/>
    <s v="Miami-Dade - Family - Active"/>
    <x v="2"/>
    <s v="Baywinds"/>
    <s v="HC4 '02"/>
    <s v="Family"/>
    <s v="Active"/>
    <n v="1"/>
    <n v="204"/>
    <n v="1224"/>
    <n v="1218"/>
    <n v="0.99509803921568629"/>
    <n v="0"/>
    <n v="204"/>
    <m/>
    <n v="204"/>
    <m/>
    <m/>
    <m/>
    <m/>
    <n v="0.99509803921568629"/>
    <n v="0.99509999999999998"/>
    <n v="0.99919999999999998"/>
    <n v="202"/>
    <n v="204"/>
    <n v="203"/>
    <n v="202"/>
    <n v="203"/>
    <n v="204"/>
    <s v="Cornerstone Group Development LLC"/>
    <m/>
    <n v="25.8858"/>
    <n v="-80.1661"/>
  </r>
  <r>
    <n v="2506"/>
    <x v="37"/>
    <s v="Miami-Dade - Family - Active"/>
    <x v="2"/>
    <s v="BCC"/>
    <s v="HC4 '10|H '10|B '10"/>
    <s v="Family"/>
    <s v="Active"/>
    <n v="1"/>
    <n v="103"/>
    <n v="618"/>
    <n v="596"/>
    <n v="0.96440129449838186"/>
    <n v="0"/>
    <n v="103"/>
    <m/>
    <n v="103"/>
    <m/>
    <m/>
    <m/>
    <m/>
    <n v="0.96440129449838186"/>
    <n v="0.99680000000000002"/>
    <n v="0.99350000000000005"/>
    <n v="103"/>
    <n v="99"/>
    <n v="98"/>
    <n v="98"/>
    <n v="98"/>
    <n v="100"/>
    <s v="Southport Financial Services, Inc"/>
    <n v="103"/>
    <n v="27.570599999999999"/>
    <n v="-80.373425999999995"/>
  </r>
  <r>
    <n v="2246"/>
    <x v="37"/>
    <s v="Miami-Dade - Family - Active"/>
    <x v="2"/>
    <s v="Beacon"/>
    <s v="X '09"/>
    <s v="Family"/>
    <s v="Active"/>
    <n v="1"/>
    <n v="90"/>
    <n v="540"/>
    <n v="539"/>
    <n v="0.99814814814814812"/>
    <n v="0"/>
    <n v="90"/>
    <m/>
    <n v="90"/>
    <m/>
    <m/>
    <m/>
    <m/>
    <n v="0.99814814814814812"/>
    <n v="0.99809999999999999"/>
    <n v="0.99809999999999999"/>
    <n v="90"/>
    <n v="90"/>
    <n v="90"/>
    <n v="90"/>
    <n v="89"/>
    <n v="90"/>
    <s v="Carlisle Development Group"/>
    <m/>
    <n v="25.783799999999999"/>
    <n v="-80.196399999999997"/>
  </r>
  <r>
    <n v="81"/>
    <x v="37"/>
    <s v="Miami-Dade - Family - Active"/>
    <x v="2"/>
    <s v="Biscayne Palm Club"/>
    <s v="HC9 '93"/>
    <s v="Family"/>
    <s v="Active"/>
    <n v="1"/>
    <n v="114"/>
    <n v="684"/>
    <n v="673"/>
    <n v="0.98391812865497075"/>
    <n v="0"/>
    <n v="114"/>
    <m/>
    <n v="114"/>
    <m/>
    <m/>
    <m/>
    <m/>
    <n v="0.98391812865497075"/>
    <n v="0.96350000000000002"/>
    <n v="0.90349999999999997"/>
    <n v="112"/>
    <n v="111"/>
    <n v="112"/>
    <n v="114"/>
    <n v="113"/>
    <n v="111"/>
    <s v="RMadruga Investments LLC"/>
    <m/>
    <n v="25.499400000000001"/>
    <n v="-80.444699999999997"/>
  </r>
  <r>
    <n v="1210"/>
    <x v="37"/>
    <s v="Miami-Dade - Family - Active"/>
    <x v="2"/>
    <s v="Bonita Pointe"/>
    <s v="HC4 '03|LB '02|S '03"/>
    <s v="Family"/>
    <s v="Active"/>
    <n v="1"/>
    <n v="164"/>
    <n v="984"/>
    <n v="962"/>
    <n v="0.97764227642276424"/>
    <n v="0"/>
    <n v="164"/>
    <m/>
    <n v="164"/>
    <m/>
    <m/>
    <m/>
    <m/>
    <n v="0.97764227642276424"/>
    <n v="0.96340000000000003"/>
    <n v="0.96340000000000003"/>
    <n v="164"/>
    <n v="160"/>
    <n v="159"/>
    <n v="160"/>
    <n v="158"/>
    <n v="161"/>
    <s v="Cornerstone Group Development LLC"/>
    <m/>
    <n v="25.447088999999998"/>
    <n v="-80.468378999999999"/>
  </r>
  <r>
    <n v="1166"/>
    <x v="37"/>
    <s v="Miami-Dade - Family - Active"/>
    <x v="2"/>
    <s v="Brisas Del Mar"/>
    <s v="HC9 '02"/>
    <s v="Family"/>
    <s v="Active"/>
    <n v="1"/>
    <n v="160"/>
    <n v="960"/>
    <n v="957"/>
    <n v="0.99687499999999996"/>
    <n v="0"/>
    <n v="160"/>
    <m/>
    <n v="160"/>
    <m/>
    <m/>
    <m/>
    <m/>
    <n v="0.99687499999999996"/>
    <n v="1"/>
    <n v="0.98750000000000004"/>
    <n v="159"/>
    <n v="159"/>
    <n v="160"/>
    <n v="160"/>
    <n v="159"/>
    <n v="160"/>
    <s v="Gatehouse Group, Inc."/>
    <m/>
    <n v="25.773700000000002"/>
    <n v="-80.203699999999998"/>
  </r>
  <r>
    <n v="2475"/>
    <x v="37"/>
    <s v="Miami-Dade - Family - Active"/>
    <x v="2"/>
    <s v="Brownsville Transit Village IV"/>
    <s v="X '10|HC9 '10"/>
    <s v="Family"/>
    <s v="Active"/>
    <n v="1"/>
    <n v="102"/>
    <n v="612"/>
    <n v="607"/>
    <n v="0.99183006535947715"/>
    <n v="0"/>
    <n v="102"/>
    <m/>
    <n v="102"/>
    <m/>
    <m/>
    <n v="6"/>
    <m/>
    <n v="0.99183006535947715"/>
    <n v="0.9869"/>
    <n v="0.98860000000000003"/>
    <n v="101"/>
    <n v="102"/>
    <n v="101"/>
    <n v="102"/>
    <n v="100"/>
    <n v="101"/>
    <s v="Replacement GP Florida LLC"/>
    <m/>
    <n v="25.821999999999999"/>
    <n v="-80.242000000000004"/>
  </r>
  <r>
    <n v="1163"/>
    <x v="37"/>
    <s v="Miami-Dade - Family - Active"/>
    <x v="2"/>
    <s v="Calusa Cove"/>
    <s v="HC9 '04|S '02"/>
    <s v="Family"/>
    <s v="Active"/>
    <n v="1"/>
    <n v="144"/>
    <n v="864"/>
    <n v="853"/>
    <n v="0.98726851851851849"/>
    <n v="0"/>
    <n v="144"/>
    <m/>
    <n v="144"/>
    <m/>
    <m/>
    <m/>
    <m/>
    <n v="0.98726851851851849"/>
    <n v="0.99650000000000005"/>
    <n v="0.98150000000000004"/>
    <n v="141"/>
    <n v="142"/>
    <n v="144"/>
    <n v="142"/>
    <n v="141"/>
    <n v="143"/>
    <s v="Banyan Realty Advisors"/>
    <m/>
    <n v="25.572299999999998"/>
    <n v="-80.321899999999999"/>
  </r>
  <r>
    <n v="1905"/>
    <x v="37"/>
    <s v="Miami-Dade - Family - Active"/>
    <x v="2"/>
    <s v="Camacol Tower"/>
    <s v="HC9 '07"/>
    <s v="Family"/>
    <s v="Active"/>
    <n v="1"/>
    <n v="100"/>
    <n v="600"/>
    <n v="592"/>
    <n v="0.98666666666666669"/>
    <n v="0"/>
    <n v="100"/>
    <m/>
    <n v="100"/>
    <m/>
    <m/>
    <m/>
    <m/>
    <n v="0.98666666666666669"/>
    <n v="0.99170000000000003"/>
    <n v="0.98829999999999996"/>
    <n v="99"/>
    <n v="97"/>
    <n v="99"/>
    <n v="99"/>
    <n v="98"/>
    <n v="100"/>
    <s v="Pinnacle Housing Group LLC"/>
    <m/>
    <n v="25.773499999999999"/>
    <n v="-80.218100000000007"/>
  </r>
  <r>
    <n v="1111"/>
    <x v="37"/>
    <s v="Miami-Dade - Family - Active"/>
    <x v="2"/>
    <s v="Cameron Creek"/>
    <s v="HC9 '00|S '02"/>
    <s v="Family"/>
    <s v="Active"/>
    <n v="1"/>
    <n v="148"/>
    <n v="888"/>
    <n v="865"/>
    <n v="0.97409909909909909"/>
    <n v="0"/>
    <n v="148"/>
    <m/>
    <n v="148"/>
    <m/>
    <m/>
    <m/>
    <m/>
    <n v="0.97409909909909909"/>
    <n v="0.96399999999999997"/>
    <n v="0.9617"/>
    <n v="145"/>
    <n v="145"/>
    <n v="145"/>
    <n v="146"/>
    <n v="144"/>
    <n v="140"/>
    <s v="Carlisle Development Group"/>
    <m/>
    <n v="25.487200000000001"/>
    <n v="-80.482299999999995"/>
  </r>
  <r>
    <n v="1165"/>
    <x v="37"/>
    <s v="Miami-Dade - Family - Active"/>
    <x v="2"/>
    <s v="Captiva Club"/>
    <s v="HC4 '02|LB '01"/>
    <s v="Family"/>
    <s v="Active"/>
    <n v="1"/>
    <n v="136"/>
    <n v="816"/>
    <n v="816"/>
    <n v="1"/>
    <n v="0"/>
    <n v="136"/>
    <m/>
    <n v="136"/>
    <m/>
    <m/>
    <m/>
    <m/>
    <n v="1"/>
    <n v="0.99139999999999995"/>
    <n v="0.99880000000000002"/>
    <n v="136"/>
    <n v="136"/>
    <n v="136"/>
    <n v="136"/>
    <n v="136"/>
    <n v="136"/>
    <s v="Cornerstone Group Development LLC"/>
    <m/>
    <n v="25.605"/>
    <n v="-80.364999999999995"/>
  </r>
  <r>
    <n v="1053"/>
    <x v="37"/>
    <s v="Miami-Dade - Family - Active"/>
    <x v="2"/>
    <s v="Cedar Grove"/>
    <s v="HC4 '02|S '01"/>
    <s v="Family"/>
    <s v="Active"/>
    <n v="1"/>
    <n v="288"/>
    <n v="1728"/>
    <n v="1632"/>
    <n v="0.94444444444444442"/>
    <n v="0"/>
    <n v="288"/>
    <m/>
    <n v="288"/>
    <m/>
    <m/>
    <m/>
    <m/>
    <n v="0.94444444444444442"/>
    <n v="0.95430000000000004"/>
    <n v="0.95140000000000002"/>
    <n v="274"/>
    <n v="271"/>
    <n v="270"/>
    <n v="273"/>
    <n v="270"/>
    <n v="274"/>
    <s v="Cascade Affordable Housing LLC"/>
    <m/>
    <n v="25.964500000000001"/>
    <n v="-80.234099999999998"/>
  </r>
  <r>
    <n v="148"/>
    <x v="37"/>
    <s v="Miami-Dade - Family - Active"/>
    <x v="2"/>
    <s v="Center Court-Miami"/>
    <s v="HC4 '96"/>
    <s v="Family"/>
    <s v="Active"/>
    <n v="1"/>
    <n v="588"/>
    <n v="3528"/>
    <n v="3477"/>
    <n v="0.98554421768707479"/>
    <n v="0"/>
    <n v="588"/>
    <m/>
    <n v="588"/>
    <m/>
    <m/>
    <m/>
    <m/>
    <n v="0.98554421768707479"/>
    <n v="0.871"/>
    <n v="0.76700000000000002"/>
    <n v="538"/>
    <n v="588"/>
    <n v="588"/>
    <n v="588"/>
    <n v="588"/>
    <n v="587"/>
    <s v="YMP Real Estate Management, LLC"/>
    <m/>
    <n v="25.9129"/>
    <n v="-80.163300000000007"/>
  </r>
  <r>
    <n v="360"/>
    <x v="37"/>
    <s v="Miami-Dade - Family - Active"/>
    <x v="2"/>
    <s v="Central City"/>
    <s v="HC9 '94"/>
    <s v="Family"/>
    <s v="Active"/>
    <n v="1"/>
    <n v="35"/>
    <n v="0"/>
    <n v="0"/>
    <n v="0"/>
    <n v="0"/>
    <n v="35"/>
    <m/>
    <n v="35"/>
    <m/>
    <m/>
    <m/>
    <m/>
    <m/>
    <m/>
    <n v="0.54290000000000005"/>
    <m/>
    <m/>
    <m/>
    <m/>
    <m/>
    <m/>
    <s v="Highland Park 1020 LLC"/>
    <m/>
    <n v="25.7834"/>
    <n v="-80.207700000000003"/>
  </r>
  <r>
    <n v="163"/>
    <x v="37"/>
    <s v="Miami-Dade - Family - Active"/>
    <x v="2"/>
    <s v="Cielo"/>
    <s v="HC9 '90"/>
    <s v="Family"/>
    <s v="Active"/>
    <n v="1"/>
    <n v="18"/>
    <n v="0"/>
    <n v="0"/>
    <n v="0"/>
    <n v="0"/>
    <n v="18"/>
    <m/>
    <n v="18"/>
    <m/>
    <m/>
    <m/>
    <m/>
    <m/>
    <n v="0.9667"/>
    <n v="0.93330000000000002"/>
    <m/>
    <m/>
    <m/>
    <m/>
    <m/>
    <m/>
    <s v="RS Development Corporation"/>
    <m/>
    <n v="25.852889999999999"/>
    <n v="-80.140736000000004"/>
  </r>
  <r>
    <n v="2450"/>
    <x v="37"/>
    <s v="Miami-Dade - Family - Active"/>
    <x v="2"/>
    <s v="Circle Creek"/>
    <s v="HC4 '12|LB '11"/>
    <s v="Family"/>
    <s v="Active"/>
    <n v="1"/>
    <n v="100"/>
    <n v="600"/>
    <n v="592"/>
    <n v="0.98666666666666669"/>
    <n v="0"/>
    <n v="100"/>
    <m/>
    <n v="100"/>
    <m/>
    <m/>
    <m/>
    <m/>
    <n v="0.98666666666666669"/>
    <n v="0.98170000000000002"/>
    <n v="0.99"/>
    <n v="100"/>
    <n v="97"/>
    <n v="100"/>
    <n v="99"/>
    <n v="99"/>
    <n v="97"/>
    <s v="Landmark Companies Inc."/>
    <m/>
    <n v="25.521858999999999"/>
    <n v="-80.428568999999996"/>
  </r>
  <r>
    <n v="2591"/>
    <x v="37"/>
    <s v="Miami-Dade - Family - Active"/>
    <x v="2"/>
    <s v="City Crossings"/>
    <s v="HC9 '12"/>
    <s v="Family"/>
    <s v="Active"/>
    <n v="1"/>
    <n v="103"/>
    <n v="618"/>
    <n v="618"/>
    <n v="1"/>
    <n v="0"/>
    <n v="103"/>
    <m/>
    <n v="103"/>
    <m/>
    <m/>
    <n v="5"/>
    <m/>
    <n v="1"/>
    <n v="1"/>
    <m/>
    <n v="103"/>
    <n v="103"/>
    <n v="103"/>
    <n v="103"/>
    <n v="103"/>
    <n v="103"/>
    <s v="Landmark Companies Inc."/>
    <m/>
    <n v="25.762194000000001"/>
    <n v="-80.198110999999997"/>
  </r>
  <r>
    <n v="710"/>
    <x v="37"/>
    <s v="Miami-Dade - Family - Active"/>
    <x v="2"/>
    <s v="Colony Lakes"/>
    <s v="HC4 '10|HC9 '94|H '93|B '10"/>
    <s v="Family"/>
    <s v="Active"/>
    <n v="1"/>
    <n v="220"/>
    <n v="1320"/>
    <n v="1312"/>
    <n v="0.9939393939393939"/>
    <n v="0"/>
    <n v="220"/>
    <m/>
    <n v="220"/>
    <m/>
    <m/>
    <m/>
    <m/>
    <n v="0.9939393939393939"/>
    <n v="0.98709999999999998"/>
    <n v="0.98640000000000005"/>
    <n v="220"/>
    <n v="217"/>
    <n v="219"/>
    <n v="218"/>
    <n v="220"/>
    <n v="218"/>
    <s v="Related Companies of New York"/>
    <m/>
    <n v="25.468636"/>
    <n v="-80.456249999999997"/>
  </r>
  <r>
    <n v="191"/>
    <x v="37"/>
    <s v="Miami-Dade - Family - Active"/>
    <x v="2"/>
    <s v="Coral Gardens"/>
    <s v="HC9 '94|S '93"/>
    <s v="Family"/>
    <s v="Active"/>
    <n v="1"/>
    <n v="92"/>
    <n v="552"/>
    <n v="537"/>
    <n v="0.97282608695652173"/>
    <n v="0"/>
    <n v="92"/>
    <m/>
    <n v="92"/>
    <m/>
    <m/>
    <m/>
    <m/>
    <n v="0.97282608695652173"/>
    <n v="0.9728"/>
    <n v="0.98550000000000004"/>
    <n v="89"/>
    <n v="89"/>
    <n v="91"/>
    <n v="90"/>
    <n v="89"/>
    <n v="89"/>
    <s v="Creative Choice Homes, Inc."/>
    <n v="90"/>
    <n v="25.471910000000001"/>
    <n v="-80.493628999999999"/>
  </r>
  <r>
    <n v="1621"/>
    <x v="37"/>
    <s v="Miami-Dade - Family - Active"/>
    <x v="2"/>
    <s v="Coral Place"/>
    <s v="HC9 '05"/>
    <s v="Family"/>
    <s v="Active"/>
    <n v="1"/>
    <n v="100"/>
    <n v="600"/>
    <n v="595"/>
    <n v="0.9916666666666667"/>
    <n v="0"/>
    <n v="100"/>
    <m/>
    <n v="100"/>
    <m/>
    <m/>
    <m/>
    <m/>
    <n v="0.9916666666666667"/>
    <n v="0.99170000000000003"/>
    <n v="0.98329999999999995"/>
    <n v="98"/>
    <n v="98"/>
    <n v="99"/>
    <n v="100"/>
    <n v="100"/>
    <n v="100"/>
    <s v="Mastko Inc"/>
    <m/>
    <n v="25.8248"/>
    <n v="-80.212299999999999"/>
  </r>
  <r>
    <n v="1471"/>
    <x v="37"/>
    <s v="Miami-Dade - Family - Active"/>
    <x v="2"/>
    <s v="Corinthian"/>
    <s v="HC9 '04"/>
    <s v="Family"/>
    <s v="Active"/>
    <n v="1"/>
    <n v="126"/>
    <n v="756"/>
    <n v="750"/>
    <n v="0.99206349206349209"/>
    <n v="0"/>
    <n v="126"/>
    <m/>
    <n v="126"/>
    <m/>
    <m/>
    <m/>
    <m/>
    <n v="0.99206349206349209"/>
    <n v="0.98019999999999996"/>
    <n v="0.98939999999999995"/>
    <n v="124"/>
    <n v="126"/>
    <n v="125"/>
    <n v="125"/>
    <n v="124"/>
    <n v="126"/>
    <s v="Pinnacle Housing Group LLC"/>
    <m/>
    <n v="25.845800000000001"/>
    <n v="-80.233400000000003"/>
  </r>
  <r>
    <n v="1056"/>
    <x v="37"/>
    <s v="Miami-Dade - Family - Active"/>
    <x v="2"/>
    <s v="Country Club Villas"/>
    <s v="HC4 '00"/>
    <s v="Family"/>
    <s v="Active"/>
    <n v="1"/>
    <n v="216"/>
    <n v="1296"/>
    <n v="1288"/>
    <n v="0.99382716049382713"/>
    <n v="0"/>
    <n v="216"/>
    <m/>
    <n v="216"/>
    <m/>
    <m/>
    <m/>
    <m/>
    <n v="0.99382716049382713"/>
    <n v="0.99539999999999995"/>
    <n v="0.98460000000000003"/>
    <n v="215"/>
    <n v="214"/>
    <n v="214"/>
    <n v="215"/>
    <n v="214"/>
    <n v="216"/>
    <s v="RS Development Corporation"/>
    <m/>
    <n v="25.934999999999999"/>
    <n v="-80.315600000000003"/>
  </r>
  <r>
    <n v="197"/>
    <x v="37"/>
    <s v="Miami-Dade - Family - Active"/>
    <x v="2"/>
    <s v="Country Club Villas II"/>
    <s v="HC4 '02|S '01"/>
    <s v="Family"/>
    <s v="Active"/>
    <n v="1"/>
    <n v="214"/>
    <n v="1284"/>
    <n v="1277"/>
    <n v="0.99454828660436134"/>
    <n v="0"/>
    <n v="214"/>
    <m/>
    <n v="214"/>
    <m/>
    <m/>
    <m/>
    <m/>
    <n v="0.99454828660436134"/>
    <n v="0.99450000000000005"/>
    <n v="0.99219999999999997"/>
    <n v="213"/>
    <n v="212"/>
    <n v="212"/>
    <n v="214"/>
    <n v="213"/>
    <n v="213"/>
    <s v="RS Development Corporation"/>
    <m/>
    <n v="25.934999999999999"/>
    <n v="-80.315600000000003"/>
  </r>
  <r>
    <n v="2915"/>
    <x v="37"/>
    <s v="Miami-Dade - Family - Active"/>
    <x v="2"/>
    <s v="Courtside"/>
    <s v="HC4 '16|LB '16"/>
    <s v="Family"/>
    <s v="Active"/>
    <n v="1"/>
    <n v="84"/>
    <n v="504"/>
    <n v="504"/>
    <n v="1"/>
    <m/>
    <n v="84"/>
    <m/>
    <n v="84"/>
    <m/>
    <m/>
    <m/>
    <m/>
    <n v="1"/>
    <m/>
    <m/>
    <n v="84"/>
    <n v="84"/>
    <n v="84"/>
    <n v="84"/>
    <n v="84"/>
    <n v="84"/>
    <s v="Housing Trust Group LLC"/>
    <m/>
    <m/>
    <m/>
  </r>
  <r>
    <n v="215"/>
    <x v="37"/>
    <s v="Miami-Dade - Family - Active"/>
    <x v="2"/>
    <s v="Crossings at University"/>
    <s v="HC4 '01|B '98"/>
    <s v="Family"/>
    <s v="Active"/>
    <n v="1"/>
    <n v="320"/>
    <n v="1920"/>
    <n v="1885"/>
    <n v="0.98177083333333337"/>
    <n v="0"/>
    <n v="320"/>
    <m/>
    <n v="320"/>
    <m/>
    <m/>
    <m/>
    <m/>
    <n v="0.98177083333333337"/>
    <n v="0.97340000000000004"/>
    <n v="0.97289999999999999"/>
    <n v="315"/>
    <n v="314"/>
    <n v="312"/>
    <n v="315"/>
    <n v="313"/>
    <n v="316"/>
    <s v="Cornerstone Group Development LLC"/>
    <m/>
    <n v="25.9451"/>
    <n v="-80.245699999999999"/>
  </r>
  <r>
    <n v="217"/>
    <x v="37"/>
    <s v="Miami-Dade - Family - Active"/>
    <x v="2"/>
    <s v="Cutler Hammock"/>
    <s v="HC4 '06|HC9 '90|B '06|S '90"/>
    <s v="Family"/>
    <s v="Active"/>
    <n v="1"/>
    <n v="262"/>
    <n v="1572"/>
    <n v="1561"/>
    <n v="0.99300254452926207"/>
    <n v="0"/>
    <n v="262"/>
    <m/>
    <n v="262"/>
    <m/>
    <m/>
    <m/>
    <m/>
    <n v="0.99300254452926207"/>
    <n v="0.98540000000000005"/>
    <n v="0.98980000000000001"/>
    <n v="259"/>
    <n v="261"/>
    <n v="261"/>
    <n v="261"/>
    <n v="258"/>
    <n v="261"/>
    <s v="Related Companies of New York"/>
    <m/>
    <n v="25.5701"/>
    <n v="-80.360200000000006"/>
  </r>
  <r>
    <n v="1070"/>
    <x v="37"/>
    <s v="Miami-Dade - Family - Active"/>
    <x v="2"/>
    <s v="Cutler Manor"/>
    <s v="S '01"/>
    <s v="Family"/>
    <s v="Active"/>
    <n v="1"/>
    <n v="219"/>
    <n v="1095"/>
    <n v="1093"/>
    <n v="0.9981735159817352"/>
    <n v="0"/>
    <n v="219"/>
    <m/>
    <n v="219"/>
    <m/>
    <m/>
    <m/>
    <m/>
    <n v="0.9981735159817352"/>
    <n v="0.98860000000000003"/>
    <n v="0.99850000000000005"/>
    <n v="218"/>
    <n v="218"/>
    <n v="219"/>
    <n v="219"/>
    <n v="219"/>
    <m/>
    <s v="Preservation of Affordable Housing Inc."/>
    <n v="218"/>
    <n v="25.566600000000001"/>
    <n v="-80.367900000000006"/>
  </r>
  <r>
    <n v="2105"/>
    <x v="37"/>
    <s v="Miami-Dade - Family - Active"/>
    <x v="2"/>
    <s v="Cutler Riverside"/>
    <s v="HC4 '08|B '07"/>
    <s v="Family"/>
    <s v="Active"/>
    <n v="1"/>
    <n v="200"/>
    <n v="1200"/>
    <n v="1184"/>
    <n v="0.98666666666666669"/>
    <n v="0"/>
    <n v="200"/>
    <m/>
    <n v="200"/>
    <m/>
    <m/>
    <m/>
    <m/>
    <n v="0.98666666666666669"/>
    <n v="0.98580000000000001"/>
    <n v="0.98919999999999997"/>
    <n v="199"/>
    <n v="195"/>
    <n v="197"/>
    <n v="200"/>
    <n v="198"/>
    <n v="195"/>
    <s v="Related Companies of New York"/>
    <m/>
    <n v="25.566099999999999"/>
    <n v="-80.361199999999997"/>
  </r>
  <r>
    <n v="229"/>
    <x v="37"/>
    <s v="Miami-Dade - Family - Active"/>
    <x v="2"/>
    <s v="Del Prado Gardens"/>
    <s v="HC9 '00|S '99"/>
    <s v="Family"/>
    <s v="Active"/>
    <n v="1"/>
    <n v="32"/>
    <n v="192"/>
    <n v="175"/>
    <n v="0.91145833333333337"/>
    <n v="0"/>
    <n v="32"/>
    <m/>
    <n v="32"/>
    <m/>
    <m/>
    <m/>
    <m/>
    <n v="0.91145833333333337"/>
    <n v="0.98960000000000004"/>
    <n v="0.86460000000000004"/>
    <n v="32"/>
    <n v="30"/>
    <n v="29"/>
    <n v="31"/>
    <n v="27"/>
    <n v="26"/>
    <s v="Carrfour Supportive Housing Inc"/>
    <m/>
    <n v="25.938400000000001"/>
    <n v="-80.267799999999994"/>
  </r>
  <r>
    <n v="238"/>
    <x v="37"/>
    <s v="Miami-Dade - Family - Active"/>
    <x v="2"/>
    <s v="Douglas Pointe"/>
    <s v="HC4 '01|S '00"/>
    <s v="Family"/>
    <s v="Active"/>
    <n v="1"/>
    <n v="176"/>
    <n v="1056"/>
    <n v="1050"/>
    <n v="0.99431818181818177"/>
    <n v="0"/>
    <n v="176"/>
    <m/>
    <n v="176"/>
    <m/>
    <m/>
    <m/>
    <m/>
    <n v="0.99431818181818177"/>
    <n v="0.99719999999999998"/>
    <n v="0.96399999999999997"/>
    <n v="176"/>
    <n v="175"/>
    <n v="175"/>
    <n v="175"/>
    <n v="173"/>
    <n v="176"/>
    <s v="Carlisle Development Group"/>
    <m/>
    <n v="25.940100000000001"/>
    <n v="-80.263599999999997"/>
  </r>
  <r>
    <n v="245"/>
    <x v="37"/>
    <s v="Miami-Dade - Family - Active"/>
    <x v="2"/>
    <s v="Eagle's Landing"/>
    <s v="HC9 '98"/>
    <s v="Family"/>
    <s v="Active"/>
    <n v="1"/>
    <n v="321"/>
    <n v="1926"/>
    <n v="1888"/>
    <n v="0.98026998961578404"/>
    <n v="0"/>
    <n v="321"/>
    <m/>
    <n v="321"/>
    <m/>
    <m/>
    <m/>
    <m/>
    <n v="0.98026998961578404"/>
    <n v="0.97719999999999996"/>
    <n v="0.97460000000000002"/>
    <n v="316"/>
    <n v="313"/>
    <n v="314"/>
    <n v="313"/>
    <n v="316"/>
    <n v="316"/>
    <s v="Cornerstone Group Development LLC"/>
    <m/>
    <n v="25.945799999999998"/>
    <n v="-80.245699999999999"/>
  </r>
  <r>
    <n v="2095"/>
    <x v="37"/>
    <s v="Miami-Dade - Family - Active"/>
    <x v="2"/>
    <s v="Emerald"/>
    <s v="HC9 '07"/>
    <s v="Family"/>
    <s v="Active"/>
    <n v="1"/>
    <n v="124"/>
    <n v="744"/>
    <n v="737"/>
    <n v="0.99059139784946237"/>
    <n v="0"/>
    <n v="124"/>
    <m/>
    <n v="124"/>
    <m/>
    <m/>
    <m/>
    <m/>
    <n v="0.99059139784946237"/>
    <n v="0.98119999999999996"/>
    <n v="0.97450000000000003"/>
    <n v="123"/>
    <n v="123"/>
    <n v="123"/>
    <n v="122"/>
    <n v="124"/>
    <n v="122"/>
    <s v="Gatehouse Group, Inc."/>
    <m/>
    <n v="25.841090999999999"/>
    <n v="-80.202459000000005"/>
  </r>
  <r>
    <n v="1204"/>
    <x v="37"/>
    <s v="Miami-Dade - Family - Active"/>
    <x v="2"/>
    <s v="Emerald Dunes"/>
    <s v="HC9 '03"/>
    <s v="Family"/>
    <s v="Active"/>
    <n v="1"/>
    <n v="141"/>
    <n v="846"/>
    <n v="831"/>
    <n v="0.98226950354609932"/>
    <n v="0"/>
    <n v="141"/>
    <m/>
    <n v="141"/>
    <m/>
    <m/>
    <m/>
    <m/>
    <n v="0.98226950354609932"/>
    <n v="0.99170000000000003"/>
    <n v="0.98109999999999997"/>
    <n v="141"/>
    <n v="136"/>
    <n v="138"/>
    <n v="138"/>
    <n v="139"/>
    <n v="139"/>
    <s v="Cascade Affordable Housing LLC"/>
    <m/>
    <n v="25.964600000000001"/>
    <n v="-80.235200000000006"/>
  </r>
  <r>
    <n v="1925"/>
    <x v="37"/>
    <s v="Miami-Dade - Family - Active"/>
    <x v="2"/>
    <s v="Everett Stewart Sr. Village"/>
    <s v="ELI '09|X '09"/>
    <s v="Family"/>
    <s v="Active"/>
    <n v="1"/>
    <n v="96"/>
    <n v="576"/>
    <n v="563"/>
    <n v="0.97743055555555558"/>
    <n v="0"/>
    <n v="96"/>
    <m/>
    <n v="96"/>
    <m/>
    <m/>
    <m/>
    <m/>
    <n v="0.97743055555555558"/>
    <n v="0.97399999999999998"/>
    <n v="0.98260000000000003"/>
    <n v="95"/>
    <n v="92"/>
    <n v="94"/>
    <n v="94"/>
    <n v="94"/>
    <n v="94"/>
    <s v="Carlisle Development Group"/>
    <m/>
    <n v="25.822666999999999"/>
    <n v="-80.242361000000002"/>
  </r>
  <r>
    <n v="2717"/>
    <x v="37"/>
    <s v="Miami-Dade - Family - Active"/>
    <x v="2"/>
    <s v="Garden Vista"/>
    <s v="HC4 '14|B '14"/>
    <s v="Family"/>
    <s v="Active"/>
    <n v="1"/>
    <n v="150"/>
    <n v="900"/>
    <n v="897"/>
    <n v="0.9966666666666667"/>
    <n v="0"/>
    <n v="149"/>
    <m/>
    <n v="149"/>
    <m/>
    <m/>
    <m/>
    <m/>
    <n v="0.9966666666666667"/>
    <n v="0.98109999999999997"/>
    <n v="0.91439999999999999"/>
    <n v="150"/>
    <n v="148"/>
    <n v="149"/>
    <n v="150"/>
    <n v="150"/>
    <n v="150"/>
    <s v="Related Companies of New York"/>
    <n v="149"/>
    <n v="25.940628"/>
    <n v="-80.276077000000001"/>
  </r>
  <r>
    <n v="284"/>
    <x v="37"/>
    <s v="Miami-Dade - Family - Active"/>
    <x v="2"/>
    <s v="Garden Walk"/>
    <s v="HC9 '95|S '93"/>
    <s v="Family"/>
    <s v="Active"/>
    <n v="1"/>
    <n v="228"/>
    <n v="1368"/>
    <n v="1360"/>
    <n v="0.99415204678362568"/>
    <n v="0"/>
    <n v="228"/>
    <m/>
    <n v="228"/>
    <m/>
    <m/>
    <m/>
    <m/>
    <n v="0.99415204678362568"/>
    <n v="0.99339999999999995"/>
    <n v="0.99780000000000002"/>
    <n v="226"/>
    <n v="227"/>
    <n v="226"/>
    <n v="228"/>
    <n v="227"/>
    <n v="226"/>
    <s v="Tacolcy Economic Development Corporation"/>
    <m/>
    <n v="25.5685"/>
    <n v="-80.372299999999996"/>
  </r>
  <r>
    <n v="286"/>
    <x v="37"/>
    <s v="Miami-Dade - Family - Active"/>
    <x v="2"/>
    <s v="Gardens - Aswan &amp; Alexandria East &amp; West"/>
    <s v="HC9 '91|H '92"/>
    <s v="Family"/>
    <s v="Active"/>
    <n v="1"/>
    <n v="328"/>
    <n v="1968"/>
    <n v="1668"/>
    <n v="0.84756097560975607"/>
    <n v="0"/>
    <n v="328"/>
    <m/>
    <n v="328"/>
    <m/>
    <m/>
    <m/>
    <m/>
    <n v="0.84756097560975607"/>
    <n v="0.90900000000000003"/>
    <n v="0.99139999999999995"/>
    <n v="298"/>
    <n v="297"/>
    <n v="297"/>
    <n v="294"/>
    <n v="239"/>
    <n v="243"/>
    <s v="Creative Choice Homes, Inc."/>
    <n v="328"/>
    <n v="25.893999999999998"/>
    <n v="-80.252700000000004"/>
  </r>
  <r>
    <n v="2399"/>
    <x v="37"/>
    <s v="Miami-Dade - Family - Active"/>
    <x v="2"/>
    <s v="Georgia Ayers"/>
    <s v="HC4 '11|B '09"/>
    <s v="Family"/>
    <s v="Active"/>
    <n v="1"/>
    <n v="72"/>
    <n v="432"/>
    <n v="430"/>
    <n v="0.99537037037037035"/>
    <n v="0"/>
    <n v="72"/>
    <m/>
    <n v="72"/>
    <m/>
    <m/>
    <m/>
    <m/>
    <n v="0.99537037037037035"/>
    <n v="0.98609999999999998"/>
    <n v="0.98839999999999995"/>
    <n v="72"/>
    <n v="71"/>
    <n v="71"/>
    <n v="72"/>
    <n v="72"/>
    <n v="72"/>
    <s v="Biscayne Housing Group, LLC"/>
    <m/>
    <n v="25.8949"/>
    <n v="-80.252700000000004"/>
  </r>
  <r>
    <n v="293"/>
    <x v="37"/>
    <s v="Miami-Dade - Family - Active"/>
    <x v="2"/>
    <s v="Golden Lakes"/>
    <s v="G '97|HC4 '97|S '97"/>
    <s v="Family"/>
    <s v="Active"/>
    <n v="1"/>
    <n v="280"/>
    <n v="1680"/>
    <n v="1619"/>
    <n v="0.96369047619047621"/>
    <n v="0"/>
    <n v="280"/>
    <m/>
    <n v="280"/>
    <m/>
    <m/>
    <m/>
    <m/>
    <n v="0.96369047619047621"/>
    <n v="0.98040000000000005"/>
    <n v="0.98570000000000002"/>
    <n v="266"/>
    <n v="271"/>
    <n v="273"/>
    <n v="268"/>
    <n v="275"/>
    <n v="266"/>
    <s v="Cornerstone Group Development LLC"/>
    <m/>
    <n v="25.917300000000001"/>
    <n v="-80.218999999999994"/>
  </r>
  <r>
    <n v="308"/>
    <x v="37"/>
    <s v="Miami-Dade - Family - Active"/>
    <x v="2"/>
    <s v="Green Vista"/>
    <s v="HC4 '97"/>
    <s v="Family"/>
    <s v="Active"/>
    <n v="1"/>
    <n v="94"/>
    <n v="564"/>
    <n v="551"/>
    <n v="0.97695035460992907"/>
    <n v="0"/>
    <n v="94"/>
    <m/>
    <n v="94"/>
    <m/>
    <m/>
    <m/>
    <m/>
    <n v="0.97695035460992907"/>
    <n v="0.98399999999999999"/>
    <n v="0.97699999999999998"/>
    <n v="93"/>
    <n v="93"/>
    <n v="92"/>
    <n v="92"/>
    <n v="90"/>
    <n v="91"/>
    <s v="Green Companies, Inc."/>
    <m/>
    <n v="25.938199999999998"/>
    <n v="-80.311999999999998"/>
  </r>
  <r>
    <n v="2605"/>
    <x v="37"/>
    <s v="Miami-Dade - Family - Active"/>
    <x v="2"/>
    <s v="Hampton Village"/>
    <s v="HC4 '12|LB '12"/>
    <s v="Family"/>
    <s v="Active"/>
    <n v="1"/>
    <n v="100"/>
    <n v="600"/>
    <n v="594"/>
    <n v="0.99"/>
    <n v="0"/>
    <n v="100"/>
    <m/>
    <n v="100"/>
    <m/>
    <m/>
    <m/>
    <m/>
    <n v="0.99"/>
    <n v="0.99"/>
    <n v="0.99329999999999996"/>
    <n v="100"/>
    <n v="99"/>
    <n v="100"/>
    <n v="99"/>
    <n v="97"/>
    <n v="99"/>
    <s v="Landmark Companies Inc."/>
    <m/>
    <n v="25.814243999999999"/>
    <n v="-80.242446999999999"/>
  </r>
  <r>
    <n v="331"/>
    <x v="37"/>
    <s v="Miami-Dade - Family - Active"/>
    <x v="2"/>
    <s v="Hardin Hammock Estates"/>
    <s v="HC9 '95"/>
    <s v="Family"/>
    <s v="Active"/>
    <n v="1"/>
    <n v="200"/>
    <n v="1200"/>
    <n v="1193"/>
    <n v="0.99416666666666664"/>
    <n v="0"/>
    <n v="200"/>
    <m/>
    <n v="200"/>
    <m/>
    <m/>
    <m/>
    <m/>
    <n v="0.99416666666666664"/>
    <n v="0.99"/>
    <n v="0.98329999999999995"/>
    <n v="200"/>
    <n v="199"/>
    <n v="198"/>
    <n v="200"/>
    <n v="199"/>
    <n v="197"/>
    <s v="Related Group of Florida"/>
    <m/>
    <n v="25.557700000000001"/>
    <n v="-80.364099999999993"/>
  </r>
  <r>
    <n v="334"/>
    <x v="37"/>
    <s v="Miami-Dade - Family - Active"/>
    <x v="2"/>
    <s v="Harvard House"/>
    <s v="HC9 '99"/>
    <s v="Family"/>
    <s v="Active"/>
    <n v="1"/>
    <n v="56"/>
    <n v="336"/>
    <n v="334"/>
    <n v="0.99404761904761907"/>
    <n v="0"/>
    <n v="56"/>
    <m/>
    <n v="56"/>
    <m/>
    <m/>
    <m/>
    <m/>
    <n v="0.99404761904761907"/>
    <n v="0.98209999999999997"/>
    <n v="0.98570000000000002"/>
    <n v="54"/>
    <n v="56"/>
    <n v="56"/>
    <n v="56"/>
    <n v="56"/>
    <n v="56"/>
    <s v="Carrfour Supportive Housing Inc"/>
    <m/>
    <n v="25.9315"/>
    <n v="-80.159599999999998"/>
  </r>
  <r>
    <n v="1173"/>
    <x v="37"/>
    <s v="Miami-Dade - Family - Active"/>
    <x v="2"/>
    <s v="Hibiscus Pointe"/>
    <s v="HC4 '03|LB '02|S '02"/>
    <s v="Family"/>
    <s v="Active"/>
    <n v="1"/>
    <n v="212"/>
    <n v="1272"/>
    <n v="1262"/>
    <n v="0.99213836477987416"/>
    <n v="0"/>
    <n v="212"/>
    <m/>
    <n v="212"/>
    <m/>
    <m/>
    <m/>
    <m/>
    <n v="0.99213836477987416"/>
    <n v="0.98350000000000004"/>
    <n v="0.98270000000000002"/>
    <n v="211"/>
    <n v="212"/>
    <n v="208"/>
    <n v="210"/>
    <n v="211"/>
    <n v="210"/>
    <s v="Cornerstone Group Development LLC"/>
    <m/>
    <n v="25.846599999999999"/>
    <n v="-80.219200000000001"/>
  </r>
  <r>
    <n v="356"/>
    <x v="37"/>
    <s v="Miami-Dade - Family - Active"/>
    <x v="2"/>
    <s v="Hidden Cove - Miami"/>
    <s v="HC9 '98"/>
    <s v="Family"/>
    <s v="Active"/>
    <n v="1"/>
    <n v="144"/>
    <n v="864"/>
    <n v="847"/>
    <n v="0.98032407407407407"/>
    <n v="0"/>
    <n v="144"/>
    <m/>
    <n v="144"/>
    <m/>
    <m/>
    <m/>
    <m/>
    <n v="0.98032407407407407"/>
    <n v="0.99419999999999997"/>
    <n v="0.99770000000000003"/>
    <n v="141"/>
    <n v="142"/>
    <n v="142"/>
    <n v="143"/>
    <n v="141"/>
    <n v="138"/>
    <s v="Cornerstone Group Development LLC"/>
    <m/>
    <n v="25.917400000000001"/>
    <n v="-80.217299999999994"/>
  </r>
  <r>
    <n v="358"/>
    <x v="37"/>
    <s v="Miami-Dade - Family - Active"/>
    <x v="2"/>
    <s v="Hidden Grove"/>
    <s v="HC4 '01|S '00"/>
    <s v="Family"/>
    <s v="Active"/>
    <n v="1"/>
    <n v="222"/>
    <n v="1332"/>
    <n v="1269"/>
    <n v="0.95270270270270274"/>
    <n v="0"/>
    <n v="222"/>
    <m/>
    <n v="222"/>
    <m/>
    <m/>
    <m/>
    <m/>
    <n v="0.95270270270270274"/>
    <n v="0.94140000000000001"/>
    <n v="0.91590000000000005"/>
    <n v="216"/>
    <n v="213"/>
    <n v="213"/>
    <n v="207"/>
    <n v="208"/>
    <n v="212"/>
    <s v="Related Companies of New York"/>
    <m/>
    <n v="25.516781000000002"/>
    <n v="-80.387135000000001"/>
  </r>
  <r>
    <n v="373"/>
    <x v="37"/>
    <s v="Miami-Dade - Family - Active"/>
    <x v="2"/>
    <s v="Homestead Colony"/>
    <s v="HC9 '94|H '93"/>
    <s v="Family"/>
    <s v="Active"/>
    <n v="1"/>
    <n v="312"/>
    <n v="1872"/>
    <n v="1838"/>
    <n v="0.97948717948717945"/>
    <n v="0"/>
    <n v="312"/>
    <m/>
    <n v="312"/>
    <m/>
    <m/>
    <m/>
    <m/>
    <n v="0.98183760683760679"/>
    <n v="0.97170000000000001"/>
    <n v="0.97489999999999999"/>
    <n v="310"/>
    <n v="308"/>
    <n v="305"/>
    <n v="303"/>
    <n v="303"/>
    <n v="309"/>
    <s v="Banyan Realty Advisors"/>
    <m/>
    <n v="25.469899999999999"/>
    <n v="-80.4666"/>
  </r>
  <r>
    <n v="376"/>
    <x v="37"/>
    <s v="Miami-Dade - Family - Active"/>
    <x v="2"/>
    <s v="Howard Park"/>
    <s v="HC9 '97|S '98"/>
    <s v="Family"/>
    <s v="Active"/>
    <n v="1"/>
    <n v="16"/>
    <n v="96"/>
    <n v="96"/>
    <n v="1"/>
    <n v="0"/>
    <n v="16"/>
    <m/>
    <n v="16"/>
    <m/>
    <m/>
    <m/>
    <m/>
    <n v="1"/>
    <n v="0.96879999999999999"/>
    <n v="0.96879999999999999"/>
    <n v="16"/>
    <n v="16"/>
    <n v="16"/>
    <n v="16"/>
    <n v="16"/>
    <n v="16"/>
    <s v="L.T. Clayton"/>
    <m/>
    <n v="25.461600000000001"/>
    <n v="-80.492500000000007"/>
  </r>
  <r>
    <n v="387"/>
    <x v="37"/>
    <s v="Miami-Dade - Family - Active"/>
    <x v="2"/>
    <s v="Inn Transition South"/>
    <s v="HC9 '00"/>
    <s v="Family"/>
    <s v="Active"/>
    <n v="1"/>
    <n v="56"/>
    <n v="336"/>
    <n v="329"/>
    <n v="0.97916666666666663"/>
    <n v="0"/>
    <n v="56"/>
    <m/>
    <n v="56"/>
    <m/>
    <m/>
    <m/>
    <m/>
    <n v="0.97916666666666663"/>
    <n v="1"/>
    <n v="1"/>
    <n v="49"/>
    <n v="56"/>
    <n v="56"/>
    <n v="56"/>
    <n v="56"/>
    <n v="56"/>
    <s v="Enterprise Community Investment, Inc."/>
    <m/>
    <n v="25.579000000000001"/>
    <n v="-80.384500000000003"/>
  </r>
  <r>
    <n v="2600"/>
    <x v="37"/>
    <s v="Miami-Dade - Family - Active"/>
    <x v="2"/>
    <s v="Island Living"/>
    <s v="HC4 '13"/>
    <s v="Family"/>
    <s v="Active"/>
    <n v="1"/>
    <n v="70"/>
    <n v="420"/>
    <n v="416"/>
    <n v="0.99047619047619051"/>
    <n v="0"/>
    <n v="70"/>
    <m/>
    <n v="70"/>
    <m/>
    <m/>
    <m/>
    <m/>
    <n v="0.99047619047619051"/>
    <m/>
    <m/>
    <n v="69"/>
    <n v="67"/>
    <n v="70"/>
    <n v="70"/>
    <n v="70"/>
    <n v="70"/>
    <s v="Atlantic Pacific Communities LLC"/>
    <m/>
    <n v="25.786148000000001"/>
    <n v="-80.199680000000001"/>
  </r>
  <r>
    <n v="397"/>
    <x v="37"/>
    <s v="Miami-Dade - Family - Active"/>
    <x v="2"/>
    <s v="Janoski Property"/>
    <s v="HC9 '90"/>
    <s v="Family"/>
    <s v="Active"/>
    <n v="1"/>
    <n v="1"/>
    <n v="0"/>
    <n v="0"/>
    <n v="0"/>
    <n v="0"/>
    <n v="1"/>
    <m/>
    <n v="1"/>
    <m/>
    <m/>
    <m/>
    <m/>
    <m/>
    <m/>
    <m/>
    <m/>
    <m/>
    <m/>
    <m/>
    <m/>
    <m/>
    <s v="Janoski"/>
    <m/>
    <n v="25.726400000000002"/>
    <n v="-80.245800000000003"/>
  </r>
  <r>
    <n v="404"/>
    <x v="37"/>
    <s v="Miami-Dade - Family - Active"/>
    <x v="2"/>
    <s v="Jubilee Courtyards"/>
    <s v="HC4 '99"/>
    <s v="Family"/>
    <s v="Active"/>
    <n v="1"/>
    <n v="98"/>
    <n v="588"/>
    <n v="549"/>
    <n v="0.93367346938775508"/>
    <n v="0"/>
    <n v="98"/>
    <m/>
    <n v="98"/>
    <m/>
    <m/>
    <m/>
    <m/>
    <n v="0.93367346938775508"/>
    <n v="0.92859999999999998"/>
    <n v="0.93540000000000001"/>
    <n v="96"/>
    <n v="89"/>
    <n v="90"/>
    <n v="92"/>
    <n v="91"/>
    <n v="91"/>
    <s v="Carlisle Development Group"/>
    <m/>
    <n v="25.445900000000002"/>
    <n v="-80.493300000000005"/>
  </r>
  <r>
    <n v="411"/>
    <x v="37"/>
    <s v="Miami-Dade - Family - Active"/>
    <x v="2"/>
    <s v="Keys I &amp; II"/>
    <s v="HC9 '91|S '93"/>
    <s v="Family"/>
    <s v="Active"/>
    <n v="1"/>
    <n v="80"/>
    <n v="480"/>
    <n v="467"/>
    <n v="0.97291666666666665"/>
    <n v="0"/>
    <n v="80"/>
    <m/>
    <n v="80"/>
    <m/>
    <m/>
    <m/>
    <m/>
    <n v="0.97291666666666665"/>
    <n v="0.97289999999999999"/>
    <n v="0.95420000000000005"/>
    <n v="78"/>
    <n v="80"/>
    <n v="76"/>
    <n v="78"/>
    <n v="78"/>
    <n v="77"/>
    <s v="Brannon Group, L.C. and Co."/>
    <m/>
    <n v="25.499500000000001"/>
    <n v="-80.441800000000001"/>
  </r>
  <r>
    <n v="412"/>
    <x v="37"/>
    <s v="Miami-Dade - Family - Active"/>
    <x v="2"/>
    <s v="Keys III"/>
    <s v="HC9 '96|S '93"/>
    <s v="Family"/>
    <s v="Active"/>
    <n v="1"/>
    <n v="48"/>
    <n v="288"/>
    <n v="283"/>
    <n v="0.98263888888888884"/>
    <n v="0"/>
    <n v="48"/>
    <m/>
    <n v="48"/>
    <m/>
    <m/>
    <m/>
    <m/>
    <n v="0.98263888888888884"/>
    <n v="0.98260000000000003"/>
    <n v="0.96530000000000005"/>
    <n v="47"/>
    <n v="48"/>
    <n v="48"/>
    <n v="48"/>
    <n v="46"/>
    <n v="46"/>
    <s v="Brannon Group, L.C. and Co."/>
    <m/>
    <n v="25.499500000000001"/>
    <n v="-80.441800000000001"/>
  </r>
  <r>
    <n v="951"/>
    <x v="37"/>
    <s v="Miami-Dade - Family - Active"/>
    <x v="2"/>
    <s v="Kings Terrace"/>
    <s v="HC4 '11|H '10|B '10"/>
    <s v="Family"/>
    <s v="Active"/>
    <n v="1"/>
    <n v="300"/>
    <n v="1800"/>
    <n v="1756"/>
    <n v="0.97555555555555551"/>
    <n v="0"/>
    <n v="300"/>
    <m/>
    <n v="300"/>
    <m/>
    <m/>
    <m/>
    <m/>
    <n v="0.97555555555555551"/>
    <n v="0.99329999999999996"/>
    <n v="0.98780000000000001"/>
    <n v="298"/>
    <n v="295"/>
    <n v="293"/>
    <n v="293"/>
    <n v="288"/>
    <n v="289"/>
    <s v="Pinnacle Housing Group LLC"/>
    <m/>
    <n v="25.888200000000001"/>
    <n v="-80.243099999999998"/>
  </r>
  <r>
    <n v="2510"/>
    <x v="37"/>
    <s v="Miami-Dade - Family - Active"/>
    <x v="2"/>
    <s v="La Joya"/>
    <s v="HC4 '15|LB '15"/>
    <s v="Family"/>
    <s v="Active"/>
    <n v="1"/>
    <n v="150"/>
    <n v="900"/>
    <n v="887"/>
    <n v="0.98555555555555552"/>
    <n v="0"/>
    <n v="150"/>
    <m/>
    <n v="150"/>
    <m/>
    <m/>
    <m/>
    <m/>
    <n v="0.98555555555555552"/>
    <n v="0.98109999999999997"/>
    <n v="0.91110000000000002"/>
    <n v="150"/>
    <n v="146"/>
    <n v="145"/>
    <n v="148"/>
    <n v="150"/>
    <n v="148"/>
    <s v="RS Development Corporation"/>
    <m/>
    <n v="25.518139000000001"/>
    <n v="-80.422639000000004"/>
  </r>
  <r>
    <n v="1846"/>
    <x v="37"/>
    <s v="Miami-Dade - Family - Active"/>
    <x v="2"/>
    <s v="Lafayette Plaza"/>
    <s v="HC9 '06"/>
    <s v="Family"/>
    <s v="Active"/>
    <n v="1"/>
    <n v="136"/>
    <n v="816"/>
    <n v="792"/>
    <n v="0.97058823529411764"/>
    <n v="0"/>
    <n v="136"/>
    <m/>
    <n v="136"/>
    <m/>
    <m/>
    <m/>
    <m/>
    <n v="0.97058823529411764"/>
    <n v="0.99260000000000004"/>
    <n v="0.98770000000000002"/>
    <n v="131"/>
    <n v="131"/>
    <n v="129"/>
    <n v="132"/>
    <n v="136"/>
    <n v="133"/>
    <s v="Gatehouse Group, Inc."/>
    <m/>
    <n v="25.846499999999999"/>
    <n v="-80.194100000000006"/>
  </r>
  <r>
    <n v="1623"/>
    <x v="37"/>
    <s v="Miami-Dade - Family - Active"/>
    <x v="2"/>
    <s v="Lafayette Square"/>
    <s v="HC9 '05"/>
    <s v="Family"/>
    <s v="Active"/>
    <n v="1"/>
    <n v="160"/>
    <n v="960"/>
    <n v="953"/>
    <n v="0.9927083333333333"/>
    <n v="0"/>
    <n v="160"/>
    <m/>
    <n v="160"/>
    <m/>
    <m/>
    <m/>
    <m/>
    <n v="0.9927083333333333"/>
    <n v="0.98960000000000004"/>
    <n v="0.97919999999999996"/>
    <n v="159"/>
    <n v="159"/>
    <n v="159"/>
    <n v="160"/>
    <n v="160"/>
    <n v="156"/>
    <s v="Gatehouse Group LLC"/>
    <m/>
    <n v="25.8475"/>
    <n v="-80.194000000000003"/>
  </r>
  <r>
    <n v="443"/>
    <x v="37"/>
    <s v="Miami-Dade - Family - Active"/>
    <x v="2"/>
    <s v="Lakeview"/>
    <s v="HC9 '90|S '91"/>
    <s v="Family"/>
    <s v="Active"/>
    <n v="1"/>
    <n v="40"/>
    <n v="240"/>
    <n v="234"/>
    <n v="0.97499999999999998"/>
    <n v="0"/>
    <n v="40"/>
    <m/>
    <n v="40"/>
    <m/>
    <m/>
    <m/>
    <m/>
    <n v="0.97499999999999998"/>
    <n v="0.7167"/>
    <n v="0.82079999999999997"/>
    <n v="39"/>
    <n v="39"/>
    <n v="39"/>
    <n v="39"/>
    <n v="39"/>
    <n v="39"/>
    <s v="View Apartments LLC"/>
    <m/>
    <n v="25.880800000000001"/>
    <n v="-80.234499999999997"/>
  </r>
  <r>
    <n v="453"/>
    <x v="37"/>
    <s v="Miami-Dade - Family - Active"/>
    <x v="2"/>
    <s v="Landings"/>
    <s v="HC9 '93|H '94|S '93"/>
    <s v="Family"/>
    <s v="Active"/>
    <n v="1"/>
    <n v="101"/>
    <n v="0"/>
    <n v="0"/>
    <n v="0"/>
    <n v="0"/>
    <n v="101"/>
    <m/>
    <n v="101"/>
    <m/>
    <m/>
    <m/>
    <m/>
    <m/>
    <m/>
    <m/>
    <m/>
    <m/>
    <m/>
    <m/>
    <m/>
    <m/>
    <s v="Richman Group"/>
    <m/>
    <n v="25.480899999999998"/>
    <n v="-80.472399999999993"/>
  </r>
  <r>
    <n v="465"/>
    <x v="37"/>
    <s v="Miami-Dade - Family - Active"/>
    <x v="2"/>
    <s v="Leisure Villas"/>
    <s v="HC9 '93"/>
    <s v="Family"/>
    <s v="Active"/>
    <n v="1"/>
    <n v="30"/>
    <n v="180"/>
    <n v="177"/>
    <n v="0.98333333333333328"/>
    <n v="0"/>
    <n v="30"/>
    <m/>
    <n v="30"/>
    <m/>
    <m/>
    <m/>
    <m/>
    <n v="0.98333333333333328"/>
    <n v="0.9889"/>
    <n v="0.9667"/>
    <n v="30"/>
    <n v="30"/>
    <n v="30"/>
    <n v="29"/>
    <n v="29"/>
    <n v="29"/>
    <s v="Miami-Dade County, Florida"/>
    <m/>
    <n v="25.499500000000001"/>
    <n v="-80.436999999999998"/>
  </r>
  <r>
    <n v="2529"/>
    <x v="37"/>
    <s v="Miami-Dade - Family - Active"/>
    <x v="2"/>
    <s v="Lincoln Fields"/>
    <s v="HC4 '11|B '11"/>
    <s v="Family"/>
    <s v="Active"/>
    <n v="1"/>
    <n v="214"/>
    <n v="1284"/>
    <n v="1266"/>
    <n v="0.98598130841121501"/>
    <n v="0"/>
    <n v="214"/>
    <m/>
    <n v="214"/>
    <m/>
    <m/>
    <m/>
    <m/>
    <n v="0.98598130841121501"/>
    <n v="0.99070000000000003"/>
    <n v="0.99350000000000005"/>
    <n v="212"/>
    <n v="211"/>
    <n v="211"/>
    <n v="211"/>
    <n v="211"/>
    <n v="210"/>
    <s v="Southport Financial Services, Inc"/>
    <n v="213"/>
    <n v="25.832082"/>
    <n v="-80.230216999999996"/>
  </r>
  <r>
    <n v="1526"/>
    <x v="37"/>
    <s v="Miami-Dade - Family - Active"/>
    <x v="2"/>
    <s v="Los Suenos"/>
    <s v="HC9 '04"/>
    <s v="Family"/>
    <s v="Active"/>
    <n v="1"/>
    <n v="179"/>
    <n v="1074"/>
    <n v="1069"/>
    <n v="0.99534450651769091"/>
    <n v="0"/>
    <n v="179"/>
    <m/>
    <n v="179"/>
    <m/>
    <m/>
    <m/>
    <m/>
    <n v="0.99534450651769091"/>
    <n v="0.99260000000000004"/>
    <n v="0.98229999999999995"/>
    <n v="176"/>
    <n v="178"/>
    <n v="179"/>
    <n v="179"/>
    <n v="179"/>
    <n v="178"/>
    <s v="Pinnacle Housing Group LLC"/>
    <m/>
    <n v="25.810099999999998"/>
    <n v="-80.203500000000005"/>
  </r>
  <r>
    <n v="489"/>
    <x v="37"/>
    <s v="Miami-Dade - Family - Active"/>
    <x v="2"/>
    <s v="M &amp; M Maison II"/>
    <s v="HC9 '94|S '93"/>
    <s v="Family"/>
    <s v="Active"/>
    <n v="1"/>
    <n v="21"/>
    <n v="126"/>
    <n v="102"/>
    <n v="0.80952380952380953"/>
    <n v="0"/>
    <n v="21"/>
    <m/>
    <n v="21"/>
    <m/>
    <m/>
    <m/>
    <m/>
    <n v="0.80952380952380953"/>
    <n v="0.627"/>
    <n v="0.64290000000000003"/>
    <n v="17"/>
    <n v="17"/>
    <n v="17"/>
    <n v="17"/>
    <n v="17"/>
    <n v="17"/>
    <s v="Urban League of Greater Miami"/>
    <m/>
    <n v="25.830300000000001"/>
    <n v="-80.2239"/>
  </r>
  <r>
    <n v="491"/>
    <x v="37"/>
    <s v="Miami-Dade - Family - Active"/>
    <x v="2"/>
    <s v="Madison"/>
    <s v="HC9 '96|H '94"/>
    <s v="Family"/>
    <s v="Active"/>
    <n v="1"/>
    <n v="17"/>
    <n v="0"/>
    <n v="0"/>
    <n v="0"/>
    <n v="0"/>
    <n v="17"/>
    <m/>
    <n v="17"/>
    <m/>
    <m/>
    <m/>
    <m/>
    <m/>
    <m/>
    <m/>
    <m/>
    <m/>
    <m/>
    <m/>
    <m/>
    <m/>
    <s v="Miami Beach Community Development Corporation"/>
    <m/>
    <n v="25.772200000000002"/>
    <n v="-80.134500000000003"/>
  </r>
  <r>
    <n v="1999"/>
    <x v="37"/>
    <s v="Miami-Dade - Family - Active"/>
    <x v="2"/>
    <s v="Madison View"/>
    <s v="HC9 '09"/>
    <s v="Family"/>
    <s v="Active"/>
    <n v="1"/>
    <n v="120"/>
    <n v="720"/>
    <n v="716"/>
    <n v="0.99444444444444446"/>
    <n v="0"/>
    <n v="120"/>
    <m/>
    <n v="120"/>
    <m/>
    <m/>
    <m/>
    <m/>
    <n v="0.99444444444444446"/>
    <n v="0.99860000000000004"/>
    <n v="0.97919999999999996"/>
    <n v="120"/>
    <n v="119"/>
    <n v="120"/>
    <n v="119"/>
    <n v="120"/>
    <n v="118"/>
    <s v="Gatehouse Group, Inc."/>
    <m/>
    <n v="25.779806000000001"/>
    <n v="-80.203472000000005"/>
  </r>
  <r>
    <n v="2194"/>
    <x v="37"/>
    <s v="Miami-Dade - Family - Active"/>
    <x v="2"/>
    <s v="Magnolia Landing"/>
    <s v="X '09"/>
    <s v="Family"/>
    <s v="Active"/>
    <n v="1"/>
    <n v="150"/>
    <n v="900"/>
    <n v="887"/>
    <n v="0.98555555555555552"/>
    <n v="0"/>
    <n v="150"/>
    <m/>
    <n v="150"/>
    <m/>
    <m/>
    <m/>
    <m/>
    <n v="0.98555555555555552"/>
    <n v="0.99"/>
    <n v="0.99"/>
    <n v="148"/>
    <n v="148"/>
    <n v="147"/>
    <n v="148"/>
    <n v="147"/>
    <n v="149"/>
    <s v="Gatehouse Group, Inc."/>
    <m/>
    <n v="25.525400000000001"/>
    <n v="-80.417199999999994"/>
  </r>
  <r>
    <n v="899"/>
    <x v="37"/>
    <s v="Miami-Dade - Family - Active"/>
    <x v="2"/>
    <s v="Malibu Gardens"/>
    <s v="HC4 '13|HC9 '93|LB '13"/>
    <s v="Family"/>
    <s v="Active"/>
    <n v="1"/>
    <n v="259"/>
    <n v="1554"/>
    <n v="1533"/>
    <n v="0.98648648648648651"/>
    <n v="0"/>
    <n v="259"/>
    <m/>
    <n v="259"/>
    <m/>
    <m/>
    <m/>
    <m/>
    <n v="0.98648648648648651"/>
    <n v="0.98580000000000001"/>
    <n v="0.58240000000000003"/>
    <n v="255"/>
    <n v="255"/>
    <n v="256"/>
    <n v="255"/>
    <n v="256"/>
    <n v="256"/>
    <s v="Landmark Companies Inc."/>
    <m/>
    <n v="25.518000000000001"/>
    <n v="-80.414599999999993"/>
  </r>
  <r>
    <n v="504"/>
    <x v="37"/>
    <s v="Miami-Dade - Family - Active"/>
    <x v="2"/>
    <s v="Marbrisa"/>
    <s v="HC4 '00|S '00"/>
    <s v="Family"/>
    <s v="Active"/>
    <n v="1"/>
    <n v="368"/>
    <n v="2208"/>
    <n v="2202"/>
    <n v="0.99728260869565222"/>
    <n v="0"/>
    <n v="368"/>
    <m/>
    <n v="368"/>
    <m/>
    <m/>
    <m/>
    <m/>
    <n v="0.99728260869565222"/>
    <n v="0.99909999999999999"/>
    <n v="0.99639999999999995"/>
    <n v="367"/>
    <n v="366"/>
    <n v="368"/>
    <n v="368"/>
    <n v="368"/>
    <n v="365"/>
    <s v="Cornerstone Group Development LLC"/>
    <m/>
    <n v="25.917200000000001"/>
    <n v="-80.285399999999996"/>
  </r>
  <r>
    <n v="514"/>
    <x v="37"/>
    <s v="Miami-Dade - Family - Active"/>
    <x v="2"/>
    <s v="Miami River Park"/>
    <s v="HC9 '99"/>
    <s v="Family"/>
    <s v="Active"/>
    <n v="1"/>
    <n v="211"/>
    <n v="1266"/>
    <n v="1259"/>
    <n v="0.99447077409162721"/>
    <n v="0"/>
    <n v="211"/>
    <m/>
    <n v="211"/>
    <m/>
    <m/>
    <m/>
    <m/>
    <n v="0.99447077409162721"/>
    <n v="0.99450000000000005"/>
    <n v="0.99129999999999996"/>
    <n v="208"/>
    <n v="210"/>
    <n v="209"/>
    <n v="211"/>
    <n v="211"/>
    <n v="210"/>
    <s v="Gatehouse Group, Inc."/>
    <m/>
    <n v="25.777799999999999"/>
    <n v="-80.201899999999995"/>
  </r>
  <r>
    <n v="1054"/>
    <x v="37"/>
    <s v="Miami-Dade - Family - Active"/>
    <x v="2"/>
    <s v="Miami Stadium I"/>
    <s v="HC4 '02|S '01"/>
    <s v="Family"/>
    <s v="Active"/>
    <n v="1"/>
    <n v="336"/>
    <n v="2016"/>
    <n v="2012"/>
    <n v="0.99801587301587302"/>
    <n v="0"/>
    <n v="336"/>
    <m/>
    <n v="336"/>
    <m/>
    <m/>
    <m/>
    <m/>
    <n v="0.99801587301587302"/>
    <n v="0.995"/>
    <n v="0.996"/>
    <n v="334"/>
    <n v="336"/>
    <n v="336"/>
    <n v="336"/>
    <n v="335"/>
    <n v="335"/>
    <s v="RS Development Corporation"/>
    <m/>
    <n v="25.799199999999999"/>
    <n v="-80.211200000000005"/>
  </r>
  <r>
    <n v="2039"/>
    <x v="37"/>
    <s v="Miami-Dade - Family - Active"/>
    <x v="2"/>
    <s v="Mirabella"/>
    <s v="HC9 '09|H '10|T '09"/>
    <s v="Family"/>
    <s v="Active"/>
    <n v="1"/>
    <n v="204"/>
    <n v="1224"/>
    <n v="1224"/>
    <n v="1"/>
    <n v="0"/>
    <n v="204"/>
    <m/>
    <n v="204"/>
    <m/>
    <m/>
    <m/>
    <m/>
    <n v="1"/>
    <n v="1"/>
    <n v="0.99509999999999998"/>
    <n v="204"/>
    <n v="204"/>
    <n v="204"/>
    <n v="204"/>
    <n v="204"/>
    <n v="204"/>
    <s v="Cornerstone Group Development LLC"/>
    <m/>
    <n v="25.532889000000001"/>
    <n v="-80.398388999999995"/>
  </r>
  <r>
    <n v="523"/>
    <x v="37"/>
    <s v="Miami-Dade - Family - Active"/>
    <x v="2"/>
    <s v="Monterey Pointe"/>
    <s v="HC4 '01|S '01"/>
    <s v="Family"/>
    <s v="Active"/>
    <n v="1"/>
    <n v="336"/>
    <n v="2016"/>
    <n v="2002"/>
    <n v="0.99305555555555558"/>
    <n v="0"/>
    <n v="336"/>
    <m/>
    <n v="336"/>
    <m/>
    <m/>
    <m/>
    <m/>
    <n v="0.99305555555555558"/>
    <n v="0.98260000000000003"/>
    <n v="0.98119999999999996"/>
    <n v="335"/>
    <n v="334"/>
    <n v="335"/>
    <n v="335"/>
    <n v="333"/>
    <n v="330"/>
    <s v="Peninsula Developers, Inc."/>
    <m/>
    <n v="25.47"/>
    <n v="-80.4589"/>
  </r>
  <r>
    <n v="534"/>
    <x v="37"/>
    <s v="Miami-Dade - Family - Active"/>
    <x v="2"/>
    <s v="Naranja Villas"/>
    <s v="HC9 '96|H '94"/>
    <s v="Family"/>
    <s v="Active"/>
    <n v="1"/>
    <n v="90"/>
    <n v="540"/>
    <n v="535"/>
    <n v="0.9907407407407407"/>
    <n v="0"/>
    <n v="90"/>
    <m/>
    <n v="90"/>
    <m/>
    <m/>
    <m/>
    <m/>
    <n v="0.9907407407407407"/>
    <n v="0.99809999999999999"/>
    <n v="0.99260000000000004"/>
    <n v="89"/>
    <n v="89"/>
    <n v="89"/>
    <n v="89"/>
    <n v="89"/>
    <n v="90"/>
    <s v="RS Development Corporation"/>
    <m/>
    <n v="25.522200000000002"/>
    <n v="-80.419300000000007"/>
  </r>
  <r>
    <n v="536"/>
    <x v="37"/>
    <s v="Miami-Dade - Family - Active"/>
    <x v="2"/>
    <s v="New Arena Square"/>
    <s v="HC9 '00"/>
    <s v="Family"/>
    <s v="Active"/>
    <n v="1"/>
    <n v="419"/>
    <n v="2514"/>
    <n v="2402"/>
    <n v="0.95544948289578358"/>
    <n v="0"/>
    <n v="419"/>
    <m/>
    <n v="419"/>
    <m/>
    <m/>
    <m/>
    <m/>
    <n v="0.95544948289578358"/>
    <n v="0.8962"/>
    <m/>
    <n v="398"/>
    <n v="403"/>
    <n v="400"/>
    <n v="402"/>
    <n v="402"/>
    <n v="397"/>
    <s v="Overtown Development Group, Inc."/>
    <m/>
    <n v="25.783899999999999"/>
    <n v="-80.199700000000007"/>
  </r>
  <r>
    <n v="2537"/>
    <x v="37"/>
    <s v="Miami-Dade - Family - Active"/>
    <x v="2"/>
    <s v="Northside Transit Village I"/>
    <s v="HC4 '13|LB '13"/>
    <s v="Family"/>
    <s v="Active"/>
    <n v="1"/>
    <n v="100"/>
    <n v="600"/>
    <n v="583"/>
    <n v="0.97166666666666668"/>
    <n v="0"/>
    <n v="100"/>
    <m/>
    <n v="100"/>
    <m/>
    <m/>
    <m/>
    <m/>
    <n v="0.97166666666666668"/>
    <n v="0.995"/>
    <m/>
    <n v="95"/>
    <n v="94"/>
    <n v="97"/>
    <n v="99"/>
    <n v="100"/>
    <n v="98"/>
    <s v="Atlantic Pacific Communities LLC"/>
    <m/>
    <n v="25.844373999999998"/>
    <n v="-80.247810000000001"/>
  </r>
  <r>
    <n v="2442"/>
    <x v="37"/>
    <s v="Miami-Dade - Family - Active"/>
    <x v="2"/>
    <s v="Notre Dame"/>
    <s v="HC9 '09|H '10|T '09"/>
    <s v="Family"/>
    <s v="Active"/>
    <n v="1"/>
    <n v="64"/>
    <n v="384"/>
    <n v="373"/>
    <n v="0.97135416666666663"/>
    <n v="0"/>
    <n v="64"/>
    <m/>
    <n v="64"/>
    <m/>
    <m/>
    <m/>
    <m/>
    <n v="0.97135416666666663"/>
    <n v="0.98960000000000004"/>
    <n v="0.97660000000000002"/>
    <n v="62"/>
    <n v="61"/>
    <n v="63"/>
    <n v="63"/>
    <n v="62"/>
    <n v="62"/>
    <s v="Biscayne Housing Group, LLC"/>
    <m/>
    <n v="25.827673999999998"/>
    <n v="-80.199920000000006"/>
  </r>
  <r>
    <n v="1233"/>
    <x v="37"/>
    <s v="Miami-Dade - Family - Active"/>
    <x v="2"/>
    <s v="Old Cutler Village"/>
    <s v="HC9 '01"/>
    <s v="Family"/>
    <s v="Active"/>
    <n v="1"/>
    <n v="288"/>
    <n v="1728"/>
    <n v="1695"/>
    <n v="0.98090277777777779"/>
    <n v="0"/>
    <n v="288"/>
    <m/>
    <n v="288"/>
    <m/>
    <m/>
    <m/>
    <m/>
    <n v="0.98090277777777779"/>
    <n v="0.98380000000000001"/>
    <n v="0.97919999999999996"/>
    <n v="281"/>
    <n v="280"/>
    <n v="282"/>
    <n v="287"/>
    <n v="282"/>
    <n v="283"/>
    <s v="Pinnacle Housing Group LLC"/>
    <m/>
    <n v="25.677299999999999"/>
    <n v="-80.276200000000003"/>
  </r>
  <r>
    <n v="1411"/>
    <x v="37"/>
    <s v="Miami-Dade - Family - Active"/>
    <x v="2"/>
    <s v="Opa Locka Portfolio"/>
    <s v="HC4 '04|LB '04"/>
    <s v="Family"/>
    <s v="Active"/>
    <n v="1"/>
    <n v="506"/>
    <n v="0"/>
    <n v="0"/>
    <n v="0"/>
    <n v="0"/>
    <n v="506"/>
    <m/>
    <n v="506"/>
    <m/>
    <m/>
    <m/>
    <m/>
    <m/>
    <n v="0.90910000000000002"/>
    <n v="0.99339999999999995"/>
    <m/>
    <m/>
    <m/>
    <m/>
    <m/>
    <m/>
    <m/>
    <m/>
    <n v="25.900400000000001"/>
    <n v="-80.235500000000002"/>
  </r>
  <r>
    <n v="2544"/>
    <x v="37"/>
    <s v="Miami-Dade - Family - Active"/>
    <x v="2"/>
    <s v="Palm Lake"/>
    <s v="HC4 '12|LB '11"/>
    <s v="Family"/>
    <s v="Active"/>
    <n v="1"/>
    <n v="300"/>
    <n v="1800"/>
    <n v="1778"/>
    <n v="0.98777777777777775"/>
    <n v="0"/>
    <n v="300"/>
    <m/>
    <n v="300"/>
    <m/>
    <m/>
    <m/>
    <m/>
    <n v="0.98777777777777775"/>
    <n v="0.99060000000000004"/>
    <n v="0.99439999999999995"/>
    <n v="297"/>
    <n v="296"/>
    <n v="297"/>
    <n v="298"/>
    <n v="296"/>
    <n v="294"/>
    <s v="Reliant Group Inc."/>
    <m/>
    <n v="25.880510000000001"/>
    <n v="-80.241416000000001"/>
  </r>
  <r>
    <n v="592"/>
    <x v="37"/>
    <s v="Miami-Dade - Family - Active"/>
    <x v="2"/>
    <s v="Palm Villas"/>
    <s v="HC9 '95|H '94"/>
    <s v="Family"/>
    <s v="Active"/>
    <n v="1"/>
    <n v="91"/>
    <n v="546"/>
    <n v="536"/>
    <n v="1.1483516483516483"/>
    <n v="0"/>
    <n v="91"/>
    <m/>
    <n v="91"/>
    <m/>
    <m/>
    <m/>
    <m/>
    <n v="0.98168498168498164"/>
    <n v="0.97250000000000003"/>
    <n v="0.96479999999999999"/>
    <n v="88"/>
    <n v="88"/>
    <n v="91"/>
    <n v="91"/>
    <n v="90"/>
    <n v="88"/>
    <s v="Centro Palm, Inc."/>
    <m/>
    <n v="25.4467"/>
    <n v="-80.485399999999998"/>
  </r>
  <r>
    <n v="599"/>
    <x v="37"/>
    <s v="Miami-Dade - Family - Active"/>
    <x v="2"/>
    <s v="Park City at Golden Lakes"/>
    <s v="HC9 '96|H '93"/>
    <s v="Family"/>
    <s v="Active"/>
    <n v="1"/>
    <n v="180"/>
    <n v="1080"/>
    <n v="1051"/>
    <n v="0.9731481481481481"/>
    <n v="0"/>
    <n v="180"/>
    <m/>
    <n v="180"/>
    <m/>
    <m/>
    <m/>
    <m/>
    <n v="0.9731481481481481"/>
    <n v="0.9778"/>
    <n v="0.96760000000000002"/>
    <n v="177"/>
    <n v="172"/>
    <n v="174"/>
    <n v="175"/>
    <n v="175"/>
    <n v="178"/>
    <s v="Hallkeen LLC"/>
    <m/>
    <n v="25.917300000000001"/>
    <n v="-80.213499999999996"/>
  </r>
  <r>
    <n v="603"/>
    <x v="37"/>
    <s v="Miami-Dade - Family - Active"/>
    <x v="2"/>
    <s v="Park Green"/>
    <s v="HC9 '97|S '98"/>
    <s v="Family"/>
    <s v="Active"/>
    <n v="1"/>
    <n v="8"/>
    <n v="48"/>
    <n v="48"/>
    <n v="1"/>
    <n v="0"/>
    <n v="8"/>
    <m/>
    <n v="8"/>
    <m/>
    <m/>
    <m/>
    <m/>
    <n v="1"/>
    <n v="0.97919999999999996"/>
    <n v="1"/>
    <n v="8"/>
    <n v="8"/>
    <n v="8"/>
    <n v="8"/>
    <n v="8"/>
    <n v="8"/>
    <s v="L. T. Clayton and Brothers Enterprises, Inc."/>
    <m/>
    <n v="25.458200000000001"/>
    <n v="-80.491500000000002"/>
  </r>
  <r>
    <n v="606"/>
    <x v="37"/>
    <s v="Miami-Dade - Family - Active"/>
    <x v="2"/>
    <s v="Park Place - Hialeah"/>
    <s v="H '95"/>
    <s v="Family"/>
    <s v="Active"/>
    <n v="1"/>
    <n v="34"/>
    <n v="204"/>
    <n v="202"/>
    <n v="1"/>
    <n v="0"/>
    <n v="34"/>
    <m/>
    <n v="34"/>
    <m/>
    <m/>
    <m/>
    <m/>
    <n v="0.99019607843137258"/>
    <n v="1"/>
    <n v="1"/>
    <n v="32"/>
    <n v="34"/>
    <n v="34"/>
    <n v="34"/>
    <n v="34"/>
    <n v="34"/>
    <s v="Spinal Cord Living-Assistance Development, Inc."/>
    <m/>
    <n v="25.824200000000001"/>
    <n v="-80.2774"/>
  </r>
  <r>
    <n v="1787"/>
    <x v="37"/>
    <s v="Miami-Dade - Family - Active"/>
    <x v="2"/>
    <s v="Parkview Gardens"/>
    <s v="HC9 '09"/>
    <s v="Family"/>
    <s v="Active"/>
    <n v="1"/>
    <n v="60"/>
    <n v="360"/>
    <n v="357"/>
    <n v="0.9916666666666667"/>
    <n v="0"/>
    <n v="60"/>
    <m/>
    <n v="60"/>
    <m/>
    <m/>
    <m/>
    <m/>
    <n v="0.9916666666666667"/>
    <n v="0.9667"/>
    <n v="0.95830000000000004"/>
    <n v="60"/>
    <n v="60"/>
    <n v="59"/>
    <n v="59"/>
    <n v="59"/>
    <n v="60"/>
    <s v="Carrfour Supportive Housing Inc"/>
    <m/>
    <n v="25.831099999999999"/>
    <n v="-80.2226"/>
  </r>
  <r>
    <n v="2665"/>
    <x v="37"/>
    <s v="Miami-Dade - Family - Active"/>
    <x v="2"/>
    <s v="Pelican Cove - Miami Gardens"/>
    <s v="HC4 '14|H '14|B '14"/>
    <s v="Family"/>
    <s v="Active"/>
    <n v="1"/>
    <n v="112"/>
    <n v="672"/>
    <n v="667"/>
    <n v="0.99255952380952384"/>
    <n v="0"/>
    <n v="112"/>
    <m/>
    <n v="112"/>
    <m/>
    <m/>
    <m/>
    <m/>
    <n v="0.99255952380952384"/>
    <n v="0.34820000000000001"/>
    <m/>
    <n v="111"/>
    <n v="112"/>
    <n v="109"/>
    <n v="112"/>
    <n v="111"/>
    <n v="112"/>
    <s v="Cornerstone Group Development LLC"/>
    <m/>
    <n v="25.94313"/>
    <n v="-80.248474999999999"/>
  </r>
  <r>
    <n v="624"/>
    <x v="37"/>
    <s v="Miami-Dade - Family - Active"/>
    <x v="2"/>
    <s v="Phoenix"/>
    <s v="HC4 '16|HC9 '93|H '93|B '16"/>
    <s v="Family"/>
    <s v="Active"/>
    <n v="1"/>
    <n v="164"/>
    <n v="984"/>
    <n v="951"/>
    <n v="0.96646341463414631"/>
    <n v="0"/>
    <n v="164"/>
    <m/>
    <n v="164"/>
    <m/>
    <m/>
    <m/>
    <m/>
    <n v="0.96646341463414631"/>
    <n v="0.98070000000000002"/>
    <n v="0.93899999999999995"/>
    <n v="159"/>
    <n v="162"/>
    <n v="160"/>
    <n v="159"/>
    <n v="156"/>
    <n v="155"/>
    <s v="MRK Partners Inc."/>
    <m/>
    <n v="25.4772"/>
    <n v="-80.455799999999996"/>
  </r>
  <r>
    <n v="1028"/>
    <x v="37"/>
    <s v="Miami-Dade - Family - Active"/>
    <x v="2"/>
    <s v="Pinnacle Lakes"/>
    <s v="HC4 '02|B '02"/>
    <s v="Family"/>
    <s v="Active"/>
    <n v="1"/>
    <n v="226"/>
    <n v="1356"/>
    <n v="1338"/>
    <n v="0.98672566371681414"/>
    <n v="0"/>
    <n v="226"/>
    <m/>
    <n v="226"/>
    <m/>
    <m/>
    <m/>
    <m/>
    <n v="0.98672566371681414"/>
    <n v="0.99039999999999995"/>
    <n v="0.97709999999999997"/>
    <n v="223"/>
    <n v="222"/>
    <n v="222"/>
    <n v="222"/>
    <n v="224"/>
    <n v="225"/>
    <s v="Pinnacle Housing Group LLC"/>
    <m/>
    <n v="25.9468"/>
    <n v="-80.194100000000006"/>
  </r>
  <r>
    <n v="1553"/>
    <x v="37"/>
    <s v="Miami-Dade - Family - Active"/>
    <x v="2"/>
    <s v="Pinnacle Park"/>
    <s v="HC9 '05|S '06"/>
    <s v="Family"/>
    <s v="Active"/>
    <n v="1"/>
    <n v="135"/>
    <n v="810"/>
    <n v="766"/>
    <n v="0.94567901234567897"/>
    <n v="0"/>
    <n v="135"/>
    <m/>
    <n v="135"/>
    <m/>
    <m/>
    <m/>
    <m/>
    <n v="0.94567901234567897"/>
    <n v="0.9778"/>
    <n v="0.9728"/>
    <n v="126"/>
    <n v="126"/>
    <n v="126"/>
    <n v="126"/>
    <n v="129"/>
    <n v="133"/>
    <s v="Pinnacle Housing Group LLC"/>
    <m/>
    <n v="25.847166999999999"/>
    <n v="-80.208194000000006"/>
  </r>
  <r>
    <n v="1835"/>
    <x v="37"/>
    <s v="Miami-Dade - Family - Active"/>
    <x v="2"/>
    <s v="Pinnacle Place"/>
    <s v="HC9 '06"/>
    <s v="Family"/>
    <s v="Active"/>
    <n v="1"/>
    <n v="137"/>
    <n v="822"/>
    <n v="818"/>
    <n v="0.99513381995133821"/>
    <n v="0"/>
    <n v="137"/>
    <m/>
    <n v="137"/>
    <m/>
    <m/>
    <m/>
    <m/>
    <n v="0.99513381995133821"/>
    <n v="0.99639999999999995"/>
    <n v="0.99029999999999996"/>
    <n v="137"/>
    <n v="137"/>
    <n v="137"/>
    <n v="135"/>
    <n v="136"/>
    <n v="136"/>
    <s v="Pinnacle Housing Group LLC"/>
    <m/>
    <n v="25.827639000000001"/>
    <n v="-80.188000000000002"/>
  </r>
  <r>
    <n v="1834"/>
    <x v="37"/>
    <s v="Miami-Dade - Family - Active"/>
    <x v="2"/>
    <s v="Pinnacle Plaza"/>
    <s v="HC9 '06"/>
    <s v="Family"/>
    <s v="Active"/>
    <n v="1"/>
    <n v="132"/>
    <n v="792"/>
    <n v="788"/>
    <n v="0.99494949494949492"/>
    <n v="0"/>
    <n v="132"/>
    <m/>
    <n v="132"/>
    <m/>
    <m/>
    <m/>
    <m/>
    <n v="0.99494949494949492"/>
    <n v="0.99490000000000001"/>
    <n v="0.99870000000000003"/>
    <n v="131"/>
    <n v="130"/>
    <n v="131"/>
    <n v="132"/>
    <n v="132"/>
    <n v="132"/>
    <s v="Pinnacle Housing Group LLC"/>
    <m/>
    <n v="25.808599999999998"/>
    <n v="-80.255399999999995"/>
  </r>
  <r>
    <n v="1833"/>
    <x v="37"/>
    <s v="Miami-Dade - Family - Active"/>
    <x v="2"/>
    <s v="Pinnacle Square"/>
    <s v="HC9 '06"/>
    <s v="Family"/>
    <s v="Active"/>
    <n v="1"/>
    <n v="110"/>
    <n v="660"/>
    <n v="656"/>
    <n v="0.9939393939393939"/>
    <n v="0"/>
    <n v="110"/>
    <m/>
    <n v="110"/>
    <m/>
    <m/>
    <m/>
    <m/>
    <n v="0.9939393939393939"/>
    <n v="0.98029999999999995"/>
    <n v="0.9788"/>
    <n v="110"/>
    <n v="108"/>
    <n v="110"/>
    <n v="110"/>
    <n v="108"/>
    <n v="110"/>
    <s v="Pinnacle Housing Group LLC"/>
    <m/>
    <n v="25.8521"/>
    <n v="-80.193899999999999"/>
  </r>
  <r>
    <n v="641"/>
    <x v="37"/>
    <s v="Miami-Dade - Family - Active"/>
    <x v="2"/>
    <s v="Pinnacle View"/>
    <s v="HC9 '99|S '01"/>
    <s v="Family"/>
    <s v="Active"/>
    <n v="1"/>
    <n v="186"/>
    <n v="1116"/>
    <n v="1116"/>
    <n v="1"/>
    <n v="0"/>
    <n v="186"/>
    <m/>
    <n v="186"/>
    <m/>
    <m/>
    <m/>
    <m/>
    <n v="1"/>
    <n v="0.99550000000000005"/>
    <n v="0.99819999999999998"/>
    <n v="186"/>
    <n v="186"/>
    <n v="186"/>
    <n v="186"/>
    <n v="186"/>
    <n v="186"/>
    <s v="Pinnacle Housing Group LLC"/>
    <m/>
    <n v="25.799199999999999"/>
    <n v="-80.190399999999997"/>
  </r>
  <r>
    <n v="2746"/>
    <x v="37"/>
    <s v="Miami-Dade - Family - Active"/>
    <x v="2"/>
    <s v="Plaza at Lyric"/>
    <s v="HC4 '14|LB '14"/>
    <s v="Family"/>
    <s v="Active"/>
    <n v="1"/>
    <n v="158"/>
    <n v="948"/>
    <n v="945"/>
    <n v="0.99683544303797467"/>
    <n v="0"/>
    <n v="158"/>
    <m/>
    <n v="158"/>
    <m/>
    <m/>
    <m/>
    <m/>
    <n v="0.99683544303797467"/>
    <m/>
    <m/>
    <n v="156"/>
    <n v="158"/>
    <n v="157"/>
    <n v="158"/>
    <n v="158"/>
    <n v="158"/>
    <m/>
    <m/>
    <n v="25.783187000000002"/>
    <n v="-80.197485"/>
  </r>
  <r>
    <n v="668"/>
    <x v="37"/>
    <s v="Miami-Dade - Family - Active"/>
    <x v="2"/>
    <s v="Rayos Del Sol"/>
    <s v="HC9 '01|S '01"/>
    <s v="Family"/>
    <s v="Active"/>
    <n v="1"/>
    <n v="199"/>
    <n v="1194"/>
    <n v="1190"/>
    <n v="0.99664991624790622"/>
    <n v="0"/>
    <n v="199"/>
    <m/>
    <n v="199"/>
    <m/>
    <m/>
    <m/>
    <m/>
    <n v="0.99664991624790622"/>
    <n v="0.9849"/>
    <n v="0.97989999999999999"/>
    <n v="197"/>
    <n v="198"/>
    <n v="199"/>
    <n v="199"/>
    <n v="199"/>
    <n v="198"/>
    <s v="Pinnacle Housing Group LLC"/>
    <m/>
    <n v="25.774999999999999"/>
    <n v="-80.216300000000004"/>
  </r>
  <r>
    <n v="669"/>
    <x v="37"/>
    <s v="Miami-Dade - Family - Active"/>
    <x v="2"/>
    <s v="Redland Arms"/>
    <s v="HC9 '00"/>
    <s v="Family"/>
    <s v="Active"/>
    <n v="1"/>
    <n v="66"/>
    <n v="396"/>
    <n v="393"/>
    <n v="0.99242424242424243"/>
    <n v="0"/>
    <n v="66"/>
    <m/>
    <n v="66"/>
    <m/>
    <m/>
    <m/>
    <m/>
    <n v="0.99242424242424243"/>
    <n v="0.98480000000000001"/>
    <n v="0.9899"/>
    <n v="66"/>
    <n v="65"/>
    <n v="66"/>
    <n v="66"/>
    <n v="65"/>
    <n v="65"/>
    <s v="Partnership Inc."/>
    <m/>
    <n v="25.455200000000001"/>
    <n v="-80.492500000000007"/>
  </r>
  <r>
    <n v="2795"/>
    <x v="37"/>
    <s v="Miami-Dade - Family - Active"/>
    <x v="2"/>
    <s v="Regency Pointe"/>
    <s v="HC4 '15|LB '15"/>
    <s v="Family"/>
    <s v="Active"/>
    <n v="1"/>
    <n v="104"/>
    <n v="520"/>
    <n v="514"/>
    <n v="0.9884615384615385"/>
    <n v="0"/>
    <n v="104"/>
    <m/>
    <n v="104"/>
    <m/>
    <m/>
    <m/>
    <m/>
    <n v="0.9884615384615385"/>
    <n v="0.99280000000000002"/>
    <m/>
    <n v="104"/>
    <n v="104"/>
    <n v="103"/>
    <m/>
    <n v="102"/>
    <n v="101"/>
    <s v="Cornerstone Group Development LLC"/>
    <m/>
    <n v="25.846471000000001"/>
    <n v="-80.229516000000004"/>
  </r>
  <r>
    <n v="686"/>
    <x v="37"/>
    <s v="Miami-Dade - Family - Active"/>
    <x v="2"/>
    <s v="Richmond Pine"/>
    <s v="HC9 '93|S '93"/>
    <s v="Family"/>
    <s v="Active"/>
    <n v="1"/>
    <n v="80"/>
    <n v="480"/>
    <n v="475"/>
    <n v="0.98958333333333337"/>
    <n v="0"/>
    <n v="80"/>
    <m/>
    <n v="80"/>
    <m/>
    <m/>
    <m/>
    <m/>
    <n v="0.98958333333333337"/>
    <n v="0.99380000000000002"/>
    <n v="0.97919999999999996"/>
    <n v="80"/>
    <n v="79"/>
    <n v="79"/>
    <n v="80"/>
    <n v="78"/>
    <n v="79"/>
    <s v="Banyan Realty Advisors"/>
    <m/>
    <n v="25.632100000000001"/>
    <n v="-80.379800000000003"/>
  </r>
  <r>
    <n v="695"/>
    <x v="37"/>
    <s v="Miami-Dade - Family - Active"/>
    <x v="2"/>
    <s v="River Oaks - Florida City"/>
    <s v="HC4 '16|HC9 '95|H '94"/>
    <s v="Family"/>
    <s v="Active"/>
    <n v="1"/>
    <n v="160"/>
    <n v="960"/>
    <n v="947"/>
    <n v="0.98645833333333333"/>
    <n v="0"/>
    <n v="160"/>
    <m/>
    <n v="160"/>
    <m/>
    <m/>
    <m/>
    <m/>
    <n v="0.98645833333333333"/>
    <n v="0.7823"/>
    <n v="0.91559999999999997"/>
    <n v="158"/>
    <n v="158"/>
    <n v="157"/>
    <n v="160"/>
    <n v="157"/>
    <n v="157"/>
    <s v="Cornerstone Group Development LLC"/>
    <m/>
    <n v="25.453499999999998"/>
    <n v="-80.4833"/>
  </r>
  <r>
    <n v="709"/>
    <x v="37"/>
    <s v="Miami-Dade - Family - Active"/>
    <x v="2"/>
    <s v="Riverwalk II"/>
    <s v="HC9 '92|S '92"/>
    <s v="Family"/>
    <s v="Active"/>
    <n v="1"/>
    <n v="112"/>
    <n v="672"/>
    <n v="647"/>
    <n v="0.96279761904761907"/>
    <n v="0"/>
    <n v="112"/>
    <m/>
    <n v="112"/>
    <m/>
    <m/>
    <m/>
    <m/>
    <n v="0.96279761904761907"/>
    <n v="0.97619999999999996"/>
    <n v="0.95"/>
    <n v="104"/>
    <n v="109"/>
    <n v="107"/>
    <n v="110"/>
    <n v="109"/>
    <n v="108"/>
    <s v="Ytech International"/>
    <m/>
    <n v="25.467199999999998"/>
    <n v="-80.468900000000005"/>
  </r>
  <r>
    <n v="719"/>
    <x v="37"/>
    <s v="Miami-Dade - Family - Active"/>
    <x v="2"/>
    <s v="Royal Coast"/>
    <s v="HC4 '11|HC9 '94|B '11"/>
    <s v="Family"/>
    <s v="Active"/>
    <n v="1"/>
    <n v="174"/>
    <n v="1044"/>
    <n v="1036"/>
    <n v="0.9923371647509579"/>
    <n v="0"/>
    <n v="174"/>
    <m/>
    <n v="174"/>
    <m/>
    <m/>
    <m/>
    <m/>
    <n v="0.9923371647509579"/>
    <n v="0.98560000000000003"/>
    <n v="0.99039999999999995"/>
    <n v="173"/>
    <n v="174"/>
    <n v="174"/>
    <n v="173"/>
    <n v="168"/>
    <n v="174"/>
    <s v="Related Companies of New York"/>
    <m/>
    <n v="25.625299999999999"/>
    <n v="-80.340100000000007"/>
  </r>
  <r>
    <n v="720"/>
    <x v="37"/>
    <s v="Miami-Dade - Family - Active"/>
    <x v="2"/>
    <s v="Royal Palm Gardens"/>
    <s v="HC9 '95"/>
    <s v="Family"/>
    <s v="Active"/>
    <n v="1"/>
    <n v="145"/>
    <n v="870"/>
    <n v="867"/>
    <n v="0.99655172413793103"/>
    <n v="0"/>
    <n v="145"/>
    <m/>
    <n v="145"/>
    <m/>
    <m/>
    <m/>
    <m/>
    <n v="0.99655172413793103"/>
    <n v="0.99890000000000001"/>
    <n v="1"/>
    <n v="145"/>
    <n v="144"/>
    <n v="143"/>
    <n v="145"/>
    <n v="145"/>
    <n v="145"/>
    <s v="RS Development Corporation"/>
    <m/>
    <n v="25.47"/>
    <n v="-80.4619"/>
  </r>
  <r>
    <n v="725"/>
    <x v="37"/>
    <s v="Miami-Dade - Family - Active"/>
    <x v="2"/>
    <s v="Running Brook"/>
    <s v="HC4 '01|S '00"/>
    <s v="Family"/>
    <s v="Active"/>
    <n v="1"/>
    <n v="186"/>
    <n v="1116"/>
    <n v="1078"/>
    <n v="0.96594982078853042"/>
    <n v="0"/>
    <n v="186"/>
    <m/>
    <n v="186"/>
    <m/>
    <m/>
    <m/>
    <m/>
    <n v="0.96594982078853042"/>
    <n v="0.99280000000000002"/>
    <n v="0.97040000000000004"/>
    <n v="177"/>
    <n v="179"/>
    <n v="182"/>
    <n v="180"/>
    <n v="180"/>
    <n v="180"/>
    <s v="Cascade Affordable Housing LLC"/>
    <m/>
    <n v="25.576499999999999"/>
    <n v="-80.388800000000003"/>
  </r>
  <r>
    <n v="735"/>
    <x v="37"/>
    <s v="Miami-Dade - Family - Active"/>
    <x v="2"/>
    <s v="Saint John I"/>
    <s v="HC9 '90|S '92"/>
    <s v="Family"/>
    <s v="Active"/>
    <n v="1"/>
    <n v="35"/>
    <n v="210"/>
    <n v="196"/>
    <n v="0.93333333333333335"/>
    <n v="0"/>
    <n v="35"/>
    <m/>
    <n v="35"/>
    <m/>
    <m/>
    <m/>
    <m/>
    <n v="0.93333333333333335"/>
    <n v="0.8629"/>
    <n v="0.97709999999999997"/>
    <n v="32"/>
    <n v="32"/>
    <n v="34"/>
    <n v="33"/>
    <n v="33"/>
    <n v="32"/>
    <s v="Saint John Community Development Corporation"/>
    <m/>
    <n v="25.786899999999999"/>
    <n v="-80.198700000000002"/>
  </r>
  <r>
    <n v="740"/>
    <x v="37"/>
    <s v="Miami-Dade - Family - Active"/>
    <x v="2"/>
    <s v="San Sherri Villas"/>
    <s v="HC9 '96|S '93"/>
    <s v="Family"/>
    <s v="Active"/>
    <n v="1"/>
    <n v="80"/>
    <n v="480"/>
    <n v="479"/>
    <n v="0.99791666666666667"/>
    <n v="0"/>
    <n v="80"/>
    <m/>
    <n v="80"/>
    <m/>
    <m/>
    <m/>
    <m/>
    <n v="0.99791666666666667"/>
    <n v="0.99790000000000001"/>
    <n v="1"/>
    <n v="79"/>
    <n v="80"/>
    <n v="80"/>
    <n v="80"/>
    <n v="80"/>
    <n v="80"/>
    <s v="Richman Group"/>
    <m/>
    <n v="25.468229000000001"/>
    <n v="-80.470326"/>
  </r>
  <r>
    <n v="1225"/>
    <x v="37"/>
    <s v="Miami-Dade - Family - Active"/>
    <x v="2"/>
    <s v="Santa Clara"/>
    <s v="HC9 '01"/>
    <s v="Family"/>
    <s v="Active"/>
    <n v="1"/>
    <n v="208"/>
    <n v="1248"/>
    <n v="1239"/>
    <n v="0.99278846153846156"/>
    <n v="0"/>
    <n v="208"/>
    <m/>
    <n v="208"/>
    <m/>
    <m/>
    <m/>
    <m/>
    <n v="0.99278846153846156"/>
    <n v="0.99439999999999995"/>
    <n v="0.98880000000000001"/>
    <n v="204"/>
    <n v="206"/>
    <n v="206"/>
    <n v="208"/>
    <n v="208"/>
    <n v="207"/>
    <s v="Carlisle Development Group"/>
    <m/>
    <n v="25.795000000000002"/>
    <n v="-80.215299999999999"/>
  </r>
  <r>
    <n v="1367"/>
    <x v="37"/>
    <s v="Miami-Dade - Family - Active"/>
    <x v="2"/>
    <s v="Santa Clara II"/>
    <s v="HC9 '04"/>
    <s v="Family"/>
    <s v="Active"/>
    <n v="1"/>
    <n v="204"/>
    <n v="1224"/>
    <n v="1217"/>
    <n v="0.99428104575163401"/>
    <n v="0"/>
    <n v="204"/>
    <m/>
    <n v="204"/>
    <m/>
    <m/>
    <m/>
    <m/>
    <n v="0.99428104575163401"/>
    <n v="0.99670000000000003"/>
    <n v="0.98860000000000003"/>
    <n v="203"/>
    <n v="203"/>
    <n v="200"/>
    <n v="204"/>
    <n v="204"/>
    <n v="203"/>
    <s v="Carlisle Development Group"/>
    <m/>
    <n v="25.7958"/>
    <n v="-80.215999999999994"/>
  </r>
  <r>
    <n v="772"/>
    <x v="37"/>
    <s v="Miami-Dade - Family - Active"/>
    <x v="2"/>
    <s v="Siesta Pointe"/>
    <s v="HC4 '97"/>
    <s v="Family"/>
    <s v="Active"/>
    <n v="1"/>
    <n v="392"/>
    <n v="2352"/>
    <n v="2352"/>
    <n v="1"/>
    <n v="0"/>
    <n v="392"/>
    <m/>
    <n v="392"/>
    <m/>
    <m/>
    <m/>
    <m/>
    <n v="1"/>
    <n v="0.99399999999999999"/>
    <n v="0.99790000000000001"/>
    <n v="392"/>
    <n v="392"/>
    <n v="392"/>
    <n v="392"/>
    <n v="392"/>
    <n v="392"/>
    <s v="Cornerstone Group Development LLC"/>
    <m/>
    <n v="25.942299999999999"/>
    <n v="-80.297200000000004"/>
  </r>
  <r>
    <n v="2502"/>
    <x v="37"/>
    <s v="Miami-Dade - Family - Active"/>
    <x v="2"/>
    <s v="Solabella"/>
    <s v="HC4 '12|H '10|B '12"/>
    <s v="Family"/>
    <s v="Active"/>
    <n v="1"/>
    <n v="92"/>
    <n v="552"/>
    <n v="547"/>
    <n v="0.99094202898550721"/>
    <n v="0"/>
    <n v="92"/>
    <m/>
    <n v="92"/>
    <m/>
    <m/>
    <m/>
    <m/>
    <n v="0.99094202898550721"/>
    <n v="1.0181"/>
    <n v="0.99819999999999998"/>
    <n v="92"/>
    <n v="91"/>
    <n v="92"/>
    <n v="90"/>
    <n v="91"/>
    <n v="91"/>
    <s v="Cornerstone Group Development LLC"/>
    <m/>
    <n v="25.933423999999999"/>
    <n v="-80.211825000000005"/>
  </r>
  <r>
    <n v="781"/>
    <x v="37"/>
    <s v="Miami-Dade - Family - Active"/>
    <x v="2"/>
    <s v="South Wind"/>
    <s v="HC9 '95|S '95"/>
    <s v="Family"/>
    <s v="Active"/>
    <n v="1"/>
    <n v="68"/>
    <n v="408"/>
    <n v="401"/>
    <n v="0.98284313725490191"/>
    <n v="0"/>
    <n v="68"/>
    <m/>
    <n v="68"/>
    <m/>
    <m/>
    <m/>
    <m/>
    <n v="0.98284313725490191"/>
    <n v="0.99019999999999997"/>
    <n v="0.99260000000000004"/>
    <n v="67"/>
    <n v="66"/>
    <n v="65"/>
    <n v="67"/>
    <n v="68"/>
    <n v="68"/>
    <s v="RS Development Corporation"/>
    <m/>
    <n v="25.8246"/>
    <n v="-80.277900000000002"/>
  </r>
  <r>
    <n v="784"/>
    <x v="37"/>
    <s v="Miami-Dade - Family - Active"/>
    <x v="2"/>
    <s v="Southpoint Crossing"/>
    <s v="HC9 '94|S '93"/>
    <s v="Family"/>
    <s v="Active"/>
    <n v="1"/>
    <n v="123"/>
    <n v="738"/>
    <n v="707"/>
    <n v="0.95799457994579951"/>
    <n v="0"/>
    <n v="161"/>
    <m/>
    <n v="123"/>
    <m/>
    <m/>
    <m/>
    <m/>
    <n v="0.95799457994579951"/>
    <n v="0.93359999999999999"/>
    <n v="0.95120000000000005"/>
    <n v="123"/>
    <n v="118"/>
    <n v="117"/>
    <n v="118"/>
    <n v="117"/>
    <n v="114"/>
    <s v="NHT/ Enterprise Preservation Corporation"/>
    <m/>
    <n v="25.462399999999999"/>
    <n v="-80.490200000000002"/>
  </r>
  <r>
    <n v="791"/>
    <x v="37"/>
    <s v="Miami-Dade - Family - Active"/>
    <x v="2"/>
    <s v="Spinnaker Cove"/>
    <s v="HC4 '96|B '97"/>
    <s v="Family"/>
    <s v="Active"/>
    <n v="1"/>
    <n v="220"/>
    <n v="1320"/>
    <n v="1242"/>
    <n v="0.94090909090909092"/>
    <n v="0"/>
    <n v="220"/>
    <m/>
    <n v="220"/>
    <m/>
    <m/>
    <m/>
    <m/>
    <n v="0.94090909090909092"/>
    <n v="0.95"/>
    <n v="0.99770000000000003"/>
    <n v="220"/>
    <n v="209"/>
    <n v="207"/>
    <n v="207"/>
    <n v="197"/>
    <n v="202"/>
    <s v="Meyers Group Development LLC"/>
    <m/>
    <n v="25.945"/>
    <n v="-80.294300000000007"/>
  </r>
  <r>
    <n v="47"/>
    <x v="37"/>
    <s v="Miami-Dade - Family - Active"/>
    <x v="2"/>
    <s v="St. John Island"/>
    <s v="HC9 '90"/>
    <s v="Family"/>
    <s v="Active"/>
    <n v="1"/>
    <n v="48"/>
    <n v="288"/>
    <n v="132"/>
    <n v="0.45833333333333331"/>
    <n v="0"/>
    <n v="48"/>
    <m/>
    <n v="48"/>
    <m/>
    <m/>
    <m/>
    <m/>
    <n v="0.45833333333333331"/>
    <n v="0.191"/>
    <n v="0.20830000000000001"/>
    <n v="35"/>
    <n v="24"/>
    <n v="19"/>
    <n v="18"/>
    <n v="18"/>
    <n v="18"/>
    <s v="Saint John Community Development Corporation"/>
    <m/>
    <n v="25.791352"/>
    <n v="-80.197813999999994"/>
  </r>
  <r>
    <n v="1936"/>
    <x v="37"/>
    <s v="Miami-Dade - Family - Active"/>
    <x v="2"/>
    <s v="Sunrise Commons"/>
    <s v="ELI '07|HC9 '07"/>
    <s v="Family"/>
    <s v="Active"/>
    <n v="1"/>
    <n v="106"/>
    <n v="636"/>
    <n v="630"/>
    <n v="0.99056603773584906"/>
    <n v="0"/>
    <n v="106"/>
    <m/>
    <n v="106"/>
    <m/>
    <m/>
    <m/>
    <m/>
    <n v="0.99056603773584906"/>
    <n v="0.99060000000000004"/>
    <n v="0.99370000000000003"/>
    <n v="106"/>
    <n v="103"/>
    <n v="106"/>
    <n v="106"/>
    <n v="105"/>
    <n v="104"/>
    <s v="Landmark Companies Inc."/>
    <m/>
    <n v="25.519884000000001"/>
    <n v="-80.428398000000001"/>
  </r>
  <r>
    <n v="835"/>
    <x v="37"/>
    <s v="Miami-Dade - Family - Active"/>
    <x v="2"/>
    <s v="Sunset Bay"/>
    <s v="HC4 '01|S '01"/>
    <s v="Family"/>
    <s v="Active"/>
    <n v="1"/>
    <n v="308"/>
    <n v="1848"/>
    <n v="1788"/>
    <n v="0.96753246753246758"/>
    <n v="0"/>
    <n v="308"/>
    <m/>
    <n v="308"/>
    <m/>
    <m/>
    <m/>
    <m/>
    <n v="0.96753246753246758"/>
    <n v="0.97509999999999997"/>
    <n v="0.97130000000000005"/>
    <n v="299"/>
    <n v="297"/>
    <n v="294"/>
    <n v="301"/>
    <n v="299"/>
    <n v="298"/>
    <s v="Partnership Inc."/>
    <m/>
    <n v="25.559284000000002"/>
    <n v="-80.350398999999996"/>
  </r>
  <r>
    <n v="843"/>
    <x v="37"/>
    <s v="Miami-Dade - Family - Active"/>
    <x v="2"/>
    <s v="Swezy"/>
    <s v="HC9 '90"/>
    <s v="Family"/>
    <s v="Active"/>
    <n v="1"/>
    <n v="10"/>
    <n v="0"/>
    <n v="0"/>
    <n v="0"/>
    <n v="0"/>
    <n v="10"/>
    <m/>
    <n v="10"/>
    <m/>
    <m/>
    <m/>
    <m/>
    <m/>
    <m/>
    <m/>
    <m/>
    <m/>
    <m/>
    <m/>
    <m/>
    <m/>
    <s v="RS Development Corporation"/>
    <m/>
    <n v="25.7834"/>
    <n v="-80.134100000000004"/>
  </r>
  <r>
    <n v="845"/>
    <x v="37"/>
    <s v="Miami-Dade - Family - Active"/>
    <x v="2"/>
    <s v="Teal Pointe"/>
    <s v="HC9 '93|H '93"/>
    <s v="Family"/>
    <s v="Active"/>
    <n v="1"/>
    <n v="45"/>
    <n v="0"/>
    <n v="0"/>
    <n v="0"/>
    <n v="0"/>
    <n v="45"/>
    <m/>
    <n v="45"/>
    <m/>
    <m/>
    <m/>
    <m/>
    <m/>
    <m/>
    <m/>
    <m/>
    <m/>
    <m/>
    <m/>
    <m/>
    <m/>
    <s v="JJR Apartments LLC"/>
    <m/>
    <n v="25.467500000000001"/>
    <n v="-80.468999999999994"/>
  </r>
  <r>
    <n v="846"/>
    <x v="37"/>
    <s v="Miami-Dade - Family - Active"/>
    <x v="2"/>
    <s v="Tequesta Knoll"/>
    <s v="HC9 '98"/>
    <s v="Family"/>
    <s v="Active"/>
    <n v="1"/>
    <n v="100"/>
    <n v="600"/>
    <n v="595"/>
    <n v="0.9916666666666667"/>
    <n v="0"/>
    <n v="100"/>
    <m/>
    <n v="100"/>
    <m/>
    <m/>
    <m/>
    <m/>
    <n v="0.9916666666666667"/>
    <n v="0.98329999999999995"/>
    <n v="0.99829999999999997"/>
    <n v="98"/>
    <n v="98"/>
    <n v="99"/>
    <n v="100"/>
    <n v="100"/>
    <n v="100"/>
    <s v="NHT/ Enterprise Preservation Corporation"/>
    <m/>
    <n v="25.787400000000002"/>
    <n v="-80.221999999999994"/>
  </r>
  <r>
    <n v="1352"/>
    <x v="37"/>
    <s v="Miami-Dade - Family - Active"/>
    <x v="2"/>
    <s v="Tuscan Place"/>
    <s v="HC9 '03"/>
    <s v="Family"/>
    <s v="Active"/>
    <n v="1"/>
    <n v="199"/>
    <n v="1194"/>
    <n v="1188"/>
    <n v="0.99497487437185927"/>
    <n v="0"/>
    <n v="199"/>
    <m/>
    <n v="199"/>
    <m/>
    <m/>
    <m/>
    <m/>
    <n v="0.99497487437185927"/>
    <n v="0.99080000000000001"/>
    <n v="0.99660000000000004"/>
    <n v="199"/>
    <n v="199"/>
    <n v="198"/>
    <n v="197"/>
    <n v="198"/>
    <n v="197"/>
    <s v="Gatehouse Group, Inc."/>
    <m/>
    <n v="25.779499999999999"/>
    <n v="-80.204700000000003"/>
  </r>
  <r>
    <n v="1491"/>
    <x v="37"/>
    <s v="Miami-Dade - Family - Active"/>
    <x v="2"/>
    <s v="Tuscan View"/>
    <s v="HC9 '04"/>
    <s v="Family"/>
    <s v="Active"/>
    <n v="1"/>
    <n v="175"/>
    <n v="1050"/>
    <n v="1041"/>
    <n v="0.99142857142857144"/>
    <n v="0"/>
    <n v="175"/>
    <m/>
    <n v="175"/>
    <m/>
    <m/>
    <m/>
    <m/>
    <n v="0.99142857142857144"/>
    <n v="0.99539999999999995"/>
    <n v="0.99329999999999996"/>
    <n v="174"/>
    <n v="173"/>
    <n v="173"/>
    <n v="175"/>
    <n v="172"/>
    <n v="174"/>
    <s v="Gatehouse Group, Inc."/>
    <m/>
    <n v="25.779499999999999"/>
    <n v="-80.206199999999995"/>
  </r>
  <r>
    <n v="1205"/>
    <x v="37"/>
    <s v="Miami-Dade - Family - Active"/>
    <x v="2"/>
    <s v="Tuscany Place"/>
    <s v="HC4 '03|S '02"/>
    <s v="Family"/>
    <s v="Active"/>
    <n v="1"/>
    <n v="340"/>
    <n v="2040"/>
    <n v="2024"/>
    <n v="0.99215686274509807"/>
    <n v="0"/>
    <n v="340"/>
    <m/>
    <n v="340"/>
    <m/>
    <m/>
    <m/>
    <m/>
    <n v="0.99215686274509807"/>
    <n v="0.98770000000000002"/>
    <n v="0.98770000000000002"/>
    <n v="339"/>
    <n v="340"/>
    <n v="337"/>
    <n v="337"/>
    <n v="336"/>
    <n v="335"/>
    <s v="Cornerstone Group Development LLC"/>
    <m/>
    <n v="25.530899999999999"/>
    <n v="-80.412800000000004"/>
  </r>
  <r>
    <n v="890"/>
    <x v="37"/>
    <s v="Miami-Dade - Family - Active"/>
    <x v="2"/>
    <s v="Villa Biscayne"/>
    <s v="HC9 '95|S '93"/>
    <s v="Family"/>
    <s v="Active"/>
    <n v="1"/>
    <n v="180"/>
    <n v="900"/>
    <n v="892"/>
    <n v="0.99111111111111116"/>
    <n v="0"/>
    <n v="180"/>
    <m/>
    <n v="180"/>
    <m/>
    <m/>
    <m/>
    <m/>
    <n v="0.99111111111111116"/>
    <n v="0.99170000000000003"/>
    <n v="0.99170000000000003"/>
    <n v="179"/>
    <n v="178"/>
    <m/>
    <n v="180"/>
    <n v="178"/>
    <n v="177"/>
    <s v="Lakeside Capital Advisors LP"/>
    <m/>
    <n v="25.503"/>
    <n v="-80.440100000000001"/>
  </r>
  <r>
    <n v="2501"/>
    <x v="37"/>
    <s v="Miami-Dade - Family - Active"/>
    <x v="2"/>
    <s v="Villa Capri"/>
    <s v="HC4 '12|H '10|B '10"/>
    <s v="Family"/>
    <s v="Active"/>
    <n v="1"/>
    <n v="220"/>
    <n v="1320"/>
    <n v="1296"/>
    <n v="0.98181818181818181"/>
    <n v="0"/>
    <n v="220"/>
    <m/>
    <n v="220"/>
    <m/>
    <m/>
    <m/>
    <m/>
    <n v="0.98181818181818181"/>
    <n v="0.98180000000000001"/>
    <n v="0.96819999999999995"/>
    <n v="218"/>
    <n v="219"/>
    <n v="218"/>
    <n v="214"/>
    <n v="214"/>
    <n v="213"/>
    <s v="Cornerstone Group Development LLC"/>
    <m/>
    <n v="25.505012000000001"/>
    <n v="-80.426702000000006"/>
  </r>
  <r>
    <n v="2516"/>
    <x v="37"/>
    <s v="Miami-Dade - Family - Active"/>
    <x v="2"/>
    <s v="Villa Capri III"/>
    <s v="X '10|HC4 '10|B '10"/>
    <s v="Family"/>
    <s v="Active"/>
    <n v="1"/>
    <n v="140"/>
    <n v="840"/>
    <n v="826"/>
    <n v="0.98333333333333328"/>
    <n v="0"/>
    <n v="140"/>
    <m/>
    <n v="140"/>
    <m/>
    <m/>
    <n v="7"/>
    <m/>
    <n v="0.98333333333333328"/>
    <n v="0.97619999999999996"/>
    <n v="0.9607"/>
    <n v="137"/>
    <n v="139"/>
    <n v="138"/>
    <n v="138"/>
    <n v="137"/>
    <n v="137"/>
    <s v="Cornerstone Group Development LLC"/>
    <m/>
    <n v="25.503443999999998"/>
    <n v="-80.428916999999998"/>
  </r>
  <r>
    <n v="892"/>
    <x v="37"/>
    <s v="Miami-Dade - Family - Active"/>
    <x v="2"/>
    <s v="Villa Esperanza"/>
    <s v="HC4 '99"/>
    <s v="Family"/>
    <s v="Active"/>
    <n v="1"/>
    <n v="192"/>
    <n v="1152"/>
    <n v="1151"/>
    <n v="0.99913194444444442"/>
    <n v="0"/>
    <n v="192"/>
    <m/>
    <n v="192"/>
    <m/>
    <m/>
    <m/>
    <m/>
    <n v="0.99913194444444442"/>
    <n v="0.99909999999999999"/>
    <n v="0.99739999999999995"/>
    <n v="192"/>
    <n v="192"/>
    <n v="192"/>
    <n v="192"/>
    <n v="192"/>
    <n v="191"/>
    <s v="Cornerstone Group Development LLC"/>
    <m/>
    <n v="25.941199999999998"/>
    <n v="-80.299400000000006"/>
  </r>
  <r>
    <n v="893"/>
    <x v="37"/>
    <s v="Miami-Dade - Family - Active"/>
    <x v="2"/>
    <s v="Villa Hermosa"/>
    <s v="HC9 '94"/>
    <s v="Family"/>
    <s v="Active"/>
    <n v="1"/>
    <n v="76"/>
    <n v="456"/>
    <n v="454"/>
    <n v="0.99561403508771928"/>
    <n v="0"/>
    <n v="76"/>
    <m/>
    <n v="76"/>
    <m/>
    <m/>
    <m/>
    <m/>
    <n v="0.99561403508771928"/>
    <n v="0.99560000000000004"/>
    <n v="0.99560000000000004"/>
    <n v="76"/>
    <n v="75"/>
    <n v="75"/>
    <n v="76"/>
    <n v="76"/>
    <n v="76"/>
    <s v="Cornerstone Group Development LLC"/>
    <m/>
    <n v="25.7683"/>
    <n v="-80.382400000000004"/>
  </r>
  <r>
    <n v="1735"/>
    <x v="37"/>
    <s v="Miami-Dade - Family - Active"/>
    <x v="2"/>
    <s v="Villa Patricia III"/>
    <s v="HC9 '06|RRLP '06"/>
    <s v="Family"/>
    <s v="Active"/>
    <n v="1"/>
    <n v="89"/>
    <n v="534"/>
    <n v="529"/>
    <n v="0.99063670411985016"/>
    <n v="0"/>
    <n v="89"/>
    <m/>
    <n v="89"/>
    <m/>
    <m/>
    <m/>
    <m/>
    <n v="0.99063670411985016"/>
    <n v="0.96250000000000002"/>
    <n v="0.96250000000000002"/>
    <n v="88"/>
    <n v="88"/>
    <n v="89"/>
    <n v="87"/>
    <n v="88"/>
    <n v="89"/>
    <s v="Biscayne Housing Group, LLC"/>
    <m/>
    <n v="25.846800000000002"/>
    <n v="-80.192700000000002"/>
  </r>
  <r>
    <n v="1786"/>
    <x v="37"/>
    <s v="Miami-Dade - Family - Active"/>
    <x v="2"/>
    <s v="Village Allapattah"/>
    <s v="HC9 '06"/>
    <s v="Family"/>
    <s v="Active"/>
    <n v="1"/>
    <n v="110"/>
    <n v="660"/>
    <n v="656"/>
    <n v="0.9939393939393939"/>
    <n v="0"/>
    <n v="110"/>
    <m/>
    <n v="110"/>
    <m/>
    <m/>
    <m/>
    <m/>
    <n v="0.9939393939393939"/>
    <n v="0.99390000000000001"/>
    <n v="0.98480000000000001"/>
    <n v="109"/>
    <n v="110"/>
    <n v="110"/>
    <n v="110"/>
    <n v="109"/>
    <n v="108"/>
    <s v="Biscayne Housing Group, LLC"/>
    <m/>
    <n v="25.799099999999999"/>
    <n v="-80.223500000000001"/>
  </r>
  <r>
    <n v="1788"/>
    <x v="37"/>
    <s v="Miami-Dade - Family - Active"/>
    <x v="2"/>
    <s v="Village Carver"/>
    <s v="HC9 '06"/>
    <s v="Family"/>
    <s v="Active"/>
    <n v="1"/>
    <n v="112"/>
    <n v="672"/>
    <n v="666"/>
    <n v="0.9910714285714286"/>
    <n v="0"/>
    <n v="112"/>
    <m/>
    <n v="112"/>
    <m/>
    <m/>
    <m/>
    <m/>
    <n v="0.9910714285714286"/>
    <n v="0.98360000000000003"/>
    <n v="0.98070000000000002"/>
    <n v="110"/>
    <n v="110"/>
    <n v="111"/>
    <n v="112"/>
    <n v="111"/>
    <n v="112"/>
    <s v="Biscayne Housing Group, LLC"/>
    <m/>
    <n v="25.8399"/>
    <n v="-80.203199999999995"/>
  </r>
  <r>
    <n v="1235"/>
    <x v="37"/>
    <s v="Miami-Dade - Family - Active"/>
    <x v="2"/>
    <s v="Villas Del Lago"/>
    <s v="HC9 '01"/>
    <s v="Family"/>
    <s v="Active"/>
    <n v="1"/>
    <n v="288"/>
    <n v="1728"/>
    <n v="1717"/>
    <n v="0.9936342592592593"/>
    <n v="0"/>
    <n v="288"/>
    <m/>
    <n v="288"/>
    <m/>
    <m/>
    <m/>
    <m/>
    <n v="0.9936342592592593"/>
    <n v="0.98839999999999995"/>
    <n v="0.98960000000000004"/>
    <n v="287"/>
    <n v="286"/>
    <n v="284"/>
    <n v="287"/>
    <n v="286"/>
    <n v="287"/>
    <s v="Southstar Capital Group LLC"/>
    <m/>
    <n v="25.727"/>
    <n v="-80.253600000000006"/>
  </r>
  <r>
    <n v="2371"/>
    <x v="37"/>
    <s v="Miami-Dade - Family - Active"/>
    <x v="2"/>
    <s v="Vista Mar"/>
    <s v="X '09|HC9 '09|H '10|T '09"/>
    <s v="Family"/>
    <s v="Active"/>
    <n v="1"/>
    <n v="110"/>
    <n v="660"/>
    <n v="656"/>
    <n v="0.9939393939393939"/>
    <n v="0"/>
    <n v="110"/>
    <m/>
    <n v="110"/>
    <m/>
    <m/>
    <n v="6"/>
    <m/>
    <n v="0.9939393939393939"/>
    <n v="0.99390000000000001"/>
    <n v="0.99390000000000001"/>
    <n v="108"/>
    <n v="110"/>
    <n v="109"/>
    <n v="110"/>
    <n v="110"/>
    <n v="109"/>
    <s v="Pinnacle Housing Group LLC"/>
    <m/>
    <n v="25.810199999999998"/>
    <n v="-80.203500000000005"/>
  </r>
  <r>
    <n v="907"/>
    <x v="37"/>
    <s v="Miami-Dade - Family - Active"/>
    <x v="2"/>
    <s v="Vizcaya Villas"/>
    <s v="HC4 '97"/>
    <s v="Family"/>
    <s v="Active"/>
    <n v="1"/>
    <n v="174"/>
    <n v="1044"/>
    <n v="1044"/>
    <n v="1"/>
    <n v="0"/>
    <n v="174"/>
    <m/>
    <n v="174"/>
    <m/>
    <m/>
    <m/>
    <m/>
    <n v="1"/>
    <n v="0.99329999999999996"/>
    <n v="0.98660000000000003"/>
    <n v="174"/>
    <n v="174"/>
    <n v="174"/>
    <n v="174"/>
    <n v="174"/>
    <n v="174"/>
    <s v="RS Development Corporation"/>
    <m/>
    <n v="25.779315"/>
    <n v="-80.324736000000001"/>
  </r>
  <r>
    <n v="916"/>
    <x v="37"/>
    <s v="Miami-Dade - Family - Active"/>
    <x v="2"/>
    <s v="Walden Pond Villas"/>
    <s v="HC4 '10|HC9 '92|B '09"/>
    <s v="Family"/>
    <s v="Active"/>
    <n v="1"/>
    <n v="290"/>
    <n v="1740"/>
    <n v="1704"/>
    <n v="0.97931034482758617"/>
    <n v="0"/>
    <n v="290"/>
    <m/>
    <n v="290"/>
    <m/>
    <m/>
    <m/>
    <m/>
    <n v="0.97931034482758617"/>
    <n v="0.99080000000000001"/>
    <n v="0.98480000000000001"/>
    <n v="289"/>
    <n v="289"/>
    <n v="284"/>
    <n v="282"/>
    <n v="279"/>
    <n v="281"/>
    <s v="Related Group of Florida"/>
    <m/>
    <n v="25.968499999999999"/>
    <n v="-80.214799999999997"/>
  </r>
  <r>
    <n v="975"/>
    <x v="37"/>
    <s v="Miami-Dade - Family - Active"/>
    <x v="2"/>
    <s v="Winchester Gardens"/>
    <s v="HC4 '11|HC9 '94|H '94|B '11"/>
    <s v="Family"/>
    <s v="Active"/>
    <n v="1"/>
    <n v="117"/>
    <n v="702"/>
    <n v="688"/>
    <n v="0.98005698005698005"/>
    <n v="0"/>
    <n v="117"/>
    <m/>
    <n v="117"/>
    <m/>
    <m/>
    <m/>
    <m/>
    <n v="0.98005698005698005"/>
    <n v="0.97860000000000003"/>
    <n v="0.98009999999999997"/>
    <n v="116"/>
    <n v="114"/>
    <n v="113"/>
    <n v="116"/>
    <n v="115"/>
    <n v="114"/>
    <s v="Related Group of Florida"/>
    <m/>
    <n v="25.4846"/>
    <n v="-80.457899999999995"/>
  </r>
  <r>
    <n v="2480"/>
    <x v="37"/>
    <s v="Miami-Dade - Family - Active"/>
    <x v="2"/>
    <s v="Woodside Oaks"/>
    <s v="X '10|HC9 '10"/>
    <s v="Family"/>
    <s v="Active"/>
    <n v="1"/>
    <n v="103"/>
    <n v="618"/>
    <n v="616"/>
    <n v="0.99676375404530748"/>
    <n v="0"/>
    <n v="103"/>
    <m/>
    <n v="103"/>
    <m/>
    <m/>
    <n v="6"/>
    <m/>
    <n v="0.99676375404530748"/>
    <n v="0.99029999999999996"/>
    <n v="0.9919"/>
    <n v="102"/>
    <n v="103"/>
    <n v="103"/>
    <n v="103"/>
    <n v="103"/>
    <n v="102"/>
    <s v="Landmark Companies Inc."/>
    <m/>
    <n v="25.523499999999999"/>
    <n v="-80.425200000000004"/>
  </r>
  <r>
    <n v="2661"/>
    <x v="37"/>
    <s v="Miami-Dade - Family - Lease-Up"/>
    <x v="5"/>
    <s v="Allapattah Trace"/>
    <s v="HC9 '14"/>
    <s v="Family"/>
    <s v="Lease-Up"/>
    <n v="1"/>
    <n v="77"/>
    <n v="308"/>
    <n v="308"/>
    <n v="1"/>
    <n v="0"/>
    <n v="77"/>
    <m/>
    <n v="77"/>
    <m/>
    <m/>
    <n v="4"/>
    <m/>
    <n v="1"/>
    <m/>
    <m/>
    <n v="77"/>
    <n v="77"/>
    <n v="77"/>
    <n v="77"/>
    <m/>
    <m/>
    <m/>
    <m/>
    <n v="25.807832999999999"/>
    <n v="-80.223611000000005"/>
  </r>
  <r>
    <n v="2690"/>
    <x v="37"/>
    <s v="Miami-Dade - Family - Lease-Up"/>
    <x v="5"/>
    <s v="Coquina Place"/>
    <s v="ELI '14|HC4 '15|B '15|S '14"/>
    <s v="Family"/>
    <s v="Lease-Up"/>
    <n v="1"/>
    <n v="96"/>
    <n v="480"/>
    <n v="306"/>
    <n v="0.63749999999999996"/>
    <n v="0"/>
    <n v="96"/>
    <m/>
    <n v="96"/>
    <m/>
    <m/>
    <n v="5"/>
    <m/>
    <n v="0.63749999999999996"/>
    <m/>
    <m/>
    <n v="88"/>
    <n v="83"/>
    <n v="69"/>
    <n v="34"/>
    <n v="32"/>
    <m/>
    <s v="Cornerstone Group Development LLC"/>
    <m/>
    <n v="25.567443999999998"/>
    <n v="-80.373361000000003"/>
  </r>
  <r>
    <n v="2831"/>
    <x v="37"/>
    <s v="Miami-Dade - Family - Lease-Up"/>
    <x v="5"/>
    <s v="Keys Crossing"/>
    <s v="HC4 '15|LB '15"/>
    <s v="Family"/>
    <s v="Lease-Up"/>
    <n v="1"/>
    <n v="100"/>
    <n v="100"/>
    <n v="38"/>
    <n v="0.38"/>
    <n v="0"/>
    <n v="100"/>
    <m/>
    <n v="100"/>
    <m/>
    <m/>
    <m/>
    <m/>
    <n v="0.38"/>
    <m/>
    <m/>
    <n v="38"/>
    <m/>
    <m/>
    <m/>
    <m/>
    <m/>
    <m/>
    <m/>
    <m/>
    <m/>
  </r>
  <r>
    <n v="2931"/>
    <x v="37"/>
    <s v="Miami-Dade - Family - Pipeline"/>
    <x v="3"/>
    <s v="Ambar Key"/>
    <s v="HC9 '17"/>
    <s v="Family"/>
    <s v="Pipeline"/>
    <n v="1"/>
    <n v="120"/>
    <n v="0"/>
    <n v="0"/>
    <n v="0"/>
    <m/>
    <n v="120"/>
    <m/>
    <n v="120"/>
    <m/>
    <m/>
    <n v="6"/>
    <m/>
    <m/>
    <m/>
    <m/>
    <m/>
    <m/>
    <m/>
    <m/>
    <m/>
    <m/>
    <m/>
    <m/>
    <n v="25.450127999999999"/>
    <n v="-80.471243999999999"/>
  </r>
  <r>
    <n v="2936"/>
    <x v="37"/>
    <s v="Miami-Dade - Family - Pipeline"/>
    <x v="3"/>
    <s v="Ambar Key Homes"/>
    <s v="HC4 '17|B '17|S '17"/>
    <s v="Family"/>
    <s v="Pipeline"/>
    <n v="1"/>
    <n v="108"/>
    <n v="0"/>
    <n v="0"/>
    <n v="0"/>
    <m/>
    <n v="108"/>
    <m/>
    <n v="108"/>
    <m/>
    <m/>
    <m/>
    <m/>
    <m/>
    <m/>
    <m/>
    <m/>
    <m/>
    <m/>
    <m/>
    <m/>
    <m/>
    <m/>
    <m/>
    <n v="25.45035"/>
    <n v="-80.470236"/>
  </r>
  <r>
    <n v="2503"/>
    <x v="37"/>
    <s v="Miami-Dade - Family - Pipeline"/>
    <x v="3"/>
    <s v="Civic Towers"/>
    <s v="HC4 '17|LB '17"/>
    <s v="Family"/>
    <s v="Pipeline"/>
    <n v="1"/>
    <m/>
    <n v="0"/>
    <n v="0"/>
    <n v="0"/>
    <m/>
    <n v="196"/>
    <m/>
    <m/>
    <m/>
    <m/>
    <m/>
    <m/>
    <m/>
    <m/>
    <m/>
    <m/>
    <m/>
    <m/>
    <m/>
    <m/>
    <m/>
    <m/>
    <m/>
    <n v="25.792452999999998"/>
    <n v="-80.220301000000006"/>
  </r>
  <r>
    <n v="2903"/>
    <x v="37"/>
    <s v="Miami-Dade - Family - Pipeline"/>
    <x v="3"/>
    <s v="Coral Bay Cove"/>
    <s v="ELI '16|HC4 '16|B '16|S '16"/>
    <s v="Family"/>
    <s v="Pipeline"/>
    <n v="1"/>
    <n v="224"/>
    <n v="0"/>
    <n v="0"/>
    <n v="0"/>
    <m/>
    <n v="224"/>
    <m/>
    <n v="224"/>
    <m/>
    <m/>
    <n v="12"/>
    <m/>
    <m/>
    <m/>
    <m/>
    <m/>
    <m/>
    <m/>
    <m/>
    <m/>
    <m/>
    <m/>
    <m/>
    <n v="25.526125"/>
    <n v="-80.420742000000004"/>
  </r>
  <r>
    <n v="2900"/>
    <x v="37"/>
    <s v="Miami-Dade - Family - Pipeline"/>
    <x v="3"/>
    <s v="Modello"/>
    <s v="HC4 '16|LB '16"/>
    <s v="Family"/>
    <s v="Pipeline"/>
    <n v="1"/>
    <n v="100"/>
    <n v="0"/>
    <n v="0"/>
    <n v="0"/>
    <m/>
    <n v="100"/>
    <m/>
    <n v="100"/>
    <m/>
    <m/>
    <m/>
    <m/>
    <m/>
    <m/>
    <m/>
    <m/>
    <m/>
    <m/>
    <m/>
    <m/>
    <m/>
    <m/>
    <m/>
    <m/>
    <m/>
  </r>
  <r>
    <n v="2811"/>
    <x v="37"/>
    <s v="Miami-Dade - Family - Pipeline"/>
    <x v="3"/>
    <s v="Orchid Estates"/>
    <s v="ELI '15|HC4 '16|LB '16|S '15"/>
    <s v="Family"/>
    <s v="Pipeline"/>
    <n v="1"/>
    <n v="74"/>
    <n v="0"/>
    <n v="0"/>
    <n v="0"/>
    <n v="0"/>
    <n v="74"/>
    <m/>
    <n v="74"/>
    <m/>
    <m/>
    <n v="8"/>
    <m/>
    <m/>
    <m/>
    <m/>
    <m/>
    <m/>
    <m/>
    <m/>
    <m/>
    <m/>
    <m/>
    <m/>
    <n v="25.521186"/>
    <n v="-80.428550000000001"/>
  </r>
  <r>
    <n v="2810"/>
    <x v="37"/>
    <s v="Miami-Dade - Family - Pipeline"/>
    <x v="3"/>
    <s v="Pinnacle Heights"/>
    <s v="HC9 '15"/>
    <s v="Family"/>
    <s v="Pipeline"/>
    <n v="1"/>
    <n v="109"/>
    <n v="0"/>
    <n v="0"/>
    <n v="0"/>
    <n v="0"/>
    <n v="105"/>
    <m/>
    <n v="105"/>
    <m/>
    <m/>
    <n v="6"/>
    <m/>
    <m/>
    <m/>
    <m/>
    <m/>
    <m/>
    <m/>
    <m/>
    <m/>
    <m/>
    <m/>
    <m/>
    <n v="25.808444000000001"/>
    <n v="-80.253952999999996"/>
  </r>
  <r>
    <n v="2890"/>
    <x v="37"/>
    <s v="Miami-Dade - Family - Pipeline"/>
    <x v="3"/>
    <s v="Princeton Park"/>
    <s v="HC9 '16"/>
    <s v="Family"/>
    <s v="Pipeline"/>
    <n v="1"/>
    <n v="150"/>
    <n v="0"/>
    <n v="0"/>
    <n v="0"/>
    <m/>
    <n v="150"/>
    <m/>
    <n v="150"/>
    <m/>
    <m/>
    <n v="8"/>
    <m/>
    <m/>
    <m/>
    <m/>
    <m/>
    <m/>
    <m/>
    <m/>
    <m/>
    <m/>
    <m/>
    <m/>
    <n v="25.537216999999998"/>
    <n v="-80.405502999999996"/>
  </r>
  <r>
    <n v="2934"/>
    <x v="37"/>
    <s v="Miami-Dade - Family - Pipeline"/>
    <x v="3"/>
    <s v="Redland Crossings"/>
    <s v="HC4 '17|B '17|S '17"/>
    <s v="Family"/>
    <s v="Pipeline"/>
    <n v="1"/>
    <n v="134"/>
    <n v="0"/>
    <n v="0"/>
    <n v="0"/>
    <m/>
    <n v="134"/>
    <m/>
    <n v="134"/>
    <m/>
    <m/>
    <m/>
    <m/>
    <m/>
    <m/>
    <m/>
    <m/>
    <m/>
    <m/>
    <m/>
    <m/>
    <m/>
    <m/>
    <m/>
    <n v="25.519127999999998"/>
    <n v="-80.429100000000005"/>
  </r>
  <r>
    <n v="2943"/>
    <x v="37"/>
    <s v="Miami-Dade - Family - Pipeline"/>
    <x v="3"/>
    <s v="Regatta Place"/>
    <s v="ELI '17|HC4 '16|B '17|S '17"/>
    <s v="Family"/>
    <s v="Pipeline"/>
    <n v="1"/>
    <n v="108"/>
    <n v="0"/>
    <n v="0"/>
    <n v="0"/>
    <m/>
    <n v="108"/>
    <m/>
    <n v="108"/>
    <m/>
    <m/>
    <n v="6"/>
    <m/>
    <m/>
    <m/>
    <m/>
    <m/>
    <m/>
    <m/>
    <m/>
    <m/>
    <m/>
    <m/>
    <m/>
    <n v="25.813447"/>
    <n v="-80.247444000000002"/>
  </r>
  <r>
    <n v="2772"/>
    <x v="37"/>
    <s v="Miami-Dade - Family - Pipeline"/>
    <x v="3"/>
    <s v="Seventh Avenue Transit Village II"/>
    <s v="HC9 '15"/>
    <s v="Family"/>
    <s v="Pipeline"/>
    <n v="1"/>
    <n v="100"/>
    <n v="0"/>
    <n v="0"/>
    <n v="0"/>
    <n v="0"/>
    <n v="100"/>
    <m/>
    <n v="100"/>
    <m/>
    <m/>
    <n v="5"/>
    <m/>
    <m/>
    <m/>
    <m/>
    <m/>
    <m/>
    <m/>
    <m/>
    <m/>
    <m/>
    <m/>
    <m/>
    <n v="25.832083000000001"/>
    <n v="-80.208222000000006"/>
  </r>
  <r>
    <n v="2932"/>
    <x v="37"/>
    <s v="Miami-Dade - Family - Pipeline"/>
    <x v="3"/>
    <s v="Verbena"/>
    <s v="HC9 '17"/>
    <s v="Family"/>
    <s v="Pipeline"/>
    <n v="1"/>
    <n v="110"/>
    <n v="0"/>
    <n v="0"/>
    <n v="0"/>
    <m/>
    <n v="110"/>
    <m/>
    <n v="110"/>
    <m/>
    <m/>
    <n v="6"/>
    <m/>
    <m/>
    <m/>
    <m/>
    <m/>
    <m/>
    <m/>
    <m/>
    <m/>
    <m/>
    <m/>
    <m/>
    <n v="25.504207999999998"/>
    <n v="-80.442008000000001"/>
  </r>
  <r>
    <n v="2813"/>
    <x v="37"/>
    <s v="Miami-Dade - Family - Pipeline"/>
    <x v="3"/>
    <s v="Villa Capri II"/>
    <s v="HC4 '16|LB '16"/>
    <s v="Family"/>
    <s v="Pipeline"/>
    <n v="1"/>
    <n v="117"/>
    <n v="0"/>
    <n v="0"/>
    <n v="0"/>
    <m/>
    <n v="117"/>
    <m/>
    <n v="117"/>
    <m/>
    <m/>
    <m/>
    <m/>
    <m/>
    <m/>
    <m/>
    <m/>
    <m/>
    <m/>
    <m/>
    <m/>
    <m/>
    <m/>
    <m/>
    <m/>
    <m/>
  </r>
  <r>
    <n v="2738"/>
    <x v="37"/>
    <s v="Miami-Dade - Family - Pipeline"/>
    <x v="3"/>
    <s v="Villages I"/>
    <s v="ELI '14|HC4 '15|S '14"/>
    <s v="Family"/>
    <s v="Pipeline"/>
    <n v="1"/>
    <n v="150"/>
    <n v="0"/>
    <n v="0"/>
    <n v="0"/>
    <n v="0"/>
    <n v="150"/>
    <m/>
    <n v="150"/>
    <m/>
    <m/>
    <n v="4"/>
    <m/>
    <m/>
    <m/>
    <m/>
    <m/>
    <m/>
    <m/>
    <m/>
    <m/>
    <m/>
    <m/>
    <m/>
    <n v="25.8368"/>
    <n v="-80.209810000000004"/>
  </r>
  <r>
    <n v="2833"/>
    <x v="37"/>
    <s v="Miami-Dade - Family - Pipeline"/>
    <x v="3"/>
    <s v="Willow Lake - Miami"/>
    <s v="HC4 '15|LB '15"/>
    <s v="Family"/>
    <s v="Pipeline"/>
    <n v="1"/>
    <n v="121"/>
    <n v="121"/>
    <n v="6"/>
    <n v="4.9586776859504134E-2"/>
    <n v="0"/>
    <n v="121"/>
    <m/>
    <n v="121"/>
    <m/>
    <m/>
    <m/>
    <m/>
    <n v="4.9586776859504134E-2"/>
    <m/>
    <m/>
    <n v="6"/>
    <m/>
    <m/>
    <m/>
    <m/>
    <m/>
    <m/>
    <m/>
    <n v="25.961313000000001"/>
    <n v="-80.204722000000004"/>
  </r>
  <r>
    <n v="2590"/>
    <x v="37"/>
    <s v="Miami-Dade - Family|MR - Active"/>
    <x v="4"/>
    <s v="Brickell View Terrace"/>
    <s v="HC9 '12"/>
    <s v="Family|MR"/>
    <s v="Active"/>
    <n v="1"/>
    <n v="176"/>
    <n v="1056"/>
    <n v="741"/>
    <n v="0.70170454545454541"/>
    <n v="76"/>
    <n v="100"/>
    <m/>
    <n v="100"/>
    <m/>
    <m/>
    <n v="5"/>
    <m/>
    <n v="0.70170454545454541"/>
    <n v="0.49719999999999998"/>
    <m/>
    <n v="99"/>
    <n v="99"/>
    <n v="99"/>
    <n v="96"/>
    <n v="174"/>
    <n v="174"/>
    <m/>
    <m/>
    <n v="25.764500000000002"/>
    <n v="-80.195778000000004"/>
  </r>
  <r>
    <n v="132"/>
    <x v="37"/>
    <s v="Miami-Dade - Family|MR - Active"/>
    <x v="4"/>
    <s v="Caribbean West"/>
    <s v="H '93"/>
    <s v="Family|MR"/>
    <s v="Active"/>
    <n v="1"/>
    <n v="102"/>
    <n v="612"/>
    <n v="602"/>
    <n v="0.9836601307189542"/>
    <n v="102"/>
    <n v="102"/>
    <m/>
    <n v="102"/>
    <m/>
    <m/>
    <m/>
    <m/>
    <n v="0.9836601307189542"/>
    <n v="0.9788"/>
    <n v="0.97219999999999995"/>
    <n v="100"/>
    <n v="102"/>
    <n v="102"/>
    <n v="102"/>
    <n v="98"/>
    <n v="98"/>
    <s v="Creative Choice Homes, Inc."/>
    <m/>
    <n v="25.580382"/>
    <n v="-80.387585000000001"/>
  </r>
  <r>
    <n v="189"/>
    <x v="37"/>
    <s v="Miami-Dade - Family|MR - Active"/>
    <x v="4"/>
    <s v="Congress Building"/>
    <s v="HC9 '97|S '98"/>
    <s v="Family|MR"/>
    <s v="Active"/>
    <n v="1"/>
    <n v="129"/>
    <n v="774"/>
    <n v="768"/>
    <n v="0.99224806201550386"/>
    <n v="1"/>
    <n v="128"/>
    <m/>
    <n v="128"/>
    <m/>
    <m/>
    <m/>
    <m/>
    <n v="0.99224806201550386"/>
    <n v="0.99870000000000003"/>
    <n v="0.99739999999999995"/>
    <n v="129"/>
    <n v="127"/>
    <n v="128"/>
    <n v="129"/>
    <n v="128"/>
    <n v="127"/>
    <s v="Related Group of Florida"/>
    <m/>
    <n v="25.775600000000001"/>
    <n v="-80.190200000000004"/>
  </r>
  <r>
    <n v="17"/>
    <x v="37"/>
    <s v="Miami-Dade - Family|MR - Active"/>
    <x v="4"/>
    <s v="Cutler Glen &amp; Cutler Meadows"/>
    <s v="E '03|B '03|S8 '"/>
    <s v="Family|MR"/>
    <s v="Active"/>
    <n v="1"/>
    <n v="225"/>
    <n v="1350"/>
    <n v="1348"/>
    <n v="0.99851851851851847"/>
    <n v="180"/>
    <n v="169"/>
    <m/>
    <n v="169"/>
    <m/>
    <m/>
    <m/>
    <m/>
    <n v="0.99851851851851847"/>
    <n v="0.9919"/>
    <n v="0.99850000000000005"/>
    <n v="225"/>
    <n v="225"/>
    <n v="225"/>
    <n v="225"/>
    <n v="225"/>
    <n v="223"/>
    <s v="Preservation of Affordable Housing Inc."/>
    <n v="224"/>
    <n v="25.584700000000002"/>
    <n v="-80.370999999999995"/>
  </r>
  <r>
    <n v="237"/>
    <x v="37"/>
    <s v="Miami-Dade - Family|MR - Active"/>
    <x v="4"/>
    <s v="Doral Terrace"/>
    <s v="HC4 '01|S '99"/>
    <s v="Family|MR"/>
    <s v="Active"/>
    <n v="1"/>
    <n v="256"/>
    <n v="1280"/>
    <n v="1271"/>
    <n v="0.99296874999999996"/>
    <n v="72"/>
    <n v="184"/>
    <m/>
    <n v="184"/>
    <m/>
    <m/>
    <m/>
    <m/>
    <n v="0.99296874999999996"/>
    <n v="0.99870000000000003"/>
    <n v="0.99539999999999995"/>
    <n v="255"/>
    <m/>
    <n v="254"/>
    <n v="254"/>
    <n v="254"/>
    <n v="254"/>
    <s v="Cornerstone Group Development LLC"/>
    <m/>
    <n v="25.818899999999999"/>
    <n v="-80.374099999999999"/>
  </r>
  <r>
    <n v="252"/>
    <x v="37"/>
    <s v="Miami-Dade - Family|MR - Active"/>
    <x v="4"/>
    <s v="Edison Terraces I"/>
    <s v="HC4 '16|HC9 '91|LB '16|PLP '14"/>
    <s v="Family|MR"/>
    <s v="Active"/>
    <n v="1"/>
    <n v="60"/>
    <n v="360"/>
    <n v="306"/>
    <n v="0.85"/>
    <n v="7"/>
    <n v="60"/>
    <m/>
    <n v="60"/>
    <m/>
    <m/>
    <m/>
    <m/>
    <n v="0.85"/>
    <n v="0.70830000000000004"/>
    <n v="0.98329999999999995"/>
    <n v="60"/>
    <n v="60"/>
    <n v="60"/>
    <n v="60"/>
    <n v="33"/>
    <n v="33"/>
    <s v="Tacolcy Economic Development Corporation"/>
    <m/>
    <n v="25.826899999999998"/>
    <n v="-80.207400000000007"/>
  </r>
  <r>
    <n v="253"/>
    <x v="37"/>
    <s v="Miami-Dade - Family|MR - Active"/>
    <x v="4"/>
    <s v="Edison Terraces II"/>
    <s v="HC4 '16|HC9 '92|H '92|LB '16|PLP '14"/>
    <s v="Family|MR"/>
    <s v="Active"/>
    <n v="1"/>
    <n v="60"/>
    <n v="300"/>
    <n v="215"/>
    <n v="0.71666666666666667"/>
    <n v="10"/>
    <n v="60"/>
    <m/>
    <n v="60"/>
    <m/>
    <m/>
    <m/>
    <m/>
    <n v="0.71666666666666667"/>
    <n v="0.94720000000000004"/>
    <n v="0.98060000000000003"/>
    <n v="44"/>
    <n v="38"/>
    <n v="37"/>
    <n v="39"/>
    <m/>
    <n v="57"/>
    <s v="Tacolcy Economic Development Corporation"/>
    <m/>
    <n v="25.826899999999998"/>
    <n v="-80.207400000000007"/>
  </r>
  <r>
    <n v="178"/>
    <x v="37"/>
    <s v="Miami-Dade - Family|MR - Active"/>
    <x v="4"/>
    <s v="Golfside Villas"/>
    <s v="HC4 '99|LB '15"/>
    <s v="Family|MR"/>
    <s v="Active"/>
    <n v="1"/>
    <n v="194"/>
    <n v="1164"/>
    <n v="1156"/>
    <n v="0.99312714776632305"/>
    <n v="16"/>
    <n v="178"/>
    <m/>
    <n v="178"/>
    <m/>
    <m/>
    <m/>
    <m/>
    <n v="0.99312714776632305"/>
    <n v="0.98199999999999998"/>
    <n v="0.96740000000000004"/>
    <n v="193"/>
    <n v="194"/>
    <n v="194"/>
    <n v="194"/>
    <n v="194"/>
    <n v="187"/>
    <s v="Related Group of Florida"/>
    <m/>
    <n v="25.934799999999999"/>
    <n v="-80.315600000000003"/>
  </r>
  <r>
    <n v="479"/>
    <x v="37"/>
    <s v="Miami-Dade - Family|MR - Active"/>
    <x v="4"/>
    <s v="Little Haiti Gateway"/>
    <s v="S '00"/>
    <s v="Family|MR"/>
    <s v="Active"/>
    <n v="1"/>
    <n v="80"/>
    <n v="480"/>
    <n v="449"/>
    <n v="0.93541666666666667"/>
    <n v="23"/>
    <n v="57"/>
    <m/>
    <n v="57"/>
    <m/>
    <m/>
    <m/>
    <m/>
    <n v="0.93541666666666667"/>
    <n v="0.9667"/>
    <n v="0.95830000000000004"/>
    <n v="76"/>
    <n v="76"/>
    <n v="75"/>
    <n v="74"/>
    <n v="74"/>
    <n v="74"/>
    <s v="Carrfour Supportive Housing Inc"/>
    <m/>
    <n v="25.833200000000001"/>
    <n v="-80.1922"/>
  </r>
  <r>
    <n v="484"/>
    <x v="37"/>
    <s v="Miami-Dade - Family|MR - Active"/>
    <x v="4"/>
    <s v="London Arms"/>
    <s v="S '91"/>
    <s v="Family|MR"/>
    <s v="Active"/>
    <n v="1"/>
    <n v="25"/>
    <n v="150"/>
    <n v="150"/>
    <n v="1"/>
    <n v="9"/>
    <n v="24"/>
    <m/>
    <n v="24"/>
    <m/>
    <m/>
    <m/>
    <m/>
    <n v="1"/>
    <m/>
    <m/>
    <n v="25"/>
    <n v="25"/>
    <n v="25"/>
    <n v="25"/>
    <n v="25"/>
    <n v="25"/>
    <s v="Jamestown LP"/>
    <m/>
    <n v="25.7775"/>
    <n v="-80.132300000000001"/>
  </r>
  <r>
    <n v="2531"/>
    <x v="37"/>
    <s v="Miami-Dade - Family|MR - Active"/>
    <x v="4"/>
    <s v="Lowenstein Building"/>
    <s v="CWHIP '07"/>
    <s v="Family|MR"/>
    <s v="Active"/>
    <n v="1"/>
    <n v="50"/>
    <n v="300"/>
    <n v="275"/>
    <n v="0.91666666666666663"/>
    <n v="50"/>
    <n v="40"/>
    <m/>
    <n v="40"/>
    <m/>
    <m/>
    <m/>
    <m/>
    <n v="0.91666666666666663"/>
    <n v="0.95"/>
    <n v="0.95330000000000004"/>
    <n v="43"/>
    <n v="47"/>
    <n v="46"/>
    <n v="45"/>
    <n v="47"/>
    <n v="47"/>
    <s v="Mount Sinai Medical Center of Florida"/>
    <m/>
    <n v="25.814775000000001"/>
    <n v="-80.137266999999994"/>
  </r>
  <r>
    <n v="685"/>
    <x v="37"/>
    <s v="Miami-Dade - Family|MR - Active"/>
    <x v="4"/>
    <s v="Residential Plaza at Blue Lagoon"/>
    <s v="HC9 '90"/>
    <s v="Family|MR"/>
    <s v="Active"/>
    <n v="1"/>
    <n v="448"/>
    <n v="2688"/>
    <n v="2178"/>
    <n v="0.8102678571428571"/>
    <n v="179"/>
    <n v="269"/>
    <m/>
    <n v="269"/>
    <m/>
    <m/>
    <m/>
    <m/>
    <n v="0.8102678571428571"/>
    <n v="0.7742"/>
    <n v="0.80840000000000001"/>
    <n v="352"/>
    <n v="356"/>
    <n v="352"/>
    <n v="362"/>
    <n v="370"/>
    <n v="386"/>
    <s v="Assistance to the Elderly, Inc. (ATTE)"/>
    <m/>
    <n v="25.778099999999998"/>
    <n v="-80.286799999999999"/>
  </r>
  <r>
    <n v="2323"/>
    <x v="37"/>
    <s v="Miami-Dade - Family|MR - Active"/>
    <x v="4"/>
    <s v="SCLAD Plaza"/>
    <s v="H '08"/>
    <s v="Family|MR"/>
    <s v="Active"/>
    <n v="1"/>
    <n v="18"/>
    <n v="108"/>
    <n v="108"/>
    <n v="1"/>
    <n v="2"/>
    <n v="16"/>
    <m/>
    <n v="16"/>
    <m/>
    <m/>
    <m/>
    <m/>
    <n v="1"/>
    <n v="1"/>
    <n v="1"/>
    <n v="18"/>
    <n v="18"/>
    <n v="18"/>
    <n v="18"/>
    <n v="18"/>
    <n v="18"/>
    <s v="Spinal Cord Living-Assistance Development, Inc."/>
    <m/>
    <n v="25.823699999999999"/>
    <n v="-80.277299999999997"/>
  </r>
  <r>
    <n v="2525"/>
    <x v="37"/>
    <s v="Miami-Dade - Family|MR - Active"/>
    <x v="4"/>
    <s v="Scott Carver IIA - IIB"/>
    <s v="HC4 '10|LB '10"/>
    <s v="Family|MR"/>
    <s v="Active"/>
    <n v="1"/>
    <n v="220"/>
    <n v="1320"/>
    <n v="1289"/>
    <n v="0.97651515151515156"/>
    <n v="44"/>
    <n v="176"/>
    <m/>
    <n v="176"/>
    <m/>
    <m/>
    <m/>
    <m/>
    <n v="0.97651515151515156"/>
    <n v="0.9718"/>
    <n v="0.97419999999999995"/>
    <n v="218"/>
    <n v="212"/>
    <n v="214"/>
    <n v="215"/>
    <n v="214"/>
    <n v="216"/>
    <s v="McCormack Baron Salazar, Inc."/>
    <m/>
    <n v="25.84308"/>
    <n v="-80.233368999999996"/>
  </r>
  <r>
    <n v="2526"/>
    <x v="37"/>
    <s v="Miami-Dade - Family|MR - Active"/>
    <x v="4"/>
    <s v="Scott Carver IIC"/>
    <s v="HC4 '10|LB '10"/>
    <s v="Family|MR"/>
    <s v="Active"/>
    <n v="1"/>
    <n v="134"/>
    <n v="804"/>
    <n v="795"/>
    <n v="0.98880597014925375"/>
    <n v="26"/>
    <n v="108"/>
    <m/>
    <n v="108"/>
    <m/>
    <m/>
    <m/>
    <m/>
    <n v="0.98880597014925375"/>
    <n v="0.98380000000000001"/>
    <n v="0.98509999999999998"/>
    <n v="133"/>
    <n v="134"/>
    <n v="133"/>
    <n v="132"/>
    <n v="131"/>
    <n v="132"/>
    <s v="McCormack Baron Salazar, Inc."/>
    <m/>
    <n v="25.842925999999999"/>
    <n v="-80.237488999999997"/>
  </r>
  <r>
    <n v="1979"/>
    <x v="37"/>
    <s v="Miami-Dade - Family|MR - Active"/>
    <x v="4"/>
    <s v="Valencia Pointe"/>
    <s v="ELI '07|HC4 '08|B '07|S '07"/>
    <s v="Family|MR"/>
    <s v="Active"/>
    <n v="1"/>
    <n v="148"/>
    <n v="888"/>
    <n v="880"/>
    <n v="0.99099099099099097"/>
    <n v="53"/>
    <n v="148"/>
    <m/>
    <n v="95"/>
    <m/>
    <m/>
    <m/>
    <m/>
    <n v="0.99099099099099097"/>
    <n v="0.98650000000000004"/>
    <n v="0.99890000000000001"/>
    <n v="148"/>
    <n v="147"/>
    <n v="147"/>
    <n v="147"/>
    <n v="147"/>
    <n v="144"/>
    <s v="Cornerstone Group Development LLC"/>
    <m/>
    <n v="25.8459"/>
    <n v="-80.240099999999998"/>
  </r>
  <r>
    <n v="2606"/>
    <x v="37"/>
    <s v="Miami-Dade - Family|MR - Active"/>
    <x v="4"/>
    <s v="Waterford"/>
    <s v="HC4 '12|LB '12"/>
    <s v="Family|MR"/>
    <s v="Active"/>
    <n v="1"/>
    <n v="72"/>
    <n v="432"/>
    <n v="431"/>
    <n v="0.99768518518518523"/>
    <n v="8"/>
    <n v="64"/>
    <m/>
    <n v="64"/>
    <m/>
    <m/>
    <m/>
    <m/>
    <n v="0.99768518518518523"/>
    <n v="0.99770000000000003"/>
    <n v="1"/>
    <n v="72"/>
    <n v="72"/>
    <n v="72"/>
    <n v="72"/>
    <n v="72"/>
    <n v="71"/>
    <s v="Cornerstone Group Development LLC"/>
    <m/>
    <n v="25.956472000000002"/>
    <n v="-80.147440000000003"/>
  </r>
  <r>
    <n v="2829"/>
    <x v="37"/>
    <s v="Miami-Dade - Family|MR - Pipeline"/>
    <x v="8"/>
    <s v="Centerra"/>
    <s v="HC4 '16|H '15|B '16"/>
    <s v="Family|MR"/>
    <s v="Pipeline"/>
    <n v="1"/>
    <n v="104"/>
    <n v="0"/>
    <n v="0"/>
    <n v="0"/>
    <n v="50"/>
    <n v="98"/>
    <m/>
    <n v="98"/>
    <m/>
    <m/>
    <m/>
    <m/>
    <m/>
    <m/>
    <m/>
    <m/>
    <m/>
    <m/>
    <m/>
    <m/>
    <m/>
    <m/>
    <m/>
    <n v="25.600897"/>
    <n v="-80.364778000000001"/>
  </r>
  <r>
    <n v="2835"/>
    <x v="37"/>
    <s v="Miami-Dade - Family|MR - Pipeline"/>
    <x v="8"/>
    <s v="Sunset Pointe"/>
    <s v="HC4 '16|H '15|B '16"/>
    <s v="Family|MR"/>
    <s v="Pipeline"/>
    <n v="1"/>
    <n v="82"/>
    <n v="0"/>
    <n v="0"/>
    <n v="0"/>
    <n v="40"/>
    <n v="82"/>
    <m/>
    <n v="82"/>
    <m/>
    <m/>
    <m/>
    <m/>
    <m/>
    <m/>
    <m/>
    <m/>
    <m/>
    <m/>
    <m/>
    <m/>
    <m/>
    <m/>
    <m/>
    <n v="25.846419000000001"/>
    <n v="-80.216586000000007"/>
  </r>
  <r>
    <n v="2658"/>
    <x v="37"/>
    <s v="Miami-Dade - Family|MR - Pipeline"/>
    <x v="8"/>
    <s v="Wagner Creek"/>
    <s v="HC9 '14"/>
    <s v="Family|MR"/>
    <s v="Pipeline"/>
    <n v="1"/>
    <n v="73"/>
    <n v="0"/>
    <n v="0"/>
    <n v="0"/>
    <n v="5"/>
    <n v="68"/>
    <m/>
    <n v="68"/>
    <m/>
    <m/>
    <n v="4"/>
    <m/>
    <m/>
    <m/>
    <m/>
    <m/>
    <m/>
    <m/>
    <m/>
    <m/>
    <m/>
    <s v="Housing Trust Group LLC"/>
    <m/>
    <n v="25.789417"/>
    <n v="-80.216668999999996"/>
  </r>
  <r>
    <n v="2467"/>
    <x v="37"/>
    <s v="Miami-Dade - FW|FW - Active"/>
    <x v="9"/>
    <s v="Everglades Farmworker Village"/>
    <s v="H '05"/>
    <s v="FW|FW"/>
    <s v="Active"/>
    <n v="1"/>
    <n v="30"/>
    <n v="180"/>
    <n v="180"/>
    <n v="1"/>
    <n v="0"/>
    <n v="30"/>
    <m/>
    <m/>
    <n v="30"/>
    <m/>
    <m/>
    <m/>
    <n v="1"/>
    <n v="0.9778"/>
    <n v="0.9667"/>
    <n v="30"/>
    <n v="30"/>
    <n v="30"/>
    <n v="30"/>
    <n v="30"/>
    <n v="30"/>
    <s v="Everglades Housing Group Incorporated"/>
    <n v="29"/>
    <n v="25.413827999999999"/>
    <n v="-80.502746000000002"/>
  </r>
  <r>
    <n v="1131"/>
    <x v="37"/>
    <s v="Miami-Dade - FW|FW - Active"/>
    <x v="9"/>
    <s v="Merritt Place Estates"/>
    <s v="HC9 '02|S '02"/>
    <s v="FW|FW"/>
    <s v="Active"/>
    <n v="1"/>
    <n v="159"/>
    <n v="954"/>
    <n v="951"/>
    <n v="0.99685534591194969"/>
    <n v="0"/>
    <n v="159"/>
    <m/>
    <n v="95"/>
    <n v="64"/>
    <m/>
    <m/>
    <m/>
    <n v="0.99685534591194969"/>
    <n v="0.99690000000000001"/>
    <n v="0.98529999999999995"/>
    <n v="159"/>
    <n v="159"/>
    <n v="158"/>
    <n v="158"/>
    <n v="158"/>
    <n v="159"/>
    <s v="Hunt Companies Inc."/>
    <m/>
    <n v="25.4467"/>
    <n v="-80.491900000000001"/>
  </r>
  <r>
    <n v="2310"/>
    <x v="37"/>
    <s v="Miami-Dade - FW|FW - Active"/>
    <x v="9"/>
    <s v="Orchid Grove"/>
    <s v="X '09|HC9 '09|H '10|T '09"/>
    <s v="FW|FW"/>
    <s v="Active"/>
    <n v="1"/>
    <n v="80"/>
    <n v="480"/>
    <n v="473"/>
    <n v="0.98541666666666672"/>
    <n v="0"/>
    <n v="80"/>
    <m/>
    <n v="48"/>
    <n v="32"/>
    <m/>
    <m/>
    <m/>
    <n v="0.98541666666666672"/>
    <n v="0.98960000000000004"/>
    <n v="0.98540000000000005"/>
    <n v="78"/>
    <n v="78"/>
    <n v="80"/>
    <n v="78"/>
    <n v="79"/>
    <n v="80"/>
    <s v="Everglades Housing Group Incorporated"/>
    <m/>
    <n v="25.457021000000001"/>
    <n v="-80.488211000000007"/>
  </r>
  <r>
    <n v="708"/>
    <x v="37"/>
    <s v="Miami-Dade - FW|FW - Active"/>
    <x v="9"/>
    <s v="Riverwalk I"/>
    <s v="HC4 '08|HC9 '91|B '07|S '91"/>
    <s v="FW|FW"/>
    <s v="Active"/>
    <n v="1"/>
    <n v="123"/>
    <n v="738"/>
    <n v="723"/>
    <n v="0.97967479674796742"/>
    <n v="0"/>
    <n v="123"/>
    <m/>
    <n v="123"/>
    <n v="25"/>
    <m/>
    <m/>
    <m/>
    <n v="0.97967479674796742"/>
    <n v="0.96479999999999999"/>
    <n v="0.95530000000000004"/>
    <n v="118"/>
    <n v="120"/>
    <n v="119"/>
    <n v="121"/>
    <n v="122"/>
    <n v="123"/>
    <s v="Related Companies of New York"/>
    <m/>
    <n v="25.473600000000001"/>
    <n v="-80.452699999999993"/>
  </r>
  <r>
    <n v="410"/>
    <x v="38"/>
    <s v="Monroe - Elderly - Active"/>
    <x v="0"/>
    <s v="Key Plaza"/>
    <s v="H '97"/>
    <s v="Elderly"/>
    <s v="Active"/>
    <n v="1"/>
    <n v="28"/>
    <n v="168"/>
    <n v="163"/>
    <n v="0.97023809523809523"/>
    <n v="0"/>
    <n v="28"/>
    <n v="28"/>
    <m/>
    <m/>
    <m/>
    <m/>
    <m/>
    <n v="0.97023809523809523"/>
    <n v="0.98809999999999998"/>
    <n v="1"/>
    <n v="27"/>
    <n v="28"/>
    <n v="28"/>
    <n v="27"/>
    <n v="27"/>
    <n v="26"/>
    <s v="Key West Housing Authority"/>
    <m/>
    <n v="24.547899999999998"/>
    <n v="-81.801199999999994"/>
  </r>
  <r>
    <n v="2620"/>
    <x v="38"/>
    <s v="Monroe - Elderly - Lease-Up"/>
    <x v="7"/>
    <s v="Paradise Point Senior Housing"/>
    <s v="HC9 '13"/>
    <s v="Elderly"/>
    <s v="Lease-Up"/>
    <n v="1"/>
    <n v="42"/>
    <n v="126"/>
    <n v="71"/>
    <n v="0.56349206349206349"/>
    <n v="0"/>
    <n v="42"/>
    <n v="34"/>
    <n v="8"/>
    <m/>
    <m/>
    <n v="3"/>
    <m/>
    <n v="0.56349206349206349"/>
    <m/>
    <m/>
    <n v="30"/>
    <n v="25"/>
    <n v="16"/>
    <m/>
    <m/>
    <m/>
    <m/>
    <m/>
    <n v="25.160416999999999"/>
    <n v="-80.385389000000004"/>
  </r>
  <r>
    <n v="2754"/>
    <x v="38"/>
    <s v="Monroe - Family - Active"/>
    <x v="2"/>
    <s v="73 Ocean"/>
    <s v="HC9 '15"/>
    <s v="Family"/>
    <s v="Active"/>
    <n v="1"/>
    <n v="51"/>
    <n v="306"/>
    <n v="277"/>
    <n v="0.90522875816993464"/>
    <n v="0"/>
    <n v="51"/>
    <m/>
    <n v="51"/>
    <m/>
    <m/>
    <n v="3"/>
    <m/>
    <n v="0.90522875816993464"/>
    <m/>
    <m/>
    <n v="51"/>
    <n v="51"/>
    <n v="49"/>
    <n v="50"/>
    <n v="50"/>
    <n v="26"/>
    <s v="Tri-Star Affordable Development, LLC"/>
    <m/>
    <n v="24.718711110000001"/>
    <n v="-81.061758330000004"/>
  </r>
  <r>
    <n v="2546"/>
    <x v="38"/>
    <s v="Monroe - Family - Active"/>
    <x v="2"/>
    <s v="Banyan Grove"/>
    <s v="HC9 '12"/>
    <s v="Family"/>
    <s v="Active"/>
    <n v="1"/>
    <n v="48"/>
    <n v="288"/>
    <n v="286"/>
    <n v="0.99305555555555558"/>
    <n v="0"/>
    <n v="48"/>
    <m/>
    <n v="48"/>
    <m/>
    <m/>
    <n v="3"/>
    <m/>
    <n v="0.99305555555555558"/>
    <n v="1"/>
    <n v="0.99650000000000005"/>
    <n v="47"/>
    <n v="48"/>
    <n v="48"/>
    <n v="47"/>
    <n v="48"/>
    <n v="48"/>
    <s v="Spottswood Companies"/>
    <m/>
    <n v="24.572917"/>
    <n v="-81.406972222222194"/>
  </r>
  <r>
    <n v="2460"/>
    <x v="38"/>
    <s v="Monroe - Family - Active"/>
    <x v="2"/>
    <s v="Blue Water Workforce Housing"/>
    <s v="X '10|HC9 '10"/>
    <s v="Family"/>
    <s v="Active"/>
    <n v="1"/>
    <n v="36"/>
    <n v="216"/>
    <n v="216"/>
    <n v="1"/>
    <n v="0"/>
    <n v="36"/>
    <m/>
    <n v="36"/>
    <m/>
    <m/>
    <m/>
    <m/>
    <n v="1"/>
    <n v="0.98150000000000004"/>
    <n v="0.97219999999999995"/>
    <n v="36"/>
    <n v="36"/>
    <n v="36"/>
    <n v="36"/>
    <n v="36"/>
    <n v="36"/>
    <s v="Gorman &amp; Company, Inc."/>
    <m/>
    <n v="25.018000000000001"/>
    <n v="-80.512"/>
  </r>
  <r>
    <n v="1337"/>
    <x v="38"/>
    <s v="Monroe - Family - Active"/>
    <x v="2"/>
    <s v="Cayo Del Mar"/>
    <s v="HC9 '03|S '03"/>
    <s v="Family"/>
    <s v="Active"/>
    <n v="1"/>
    <n v="130"/>
    <n v="780"/>
    <n v="770"/>
    <n v="0.98717948717948723"/>
    <n v="0"/>
    <n v="130"/>
    <m/>
    <n v="130"/>
    <m/>
    <m/>
    <m/>
    <m/>
    <n v="0.98717948717948723"/>
    <n v="0.99870000000000003"/>
    <n v="0.99360000000000004"/>
    <n v="130"/>
    <n v="129"/>
    <n v="129"/>
    <n v="129"/>
    <n v="127"/>
    <n v="126"/>
    <s v="Creative Choice Homes, Inc."/>
    <n v="121"/>
    <n v="24.569600000000001"/>
    <n v="-81.738799999999998"/>
  </r>
  <r>
    <n v="2459"/>
    <x v="38"/>
    <s v="Monroe - Family - Active"/>
    <x v="2"/>
    <s v="Flagler Village"/>
    <s v="X '10|HC9 '10"/>
    <s v="Family"/>
    <s v="Active"/>
    <n v="1"/>
    <n v="49"/>
    <n v="294"/>
    <n v="292"/>
    <n v="0.99319727891156462"/>
    <n v="0"/>
    <n v="49"/>
    <m/>
    <n v="49"/>
    <m/>
    <m/>
    <n v="3"/>
    <m/>
    <n v="0.99319727891156462"/>
    <n v="0.99319999999999997"/>
    <n v="0.99660000000000004"/>
    <n v="48"/>
    <n v="48"/>
    <n v="49"/>
    <n v="49"/>
    <n v="49"/>
    <n v="49"/>
    <s v="H-Try LLC"/>
    <m/>
    <n v="24.573"/>
    <n v="-81.742000000000004"/>
  </r>
  <r>
    <n v="1130"/>
    <x v="38"/>
    <s v="Monroe - Family - Active"/>
    <x v="2"/>
    <s v="Meridian West"/>
    <s v="HC9 '02|S '02"/>
    <s v="Family"/>
    <s v="Active"/>
    <n v="1"/>
    <n v="102"/>
    <n v="612"/>
    <n v="612"/>
    <n v="1"/>
    <n v="0"/>
    <n v="102"/>
    <m/>
    <n v="102"/>
    <m/>
    <m/>
    <m/>
    <m/>
    <n v="1"/>
    <n v="0.99839999999999995"/>
    <n v="0.99350000000000005"/>
    <n v="102"/>
    <n v="102"/>
    <n v="102"/>
    <n v="102"/>
    <n v="102"/>
    <n v="102"/>
    <s v="Carlisle Development Group"/>
    <m/>
    <n v="24.5686"/>
    <n v="-81.7393"/>
  </r>
  <r>
    <n v="2230"/>
    <x v="38"/>
    <s v="Monroe - Family - Active"/>
    <x v="2"/>
    <s v="Poinciana Royale"/>
    <s v="ELI '08|X '09|S '08"/>
    <s v="Family"/>
    <s v="Active"/>
    <n v="1"/>
    <n v="50"/>
    <n v="300"/>
    <n v="297"/>
    <n v="0.99"/>
    <n v="0"/>
    <n v="50"/>
    <m/>
    <n v="50"/>
    <m/>
    <m/>
    <n v="5"/>
    <m/>
    <n v="0.99"/>
    <n v="0.99"/>
    <n v="0.98670000000000002"/>
    <n v="49"/>
    <n v="48"/>
    <n v="50"/>
    <n v="50"/>
    <n v="50"/>
    <n v="50"/>
    <s v="AH of Monroe County Inc."/>
    <m/>
    <n v="24.564833"/>
    <n v="-81.760917000000006"/>
  </r>
  <r>
    <n v="1845"/>
    <x v="38"/>
    <s v="Monroe - Family - Active"/>
    <x v="2"/>
    <s v="Sea Grape"/>
    <s v="HC9 '06|S '06"/>
    <s v="Family"/>
    <s v="Active"/>
    <n v="1"/>
    <n v="56"/>
    <n v="336"/>
    <n v="333"/>
    <n v="0.9910714285714286"/>
    <n v="0"/>
    <n v="56"/>
    <m/>
    <n v="56"/>
    <m/>
    <m/>
    <m/>
    <m/>
    <n v="0.9910714285714286"/>
    <n v="0.99109999999999998"/>
    <n v="1"/>
    <n v="55"/>
    <n v="54"/>
    <n v="56"/>
    <n v="56"/>
    <n v="56"/>
    <n v="56"/>
    <s v="Wells Fargo Community Lending and Investment"/>
    <m/>
    <n v="24.7165"/>
    <n v="-81.0642"/>
  </r>
  <r>
    <n v="2028"/>
    <x v="38"/>
    <s v="Monroe - Family - Active"/>
    <x v="2"/>
    <s v="Sea Grape II"/>
    <s v="ELI '07|HC9 '07|S '07"/>
    <s v="Family"/>
    <s v="Active"/>
    <n v="1"/>
    <n v="28"/>
    <n v="168"/>
    <n v="164"/>
    <n v="0.97619047619047616"/>
    <n v="0"/>
    <n v="28"/>
    <m/>
    <n v="28"/>
    <m/>
    <m/>
    <m/>
    <m/>
    <n v="0.97619047619047616"/>
    <n v="1"/>
    <n v="0.99399999999999999"/>
    <n v="27"/>
    <n v="26"/>
    <n v="27"/>
    <n v="28"/>
    <n v="28"/>
    <n v="28"/>
    <s v="Wells Fargo Community Lending and Investment"/>
    <m/>
    <n v="24.717306000000001"/>
    <n v="-81.063500000000005"/>
  </r>
  <r>
    <n v="871"/>
    <x v="38"/>
    <s v="Monroe - Family - Active"/>
    <x v="2"/>
    <s v="Tradewinds Hammocks"/>
    <s v="HC9 '00|H '00"/>
    <s v="Family"/>
    <s v="Active"/>
    <n v="1"/>
    <n v="66"/>
    <n v="396"/>
    <n v="390"/>
    <n v="0.98484848484848486"/>
    <n v="0"/>
    <n v="66"/>
    <m/>
    <n v="66"/>
    <m/>
    <m/>
    <m/>
    <m/>
    <n v="0.98484848484848486"/>
    <n v="0.98740000000000006"/>
    <n v="0.99490000000000001"/>
    <n v="65"/>
    <n v="66"/>
    <n v="66"/>
    <n v="64"/>
    <n v="64"/>
    <n v="65"/>
    <s v="Heritage Partners Group Inc."/>
    <m/>
    <n v="25.148299999999999"/>
    <n v="-80.391499999999994"/>
  </r>
  <r>
    <n v="2547"/>
    <x v="38"/>
    <s v="Monroe - Family - Active"/>
    <x v="2"/>
    <s v="Wet-Net Villas"/>
    <s v="HC9 '12"/>
    <s v="Family"/>
    <s v="Active"/>
    <n v="1"/>
    <n v="36"/>
    <n v="216"/>
    <n v="216"/>
    <n v="1"/>
    <n v="0"/>
    <n v="36"/>
    <m/>
    <n v="36"/>
    <m/>
    <m/>
    <n v="2"/>
    <m/>
    <n v="1"/>
    <n v="1"/>
    <n v="0.97689999999999999"/>
    <n v="36"/>
    <n v="36"/>
    <n v="36"/>
    <n v="36"/>
    <n v="36"/>
    <n v="36"/>
    <s v="Gorman &amp; Company, Inc."/>
    <m/>
    <n v="24.909749999999999"/>
    <n v="-80.643277777777797"/>
  </r>
  <r>
    <n v="2864"/>
    <x v="38"/>
    <s v="Monroe - Family - Pipeline"/>
    <x v="3"/>
    <s v="Caya Place"/>
    <s v="HC9 '16|S '16"/>
    <s v="Family"/>
    <s v="Pipeline"/>
    <n v="1"/>
    <n v="42"/>
    <n v="0"/>
    <n v="0"/>
    <n v="0"/>
    <n v="0"/>
    <n v="42"/>
    <m/>
    <n v="42"/>
    <m/>
    <m/>
    <n v="3"/>
    <m/>
    <m/>
    <m/>
    <m/>
    <m/>
    <m/>
    <m/>
    <m/>
    <m/>
    <m/>
    <m/>
    <m/>
    <n v="24.718257999999999"/>
    <n v="-81.061869000000002"/>
  </r>
  <r>
    <n v="2937"/>
    <x v="38"/>
    <s v="Monroe - Family - Pipeline"/>
    <x v="3"/>
    <s v="Quarry"/>
    <s v="HC9 '17|S '17"/>
    <s v="Family"/>
    <s v="Pipeline"/>
    <n v="1"/>
    <n v="96"/>
    <n v="0"/>
    <n v="0"/>
    <n v="0"/>
    <m/>
    <n v="96"/>
    <m/>
    <n v="96"/>
    <m/>
    <m/>
    <m/>
    <m/>
    <m/>
    <m/>
    <m/>
    <m/>
    <m/>
    <m/>
    <m/>
    <m/>
    <m/>
    <m/>
    <m/>
    <n v="24.597975000000002"/>
    <n v="-81.670208000000002"/>
  </r>
  <r>
    <n v="239"/>
    <x v="38"/>
    <s v="Monroe - Family|MR - Active"/>
    <x v="4"/>
    <s v="Douglass Square"/>
    <s v="S '89"/>
    <s v="Family|MR"/>
    <s v="Active"/>
    <n v="1"/>
    <n v="52"/>
    <n v="312"/>
    <n v="305"/>
    <n v="0.97756410256410253"/>
    <n v="35"/>
    <n v="17"/>
    <m/>
    <n v="17"/>
    <m/>
    <m/>
    <m/>
    <m/>
    <n v="0.97756410256410253"/>
    <n v="0.97119999999999995"/>
    <n v="0.9"/>
    <n v="52"/>
    <n v="51"/>
    <n v="51"/>
    <n v="50"/>
    <n v="51"/>
    <n v="50"/>
    <s v="NB Florida Holdings"/>
    <m/>
    <n v="24.550699999999999"/>
    <n v="-81.804000000000002"/>
  </r>
  <r>
    <n v="249"/>
    <x v="38"/>
    <s v="Monroe - Family|MR - Active"/>
    <x v="4"/>
    <s v="Eastwind"/>
    <s v="H '95"/>
    <s v="Family|MR"/>
    <s v="Active"/>
    <n v="1"/>
    <n v="130"/>
    <n v="650"/>
    <n v="641"/>
    <n v="0.98615384615384616"/>
    <n v="104"/>
    <n v="130"/>
    <m/>
    <n v="130"/>
    <m/>
    <m/>
    <m/>
    <m/>
    <n v="0.98615384615384616"/>
    <n v="0.97689999999999999"/>
    <n v="0.97440000000000004"/>
    <n v="127"/>
    <n v="127"/>
    <n v="129"/>
    <n v="129"/>
    <n v="129"/>
    <m/>
    <s v="Key West Housing Authority"/>
    <n v="130"/>
    <n v="24.710799999999999"/>
    <n v="-81.074399999999997"/>
  </r>
  <r>
    <n v="877"/>
    <x v="38"/>
    <s v="Monroe - Family|MR - Active"/>
    <x v="4"/>
    <s v="Tropical Isle"/>
    <s v="H '95"/>
    <s v="Family|MR"/>
    <s v="Active"/>
    <n v="1"/>
    <n v="23"/>
    <n v="138"/>
    <n v="138"/>
    <n v="1"/>
    <n v="18"/>
    <n v="22"/>
    <m/>
    <n v="22"/>
    <m/>
    <m/>
    <m/>
    <m/>
    <n v="1"/>
    <n v="0.97099999999999997"/>
    <n v="0.99280000000000002"/>
    <n v="23"/>
    <n v="23"/>
    <n v="23"/>
    <n v="23"/>
    <n v="23"/>
    <n v="23"/>
    <s v="Key West Housing Authority"/>
    <m/>
    <n v="24.714700000000001"/>
    <n v="-81.087599999999995"/>
  </r>
  <r>
    <n v="51"/>
    <x v="38"/>
    <s v="Monroe - FW|FW - Active"/>
    <x v="9"/>
    <s v="Atlantic Pines"/>
    <s v="Demo '09|HC9 '91|S '90"/>
    <s v="FW|FW"/>
    <s v="Active"/>
    <n v="1"/>
    <n v="14"/>
    <n v="84"/>
    <n v="82"/>
    <n v="0.97619047619047616"/>
    <n v="0"/>
    <n v="14"/>
    <m/>
    <m/>
    <n v="14"/>
    <m/>
    <m/>
    <m/>
    <n v="0.97619047619047616"/>
    <n v="0.97619999999999996"/>
    <n v="1"/>
    <n v="14"/>
    <n v="12"/>
    <n v="14"/>
    <n v="14"/>
    <n v="14"/>
    <n v="14"/>
    <s v="Community Housing Partners Corp of Florida"/>
    <m/>
    <n v="24.669833000000001"/>
    <n v="-81.349553999999998"/>
  </r>
  <r>
    <n v="507"/>
    <x v="38"/>
    <s v="Monroe - FW|FW - Active"/>
    <x v="9"/>
    <s v="Mariner's Cove - Key West"/>
    <s v="S '94"/>
    <s v="FW|FW"/>
    <s v="Active"/>
    <n v="1"/>
    <n v="78"/>
    <n v="468"/>
    <n v="450"/>
    <n v="0.96153846153846156"/>
    <n v="0"/>
    <n v="78"/>
    <m/>
    <n v="46"/>
    <n v="32"/>
    <m/>
    <m/>
    <m/>
    <n v="0.96153846153846156"/>
    <n v="0.95940000000000003"/>
    <n v="0.98499999999999999"/>
    <n v="77"/>
    <n v="75"/>
    <n v="72"/>
    <n v="75"/>
    <n v="76"/>
    <n v="75"/>
    <s v="Banyan Realty Advisors"/>
    <m/>
    <n v="24.569400000000002"/>
    <n v="-81.762600000000006"/>
  </r>
  <r>
    <n v="128"/>
    <x v="39"/>
    <s v="Nassau - Elderly - Active"/>
    <x v="0"/>
    <s v="Cantebury of Hilliard"/>
    <s v="HC4 '16|HC9 '92|LB '16"/>
    <s v="Elderly"/>
    <s v="Active"/>
    <n v="1"/>
    <n v="36"/>
    <n v="216"/>
    <n v="211"/>
    <n v="0.97685185185185186"/>
    <n v="0"/>
    <n v="36"/>
    <n v="29"/>
    <n v="36"/>
    <m/>
    <m/>
    <m/>
    <m/>
    <n v="0.97685185185185186"/>
    <n v="0.98150000000000004"/>
    <n v="0.95369999999999999"/>
    <n v="35"/>
    <n v="35"/>
    <n v="35"/>
    <n v="36"/>
    <n v="35"/>
    <n v="35"/>
    <s v="Hallmark Companies, Inc."/>
    <n v="34"/>
    <n v="30.7605"/>
    <n v="-81.966099999999997"/>
  </r>
  <r>
    <n v="1810"/>
    <x v="39"/>
    <s v="Nassau - Family - Active"/>
    <x v="2"/>
    <s v="Countryside"/>
    <s v="HC9 '06"/>
    <s v="Family"/>
    <s v="Active"/>
    <n v="1"/>
    <n v="39"/>
    <n v="234"/>
    <n v="103"/>
    <n v="0.44017094017094016"/>
    <n v="0"/>
    <n v="39"/>
    <m/>
    <n v="39"/>
    <m/>
    <m/>
    <m/>
    <m/>
    <n v="0.44017094017094016"/>
    <n v="0.92310000000000003"/>
    <n v="0.94869999999999999"/>
    <n v="13"/>
    <n v="13"/>
    <n v="13"/>
    <n v="13"/>
    <n v="13"/>
    <n v="38"/>
    <s v="Flynn Development Corporation"/>
    <n v="34"/>
    <n v="30.656300000000002"/>
    <n v="-81.455200000000005"/>
  </r>
  <r>
    <n v="2462"/>
    <x v="39"/>
    <s v="Nassau - Family - Active"/>
    <x v="2"/>
    <s v="Pine Terrace"/>
    <s v="X '10|HC9 '10"/>
    <s v="Family"/>
    <s v="Active"/>
    <n v="1"/>
    <n v="63"/>
    <n v="378"/>
    <n v="369"/>
    <n v="0.97619047619047616"/>
    <n v="0"/>
    <n v="63"/>
    <m/>
    <n v="63"/>
    <m/>
    <m/>
    <n v="4"/>
    <m/>
    <n v="0.97619047619047616"/>
    <n v="0.99470000000000003"/>
    <n v="0.9788"/>
    <n v="59"/>
    <n v="61"/>
    <n v="61"/>
    <n v="62"/>
    <n v="63"/>
    <n v="63"/>
    <s v="Hallmark Companies, Inc."/>
    <n v="13"/>
    <n v="30.556339000000001"/>
    <n v="-81.828130000000002"/>
  </r>
  <r>
    <n v="651"/>
    <x v="39"/>
    <s v="Nassau - Family - Active"/>
    <x v="2"/>
    <s v="Post Oak"/>
    <s v="HC4 '16|LB '16"/>
    <s v="Family"/>
    <s v="Active"/>
    <n v="1"/>
    <n v="42"/>
    <n v="84"/>
    <n v="76"/>
    <n v="0.90476190476190477"/>
    <m/>
    <n v="42"/>
    <m/>
    <n v="42"/>
    <m/>
    <m/>
    <m/>
    <m/>
    <n v="0.90476190476190477"/>
    <m/>
    <m/>
    <n v="38"/>
    <n v="38"/>
    <m/>
    <m/>
    <m/>
    <m/>
    <s v="Hallmark Companies, Inc."/>
    <m/>
    <n v="30.656500000000001"/>
    <n v="-81.445400000000006"/>
  </r>
  <r>
    <n v="628"/>
    <x v="39"/>
    <s v="Nassau - Family - Pipeline"/>
    <x v="3"/>
    <s v="Pine Terrace III"/>
    <s v="HC4 '16|LB '16"/>
    <s v="Family"/>
    <s v="Pipeline"/>
    <n v="1"/>
    <n v="40"/>
    <n v="40"/>
    <n v="40"/>
    <n v="1"/>
    <m/>
    <n v="40"/>
    <m/>
    <n v="40"/>
    <m/>
    <m/>
    <m/>
    <m/>
    <n v="1"/>
    <m/>
    <m/>
    <n v="40"/>
    <m/>
    <m/>
    <m/>
    <m/>
    <m/>
    <s v="Hallmark Companies, Inc."/>
    <m/>
    <n v="0"/>
    <n v="0"/>
  </r>
  <r>
    <n v="114"/>
    <x v="39"/>
    <s v="Nassau - Family|MR - Active"/>
    <x v="4"/>
    <s v="Buccaneer Villas"/>
    <s v="HC9 '93"/>
    <s v="Family|MR"/>
    <s v="Active"/>
    <n v="1"/>
    <n v="48"/>
    <n v="288"/>
    <n v="256"/>
    <n v="0.88888888888888884"/>
    <n v="2"/>
    <n v="46"/>
    <m/>
    <n v="46"/>
    <m/>
    <m/>
    <m/>
    <m/>
    <n v="0.88888888888888884"/>
    <n v="0.95489999999999997"/>
    <n v="0.93400000000000005"/>
    <n v="45"/>
    <n v="45"/>
    <n v="42"/>
    <n v="42"/>
    <n v="41"/>
    <n v="41"/>
    <s v="Olsen Securities Corporation"/>
    <n v="41"/>
    <n v="30.654900000000001"/>
    <n v="-81.455299999999994"/>
  </r>
  <r>
    <n v="1437"/>
    <x v="39"/>
    <s v="Nassau - Family|MR - Active"/>
    <x v="4"/>
    <s v="Nassau Club"/>
    <s v="HC4 '05|LB '04|S '05"/>
    <s v="Family|MR"/>
    <s v="Active"/>
    <n v="1"/>
    <n v="192"/>
    <n v="1152"/>
    <n v="1052"/>
    <n v="0.91319444444444442"/>
    <n v="58"/>
    <n v="134"/>
    <m/>
    <n v="134"/>
    <m/>
    <m/>
    <m/>
    <m/>
    <n v="0.91319444444444442"/>
    <n v="0.95050000000000001"/>
    <n v="0.90800000000000003"/>
    <n v="188"/>
    <n v="184"/>
    <n v="175"/>
    <n v="168"/>
    <n v="169"/>
    <n v="168"/>
    <s v="CED Companies"/>
    <m/>
    <n v="30.609300000000001"/>
    <n v="-81.550899999999999"/>
  </r>
  <r>
    <n v="2628"/>
    <x v="40"/>
    <s v="Okaloosa - Elderly - Lease-Up"/>
    <x v="7"/>
    <s v="Katie Manor"/>
    <s v="HC9 '13"/>
    <s v="Elderly"/>
    <s v="Lease-Up"/>
    <n v="1"/>
    <n v="102"/>
    <n v="612"/>
    <n v="492"/>
    <n v="0.80392156862745101"/>
    <n v="0"/>
    <n v="102"/>
    <n v="82"/>
    <n v="20"/>
    <m/>
    <m/>
    <n v="5"/>
    <m/>
    <n v="0.80392156862745101"/>
    <m/>
    <m/>
    <n v="97"/>
    <n v="88"/>
    <n v="81"/>
    <n v="79"/>
    <n v="76"/>
    <n v="71"/>
    <s v="Vestcor Development Corporation, Inc."/>
    <m/>
    <n v="30.732638999999999"/>
    <n v="-86.559167000000002"/>
  </r>
  <r>
    <n v="1140"/>
    <x v="40"/>
    <s v="Okaloosa - Family - Active"/>
    <x v="2"/>
    <s v="Addison Place"/>
    <s v="HC4 '03|B '04"/>
    <s v="Family"/>
    <s v="Active"/>
    <n v="1"/>
    <n v="160"/>
    <n v="960"/>
    <n v="849"/>
    <n v="0.88437500000000002"/>
    <n v="0"/>
    <n v="160"/>
    <m/>
    <n v="160"/>
    <m/>
    <m/>
    <m/>
    <m/>
    <n v="0.88437500000000002"/>
    <n v="0.90629999999999999"/>
    <n v="0.91349999999999998"/>
    <n v="140"/>
    <n v="144"/>
    <n v="138"/>
    <n v="141"/>
    <n v="142"/>
    <n v="144"/>
    <s v="McCormack Baron Salazar, Inc."/>
    <m/>
    <n v="30.7104"/>
    <n v="-86.588800000000006"/>
  </r>
  <r>
    <n v="111"/>
    <x v="40"/>
    <s v="Okaloosa - Family - Active"/>
    <x v="2"/>
    <s v="Brookmeade Villas"/>
    <s v="HC9 '94"/>
    <s v="Family"/>
    <s v="Active"/>
    <n v="1"/>
    <n v="32"/>
    <n v="192"/>
    <n v="188"/>
    <n v="0.97916666666666663"/>
    <n v="0"/>
    <n v="32"/>
    <m/>
    <n v="32"/>
    <m/>
    <m/>
    <m/>
    <m/>
    <n v="0.97916666666666663"/>
    <n v="0.99480000000000002"/>
    <n v="0.97919999999999996"/>
    <n v="32"/>
    <n v="32"/>
    <n v="31"/>
    <n v="30"/>
    <n v="31"/>
    <n v="32"/>
    <s v="Royal American Development Inc."/>
    <n v="28"/>
    <n v="30.740500000000001"/>
    <n v="-86.558400000000006"/>
  </r>
  <r>
    <n v="1118"/>
    <x v="40"/>
    <s v="Okaloosa - Family - Active"/>
    <x v="2"/>
    <s v="Heather Glenn"/>
    <s v="HC4 '03|B '03|S '02"/>
    <s v="Family"/>
    <s v="Active"/>
    <n v="1"/>
    <n v="168"/>
    <n v="1008"/>
    <n v="925"/>
    <n v="0.91765873015873012"/>
    <n v="0"/>
    <n v="168"/>
    <m/>
    <n v="168"/>
    <m/>
    <m/>
    <m/>
    <m/>
    <n v="0.91765873015873012"/>
    <n v="0.94640000000000002"/>
    <n v="0.95140000000000002"/>
    <n v="158"/>
    <n v="152"/>
    <n v="152"/>
    <n v="152"/>
    <n v="156"/>
    <n v="155"/>
    <s v="CED Companies"/>
    <m/>
    <n v="30.4313"/>
    <n v="-86.668400000000005"/>
  </r>
  <r>
    <n v="1863"/>
    <x v="41"/>
    <s v="Okeechobee - Elderly - Active"/>
    <x v="0"/>
    <s v="Laurel Oaks Senior"/>
    <s v="HC9 '06"/>
    <s v="Elderly"/>
    <s v="Active"/>
    <n v="1"/>
    <n v="80"/>
    <n v="480"/>
    <n v="460"/>
    <n v="0.95833333333333337"/>
    <n v="0"/>
    <n v="80"/>
    <n v="64"/>
    <n v="16"/>
    <m/>
    <m/>
    <m/>
    <m/>
    <n v="0.95833333333333337"/>
    <n v="0.95420000000000005"/>
    <n v="0.97709999999999997"/>
    <n v="77"/>
    <n v="77"/>
    <n v="75"/>
    <n v="77"/>
    <n v="76"/>
    <n v="78"/>
    <s v="Beneficial Communities LLC"/>
    <m/>
    <n v="27.245799999999999"/>
    <n v="-80.844999999999999"/>
  </r>
  <r>
    <n v="1570"/>
    <x v="41"/>
    <s v="Okeechobee - Family - Active"/>
    <x v="2"/>
    <s v="Oaks at Shannon's Crossing"/>
    <s v="HC9 '05"/>
    <s v="Family"/>
    <s v="Active"/>
    <n v="1"/>
    <n v="100"/>
    <n v="600"/>
    <n v="537"/>
    <n v="0.89500000000000002"/>
    <n v="0"/>
    <n v="100"/>
    <m/>
    <n v="100"/>
    <m/>
    <m/>
    <m/>
    <m/>
    <n v="0.89500000000000002"/>
    <n v="0.93169999999999997"/>
    <n v="0.98"/>
    <n v="94"/>
    <n v="88"/>
    <n v="88"/>
    <n v="88"/>
    <n v="91"/>
    <n v="88"/>
    <s v="Everglades Housing Group Incorporated"/>
    <n v="90"/>
    <n v="27.2029"/>
    <n v="-80.818799999999996"/>
  </r>
  <r>
    <n v="572"/>
    <x v="41"/>
    <s v="Okeechobee - Family - Active"/>
    <x v="2"/>
    <s v="Okeechobee Commons"/>
    <s v="HC9 '92"/>
    <s v="Family"/>
    <s v="Active"/>
    <n v="1"/>
    <n v="34"/>
    <n v="204"/>
    <n v="200"/>
    <n v="0.98039215686274506"/>
    <n v="0"/>
    <n v="34"/>
    <m/>
    <n v="34"/>
    <m/>
    <m/>
    <m/>
    <m/>
    <n v="0.98039215686274506"/>
    <n v="0.97550000000000003"/>
    <n v="0.97550000000000003"/>
    <n v="33"/>
    <n v="33"/>
    <n v="34"/>
    <n v="34"/>
    <n v="33"/>
    <n v="33"/>
    <s v="Hallmark Companies, Inc."/>
    <n v="34"/>
    <n v="27.253799999999998"/>
    <n v="-80.833500000000001"/>
  </r>
  <r>
    <n v="2893"/>
    <x v="41"/>
    <s v="Okeechobee - Family - Pipeline"/>
    <x v="3"/>
    <s v="Towns of Okeechobee"/>
    <s v="H '16"/>
    <s v="Family"/>
    <s v="Pipeline"/>
    <n v="1"/>
    <n v="26"/>
    <n v="0"/>
    <n v="0"/>
    <n v="0"/>
    <m/>
    <n v="26"/>
    <m/>
    <n v="26"/>
    <m/>
    <m/>
    <m/>
    <m/>
    <m/>
    <m/>
    <m/>
    <m/>
    <m/>
    <m/>
    <m/>
    <m/>
    <m/>
    <s v="REVA Development Corporation"/>
    <m/>
    <n v="27.264472000000001"/>
    <n v="-80.833360999999996"/>
  </r>
  <r>
    <n v="1073"/>
    <x v="41"/>
    <s v="Okeechobee - FW|FW - Active"/>
    <x v="9"/>
    <s v="El Mira Sol Gardens"/>
    <s v="H '01"/>
    <s v="FW|FW"/>
    <s v="Active"/>
    <n v="1"/>
    <n v="15"/>
    <n v="75"/>
    <n v="73"/>
    <n v="0.97333333333333338"/>
    <n v="0"/>
    <n v="15"/>
    <m/>
    <m/>
    <n v="15"/>
    <m/>
    <m/>
    <m/>
    <n v="0.97333333333333338"/>
    <n v="1"/>
    <n v="0.9667"/>
    <m/>
    <n v="13"/>
    <n v="15"/>
    <n v="15"/>
    <n v="15"/>
    <n v="15"/>
    <s v="Okeechobee Non-Profit Housing, Inc."/>
    <m/>
    <n v="27.247599999999998"/>
    <n v="-80.864699999999999"/>
  </r>
  <r>
    <n v="1524"/>
    <x v="42"/>
    <s v="Orange - Elderly - Active"/>
    <x v="0"/>
    <s v="Covenant on the Lakes Senior"/>
    <s v="HC9 '04"/>
    <s v="Elderly"/>
    <s v="Active"/>
    <n v="1"/>
    <n v="122"/>
    <n v="732"/>
    <n v="720"/>
    <n v="0.98360655737704916"/>
    <n v="0"/>
    <n v="122"/>
    <n v="98"/>
    <n v="24"/>
    <m/>
    <m/>
    <m/>
    <m/>
    <n v="0.98360655737704916"/>
    <n v="0.97270000000000001"/>
    <n v="0.93720000000000003"/>
    <n v="121"/>
    <n v="121"/>
    <n v="121"/>
    <n v="118"/>
    <n v="120"/>
    <n v="119"/>
    <s v="Picerne Affordable Development, LLC"/>
    <m/>
    <n v="28.518999999999998"/>
    <n v="-81.401300000000006"/>
  </r>
  <r>
    <n v="1207"/>
    <x v="42"/>
    <s v="Orange - Elderly - Active"/>
    <x v="0"/>
    <s v="Crescent Club"/>
    <s v="HC9 '02|S '02"/>
    <s v="Elderly"/>
    <s v="Active"/>
    <n v="1"/>
    <n v="215"/>
    <n v="1075"/>
    <n v="1065"/>
    <n v="0.99069767441860468"/>
    <n v="0"/>
    <n v="215"/>
    <n v="172"/>
    <n v="43"/>
    <m/>
    <m/>
    <m/>
    <m/>
    <n v="0.99069767441860468"/>
    <n v="0.99529999999999996"/>
    <n v="0.97519999999999996"/>
    <n v="213"/>
    <m/>
    <n v="212"/>
    <n v="213"/>
    <n v="214"/>
    <n v="213"/>
    <s v="TLB of Central Florida LLC"/>
    <m/>
    <n v="28.5016"/>
    <n v="-81.4011"/>
  </r>
  <r>
    <n v="496"/>
    <x v="42"/>
    <s v="Orange - Elderly - Active"/>
    <x v="0"/>
    <s v="Magnolia Pointe - Orlando"/>
    <s v="HC9 '98"/>
    <s v="Elderly"/>
    <s v="Active"/>
    <n v="1"/>
    <n v="168"/>
    <n v="1008"/>
    <n v="995"/>
    <n v="0.98710317460317465"/>
    <n v="0"/>
    <n v="168"/>
    <n v="135"/>
    <n v="33"/>
    <m/>
    <m/>
    <m/>
    <m/>
    <n v="0.98710317460317465"/>
    <n v="0.98909999999999998"/>
    <n v="0.97019999999999995"/>
    <n v="167"/>
    <n v="166"/>
    <n v="167"/>
    <n v="165"/>
    <n v="165"/>
    <n v="165"/>
    <s v="Banyan Realty Advisors"/>
    <m/>
    <n v="28.565200000000001"/>
    <n v="-81.430499999999995"/>
  </r>
  <r>
    <n v="2573"/>
    <x v="42"/>
    <s v="Orange - Elderly - Active"/>
    <x v="0"/>
    <s v="Uptown Maitland"/>
    <s v="HC9 '12"/>
    <s v="Elderly"/>
    <s v="Active"/>
    <n v="1"/>
    <n v="93"/>
    <n v="558"/>
    <n v="555"/>
    <n v="0.9946236559139785"/>
    <n v="0"/>
    <n v="93"/>
    <n v="75"/>
    <n v="18"/>
    <m/>
    <m/>
    <n v="5"/>
    <m/>
    <n v="0.9946236559139785"/>
    <n v="0.98919999999999997"/>
    <n v="0.97670000000000001"/>
    <n v="93"/>
    <n v="93"/>
    <n v="92"/>
    <n v="92"/>
    <n v="93"/>
    <n v="92"/>
    <s v="Southern Affordable Services Inc."/>
    <m/>
    <n v="28.631360999999998"/>
    <n v="-81.362916999999996"/>
  </r>
  <r>
    <n v="2128"/>
    <x v="42"/>
    <s v="Orange - Elderly - Active"/>
    <x v="0"/>
    <s v="Villas at Carver Park"/>
    <s v="HC4 '08|B '06"/>
    <s v="Elderly"/>
    <s v="Active"/>
    <n v="1"/>
    <n v="64"/>
    <n v="384"/>
    <n v="372"/>
    <n v="0.96875"/>
    <n v="0"/>
    <n v="64"/>
    <n v="52"/>
    <n v="12"/>
    <m/>
    <m/>
    <m/>
    <m/>
    <n v="0.96875"/>
    <n v="0.97660000000000002"/>
    <n v="0.97660000000000002"/>
    <n v="62"/>
    <n v="63"/>
    <n v="63"/>
    <n v="62"/>
    <n v="62"/>
    <n v="60"/>
    <s v="Finlay Holdings, Inc."/>
    <m/>
    <n v="28.531694000000002"/>
    <n v="-81.391182000000001"/>
  </r>
  <r>
    <n v="2764"/>
    <x v="42"/>
    <s v="Orange - Elderly - Pipeline"/>
    <x v="1"/>
    <s v="Brixton Landing"/>
    <s v="HC9 '15"/>
    <s v="Elderly"/>
    <s v="Pipeline"/>
    <n v="1"/>
    <n v="80"/>
    <n v="0"/>
    <n v="0"/>
    <n v="0"/>
    <n v="0"/>
    <n v="80"/>
    <n v="64"/>
    <n v="16"/>
    <m/>
    <m/>
    <n v="4"/>
    <m/>
    <m/>
    <m/>
    <m/>
    <m/>
    <m/>
    <m/>
    <m/>
    <m/>
    <m/>
    <s v="Wendover Housing Partners LLC"/>
    <m/>
    <n v="28.661886110000001"/>
    <n v="-81.501141669999996"/>
  </r>
  <r>
    <n v="2902"/>
    <x v="42"/>
    <s v="Orange - Elderly - Pipeline"/>
    <x v="1"/>
    <s v="Emerald Villas II"/>
    <s v="ELI '16|HC4 '16|B '16|S '16"/>
    <s v="Elderly"/>
    <s v="Pipeline"/>
    <n v="1"/>
    <n v="96"/>
    <n v="0"/>
    <n v="0"/>
    <n v="0"/>
    <m/>
    <n v="96"/>
    <n v="77"/>
    <n v="19"/>
    <m/>
    <m/>
    <n v="5"/>
    <m/>
    <m/>
    <m/>
    <m/>
    <m/>
    <m/>
    <m/>
    <m/>
    <m/>
    <m/>
    <m/>
    <m/>
    <m/>
    <m/>
  </r>
  <r>
    <n v="2479"/>
    <x v="42"/>
    <s v="Orange - Elderly|MR - Active"/>
    <x v="6"/>
    <s v="Fountains at Pershing Park"/>
    <s v="X '10|HC9 '10"/>
    <s v="Elderly|MR"/>
    <s v="Active"/>
    <n v="1"/>
    <n v="92"/>
    <n v="552"/>
    <n v="542"/>
    <n v="0.98188405797101452"/>
    <n v="10"/>
    <n v="82"/>
    <n v="74"/>
    <n v="18"/>
    <m/>
    <m/>
    <n v="5"/>
    <m/>
    <n v="0.98188405797101452"/>
    <n v="0.99280000000000002"/>
    <n v="0.99819999999999998"/>
    <n v="90"/>
    <n v="90"/>
    <n v="89"/>
    <n v="89"/>
    <n v="92"/>
    <n v="92"/>
    <s v="Southern Affordable Services Inc."/>
    <m/>
    <n v="28.499019000000001"/>
    <n v="-81.294622000000004"/>
  </r>
  <r>
    <n v="2586"/>
    <x v="42"/>
    <s v="Orange - Elderly|MR - Active"/>
    <x v="6"/>
    <s v="Village Park Senior"/>
    <s v="HC9 '12"/>
    <s v="Elderly|MR"/>
    <s v="Active"/>
    <n v="1"/>
    <n v="105"/>
    <n v="630"/>
    <n v="628"/>
    <n v="0.99682539682539684"/>
    <n v="5"/>
    <n v="100"/>
    <n v="84"/>
    <n v="21"/>
    <m/>
    <m/>
    <n v="6"/>
    <m/>
    <n v="0.99682539682539684"/>
    <n v="0.99370000000000003"/>
    <n v="0.98570000000000002"/>
    <n v="104"/>
    <n v="105"/>
    <n v="105"/>
    <n v="105"/>
    <n v="105"/>
    <n v="104"/>
    <s v="Atlantic Housing Partners, LLLP"/>
    <m/>
    <n v="28.601027999999999"/>
    <n v="-81.360028"/>
  </r>
  <r>
    <n v="1639"/>
    <x v="42"/>
    <s v="Orange - Family - Active"/>
    <x v="2"/>
    <s v="Alta Westgate"/>
    <s v="HC4 '05|LB '05"/>
    <s v="Family"/>
    <s v="Active"/>
    <n v="1"/>
    <n v="240"/>
    <n v="1440"/>
    <n v="1417"/>
    <n v="0.98402777777777772"/>
    <n v="0"/>
    <n v="240"/>
    <m/>
    <n v="240"/>
    <m/>
    <m/>
    <m/>
    <m/>
    <n v="0.98402777777777772"/>
    <n v="0.97640000000000005"/>
    <n v="0.94240000000000002"/>
    <n v="233"/>
    <n v="239"/>
    <n v="237"/>
    <n v="235"/>
    <n v="235"/>
    <n v="238"/>
    <s v="Wood Partners LLC"/>
    <m/>
    <n v="28.5748"/>
    <n v="-81.475899999999996"/>
  </r>
  <r>
    <n v="1188"/>
    <x v="42"/>
    <s v="Orange - Family - Active"/>
    <x v="2"/>
    <s v="Avalon Reserve"/>
    <s v="HC4 '03|B '02|S '02"/>
    <s v="Family"/>
    <s v="Active"/>
    <n v="1"/>
    <n v="300"/>
    <n v="1800"/>
    <n v="1792"/>
    <n v="0.99555555555555553"/>
    <n v="0"/>
    <n v="300"/>
    <m/>
    <n v="300"/>
    <m/>
    <m/>
    <m/>
    <m/>
    <n v="0.99555555555555553"/>
    <n v="0.98440000000000005"/>
    <n v="0.98060000000000003"/>
    <n v="300"/>
    <n v="298"/>
    <n v="298"/>
    <n v="298"/>
    <n v="299"/>
    <n v="299"/>
    <s v="Banyan Realty Advisors"/>
    <m/>
    <n v="28.550899999999999"/>
    <n v="-81.168400000000005"/>
  </r>
  <r>
    <n v="67"/>
    <x v="42"/>
    <s v="Orange - Family - Active"/>
    <x v="2"/>
    <s v="Beacon Hill"/>
    <s v="HC4 '98|B '98"/>
    <s v="Family"/>
    <s v="Active"/>
    <n v="1"/>
    <n v="192"/>
    <n v="1152"/>
    <n v="1133"/>
    <n v="0.98350694444444442"/>
    <n v="0"/>
    <n v="192"/>
    <m/>
    <n v="192"/>
    <m/>
    <m/>
    <m/>
    <m/>
    <n v="0.98350694444444442"/>
    <n v="0.99050000000000005"/>
    <n v="0.97219999999999995"/>
    <n v="184"/>
    <n v="189"/>
    <n v="191"/>
    <n v="191"/>
    <n v="189"/>
    <n v="189"/>
    <s v="Riverfront Capital LLC"/>
    <m/>
    <n v="28.558"/>
    <n v="-81.483699999999999"/>
  </r>
  <r>
    <n v="519"/>
    <x v="42"/>
    <s v="Orange - Family - Active"/>
    <x v="2"/>
    <s v="Bella Capri"/>
    <s v="HC9 '93"/>
    <s v="Family"/>
    <s v="Active"/>
    <n v="1"/>
    <n v="248"/>
    <n v="1488"/>
    <n v="1483"/>
    <n v="0.99663978494623651"/>
    <n v="0"/>
    <n v="248"/>
    <m/>
    <n v="248"/>
    <m/>
    <m/>
    <m/>
    <m/>
    <n v="0.99663978494623651"/>
    <n v="0.99060000000000004"/>
    <n v="0.99399999999999999"/>
    <n v="247"/>
    <n v="248"/>
    <n v="246"/>
    <n v="247"/>
    <n v="247"/>
    <n v="248"/>
    <s v="McKinley Associates Inc."/>
    <m/>
    <n v="28.499199999999998"/>
    <n v="-81.441299999999998"/>
  </r>
  <r>
    <n v="1060"/>
    <x v="42"/>
    <s v="Orange - Family - Active"/>
    <x v="2"/>
    <s v="Berkshire Club"/>
    <s v="HC9 '01"/>
    <s v="Family"/>
    <s v="Active"/>
    <n v="1"/>
    <n v="288"/>
    <n v="1728"/>
    <n v="1711"/>
    <n v="0.99016203703703709"/>
    <n v="0"/>
    <n v="288"/>
    <m/>
    <n v="288"/>
    <m/>
    <m/>
    <m/>
    <m/>
    <n v="0.99016203703703709"/>
    <n v="0.99250000000000005"/>
    <n v="0.98729999999999996"/>
    <n v="285"/>
    <n v="283"/>
    <n v="287"/>
    <n v="287"/>
    <n v="285"/>
    <n v="284"/>
    <s v="CED Companies"/>
    <m/>
    <n v="28.383199999999999"/>
    <n v="-81.407200000000003"/>
  </r>
  <r>
    <n v="1029"/>
    <x v="42"/>
    <s v="Orange - Family - Active"/>
    <x v="2"/>
    <s v="Brentwood Club on Millenia Boulevard"/>
    <s v="HC4 '02|B '02"/>
    <s v="Family"/>
    <s v="Active"/>
    <n v="1"/>
    <n v="312"/>
    <n v="1872"/>
    <n v="1859"/>
    <n v="0.99305555555555558"/>
    <n v="0"/>
    <n v="312"/>
    <m/>
    <n v="312"/>
    <m/>
    <m/>
    <m/>
    <m/>
    <n v="0.99305555555555558"/>
    <n v="0.98819999999999997"/>
    <n v="0.98880000000000001"/>
    <n v="311"/>
    <n v="310"/>
    <n v="309"/>
    <n v="311"/>
    <n v="309"/>
    <n v="309"/>
    <s v="CED Companies"/>
    <m/>
    <n v="28.4787"/>
    <n v="-81.442099999999996"/>
  </r>
  <r>
    <n v="116"/>
    <x v="42"/>
    <s v="Orange - Family - Active"/>
    <x v="2"/>
    <s v="Buena Vista Place"/>
    <s v="HC9 '98"/>
    <s v="Family"/>
    <s v="Active"/>
    <n v="1"/>
    <n v="256"/>
    <n v="1536"/>
    <n v="1522"/>
    <n v="0.99088541666666663"/>
    <n v="0"/>
    <n v="256"/>
    <m/>
    <n v="256"/>
    <m/>
    <m/>
    <m/>
    <m/>
    <n v="0.99088541666666663"/>
    <n v="0.94469999999999998"/>
    <n v="0.99019999999999997"/>
    <n v="254"/>
    <n v="253"/>
    <n v="253"/>
    <n v="254"/>
    <n v="254"/>
    <n v="254"/>
    <s v="Banyan Realty Advisors"/>
    <m/>
    <n v="28.4328"/>
    <n v="-81.577699999999993"/>
  </r>
  <r>
    <n v="117"/>
    <x v="42"/>
    <s v="Orange - Family - Active"/>
    <x v="2"/>
    <s v="Buena Vista Place II"/>
    <s v="HC4 '99"/>
    <s v="Family"/>
    <s v="Active"/>
    <n v="1"/>
    <n v="84"/>
    <n v="504"/>
    <n v="496"/>
    <n v="0.98412698412698407"/>
    <n v="0"/>
    <n v="84"/>
    <m/>
    <n v="84"/>
    <m/>
    <m/>
    <m/>
    <m/>
    <n v="0.98412698412698407"/>
    <n v="0.97619999999999996"/>
    <n v="0.99009999999999998"/>
    <n v="82"/>
    <n v="84"/>
    <n v="84"/>
    <n v="82"/>
    <n v="82"/>
    <n v="82"/>
    <s v="Banyan Realty Advisors"/>
    <m/>
    <n v="28.4328"/>
    <n v="-81.577699999999993"/>
  </r>
  <r>
    <n v="118"/>
    <x v="42"/>
    <s v="Orange - Family - Active"/>
    <x v="2"/>
    <s v="Buena Vista Point"/>
    <s v="HC9 '92"/>
    <s v="Family"/>
    <s v="Active"/>
    <n v="1"/>
    <n v="324"/>
    <n v="1944"/>
    <n v="1932"/>
    <n v="0.99382716049382713"/>
    <n v="0"/>
    <n v="324"/>
    <m/>
    <n v="324"/>
    <m/>
    <m/>
    <m/>
    <m/>
    <n v="0.99382716049382713"/>
    <n v="0.98870000000000002"/>
    <n v="0.98819999999999997"/>
    <n v="321"/>
    <n v="321"/>
    <n v="321"/>
    <n v="323"/>
    <n v="323"/>
    <n v="323"/>
    <s v="Banyan Realty Advisors"/>
    <m/>
    <n v="28.3934"/>
    <n v="-81.506299999999996"/>
  </r>
  <r>
    <n v="1187"/>
    <x v="42"/>
    <s v="Orange - Family - Active"/>
    <x v="2"/>
    <s v="Camellia Pointe"/>
    <s v="HC9 '02"/>
    <s v="Family"/>
    <s v="Active"/>
    <n v="1"/>
    <n v="169"/>
    <n v="1014"/>
    <n v="1005"/>
    <n v="0.99112426035502954"/>
    <n v="0"/>
    <n v="169"/>
    <m/>
    <n v="169"/>
    <m/>
    <m/>
    <m/>
    <m/>
    <n v="0.99112426035502954"/>
    <n v="0.98619999999999997"/>
    <n v="0.96060000000000001"/>
    <n v="168"/>
    <n v="168"/>
    <n v="167"/>
    <n v="168"/>
    <n v="168"/>
    <n v="166"/>
    <s v="Banyan Realty Advisors"/>
    <m/>
    <n v="28.522099999999998"/>
    <n v="-81.297799999999995"/>
  </r>
  <r>
    <n v="1030"/>
    <x v="42"/>
    <s v="Orange - Family - Active"/>
    <x v="2"/>
    <s v="Chapel Trace"/>
    <s v="HC4 '01|B '03"/>
    <s v="Family"/>
    <s v="Active"/>
    <n v="1"/>
    <n v="312"/>
    <n v="1872"/>
    <n v="1862"/>
    <n v="0.99465811965811968"/>
    <n v="0"/>
    <n v="312"/>
    <m/>
    <n v="312"/>
    <m/>
    <m/>
    <m/>
    <m/>
    <n v="0.99465811965811968"/>
    <n v="0.99470000000000003"/>
    <n v="0.98929999999999996"/>
    <n v="308"/>
    <n v="309"/>
    <n v="312"/>
    <n v="310"/>
    <n v="311"/>
    <n v="312"/>
    <s v="Dominium LLC"/>
    <m/>
    <n v="28.552299999999999"/>
    <n v="-81.287400000000005"/>
  </r>
  <r>
    <n v="166"/>
    <x v="42"/>
    <s v="Orange - Family - Active"/>
    <x v="2"/>
    <s v="Citrus Glen"/>
    <s v="HC9 '94|S '93"/>
    <s v="Family"/>
    <s v="Active"/>
    <n v="1"/>
    <n v="176"/>
    <n v="1056"/>
    <n v="1032"/>
    <n v="0.97727272727272729"/>
    <n v="0"/>
    <n v="176"/>
    <m/>
    <n v="176"/>
    <m/>
    <m/>
    <m/>
    <m/>
    <n v="0.97727272727272729"/>
    <n v="0.98670000000000002"/>
    <n v="0.9536"/>
    <n v="174"/>
    <n v="170"/>
    <n v="172"/>
    <n v="174"/>
    <n v="169"/>
    <n v="173"/>
    <s v="Leland Enterprises Inc."/>
    <m/>
    <n v="28.484400000000001"/>
    <n v="-81.410799999999995"/>
  </r>
  <r>
    <n v="167"/>
    <x v="42"/>
    <s v="Orange - Family - Active"/>
    <x v="2"/>
    <s v="Citrus Glen II"/>
    <s v="HC9 '96|S '97"/>
    <s v="Family"/>
    <s v="Active"/>
    <n v="1"/>
    <n v="96"/>
    <n v="480"/>
    <n v="472"/>
    <n v="0.98333333333333328"/>
    <n v="0"/>
    <n v="96"/>
    <m/>
    <n v="96"/>
    <m/>
    <m/>
    <m/>
    <m/>
    <n v="0.98333333333333328"/>
    <n v="0.98440000000000005"/>
    <n v="0.98440000000000005"/>
    <m/>
    <n v="95"/>
    <n v="94"/>
    <n v="94"/>
    <n v="94"/>
    <n v="95"/>
    <s v="Leland Enterprises Inc."/>
    <m/>
    <n v="28.484400000000001"/>
    <n v="-81.410799999999995"/>
  </r>
  <r>
    <n v="1408"/>
    <x v="42"/>
    <s v="Orange - Family - Active"/>
    <x v="2"/>
    <s v="City View at Hughes Square"/>
    <s v="HC4 '04|LB '03"/>
    <s v="Family"/>
    <s v="Active"/>
    <n v="1"/>
    <n v="266"/>
    <n v="1596"/>
    <n v="1535"/>
    <n v="0.96177944862155385"/>
    <n v="0"/>
    <n v="266"/>
    <m/>
    <n v="266"/>
    <m/>
    <m/>
    <m/>
    <m/>
    <n v="0.96177944862155385"/>
    <n v="0.95930000000000004"/>
    <n v="0.95050000000000001"/>
    <n v="258"/>
    <n v="255"/>
    <n v="259"/>
    <n v="250"/>
    <n v="258"/>
    <n v="255"/>
    <s v="Banc of America Community Development Corporation"/>
    <m/>
    <n v="28.540199999999999"/>
    <n v="-81.386300000000006"/>
  </r>
  <r>
    <n v="1455"/>
    <x v="42"/>
    <s v="Orange - Family - Active"/>
    <x v="2"/>
    <s v="Clarcona Groves"/>
    <s v="HC4 '05|B '04|S '05"/>
    <s v="Family"/>
    <s v="Active"/>
    <n v="1"/>
    <n v="264"/>
    <n v="1584"/>
    <n v="1572"/>
    <n v="0.99242424242424243"/>
    <n v="0"/>
    <n v="264"/>
    <m/>
    <n v="264"/>
    <m/>
    <m/>
    <m/>
    <m/>
    <n v="0.99242424242424243"/>
    <n v="0.99490000000000001"/>
    <n v="0.99939999999999996"/>
    <n v="259"/>
    <n v="263"/>
    <n v="260"/>
    <n v="264"/>
    <n v="262"/>
    <n v="264"/>
    <s v="Richman Group"/>
    <m/>
    <n v="28.616700000000002"/>
    <n v="-81.457400000000007"/>
  </r>
  <r>
    <n v="188"/>
    <x v="42"/>
    <s v="Orange - Family - Active"/>
    <x v="2"/>
    <s v="Commander Place"/>
    <s v="HC9 '94"/>
    <s v="Family"/>
    <s v="Active"/>
    <n v="1"/>
    <n v="216"/>
    <n v="1296"/>
    <n v="1279"/>
    <n v="0.98688271604938271"/>
    <n v="0"/>
    <n v="216"/>
    <m/>
    <n v="216"/>
    <m/>
    <m/>
    <m/>
    <m/>
    <n v="0.98688271604938271"/>
    <n v="0.97989999999999999"/>
    <n v="0.97070000000000001"/>
    <n v="215"/>
    <n v="212"/>
    <n v="216"/>
    <n v="212"/>
    <n v="212"/>
    <n v="212"/>
    <s v="Harmony Housing Advisors, Inc."/>
    <m/>
    <n v="28.486699999999999"/>
    <n v="-81.307000000000002"/>
  </r>
  <r>
    <n v="199"/>
    <x v="42"/>
    <s v="Orange - Family - Active"/>
    <x v="2"/>
    <s v="Country Garden"/>
    <s v="HC9 '91"/>
    <s v="Family"/>
    <s v="Active"/>
    <n v="1"/>
    <n v="184"/>
    <n v="1104"/>
    <n v="1079"/>
    <n v="0.97735507246376807"/>
    <n v="0"/>
    <n v="184"/>
    <m/>
    <n v="184"/>
    <m/>
    <m/>
    <m/>
    <m/>
    <n v="0.97735507246376807"/>
    <n v="0.97919999999999996"/>
    <n v="0.99280000000000002"/>
    <n v="180"/>
    <n v="179"/>
    <n v="181"/>
    <n v="181"/>
    <n v="179"/>
    <n v="179"/>
    <s v="CED Companies"/>
    <m/>
    <n v="28.549413000000001"/>
    <n v="-81.610093000000006"/>
  </r>
  <r>
    <n v="210"/>
    <x v="42"/>
    <s v="Orange - Family - Active"/>
    <x v="2"/>
    <s v="Cricket Club"/>
    <s v="HC9 '93"/>
    <s v="Family"/>
    <s v="Active"/>
    <n v="1"/>
    <n v="248"/>
    <n v="1488"/>
    <n v="1461"/>
    <n v="0.98185483870967738"/>
    <n v="0"/>
    <n v="248"/>
    <m/>
    <n v="248"/>
    <m/>
    <m/>
    <m/>
    <m/>
    <n v="0.98185483870967738"/>
    <n v="0.9859"/>
    <n v="0.99060000000000004"/>
    <n v="247"/>
    <n v="243"/>
    <n v="244"/>
    <n v="243"/>
    <n v="241"/>
    <n v="243"/>
    <s v="Tralee Capital Partners LLC"/>
    <m/>
    <n v="28.564599999999999"/>
    <n v="-81.198800000000006"/>
  </r>
  <r>
    <n v="2505"/>
    <x v="42"/>
    <s v="Orange - Family - Active"/>
    <x v="2"/>
    <s v="Crossroads"/>
    <s v="HC4 '10|H '10|B '10"/>
    <s v="Family"/>
    <s v="Active"/>
    <n v="1"/>
    <n v="94"/>
    <n v="564"/>
    <n v="530"/>
    <n v="0.93971631205673756"/>
    <n v="0"/>
    <n v="94"/>
    <m/>
    <n v="94"/>
    <m/>
    <m/>
    <m/>
    <m/>
    <n v="0.93971631205673756"/>
    <n v="0.98580000000000001"/>
    <n v="0.99819999999999998"/>
    <n v="91"/>
    <n v="89"/>
    <n v="89"/>
    <n v="87"/>
    <n v="87"/>
    <n v="87"/>
    <s v="Southport Financial Services, Inc"/>
    <n v="94"/>
    <n v="28.509426999999999"/>
    <n v="-81.433667999999997"/>
  </r>
  <r>
    <n v="2727"/>
    <x v="42"/>
    <s v="Orange - Family - Active"/>
    <x v="2"/>
    <s v="Dean Woods Place"/>
    <s v="HC4 '14|LB '14"/>
    <s v="Family"/>
    <s v="Active"/>
    <n v="1"/>
    <n v="48"/>
    <n v="288"/>
    <n v="280"/>
    <n v="0.97222222222222221"/>
    <n v="0"/>
    <n v="48"/>
    <m/>
    <n v="48"/>
    <m/>
    <m/>
    <m/>
    <m/>
    <n v="0.97222222222222221"/>
    <n v="0.98260000000000003"/>
    <n v="0.98329999999999995"/>
    <n v="48"/>
    <n v="45"/>
    <n v="47"/>
    <n v="47"/>
    <n v="47"/>
    <n v="46"/>
    <s v="Southern Affordable Services Inc."/>
    <m/>
    <n v="28.563009999999998"/>
    <n v="-81.246970000000005"/>
  </r>
  <r>
    <n v="244"/>
    <x v="42"/>
    <s v="Orange - Family - Active"/>
    <x v="2"/>
    <s v="Dunwoodie Place"/>
    <s v="HC4 '99"/>
    <s v="Family"/>
    <s v="Active"/>
    <n v="1"/>
    <n v="172"/>
    <n v="1032"/>
    <n v="1004"/>
    <n v="0.97286821705426352"/>
    <n v="0"/>
    <n v="172"/>
    <m/>
    <n v="172"/>
    <m/>
    <m/>
    <m/>
    <m/>
    <n v="0.97286821705426352"/>
    <n v="0.96799999999999997"/>
    <n v="0.96030000000000004"/>
    <n v="168"/>
    <n v="168"/>
    <n v="169"/>
    <n v="165"/>
    <n v="166"/>
    <n v="168"/>
    <s v="Decro Corporation"/>
    <m/>
    <n v="28.500800000000002"/>
    <n v="-81.406099999999995"/>
  </r>
  <r>
    <n v="247"/>
    <x v="42"/>
    <s v="Orange - Family - Active"/>
    <x v="2"/>
    <s v="East Lake - Orange"/>
    <s v="HC4 '01|B '99"/>
    <s v="Family"/>
    <s v="Active"/>
    <n v="1"/>
    <n v="288"/>
    <n v="1728"/>
    <n v="1709"/>
    <n v="0.98900462962962965"/>
    <n v="0"/>
    <n v="288"/>
    <m/>
    <n v="288"/>
    <m/>
    <m/>
    <m/>
    <m/>
    <n v="0.98900462962962965"/>
    <n v="0.95720000000000005"/>
    <n v="0.96760000000000002"/>
    <n v="287"/>
    <n v="281"/>
    <n v="284"/>
    <n v="288"/>
    <n v="286"/>
    <n v="283"/>
    <s v="CED Companies"/>
    <m/>
    <n v="28.592199999999998"/>
    <n v="-81.243399999999994"/>
  </r>
  <r>
    <n v="2539"/>
    <x v="42"/>
    <s v="Orange - Family - Active"/>
    <x v="2"/>
    <s v="Emerald Villas"/>
    <s v="HC4 '11|LB '11"/>
    <s v="Family"/>
    <s v="Active"/>
    <n v="1"/>
    <n v="264"/>
    <n v="1584"/>
    <n v="1540"/>
    <n v="0.97222222222222221"/>
    <n v="0"/>
    <n v="264"/>
    <m/>
    <n v="264"/>
    <m/>
    <m/>
    <m/>
    <m/>
    <n v="0.97222222222222221"/>
    <n v="0.97160000000000002"/>
    <n v="0.96840000000000004"/>
    <n v="259"/>
    <n v="252"/>
    <n v="254"/>
    <n v="259"/>
    <n v="257"/>
    <n v="259"/>
    <s v="Related Group of Florida"/>
    <m/>
    <n v="28.583217000000001"/>
    <n v="-81.451575000000005"/>
  </r>
  <r>
    <n v="260"/>
    <x v="42"/>
    <s v="Orange - Family - Active"/>
    <x v="2"/>
    <s v="Falcon Trace"/>
    <s v="S '98"/>
    <s v="Family"/>
    <s v="Active"/>
    <n v="1"/>
    <n v="252"/>
    <n v="1512"/>
    <n v="1494"/>
    <n v="0.98809523809523814"/>
    <n v="0"/>
    <n v="252"/>
    <m/>
    <n v="252"/>
    <m/>
    <m/>
    <m/>
    <m/>
    <n v="0.98809523809523814"/>
    <n v="0.98350000000000004"/>
    <n v="0.96560000000000001"/>
    <n v="248"/>
    <n v="250"/>
    <n v="252"/>
    <n v="250"/>
    <n v="250"/>
    <n v="244"/>
    <s v="Waypoint Residential LLC"/>
    <m/>
    <n v="28.3627"/>
    <n v="-81.402199999999993"/>
  </r>
  <r>
    <n v="271"/>
    <x v="42"/>
    <s v="Orange - Family - Active"/>
    <x v="2"/>
    <s v="Forest Edge"/>
    <s v="HC9 '94|S '90"/>
    <s v="Family"/>
    <s v="Active"/>
    <n v="1"/>
    <n v="48"/>
    <n v="288"/>
    <n v="286"/>
    <n v="0.99305555555555558"/>
    <n v="0"/>
    <n v="48"/>
    <m/>
    <n v="48"/>
    <m/>
    <m/>
    <m/>
    <m/>
    <n v="0.99305555555555558"/>
    <n v="0.95830000000000004"/>
    <n v="0.94789999999999996"/>
    <n v="47"/>
    <n v="48"/>
    <n v="48"/>
    <n v="48"/>
    <n v="47"/>
    <n v="48"/>
    <s v="Orlando Neighborhood Improvement Corp."/>
    <m/>
    <n v="28.6114"/>
    <n v="-81.412300000000002"/>
  </r>
  <r>
    <n v="2634"/>
    <x v="42"/>
    <s v="Orange - Family - Active"/>
    <x v="2"/>
    <s v="Fountains at Lingo Cove"/>
    <s v="HC9 '13"/>
    <s v="Family"/>
    <s v="Active"/>
    <n v="1"/>
    <n v="110"/>
    <n v="660"/>
    <n v="648"/>
    <n v="0.98181818181818181"/>
    <n v="0"/>
    <n v="110"/>
    <m/>
    <n v="110"/>
    <m/>
    <m/>
    <n v="6"/>
    <m/>
    <n v="0.98181818181818181"/>
    <n v="0.99550000000000005"/>
    <m/>
    <n v="107"/>
    <n v="107"/>
    <n v="107"/>
    <n v="109"/>
    <n v="109"/>
    <n v="109"/>
    <s v="Southern Affordable Services Inc."/>
    <m/>
    <n v="28.497693999999999"/>
    <n v="-81.296110999999996"/>
  </r>
  <r>
    <n v="2120"/>
    <x v="42"/>
    <s v="Orange - Family - Active"/>
    <x v="2"/>
    <s v="Fountains at Millenia II"/>
    <s v="HC4 '08|LB '07"/>
    <s v="Family"/>
    <s v="Active"/>
    <n v="1"/>
    <n v="32"/>
    <n v="192"/>
    <n v="188"/>
    <n v="0.97916666666666663"/>
    <n v="0"/>
    <n v="32"/>
    <m/>
    <n v="32"/>
    <m/>
    <m/>
    <m/>
    <m/>
    <n v="0.97916666666666663"/>
    <n v="1"/>
    <n v="0.98960000000000004"/>
    <n v="31"/>
    <n v="31"/>
    <n v="31"/>
    <n v="31"/>
    <n v="32"/>
    <n v="32"/>
    <s v="Atlantic Housing Partners, LLLP"/>
    <m/>
    <n v="28.472999999999999"/>
    <n v="-81.442300000000003"/>
  </r>
  <r>
    <n v="2121"/>
    <x v="42"/>
    <s v="Orange - Family - Active"/>
    <x v="2"/>
    <s v="Fountains at Millenia IV"/>
    <s v="HC4 '08|LB '07|S '10"/>
    <s v="Family"/>
    <s v="Active"/>
    <n v="1"/>
    <n v="100"/>
    <n v="600"/>
    <n v="588"/>
    <n v="0.98"/>
    <n v="0"/>
    <n v="100"/>
    <m/>
    <n v="100"/>
    <m/>
    <m/>
    <m/>
    <m/>
    <n v="0.98"/>
    <n v="0.99329999999999996"/>
    <n v="0.99329999999999996"/>
    <n v="97"/>
    <n v="99"/>
    <n v="97"/>
    <n v="99"/>
    <n v="98"/>
    <n v="98"/>
    <s v="Atlantic Housing Partners, LLLP"/>
    <m/>
    <n v="28.473355000000002"/>
    <n v="-81.441012000000001"/>
  </r>
  <r>
    <n v="277"/>
    <x v="42"/>
    <s v="Orange - Family - Active"/>
    <x v="2"/>
    <s v="Fox Hollow"/>
    <s v="HC4 '06|HC9 '90|B '06|S '90"/>
    <s v="Family"/>
    <s v="Active"/>
    <n v="1"/>
    <n v="155"/>
    <n v="930"/>
    <n v="906"/>
    <n v="0.97419354838709682"/>
    <n v="0"/>
    <n v="155"/>
    <m/>
    <n v="155"/>
    <m/>
    <m/>
    <m/>
    <m/>
    <n v="0.97419354838709682"/>
    <n v="0.98599999999999999"/>
    <n v="0.98060000000000003"/>
    <n v="149"/>
    <n v="149"/>
    <n v="151"/>
    <n v="154"/>
    <n v="152"/>
    <n v="151"/>
    <s v="Partnership Inc."/>
    <m/>
    <n v="28.455400000000001"/>
    <n v="-81.335099999999997"/>
  </r>
  <r>
    <n v="294"/>
    <x v="42"/>
    <s v="Orange - Family - Active"/>
    <x v="2"/>
    <s v="Golden Oaks"/>
    <s v="HC9 '91|S '92"/>
    <s v="Family"/>
    <s v="Active"/>
    <n v="1"/>
    <n v="96"/>
    <n v="576"/>
    <n v="575"/>
    <n v="0.99826388888888884"/>
    <n v="0"/>
    <n v="96"/>
    <m/>
    <n v="96"/>
    <m/>
    <m/>
    <m/>
    <m/>
    <n v="0.99826388888888884"/>
    <n v="1"/>
    <n v="0.98129999999999995"/>
    <n v="95"/>
    <n v="96"/>
    <n v="96"/>
    <n v="96"/>
    <n v="96"/>
    <n v="96"/>
    <s v="Orlando Neighborhood Improvement Corp."/>
    <m/>
    <n v="28.583100000000002"/>
    <n v="-81.284599999999998"/>
  </r>
  <r>
    <n v="306"/>
    <x v="42"/>
    <s v="Orange - Family - Active"/>
    <x v="2"/>
    <s v="Green Gables - Orlando"/>
    <s v="H '97"/>
    <s v="Family"/>
    <s v="Active"/>
    <n v="1"/>
    <n v="95"/>
    <n v="570"/>
    <n v="536"/>
    <n v="0.94035087719298249"/>
    <n v="0"/>
    <n v="95"/>
    <m/>
    <n v="95"/>
    <m/>
    <m/>
    <m/>
    <m/>
    <n v="0.94035087719298249"/>
    <n v="0.97540000000000004"/>
    <n v="0.96140000000000003"/>
    <n v="90"/>
    <n v="86"/>
    <n v="90"/>
    <n v="90"/>
    <n v="91"/>
    <n v="89"/>
    <s v="Central Florida H.A.N.D.S."/>
    <m/>
    <n v="28.489552"/>
    <n v="-81.407596999999996"/>
  </r>
  <r>
    <n v="357"/>
    <x v="42"/>
    <s v="Orange - Family - Active"/>
    <x v="2"/>
    <s v="Hidden Creek Villas"/>
    <s v="HC9 '96|S '95"/>
    <s v="Family"/>
    <s v="Active"/>
    <n v="1"/>
    <n v="304"/>
    <n v="1824"/>
    <n v="1773"/>
    <n v="0.97203947368421051"/>
    <n v="0"/>
    <n v="304"/>
    <m/>
    <n v="304"/>
    <m/>
    <m/>
    <m/>
    <m/>
    <n v="0.97203947368421051"/>
    <n v="0.9748"/>
    <n v="0.97150000000000003"/>
    <n v="296"/>
    <n v="298"/>
    <n v="293"/>
    <n v="296"/>
    <n v="293"/>
    <n v="297"/>
    <s v="Banyan Realty Advisors"/>
    <m/>
    <n v="28.481999999999999"/>
    <n v="-81.408799999999999"/>
  </r>
  <r>
    <n v="2472"/>
    <x v="42"/>
    <s v="Orange - Family - Active"/>
    <x v="2"/>
    <s v="Howell Branch Cove"/>
    <s v="X '10|HC9 '10"/>
    <s v="Family"/>
    <s v="Active"/>
    <n v="1"/>
    <n v="58"/>
    <n v="348"/>
    <n v="347"/>
    <n v="0.99712643678160917"/>
    <n v="0"/>
    <n v="58"/>
    <m/>
    <n v="58"/>
    <m/>
    <m/>
    <n v="3"/>
    <m/>
    <n v="0.99712643678160917"/>
    <n v="0.99709999999999999"/>
    <n v="0.99429999999999996"/>
    <n v="58"/>
    <n v="57"/>
    <n v="58"/>
    <n v="58"/>
    <n v="58"/>
    <n v="58"/>
    <s v="Atlantic Housing Partners, LLLP"/>
    <m/>
    <n v="28.615342999999999"/>
    <n v="-81.279623999999998"/>
  </r>
  <r>
    <n v="2518"/>
    <x v="42"/>
    <s v="Orange - Family - Active"/>
    <x v="2"/>
    <s v="Lake Sherwood"/>
    <s v="HC4 '11|LB '11"/>
    <s v="Family"/>
    <s v="Active"/>
    <n v="1"/>
    <n v="90"/>
    <n v="540"/>
    <n v="538"/>
    <n v="0.99629629629629635"/>
    <n v="0"/>
    <n v="90"/>
    <m/>
    <n v="90"/>
    <m/>
    <m/>
    <m/>
    <m/>
    <n v="0.99629629629629635"/>
    <n v="0.9889"/>
    <n v="0.9889"/>
    <n v="90"/>
    <n v="90"/>
    <n v="89"/>
    <n v="90"/>
    <n v="89"/>
    <n v="90"/>
    <s v="Southern Affordable Services Inc."/>
    <m/>
    <n v="28.557328999999999"/>
    <n v="-81.491196000000002"/>
  </r>
  <r>
    <n v="435"/>
    <x v="42"/>
    <s v="Orange - Family - Active"/>
    <x v="2"/>
    <s v="Lake Weston Point"/>
    <s v="HC9 '98"/>
    <s v="Family"/>
    <s v="Active"/>
    <n v="1"/>
    <n v="240"/>
    <n v="1200"/>
    <n v="1156"/>
    <n v="0.96333333333333337"/>
    <n v="0"/>
    <n v="240"/>
    <m/>
    <n v="240"/>
    <m/>
    <m/>
    <m/>
    <m/>
    <n v="0.96333333333333337"/>
    <n v="0.96879999999999999"/>
    <n v="0.94750000000000001"/>
    <n v="232"/>
    <n v="232"/>
    <m/>
    <n v="232"/>
    <n v="230"/>
    <n v="230"/>
    <s v="Picerne Affordable Development, LLC"/>
    <m/>
    <n v="28.615100000000002"/>
    <n v="-81.411500000000004"/>
  </r>
  <r>
    <n v="451"/>
    <x v="42"/>
    <s v="Orange - Family - Active"/>
    <x v="2"/>
    <s v="Lancaster Villas"/>
    <s v="H '96"/>
    <s v="Family"/>
    <s v="Active"/>
    <n v="1"/>
    <n v="145"/>
    <n v="870"/>
    <n v="855"/>
    <n v="0.98275862068965514"/>
    <n v="0"/>
    <n v="145"/>
    <m/>
    <n v="145"/>
    <m/>
    <m/>
    <m/>
    <m/>
    <n v="0.98275862068965514"/>
    <n v="0.98050000000000004"/>
    <n v="0.96689999999999998"/>
    <n v="142"/>
    <n v="141"/>
    <n v="143"/>
    <n v="144"/>
    <n v="142"/>
    <n v="143"/>
    <s v="Central Florida H.A.N.D.S."/>
    <m/>
    <n v="28.465299999999999"/>
    <n v="-81.387299999999996"/>
  </r>
  <r>
    <n v="2131"/>
    <x v="42"/>
    <s v="Orange - Family - Active"/>
    <x v="2"/>
    <s v="Landings at Carver Park"/>
    <s v="HC4 '08|LB '07"/>
    <s v="Family"/>
    <s v="Active"/>
    <n v="1"/>
    <n v="56"/>
    <n v="336"/>
    <n v="329"/>
    <n v="0.97916666666666663"/>
    <n v="0"/>
    <n v="56"/>
    <m/>
    <n v="56"/>
    <m/>
    <m/>
    <m/>
    <m/>
    <n v="0.97916666666666663"/>
    <n v="0.96430000000000005"/>
    <n v="0.93149999999999999"/>
    <n v="56"/>
    <n v="56"/>
    <n v="55"/>
    <n v="54"/>
    <n v="54"/>
    <n v="54"/>
    <s v="Finlay Holdings, Inc."/>
    <m/>
    <n v="28.532938000000001"/>
    <n v="-81.395066"/>
  </r>
  <r>
    <n v="456"/>
    <x v="42"/>
    <s v="Orange - Family - Active"/>
    <x v="2"/>
    <s v="Landings at Timberleaf"/>
    <s v="HC4 '10|HC9 '91|H '10|B '09"/>
    <s v="Family"/>
    <s v="Active"/>
    <n v="1"/>
    <n v="240"/>
    <n v="1440"/>
    <n v="1420"/>
    <n v="0.98611111111111116"/>
    <n v="0"/>
    <n v="240"/>
    <m/>
    <n v="240"/>
    <m/>
    <m/>
    <m/>
    <m/>
    <n v="0.98611111111111116"/>
    <n v="0.99439999999999995"/>
    <n v="0.98399999999999999"/>
    <n v="240"/>
    <n v="240"/>
    <n v="236"/>
    <n v="236"/>
    <n v="233"/>
    <n v="235"/>
    <s v="Richman Group"/>
    <m/>
    <n v="28.529900000000001"/>
    <n v="-81.452399999999997"/>
  </r>
  <r>
    <n v="303"/>
    <x v="42"/>
    <s v="Orange - Family - Active"/>
    <x v="2"/>
    <s v="Landon Pointe"/>
    <s v="HC4 '00|B '00"/>
    <s v="Family"/>
    <s v="Active"/>
    <n v="1"/>
    <n v="276"/>
    <n v="1656"/>
    <n v="1638"/>
    <n v="0.98913043478260865"/>
    <n v="0"/>
    <n v="276"/>
    <m/>
    <n v="276"/>
    <m/>
    <m/>
    <m/>
    <m/>
    <n v="0.98913043478260865"/>
    <n v="0.99280000000000002"/>
    <n v="0.98009999999999997"/>
    <n v="272"/>
    <n v="271"/>
    <n v="274"/>
    <n v="273"/>
    <n v="276"/>
    <n v="272"/>
    <s v="Dominium LLC"/>
    <m/>
    <n v="28.4908"/>
    <n v="-81.403000000000006"/>
  </r>
  <r>
    <n v="115"/>
    <x v="42"/>
    <s v="Orange - Family - Active"/>
    <x v="2"/>
    <s v="Landon Trace"/>
    <s v="HC4 '99|LB '16|B '98"/>
    <s v="Family"/>
    <s v="Active"/>
    <n v="1"/>
    <n v="228"/>
    <n v="1368"/>
    <n v="1266"/>
    <n v="0.92543859649122806"/>
    <n v="0"/>
    <n v="228"/>
    <m/>
    <n v="228"/>
    <m/>
    <m/>
    <m/>
    <m/>
    <n v="0.92543859649122806"/>
    <n v="0.89549999999999996"/>
    <n v="0.93269999999999997"/>
    <n v="225"/>
    <n v="224"/>
    <n v="215"/>
    <n v="215"/>
    <n v="202"/>
    <n v="185"/>
    <s v="Dominium LLC"/>
    <m/>
    <n v="28.493099999999998"/>
    <n v="-81.408699999999996"/>
  </r>
  <r>
    <n v="1355"/>
    <x v="42"/>
    <s v="Orange - Family - Active"/>
    <x v="2"/>
    <s v="Lee Vista Club"/>
    <s v="HC4 '04|LB '03|S '03"/>
    <s v="Family"/>
    <s v="Active"/>
    <n v="1"/>
    <n v="312"/>
    <n v="1872"/>
    <n v="1856"/>
    <n v="0.99145299145299148"/>
    <n v="0"/>
    <n v="312"/>
    <m/>
    <n v="312"/>
    <m/>
    <m/>
    <m/>
    <m/>
    <n v="0.99145299145299148"/>
    <n v="0.99729999999999996"/>
    <n v="0.99360000000000004"/>
    <n v="310"/>
    <n v="312"/>
    <n v="308"/>
    <n v="308"/>
    <n v="307"/>
    <n v="311"/>
    <s v="CED Companies"/>
    <m/>
    <n v="28.4679"/>
    <n v="-81.305400000000006"/>
  </r>
  <r>
    <n v="2410"/>
    <x v="42"/>
    <s v="Orange - Family - Active"/>
    <x v="2"/>
    <s v="Marbella Cove"/>
    <s v="HC4 '08|LB '08|S '09"/>
    <s v="Family"/>
    <s v="Active"/>
    <n v="1"/>
    <n v="104"/>
    <n v="624"/>
    <n v="618"/>
    <n v="0.99038461538461542"/>
    <n v="0"/>
    <n v="104"/>
    <m/>
    <n v="104"/>
    <m/>
    <m/>
    <m/>
    <m/>
    <n v="0.99038461538461542"/>
    <n v="0.99519999999999997"/>
    <n v="0.98560000000000003"/>
    <n v="104"/>
    <n v="104"/>
    <n v="104"/>
    <n v="101"/>
    <n v="101"/>
    <n v="104"/>
    <s v="Atlantic Housing Partners, LLLP"/>
    <m/>
    <n v="28.504808000000001"/>
    <n v="-81.285707000000002"/>
  </r>
  <r>
    <n v="1853"/>
    <x v="42"/>
    <s v="Orange - Family - Active"/>
    <x v="2"/>
    <s v="Marbella Pointe"/>
    <s v="HC4 '07|LB '06|S '06"/>
    <s v="Family"/>
    <s v="Active"/>
    <n v="1"/>
    <n v="120"/>
    <n v="720"/>
    <n v="716"/>
    <n v="0.99444444444444446"/>
    <n v="0"/>
    <n v="120"/>
    <m/>
    <n v="120"/>
    <m/>
    <m/>
    <m/>
    <m/>
    <n v="0.99444444444444446"/>
    <n v="0.99029999999999996"/>
    <n v="0.99719999999999998"/>
    <n v="120"/>
    <n v="120"/>
    <n v="119"/>
    <n v="120"/>
    <n v="120"/>
    <n v="117"/>
    <s v="Atlantic Housing Partners, LLLP"/>
    <m/>
    <n v="28.5047"/>
    <n v="-81.285600000000002"/>
  </r>
  <r>
    <n v="510"/>
    <x v="42"/>
    <s v="Orange - Family - Active"/>
    <x v="2"/>
    <s v="Metro Place"/>
    <s v="Demo '99|HC9 '97"/>
    <s v="Family"/>
    <s v="Active"/>
    <n v="1"/>
    <n v="288"/>
    <n v="1728"/>
    <n v="1708"/>
    <n v="0.98842592592592593"/>
    <n v="0"/>
    <n v="288"/>
    <m/>
    <n v="288"/>
    <m/>
    <m/>
    <m/>
    <m/>
    <n v="0.98842592592592593"/>
    <n v="0.99419999999999997"/>
    <n v="0.98670000000000002"/>
    <n v="287"/>
    <n v="284"/>
    <n v="288"/>
    <n v="285"/>
    <n v="282"/>
    <n v="282"/>
    <s v="Banyan Realty Advisors"/>
    <m/>
    <n v="28.531099999999999"/>
    <n v="-81.459100000000007"/>
  </r>
  <r>
    <n v="1298"/>
    <x v="42"/>
    <s v="Orange - Family - Active"/>
    <x v="2"/>
    <s v="Mill Creek"/>
    <s v="HC4 '04|B '03"/>
    <s v="Family"/>
    <s v="Active"/>
    <n v="1"/>
    <n v="312"/>
    <n v="1872"/>
    <n v="1865"/>
    <n v="0.99626068376068377"/>
    <n v="0"/>
    <n v="312"/>
    <m/>
    <n v="312"/>
    <m/>
    <m/>
    <m/>
    <m/>
    <n v="0.99626068376068377"/>
    <n v="0.98880000000000001"/>
    <n v="0.98340000000000005"/>
    <n v="310"/>
    <n v="311"/>
    <n v="312"/>
    <n v="312"/>
    <n v="312"/>
    <n v="308"/>
    <s v="Whiteco Residential, LLC"/>
    <m/>
    <n v="28.4907"/>
    <n v="-81.306100000000001"/>
  </r>
  <r>
    <n v="530"/>
    <x v="42"/>
    <s v="Orange - Family - Active"/>
    <x v="2"/>
    <s v="Mystic Pointe II"/>
    <s v="HC4 '00|B '00"/>
    <s v="Family"/>
    <s v="Active"/>
    <n v="1"/>
    <n v="265"/>
    <n v="1590"/>
    <n v="1587"/>
    <n v="0.99811320754716981"/>
    <n v="0"/>
    <n v="265"/>
    <m/>
    <n v="265"/>
    <m/>
    <m/>
    <m/>
    <m/>
    <n v="0.99811320754716981"/>
    <n v="0.98740000000000006"/>
    <n v="0.98360000000000003"/>
    <n v="264"/>
    <n v="265"/>
    <n v="265"/>
    <n v="265"/>
    <n v="265"/>
    <n v="263"/>
    <s v="Davis Heritage Ltd."/>
    <m/>
    <n v="28.401"/>
    <n v="-81.534700000000001"/>
  </r>
  <r>
    <n v="109"/>
    <x v="42"/>
    <s v="Orange - Family - Active"/>
    <x v="2"/>
    <s v="Nassau Bay I"/>
    <s v="ELI '10|HC4 '13|LB '13"/>
    <s v="Family"/>
    <s v="Active"/>
    <n v="1"/>
    <n v="252"/>
    <n v="1512"/>
    <n v="1504"/>
    <n v="0.99470899470899465"/>
    <n v="0"/>
    <n v="252"/>
    <m/>
    <n v="252"/>
    <m/>
    <m/>
    <n v="26"/>
    <m/>
    <n v="0.99470899470899465"/>
    <n v="0.98809999999999998"/>
    <n v="0.98080000000000001"/>
    <n v="252"/>
    <n v="251"/>
    <n v="250"/>
    <n v="249"/>
    <n v="251"/>
    <n v="251"/>
    <s v="TPI Comunities LLC"/>
    <m/>
    <n v="28.606000000000002"/>
    <n v="-81.422399999999996"/>
  </r>
  <r>
    <n v="554"/>
    <x v="42"/>
    <s v="Orange - Family - Active"/>
    <x v="2"/>
    <s v="Oak Harbor"/>
    <s v="HC4 '12|HC9 '95|LB '12|S '94"/>
    <s v="Family"/>
    <s v="Active"/>
    <n v="1"/>
    <n v="176"/>
    <n v="1056"/>
    <n v="1038"/>
    <n v="0.98295454545454541"/>
    <n v="0"/>
    <n v="176"/>
    <m/>
    <n v="176"/>
    <m/>
    <m/>
    <m/>
    <m/>
    <n v="0.98295454545454541"/>
    <n v="0.97919999999999996"/>
    <n v="0.96209999999999996"/>
    <n v="173"/>
    <n v="170"/>
    <n v="173"/>
    <n v="175"/>
    <n v="175"/>
    <n v="172"/>
    <s v="DRL Development LLC"/>
    <m/>
    <n v="28.476841"/>
    <n v="-81.429991999999999"/>
  </r>
  <r>
    <n v="177"/>
    <x v="42"/>
    <s v="Orange - Family - Active"/>
    <x v="2"/>
    <s v="Oasis Club"/>
    <s v="HC9 '94|S '93"/>
    <s v="Family"/>
    <s v="Active"/>
    <n v="1"/>
    <n v="220"/>
    <n v="1320"/>
    <n v="1263"/>
    <n v="0.95681818181818179"/>
    <n v="0"/>
    <n v="220"/>
    <m/>
    <n v="220"/>
    <m/>
    <m/>
    <m/>
    <m/>
    <n v="0.95681818181818179"/>
    <n v="0.96740000000000004"/>
    <n v="0.96970000000000001"/>
    <n v="214"/>
    <n v="212"/>
    <n v="210"/>
    <n v="211"/>
    <n v="211"/>
    <n v="205"/>
    <s v="Pacifica Companies LLC"/>
    <m/>
    <n v="28.561"/>
    <n v="-81.287300000000002"/>
  </r>
  <r>
    <n v="598"/>
    <x v="42"/>
    <s v="Orange - Family - Active"/>
    <x v="2"/>
    <s v="Park Avenue Villas"/>
    <s v="HC4 '99|S '99"/>
    <s v="Family"/>
    <s v="Active"/>
    <n v="1"/>
    <n v="120"/>
    <n v="720"/>
    <n v="714"/>
    <n v="0.9916666666666667"/>
    <n v="0"/>
    <n v="120"/>
    <m/>
    <n v="120"/>
    <m/>
    <m/>
    <m/>
    <m/>
    <n v="0.9916666666666667"/>
    <n v="0.99719999999999998"/>
    <n v="0.98060000000000003"/>
    <n v="117"/>
    <n v="118"/>
    <n v="120"/>
    <n v="120"/>
    <n v="120"/>
    <n v="119"/>
    <s v="Banyan Realty Advisors"/>
    <m/>
    <n v="28.5639"/>
    <n v="-81.591899999999995"/>
  </r>
  <r>
    <n v="639"/>
    <x v="42"/>
    <s v="Orange - Family - Active"/>
    <x v="2"/>
    <s v="Pinnacle Cove"/>
    <s v="HC9 '00"/>
    <s v="Family"/>
    <s v="Active"/>
    <n v="1"/>
    <n v="420"/>
    <n v="2520"/>
    <n v="2489"/>
    <n v="0.98769841269841274"/>
    <n v="0"/>
    <n v="420"/>
    <m/>
    <n v="420"/>
    <m/>
    <m/>
    <m/>
    <m/>
    <n v="0.98769841269841274"/>
    <n v="0.95950000000000002"/>
    <n v="0.97699999999999998"/>
    <n v="414"/>
    <n v="417"/>
    <n v="414"/>
    <n v="417"/>
    <n v="411"/>
    <n v="416"/>
    <s v="Pinnacle Housing Group LLC"/>
    <m/>
    <n v="28.372399999999999"/>
    <n v="-81.369900000000001"/>
  </r>
  <r>
    <n v="1138"/>
    <x v="42"/>
    <s v="Orange - Family - Active"/>
    <x v="2"/>
    <s v="Pinnacle Pointe"/>
    <s v="HC4 '03|B '02|S '04"/>
    <s v="Family"/>
    <s v="Active"/>
    <n v="1"/>
    <n v="268"/>
    <n v="1608"/>
    <n v="1582"/>
    <n v="0.98383084577114432"/>
    <n v="0"/>
    <n v="268"/>
    <m/>
    <n v="268"/>
    <m/>
    <m/>
    <m/>
    <m/>
    <n v="0.98383084577114432"/>
    <n v="0.97450000000000003"/>
    <n v="0.97819999999999996"/>
    <n v="262"/>
    <n v="263"/>
    <n v="264"/>
    <n v="265"/>
    <n v="263"/>
    <n v="265"/>
    <s v="Pinnacle Housing Group LLC"/>
    <m/>
    <n v="28.366099999999999"/>
    <n v="-81.367099999999994"/>
  </r>
  <r>
    <n v="647"/>
    <x v="42"/>
    <s v="Orange - Family - Active"/>
    <x v="2"/>
    <s v="Pointe Vista"/>
    <s v="HC9 '96|S '97"/>
    <s v="Family"/>
    <s v="Active"/>
    <n v="1"/>
    <n v="100"/>
    <n v="600"/>
    <n v="568"/>
    <n v="0.94666666666666666"/>
    <n v="0"/>
    <n v="100"/>
    <m/>
    <n v="100"/>
    <m/>
    <m/>
    <m/>
    <m/>
    <n v="0.94666666666666666"/>
    <n v="0.98170000000000002"/>
    <n v="0.95830000000000004"/>
    <n v="97"/>
    <n v="93"/>
    <n v="91"/>
    <n v="94"/>
    <n v="96"/>
    <n v="97"/>
    <s v="Banyan Realty Advisors"/>
    <m/>
    <n v="28.484100000000002"/>
    <n v="-81.405199999999994"/>
  </r>
  <r>
    <n v="648"/>
    <x v="42"/>
    <s v="Orange - Family - Active"/>
    <x v="2"/>
    <s v="Pointe Vista II"/>
    <s v="HC4 '97|S '98"/>
    <s v="Family"/>
    <s v="Active"/>
    <n v="1"/>
    <n v="288"/>
    <n v="1728"/>
    <n v="1700"/>
    <n v="0.98379629629629628"/>
    <n v="0"/>
    <n v="288"/>
    <m/>
    <n v="288"/>
    <m/>
    <m/>
    <m/>
    <m/>
    <n v="0.98379629629629628"/>
    <n v="0.97160000000000002"/>
    <n v="0.96350000000000002"/>
    <n v="287"/>
    <n v="280"/>
    <n v="280"/>
    <n v="287"/>
    <n v="282"/>
    <n v="284"/>
    <s v="Banyan Realty Advisors"/>
    <m/>
    <n v="28.484100000000002"/>
    <n v="-81.405199999999994"/>
  </r>
  <r>
    <n v="220"/>
    <x v="42"/>
    <s v="Orange - Family - Active"/>
    <x v="2"/>
    <s v="Ravenna"/>
    <s v="HC9 '96"/>
    <s v="Family"/>
    <s v="Active"/>
    <n v="1"/>
    <n v="228"/>
    <n v="1368"/>
    <n v="1357"/>
    <n v="0.99195906432748537"/>
    <n v="0"/>
    <n v="228"/>
    <m/>
    <n v="228"/>
    <m/>
    <m/>
    <m/>
    <m/>
    <n v="0.99195906432748537"/>
    <n v="0.99199999999999999"/>
    <n v="0.9788"/>
    <n v="226"/>
    <n v="227"/>
    <n v="228"/>
    <n v="226"/>
    <n v="225"/>
    <n v="225"/>
    <s v="Avanath Capital Management LLC"/>
    <m/>
    <n v="28.5562"/>
    <n v="-81.224599999999995"/>
  </r>
  <r>
    <n v="688"/>
    <x v="42"/>
    <s v="Orange - Family - Active"/>
    <x v="2"/>
    <s v="Ridge Club"/>
    <s v="HC4 '14|HC9 '92|B '14"/>
    <s v="Family"/>
    <s v="Active"/>
    <n v="1"/>
    <n v="216"/>
    <n v="1296"/>
    <n v="1276"/>
    <n v="0.98456790123456794"/>
    <n v="0"/>
    <n v="216"/>
    <m/>
    <n v="216"/>
    <m/>
    <m/>
    <m/>
    <m/>
    <n v="0.98456790123456794"/>
    <n v="0.97760000000000002"/>
    <n v="0.95520000000000005"/>
    <n v="213"/>
    <n v="215"/>
    <n v="216"/>
    <n v="208"/>
    <n v="211"/>
    <n v="213"/>
    <s v="Dalcor Holdings LLC"/>
    <m/>
    <n v="28.472999999999999"/>
    <n v="-81.438599999999994"/>
  </r>
  <r>
    <n v="689"/>
    <x v="42"/>
    <s v="Orange - Family - Active"/>
    <x v="2"/>
    <s v="Ridge Club II"/>
    <s v="HC4 '14|HC9 '95|B '14|S '94"/>
    <s v="Family"/>
    <s v="Active"/>
    <n v="1"/>
    <n v="156"/>
    <n v="936"/>
    <n v="923"/>
    <n v="0.98611111111111116"/>
    <n v="0"/>
    <n v="156"/>
    <m/>
    <n v="156"/>
    <m/>
    <m/>
    <m/>
    <m/>
    <n v="0.98611111111111116"/>
    <n v="0.96899999999999997"/>
    <n v="0.94340000000000002"/>
    <n v="156"/>
    <n v="155"/>
    <n v="155"/>
    <n v="155"/>
    <n v="151"/>
    <n v="151"/>
    <s v="Dalcor Holdings LLC"/>
    <m/>
    <n v="28.473500000000001"/>
    <n v="-81.436800000000005"/>
  </r>
  <r>
    <n v="699"/>
    <x v="42"/>
    <s v="Orange - Family - Active"/>
    <x v="2"/>
    <s v="River Reach - Orlando"/>
    <s v="HC9 '94"/>
    <s v="Family"/>
    <s v="Active"/>
    <n v="1"/>
    <n v="300"/>
    <n v="1800"/>
    <n v="1771"/>
    <n v="0.98388888888888892"/>
    <n v="0"/>
    <n v="300"/>
    <m/>
    <n v="300"/>
    <m/>
    <m/>
    <m/>
    <m/>
    <n v="0.98388888888888892"/>
    <n v="0.98060000000000003"/>
    <n v="0.93440000000000001"/>
    <n v="294"/>
    <n v="294"/>
    <n v="292"/>
    <n v="296"/>
    <n v="300"/>
    <n v="295"/>
    <s v="Lakeside Capital Advisors LP"/>
    <m/>
    <n v="28.561"/>
    <n v="-81.1999"/>
  </r>
  <r>
    <n v="2540"/>
    <x v="42"/>
    <s v="Orange - Family - Active"/>
    <x v="2"/>
    <s v="River Ridge"/>
    <s v="HC4 '11|LB '11"/>
    <s v="Family"/>
    <s v="Active"/>
    <n v="1"/>
    <n v="160"/>
    <n v="960"/>
    <n v="945"/>
    <n v="0.984375"/>
    <n v="0"/>
    <n v="160"/>
    <m/>
    <n v="160"/>
    <m/>
    <m/>
    <m/>
    <m/>
    <n v="0.984375"/>
    <n v="0.98750000000000004"/>
    <n v="0.99790000000000001"/>
    <n v="160"/>
    <n v="157"/>
    <n v="156"/>
    <n v="158"/>
    <n v="157"/>
    <n v="157"/>
    <s v="Southern Affordable Services Inc."/>
    <m/>
    <n v="28.50939"/>
    <n v="-81.242416000000006"/>
  </r>
  <r>
    <n v="739"/>
    <x v="42"/>
    <s v="Orange - Family - Active"/>
    <x v="2"/>
    <s v="San Jose of Seminole"/>
    <s v="HC9 '92|H '92"/>
    <s v="Family"/>
    <s v="Active"/>
    <n v="1"/>
    <n v="121"/>
    <n v="726"/>
    <n v="710"/>
    <n v="0.97796143250688705"/>
    <n v="0"/>
    <n v="121"/>
    <m/>
    <n v="121"/>
    <m/>
    <m/>
    <m/>
    <m/>
    <n v="0.97796143250688705"/>
    <n v="0.98899999999999999"/>
    <n v="0.98350000000000004"/>
    <n v="120"/>
    <n v="119"/>
    <n v="119"/>
    <n v="120"/>
    <n v="118"/>
    <n v="114"/>
    <s v="Royal American Development Inc."/>
    <m/>
    <n v="28.618500000000001"/>
    <n v="-81.314499999999995"/>
  </r>
  <r>
    <n v="921"/>
    <x v="42"/>
    <s v="Orange - Family - Active"/>
    <x v="2"/>
    <s v="San Rocco"/>
    <s v="S '98"/>
    <s v="Family"/>
    <s v="Active"/>
    <n v="1"/>
    <n v="172"/>
    <n v="1032"/>
    <n v="1024"/>
    <n v="0.99224806201550386"/>
    <n v="0"/>
    <n v="172"/>
    <m/>
    <n v="172"/>
    <m/>
    <m/>
    <m/>
    <m/>
    <n v="0.99224806201550386"/>
    <n v="0.98350000000000004"/>
    <n v="0.99029999999999996"/>
    <n v="170"/>
    <n v="170"/>
    <n v="170"/>
    <n v="171"/>
    <n v="171"/>
    <n v="172"/>
    <s v="Avanath Capital Management LLC"/>
    <m/>
    <n v="28.499500000000001"/>
    <n v="-81.442599999999999"/>
  </r>
  <r>
    <n v="742"/>
    <x v="42"/>
    <s v="Orange - Family - Active"/>
    <x v="2"/>
    <s v="Sand Lake Pointe"/>
    <s v="HC9 '00|S '00"/>
    <s v="Family"/>
    <s v="Active"/>
    <n v="1"/>
    <n v="312"/>
    <n v="1872"/>
    <n v="1859"/>
    <n v="0.99305555555555558"/>
    <n v="0"/>
    <n v="312"/>
    <m/>
    <n v="312"/>
    <m/>
    <m/>
    <m/>
    <m/>
    <n v="0.99305555555555558"/>
    <n v="0.98719999999999997"/>
    <n v="0.98450000000000004"/>
    <n v="308"/>
    <n v="308"/>
    <n v="309"/>
    <n v="310"/>
    <n v="312"/>
    <n v="312"/>
    <s v="Banyan Realty Advisors"/>
    <m/>
    <n v="28.452999999999999"/>
    <n v="-81.378799999999998"/>
  </r>
  <r>
    <n v="766"/>
    <x v="42"/>
    <s v="Orange - Family - Active"/>
    <x v="2"/>
    <s v="Seminole Ridge"/>
    <s v="HC4 '00|B '99"/>
    <s v="Family"/>
    <s v="Active"/>
    <n v="1"/>
    <n v="240"/>
    <n v="1440"/>
    <n v="1408"/>
    <n v="0.97777777777777775"/>
    <n v="0"/>
    <n v="240"/>
    <m/>
    <n v="240"/>
    <m/>
    <m/>
    <m/>
    <m/>
    <n v="0.97777777777777775"/>
    <n v="0.95830000000000004"/>
    <n v="0.95209999999999995"/>
    <n v="234"/>
    <n v="232"/>
    <n v="228"/>
    <n v="240"/>
    <n v="239"/>
    <n v="235"/>
    <s v="Springboard Affordable Housing LLC"/>
    <m/>
    <n v="28.580200000000001"/>
    <n v="-81.480099999999993"/>
  </r>
  <r>
    <n v="1168"/>
    <x v="42"/>
    <s v="Orange - Family - Active"/>
    <x v="2"/>
    <s v="Silver Hills"/>
    <s v="HC9 '02"/>
    <s v="Family"/>
    <s v="Active"/>
    <n v="1"/>
    <n v="272"/>
    <n v="1632"/>
    <n v="1602"/>
    <n v="0.98161764705882348"/>
    <n v="0"/>
    <n v="272"/>
    <m/>
    <n v="272"/>
    <m/>
    <m/>
    <m/>
    <m/>
    <n v="0.98161764705882348"/>
    <n v="0.99260000000000004"/>
    <n v="0.97919999999999996"/>
    <n v="264"/>
    <n v="264"/>
    <n v="266"/>
    <n v="270"/>
    <n v="269"/>
    <n v="269"/>
    <s v="Leland Enterprises Inc."/>
    <m/>
    <n v="28.578299999999999"/>
    <n v="-81.482399999999998"/>
  </r>
  <r>
    <n v="810"/>
    <x v="42"/>
    <s v="Orange - Family - Active"/>
    <x v="2"/>
    <s v="Stonebridge Landings I"/>
    <s v="HC4 '00|B '98"/>
    <s v="Family"/>
    <s v="Active"/>
    <n v="1"/>
    <n v="272"/>
    <n v="1632"/>
    <n v="1632"/>
    <n v="1"/>
    <n v="0"/>
    <n v="272"/>
    <m/>
    <n v="272"/>
    <m/>
    <m/>
    <m/>
    <m/>
    <n v="1"/>
    <n v="0.99819999999999998"/>
    <n v="0.99570000000000003"/>
    <n v="272"/>
    <n v="272"/>
    <n v="272"/>
    <n v="272"/>
    <n v="272"/>
    <n v="272"/>
    <s v="Read Property Group LLC"/>
    <m/>
    <n v="28.4864"/>
    <n v="-81.283299999999997"/>
  </r>
  <r>
    <n v="814"/>
    <x v="42"/>
    <s v="Orange - Family - Active"/>
    <x v="2"/>
    <s v="Studio Concord"/>
    <s v="HC9 '93"/>
    <s v="Family"/>
    <s v="Active"/>
    <n v="1"/>
    <n v="26"/>
    <n v="0"/>
    <n v="0"/>
    <n v="0"/>
    <n v="0"/>
    <n v="26"/>
    <m/>
    <n v="26"/>
    <m/>
    <m/>
    <m/>
    <m/>
    <m/>
    <m/>
    <m/>
    <m/>
    <m/>
    <m/>
    <m/>
    <m/>
    <m/>
    <s v="JJWIN LLC"/>
    <m/>
    <n v="28.550889999999999"/>
    <n v="-81.392849999999996"/>
  </r>
  <r>
    <n v="1146"/>
    <x v="42"/>
    <s v="Orange - Family - Active"/>
    <x v="2"/>
    <s v="Sumerset Housing"/>
    <s v="HC4 '03|B '02|S '02"/>
    <s v="Family"/>
    <s v="Active"/>
    <n v="1"/>
    <n v="148"/>
    <n v="888"/>
    <n v="811"/>
    <n v="0.91328828828828834"/>
    <n v="0"/>
    <n v="148"/>
    <m/>
    <n v="148"/>
    <m/>
    <m/>
    <m/>
    <m/>
    <n v="0.91328828828828834"/>
    <n v="0.96509999999999996"/>
    <n v="0.96060000000000001"/>
    <n v="136"/>
    <n v="137"/>
    <n v="133"/>
    <n v="134"/>
    <n v="134"/>
    <n v="137"/>
    <s v="Richelson Enterprises"/>
    <m/>
    <n v="28.605899999999998"/>
    <n v="-81.3964"/>
  </r>
  <r>
    <n v="2253"/>
    <x v="42"/>
    <s v="Orange - Family - Active"/>
    <x v="2"/>
    <s v="Taylor"/>
    <s v="HC9 '12"/>
    <s v="Family"/>
    <s v="Active"/>
    <n v="1"/>
    <n v="101"/>
    <n v="606"/>
    <n v="605"/>
    <n v="0.99834983498349839"/>
    <n v="0"/>
    <n v="101"/>
    <m/>
    <n v="101"/>
    <m/>
    <m/>
    <n v="11"/>
    <m/>
    <n v="0.99834983498349839"/>
    <n v="0.99009999999999998"/>
    <n v="0.99829999999999997"/>
    <n v="101"/>
    <n v="100"/>
    <n v="101"/>
    <n v="101"/>
    <n v="101"/>
    <n v="101"/>
    <s v="Center for Affordable Housing Inc."/>
    <n v="101"/>
    <n v="28.661583333333301"/>
    <n v="-81.508416666666704"/>
  </r>
  <r>
    <n v="852"/>
    <x v="42"/>
    <s v="Orange - Family - Active"/>
    <x v="2"/>
    <s v="Timber Sound"/>
    <s v="HC9 '96|S '97"/>
    <s v="Family"/>
    <s v="Active"/>
    <n v="1"/>
    <n v="80"/>
    <n v="480"/>
    <n v="462"/>
    <n v="0.96250000000000002"/>
    <n v="0"/>
    <n v="80"/>
    <m/>
    <n v="80"/>
    <m/>
    <m/>
    <m/>
    <m/>
    <n v="0.96250000000000002"/>
    <n v="0.97919999999999996"/>
    <n v="0.9667"/>
    <n v="74"/>
    <n v="77"/>
    <n v="79"/>
    <n v="79"/>
    <n v="77"/>
    <n v="76"/>
    <s v="Leland Enterprises Inc."/>
    <m/>
    <n v="28.527799999999999"/>
    <n v="-81.444900000000004"/>
  </r>
  <r>
    <n v="853"/>
    <x v="42"/>
    <s v="Orange - Family - Active"/>
    <x v="2"/>
    <s v="Timber Sound II"/>
    <s v="HC9 '97"/>
    <s v="Family"/>
    <s v="Active"/>
    <n v="1"/>
    <n v="160"/>
    <n v="960"/>
    <n v="905"/>
    <n v="0.94270833333333337"/>
    <n v="0"/>
    <n v="160"/>
    <m/>
    <n v="160"/>
    <m/>
    <m/>
    <m/>
    <m/>
    <n v="0.94270833333333337"/>
    <n v="0.95420000000000005"/>
    <n v="0.92500000000000004"/>
    <n v="154"/>
    <n v="150"/>
    <n v="148"/>
    <n v="150"/>
    <n v="151"/>
    <n v="152"/>
    <s v="Leland Enterprises Inc."/>
    <m/>
    <n v="28.527799999999999"/>
    <n v="-81.444900000000004"/>
  </r>
  <r>
    <n v="883"/>
    <x v="42"/>
    <s v="Orange - Family - Active"/>
    <x v="2"/>
    <s v="Valencia Forest"/>
    <s v="HC4 '01|B '99"/>
    <s v="Family"/>
    <s v="Active"/>
    <n v="1"/>
    <n v="336"/>
    <n v="2016"/>
    <n v="1983"/>
    <n v="0.98363095238095233"/>
    <n v="0"/>
    <n v="336"/>
    <m/>
    <n v="336"/>
    <m/>
    <m/>
    <m/>
    <m/>
    <n v="0.98363095238095233"/>
    <n v="0.98119999999999996"/>
    <n v="0.98160000000000003"/>
    <n v="331"/>
    <n v="333"/>
    <n v="329"/>
    <n v="335"/>
    <n v="328"/>
    <n v="327"/>
    <s v="CED Companies"/>
    <m/>
    <n v="28.556000000000001"/>
    <n v="-81.271500000000003"/>
  </r>
  <r>
    <n v="882"/>
    <x v="42"/>
    <s v="Orange - Family - Active"/>
    <x v="2"/>
    <s v="Valencia Park"/>
    <s v="HC9 '93"/>
    <s v="Family"/>
    <s v="Active"/>
    <n v="1"/>
    <n v="208"/>
    <n v="1248"/>
    <n v="1204"/>
    <n v="0.96474358974358976"/>
    <n v="0"/>
    <n v="208"/>
    <m/>
    <n v="208"/>
    <m/>
    <m/>
    <m/>
    <m/>
    <n v="0.96474358974358976"/>
    <n v="0.96789999999999998"/>
    <n v="0.95379999999999998"/>
    <n v="203"/>
    <n v="199"/>
    <n v="195"/>
    <n v="200"/>
    <n v="205"/>
    <n v="202"/>
    <s v="Cohen and Associates LLC"/>
    <m/>
    <n v="28.550899999999999"/>
    <n v="-81.266499999999994"/>
  </r>
  <r>
    <n v="1032"/>
    <x v="42"/>
    <s v="Orange - Family - Active"/>
    <x v="2"/>
    <s v="Valencia Trace"/>
    <s v="HC4 '02|B '02"/>
    <s v="Family"/>
    <s v="Active"/>
    <n v="1"/>
    <n v="229"/>
    <n v="1374"/>
    <n v="1347"/>
    <n v="0.98034934497816595"/>
    <n v="0"/>
    <n v="229"/>
    <m/>
    <n v="229"/>
    <m/>
    <m/>
    <m/>
    <m/>
    <n v="0.98034934497816595"/>
    <n v="0.98909999999999998"/>
    <n v="0.98250000000000004"/>
    <n v="222"/>
    <n v="223"/>
    <n v="222"/>
    <n v="227"/>
    <n v="226"/>
    <n v="227"/>
    <s v="Davis Heritage Ltd."/>
    <m/>
    <n v="28.546416000000001"/>
    <n v="-81.253659999999996"/>
  </r>
  <r>
    <n v="919"/>
    <x v="42"/>
    <s v="Orange - Family - Active"/>
    <x v="2"/>
    <s v="Watauga Woods"/>
    <s v="HC9 '92"/>
    <s v="Family"/>
    <s v="Active"/>
    <n v="1"/>
    <n v="216"/>
    <n v="1296"/>
    <n v="1256"/>
    <n v="0.96913580246913578"/>
    <n v="0"/>
    <n v="216"/>
    <m/>
    <n v="216"/>
    <m/>
    <m/>
    <m/>
    <m/>
    <n v="0.96913580246913578"/>
    <n v="0.97529999999999994"/>
    <n v="0.9738"/>
    <n v="209"/>
    <n v="210"/>
    <n v="209"/>
    <n v="211"/>
    <n v="208"/>
    <n v="209"/>
    <s v="Southport Financial Services, Inc"/>
    <m/>
    <n v="28.523599999999998"/>
    <n v="-81.335099999999997"/>
  </r>
  <r>
    <n v="928"/>
    <x v="42"/>
    <s v="Orange - Family - Active"/>
    <x v="2"/>
    <s v="Waterford Pointe"/>
    <s v="HC4 '02|B '00"/>
    <s v="Family"/>
    <s v="Active"/>
    <n v="1"/>
    <n v="240"/>
    <n v="1440"/>
    <n v="1423"/>
    <n v="0.98819444444444449"/>
    <n v="0"/>
    <n v="240"/>
    <m/>
    <n v="240"/>
    <m/>
    <m/>
    <m/>
    <m/>
    <n v="0.98819444444444449"/>
    <n v="0.97919999999999996"/>
    <n v="0.98540000000000005"/>
    <n v="235"/>
    <n v="238"/>
    <n v="237"/>
    <n v="237"/>
    <n v="238"/>
    <n v="238"/>
    <s v="Banyan Realty Advisors"/>
    <m/>
    <n v="28.560600000000001"/>
    <n v="-81.194400000000002"/>
  </r>
  <r>
    <n v="1197"/>
    <x v="42"/>
    <s v="Orange - Family - Active"/>
    <x v="2"/>
    <s v="Wellesley"/>
    <s v="HC4 '03|B '02|S '02"/>
    <s v="Family"/>
    <s v="Active"/>
    <n v="1"/>
    <n v="312"/>
    <n v="1872"/>
    <n v="1854"/>
    <n v="0.99038461538461542"/>
    <n v="0"/>
    <n v="312"/>
    <m/>
    <n v="312"/>
    <m/>
    <m/>
    <m/>
    <m/>
    <n v="0.99038461538461542"/>
    <n v="0.9909"/>
    <n v="0.99890000000000001"/>
    <n v="310"/>
    <n v="309"/>
    <n v="311"/>
    <n v="309"/>
    <n v="306"/>
    <n v="309"/>
    <s v="Starwood Capital Group"/>
    <m/>
    <n v="28.548300000000001"/>
    <n v="-81.504000000000005"/>
  </r>
  <r>
    <n v="1012"/>
    <x v="42"/>
    <s v="Orange - Family - Active"/>
    <x v="2"/>
    <s v="Wentworth"/>
    <s v="HC4 '98"/>
    <s v="Family"/>
    <s v="Active"/>
    <n v="1"/>
    <n v="264"/>
    <n v="1584"/>
    <n v="1552"/>
    <n v="0.97979797979797978"/>
    <n v="0"/>
    <n v="264"/>
    <m/>
    <n v="264"/>
    <m/>
    <m/>
    <m/>
    <m/>
    <n v="0.97979797979797978"/>
    <n v="0.98550000000000004"/>
    <n v="0.99309999999999998"/>
    <n v="260"/>
    <n v="259"/>
    <n v="259"/>
    <n v="263"/>
    <n v="259"/>
    <n v="252"/>
    <s v="Starwood Capital Group"/>
    <m/>
    <n v="28.543800000000001"/>
    <n v="-81.241"/>
  </r>
  <r>
    <n v="938"/>
    <x v="42"/>
    <s v="Orange - Family - Active"/>
    <x v="2"/>
    <s v="Wentworth II"/>
    <s v="ELI '11|HC4 '99|B '99"/>
    <s v="Family"/>
    <s v="Active"/>
    <n v="1"/>
    <n v="264"/>
    <n v="1584"/>
    <n v="1551"/>
    <n v="0.97916666666666663"/>
    <n v="0"/>
    <n v="264"/>
    <m/>
    <n v="264"/>
    <m/>
    <m/>
    <n v="25"/>
    <m/>
    <n v="0.97916666666666663"/>
    <n v="0.98419999999999996"/>
    <n v="0.98860000000000003"/>
    <n v="260"/>
    <n v="262"/>
    <n v="257"/>
    <n v="255"/>
    <n v="261"/>
    <n v="256"/>
    <s v="Starwood Capital Group"/>
    <m/>
    <n v="28.543800000000001"/>
    <n v="-81.241"/>
  </r>
  <r>
    <n v="943"/>
    <x v="42"/>
    <s v="Orange - Family - Active"/>
    <x v="2"/>
    <s v="West Pointe Villas"/>
    <s v="HC4 '02|S '00"/>
    <s v="Family"/>
    <s v="Active"/>
    <n v="1"/>
    <n v="288"/>
    <n v="1728"/>
    <n v="1715"/>
    <n v="0.99247685185185186"/>
    <n v="0"/>
    <n v="288"/>
    <m/>
    <n v="288"/>
    <m/>
    <m/>
    <m/>
    <m/>
    <n v="0.99247685185185186"/>
    <n v="0.9919"/>
    <n v="0.98319999999999996"/>
    <n v="286"/>
    <n v="286"/>
    <n v="287"/>
    <n v="288"/>
    <n v="283"/>
    <n v="285"/>
    <s v="Banyan Realty Advisors"/>
    <m/>
    <n v="28.5503"/>
    <n v="-81.604200000000006"/>
  </r>
  <r>
    <n v="944"/>
    <x v="42"/>
    <s v="Orange - Family - Active"/>
    <x v="2"/>
    <s v="Westbrook"/>
    <s v="HC4 '99|B '98"/>
    <s v="Family"/>
    <s v="Active"/>
    <n v="1"/>
    <n v="234"/>
    <n v="1404"/>
    <n v="1394"/>
    <n v="0.99287749287749283"/>
    <n v="0"/>
    <n v="234"/>
    <m/>
    <n v="234"/>
    <m/>
    <m/>
    <m/>
    <m/>
    <n v="0.99287749287749283"/>
    <n v="0.99360000000000004"/>
    <n v="1"/>
    <n v="234"/>
    <n v="233"/>
    <n v="230"/>
    <n v="233"/>
    <n v="232"/>
    <n v="232"/>
    <s v="Starwood Capital Group"/>
    <m/>
    <n v="28.489799999999999"/>
    <n v="-81.462800000000001"/>
  </r>
  <r>
    <n v="970"/>
    <x v="42"/>
    <s v="Orange - Family - Active"/>
    <x v="2"/>
    <s v="Willow Key"/>
    <s v="HC4 '99|B '98"/>
    <s v="Family"/>
    <s v="Active"/>
    <n v="1"/>
    <n v="384"/>
    <n v="2304"/>
    <n v="2198"/>
    <n v="0.95399305555555558"/>
    <n v="0"/>
    <n v="384"/>
    <m/>
    <n v="384"/>
    <m/>
    <m/>
    <m/>
    <m/>
    <n v="0.95399305555555558"/>
    <n v="0.96220000000000006"/>
    <n v="0.96479999999999999"/>
    <n v="364"/>
    <n v="368"/>
    <n v="372"/>
    <n v="366"/>
    <n v="363"/>
    <n v="365"/>
    <s v="Picerne Affordable Development, LLC"/>
    <m/>
    <n v="28.5105"/>
    <n v="-81.456000000000003"/>
  </r>
  <r>
    <n v="971"/>
    <x v="42"/>
    <s v="Orange - Family - Active"/>
    <x v="2"/>
    <s v="Willow Lake - Apopka"/>
    <s v="ELI '10|HC4 '98"/>
    <s v="Family"/>
    <s v="Active"/>
    <n v="1"/>
    <n v="428"/>
    <n v="2568"/>
    <n v="2535"/>
    <n v="0.98714953271028039"/>
    <n v="0"/>
    <n v="428"/>
    <m/>
    <n v="428"/>
    <m/>
    <m/>
    <n v="33"/>
    <m/>
    <n v="0.98714953271028039"/>
    <n v="0.96609999999999996"/>
    <n v="0.99729999999999996"/>
    <n v="420"/>
    <n v="428"/>
    <n v="423"/>
    <n v="423"/>
    <n v="421"/>
    <n v="420"/>
    <s v="Starwood Capital Group"/>
    <m/>
    <n v="28.671099999999999"/>
    <n v="-81.4726"/>
  </r>
  <r>
    <n v="998"/>
    <x v="42"/>
    <s v="Orange - Family - Active"/>
    <x v="2"/>
    <s v="Woodhill"/>
    <s v="HC9 '96|S '95"/>
    <s v="Family"/>
    <s v="Active"/>
    <n v="1"/>
    <n v="450"/>
    <n v="2700"/>
    <n v="2665"/>
    <n v="0.98703703703703705"/>
    <n v="0"/>
    <n v="450"/>
    <m/>
    <n v="450"/>
    <m/>
    <m/>
    <m/>
    <m/>
    <n v="0.98703703703703705"/>
    <n v="0.93520000000000003"/>
    <n v="0.99480000000000002"/>
    <n v="447"/>
    <n v="438"/>
    <n v="445"/>
    <n v="449"/>
    <n v="440"/>
    <n v="446"/>
    <s v="Starwood Capital Group"/>
    <m/>
    <n v="28.557500000000001"/>
    <n v="-81.485100000000003"/>
  </r>
  <r>
    <n v="1002"/>
    <x v="42"/>
    <s v="Orange - Family - Active"/>
    <x v="2"/>
    <s v="Woodridge - Orlando"/>
    <s v="HC4 '99|B '99"/>
    <s v="Family"/>
    <s v="Active"/>
    <n v="1"/>
    <n v="254"/>
    <n v="1270"/>
    <n v="1266"/>
    <n v="0.99685039370078743"/>
    <n v="0"/>
    <n v="254"/>
    <m/>
    <n v="254"/>
    <m/>
    <m/>
    <m/>
    <m/>
    <n v="0.99685039370078743"/>
    <n v="0.98880000000000001"/>
    <n v="0.99670000000000003"/>
    <m/>
    <n v="251"/>
    <n v="254"/>
    <n v="253"/>
    <n v="254"/>
    <n v="254"/>
    <s v="Starwood Capital Group"/>
    <m/>
    <n v="28.5549"/>
    <n v="-81.489000000000004"/>
  </r>
  <r>
    <n v="2899"/>
    <x v="42"/>
    <s v="Orange - Family - Pipeline"/>
    <x v="3"/>
    <s v="Goldenrod Pointe"/>
    <s v="HC4 '16|LB '16"/>
    <s v="Family"/>
    <s v="Pipeline"/>
    <n v="1"/>
    <n v="70"/>
    <n v="70"/>
    <n v="70"/>
    <n v="1"/>
    <m/>
    <n v="70"/>
    <m/>
    <n v="70"/>
    <m/>
    <m/>
    <m/>
    <m/>
    <n v="1"/>
    <m/>
    <m/>
    <n v="70"/>
    <m/>
    <m/>
    <m/>
    <m/>
    <m/>
    <m/>
    <m/>
    <m/>
    <m/>
  </r>
  <r>
    <n v="2803"/>
    <x v="42"/>
    <s v="Orange - Family - Pipeline"/>
    <x v="3"/>
    <s v="Landstar Park"/>
    <s v="HC4 '15|LB '15"/>
    <s v="Family"/>
    <s v="Pipeline"/>
    <n v="1"/>
    <n v="156"/>
    <n v="0"/>
    <n v="0"/>
    <n v="0"/>
    <n v="0"/>
    <n v="156"/>
    <m/>
    <n v="156"/>
    <m/>
    <m/>
    <m/>
    <m/>
    <m/>
    <m/>
    <m/>
    <m/>
    <m/>
    <m/>
    <m/>
    <m/>
    <m/>
    <m/>
    <m/>
    <m/>
    <m/>
  </r>
  <r>
    <n v="2855"/>
    <x v="42"/>
    <s v="Orange - Family - Pipeline"/>
    <x v="3"/>
    <s v="Wellington Park"/>
    <s v="HC9 '16"/>
    <s v="Family"/>
    <s v="Pipeline"/>
    <n v="1"/>
    <n v="120"/>
    <n v="0"/>
    <n v="0"/>
    <n v="0"/>
    <n v="0"/>
    <n v="120"/>
    <m/>
    <n v="120"/>
    <m/>
    <m/>
    <n v="6"/>
    <m/>
    <m/>
    <m/>
    <m/>
    <m/>
    <m/>
    <m/>
    <m/>
    <m/>
    <m/>
    <m/>
    <m/>
    <n v="28.677008000000001"/>
    <n v="-81.487324999999998"/>
  </r>
  <r>
    <n v="2925"/>
    <x v="42"/>
    <s v="Orange - Family - Pipeline"/>
    <x v="3"/>
    <s v="Westwood Park"/>
    <s v="HC4 '17|LB '17"/>
    <s v="Family"/>
    <s v="Pipeline"/>
    <n v="1"/>
    <n v="178"/>
    <n v="0"/>
    <n v="0"/>
    <n v="0"/>
    <m/>
    <n v="178"/>
    <m/>
    <n v="178"/>
    <m/>
    <m/>
    <m/>
    <m/>
    <m/>
    <m/>
    <m/>
    <m/>
    <m/>
    <m/>
    <m/>
    <m/>
    <m/>
    <m/>
    <m/>
    <m/>
    <m/>
  </r>
  <r>
    <n v="35"/>
    <x v="42"/>
    <s v="Orange - Family|MR - Active"/>
    <x v="4"/>
    <s v="Anderson Oaks"/>
    <s v="H '92"/>
    <s v="Family|MR"/>
    <s v="Active"/>
    <n v="1"/>
    <n v="12"/>
    <n v="72"/>
    <n v="72"/>
    <n v="1"/>
    <n v="9"/>
    <n v="12"/>
    <m/>
    <n v="12"/>
    <m/>
    <m/>
    <m/>
    <m/>
    <n v="1"/>
    <n v="0.97219999999999995"/>
    <n v="0.93059999999999998"/>
    <n v="12"/>
    <n v="12"/>
    <n v="12"/>
    <n v="12"/>
    <n v="12"/>
    <n v="12"/>
    <s v="Central Florida H.A.N.D.S."/>
    <m/>
    <n v="28.5366"/>
    <n v="-81.367900000000006"/>
  </r>
  <r>
    <n v="49"/>
    <x v="42"/>
    <s v="Orange - Family|MR - Active"/>
    <x v="4"/>
    <s v="Ashley Place"/>
    <s v="S '89"/>
    <s v="Family|MR"/>
    <s v="Active"/>
    <n v="1"/>
    <n v="96"/>
    <n v="576"/>
    <n v="569"/>
    <n v="0.98784722222222221"/>
    <n v="57"/>
    <n v="39"/>
    <m/>
    <n v="39"/>
    <m/>
    <m/>
    <m/>
    <m/>
    <n v="0.98784722222222221"/>
    <n v="0.99480000000000002"/>
    <n v="0.98260000000000003"/>
    <n v="96"/>
    <n v="96"/>
    <n v="96"/>
    <n v="95"/>
    <n v="96"/>
    <n v="90"/>
    <s v="Leland Enterprises Inc."/>
    <m/>
    <n v="28.498899999999999"/>
    <n v="-81.294499999999999"/>
  </r>
  <r>
    <n v="1313"/>
    <x v="42"/>
    <s v="Orange - Family|MR - Active"/>
    <x v="4"/>
    <s v="Belle Isle"/>
    <s v="HC9 '03"/>
    <s v="Family|MR"/>
    <s v="Active"/>
    <n v="1"/>
    <n v="336"/>
    <n v="2016"/>
    <n v="1979"/>
    <n v="0.98164682539682535"/>
    <n v="84"/>
    <n v="252"/>
    <m/>
    <n v="252"/>
    <m/>
    <m/>
    <m/>
    <m/>
    <n v="0.98164682539682535"/>
    <n v="0.98209999999999997"/>
    <n v="0.98209999999999997"/>
    <n v="326"/>
    <n v="327"/>
    <n v="332"/>
    <n v="332"/>
    <n v="331"/>
    <n v="331"/>
    <s v="CED Companies"/>
    <m/>
    <n v="28.473400000000002"/>
    <n v="-81.329700000000003"/>
  </r>
  <r>
    <n v="1803"/>
    <x v="42"/>
    <s v="Orange - Family|MR - Active"/>
    <x v="4"/>
    <s v="Fountains at Millenia I"/>
    <s v="HC9 '06"/>
    <s v="Family|MR"/>
    <s v="Active"/>
    <n v="1"/>
    <n v="162"/>
    <n v="972"/>
    <n v="951"/>
    <n v="0.97839506172839508"/>
    <n v="17"/>
    <n v="145"/>
    <m/>
    <n v="145"/>
    <m/>
    <m/>
    <m/>
    <m/>
    <n v="0.97839506172839508"/>
    <n v="0.98460000000000003"/>
    <n v="0.98870000000000002"/>
    <n v="153"/>
    <n v="159"/>
    <n v="159"/>
    <n v="159"/>
    <n v="160"/>
    <n v="161"/>
    <s v="Atlantic Housing Partners, LLLP"/>
    <m/>
    <n v="28.472200000000001"/>
    <n v="-81.439599999999999"/>
  </r>
  <r>
    <n v="1941"/>
    <x v="42"/>
    <s v="Orange - Family|MR - Active"/>
    <x v="4"/>
    <s v="Fountains at Millenia III"/>
    <s v="ELI '07|HC4 '07|LB '07|S '07"/>
    <s v="Family|MR"/>
    <s v="Active"/>
    <n v="1"/>
    <n v="82"/>
    <n v="492"/>
    <n v="492"/>
    <n v="1"/>
    <n v="24"/>
    <n v="58"/>
    <m/>
    <n v="58"/>
    <m/>
    <m/>
    <m/>
    <m/>
    <n v="1"/>
    <n v="0.98780000000000001"/>
    <n v="0.98370000000000002"/>
    <n v="82"/>
    <n v="82"/>
    <n v="82"/>
    <n v="82"/>
    <n v="82"/>
    <n v="82"/>
    <s v="Atlantic Housing Partners, LLLP"/>
    <m/>
    <n v="28.472999999999999"/>
    <n v="-81.442300000000003"/>
  </r>
  <r>
    <n v="1076"/>
    <x v="42"/>
    <s v="Orange - Family|MR - Active"/>
    <x v="4"/>
    <s v="Glenn on Millenia Boulevard"/>
    <s v="HC4 '02|S '01"/>
    <s v="Family|MR"/>
    <s v="Active"/>
    <n v="1"/>
    <n v="192"/>
    <n v="1152"/>
    <n v="1132"/>
    <n v="0.98263888888888884"/>
    <n v="19"/>
    <n v="173"/>
    <m/>
    <n v="173"/>
    <m/>
    <m/>
    <m/>
    <m/>
    <n v="0.98263888888888884"/>
    <n v="0.98350000000000004"/>
    <n v="0.98780000000000001"/>
    <n v="187"/>
    <n v="190"/>
    <n v="188"/>
    <n v="190"/>
    <n v="189"/>
    <n v="188"/>
    <s v="CED Companies"/>
    <m/>
    <n v="28.4757"/>
    <n v="-81.442099999999996"/>
  </r>
  <r>
    <n v="300"/>
    <x v="42"/>
    <s v="Orange - Family|MR - Active"/>
    <x v="4"/>
    <s v="Grand Reserve at Lee Vista"/>
    <s v="HC4 '95|B '04"/>
    <s v="Family|MR"/>
    <s v="Active"/>
    <n v="1"/>
    <n v="338"/>
    <n v="2028"/>
    <n v="1801"/>
    <n v="0.88806706114398426"/>
    <n v="268"/>
    <n v="70"/>
    <m/>
    <n v="70"/>
    <m/>
    <m/>
    <m/>
    <m/>
    <n v="0.88806706114398426"/>
    <n v="0.98819999999999997"/>
    <n v="0.97289999999999999"/>
    <n v="307"/>
    <n v="297"/>
    <n v="295"/>
    <n v="300"/>
    <n v="302"/>
    <n v="300"/>
    <s v="Lecesse Development Corporation"/>
    <m/>
    <n v="28.472899999999999"/>
    <n v="-81.299700000000001"/>
  </r>
  <r>
    <n v="301"/>
    <x v="42"/>
    <s v="Orange - Family|MR - Active"/>
    <x v="4"/>
    <s v="Grand Reserve at Maitland Park"/>
    <s v="HC4 '95|B '04"/>
    <s v="Family|MR"/>
    <s v="Active"/>
    <n v="1"/>
    <n v="364"/>
    <n v="2184"/>
    <n v="1958"/>
    <n v="0.89652014652014655"/>
    <n v="289"/>
    <n v="75"/>
    <m/>
    <n v="75"/>
    <m/>
    <m/>
    <m/>
    <m/>
    <n v="0.89652014652014655"/>
    <n v="0.98760000000000003"/>
    <n v="0.98309999999999997"/>
    <n v="338"/>
    <n v="332"/>
    <n v="329"/>
    <n v="316"/>
    <n v="319"/>
    <n v="324"/>
    <s v="Lecesse Development Corporation"/>
    <m/>
    <n v="28.6312"/>
    <n v="-81.403099999999995"/>
  </r>
  <r>
    <n v="1080"/>
    <x v="42"/>
    <s v="Orange - Family|MR - Active"/>
    <x v="4"/>
    <s v="Hidden Cove - Orlando"/>
    <s v="H '01"/>
    <s v="Family|MR"/>
    <s v="Active"/>
    <n v="1"/>
    <n v="128"/>
    <n v="768"/>
    <n v="746"/>
    <n v="0.97135416666666663"/>
    <n v="25"/>
    <n v="103"/>
    <m/>
    <n v="103"/>
    <m/>
    <m/>
    <m/>
    <m/>
    <n v="0.97135416666666663"/>
    <n v="0.95179999999999998"/>
    <n v="0.85419999999999996"/>
    <n v="124"/>
    <n v="124"/>
    <n v="125"/>
    <n v="124"/>
    <n v="124"/>
    <n v="125"/>
    <s v="Orlando Neighborhood Improvement Corp."/>
    <m/>
    <n v="28.490200000000002"/>
    <n v="-81.400999999999996"/>
  </r>
  <r>
    <n v="395"/>
    <x v="42"/>
    <s v="Orange - Family|MR - Active"/>
    <x v="4"/>
    <s v="Jackson Court II"/>
    <s v="AHLP '90"/>
    <s v="Family|MR"/>
    <s v="Active"/>
    <n v="1"/>
    <n v="16"/>
    <n v="80"/>
    <n v="73"/>
    <n v="0.91249999999999998"/>
    <n v="13"/>
    <n v="10"/>
    <m/>
    <n v="10"/>
    <m/>
    <m/>
    <m/>
    <m/>
    <n v="0.91249999999999998"/>
    <n v="0.92710000000000004"/>
    <n v="0.9375"/>
    <m/>
    <n v="15"/>
    <n v="15"/>
    <n v="15"/>
    <n v="14"/>
    <n v="14"/>
    <s v="Orlando Housing Authority"/>
    <m/>
    <n v="28.539300000000001"/>
    <n v="-81.385599999999997"/>
  </r>
  <r>
    <n v="1147"/>
    <x v="42"/>
    <s v="Orange - Family|MR - Active"/>
    <x v="4"/>
    <s v="Landings on Millenia Boulevard"/>
    <s v="HC4 '03|LB '02|S '02"/>
    <s v="Family|MR"/>
    <s v="Active"/>
    <n v="1"/>
    <n v="336"/>
    <n v="2016"/>
    <n v="1986"/>
    <n v="0.98511904761904767"/>
    <n v="84"/>
    <n v="252"/>
    <m/>
    <n v="252"/>
    <m/>
    <m/>
    <m/>
    <m/>
    <n v="0.98511904761904767"/>
    <n v="0.97019999999999995"/>
    <n v="0.98260000000000003"/>
    <n v="329"/>
    <n v="330"/>
    <n v="332"/>
    <n v="332"/>
    <n v="331"/>
    <n v="332"/>
    <s v="CED Companies"/>
    <m/>
    <n v="28.477499999999999"/>
    <n v="-81.442099999999996"/>
  </r>
  <r>
    <n v="2631"/>
    <x v="42"/>
    <s v="Orange - Family|MR - Active"/>
    <x v="4"/>
    <s v="Lexington Court"/>
    <s v="HC9 '13"/>
    <s v="Family|MR"/>
    <s v="Active"/>
    <n v="1"/>
    <n v="104"/>
    <n v="624"/>
    <n v="598"/>
    <n v="0.95833333333333337"/>
    <n v="7"/>
    <n v="97"/>
    <m/>
    <n v="104"/>
    <m/>
    <m/>
    <n v="6"/>
    <m/>
    <n v="0.95833333333333337"/>
    <n v="0.99229999999999996"/>
    <m/>
    <n v="101"/>
    <n v="101"/>
    <n v="100"/>
    <n v="98"/>
    <n v="98"/>
    <n v="100"/>
    <s v="Southern Affordable Services Inc."/>
    <m/>
    <n v="28.551167"/>
    <n v="-81.383360999999994"/>
  </r>
  <r>
    <n v="511"/>
    <x v="42"/>
    <s v="Orange - Family|MR - Active"/>
    <x v="4"/>
    <s v="Metro Place II"/>
    <s v="HC4 '98|S '98"/>
    <s v="Family|MR"/>
    <s v="Active"/>
    <n v="1"/>
    <n v="248"/>
    <n v="1488"/>
    <n v="1462"/>
    <n v="0.98252688172043012"/>
    <n v="24"/>
    <n v="224"/>
    <m/>
    <n v="224"/>
    <m/>
    <m/>
    <m/>
    <m/>
    <n v="0.98252688172043012"/>
    <n v="0.98919999999999997"/>
    <n v="0.98250000000000004"/>
    <n v="246"/>
    <n v="244"/>
    <n v="244"/>
    <n v="247"/>
    <n v="240"/>
    <n v="241"/>
    <s v="Banyan Realty Advisors"/>
    <m/>
    <n v="28.531099999999999"/>
    <n v="-81.459100000000007"/>
  </r>
  <r>
    <n v="110"/>
    <x v="42"/>
    <s v="Orange - Family|MR - Active"/>
    <x v="4"/>
    <s v="Nassau Bay II"/>
    <s v="ELI '10|HC4 '97"/>
    <s v="Family|MR"/>
    <s v="Active"/>
    <n v="1"/>
    <n v="240"/>
    <n v="1440"/>
    <n v="1436"/>
    <n v="0.99722222222222223"/>
    <n v="192"/>
    <n v="48"/>
    <m/>
    <n v="48"/>
    <m/>
    <m/>
    <n v="24"/>
    <m/>
    <n v="0.99722222222222223"/>
    <n v="0.99029999999999996"/>
    <n v="0.98060000000000003"/>
    <n v="240"/>
    <n v="238"/>
    <n v="240"/>
    <n v="240"/>
    <n v="239"/>
    <n v="239"/>
    <s v="TPI Comunities LLC"/>
    <m/>
    <n v="28.606000000000002"/>
    <n v="-81.422399999999996"/>
  </r>
  <r>
    <n v="1134"/>
    <x v="42"/>
    <s v="Orange - Family|MR - Active"/>
    <x v="4"/>
    <s v="Northbridge Apartment Homes on Millenia Lake I"/>
    <s v="B '03|S '02"/>
    <s v="Family|MR"/>
    <s v="Active"/>
    <n v="1"/>
    <n v="396"/>
    <n v="2376"/>
    <n v="2211"/>
    <n v="0.93055555555555558"/>
    <n v="316"/>
    <n v="80"/>
    <m/>
    <n v="80"/>
    <m/>
    <m/>
    <m/>
    <m/>
    <n v="0.93055555555555558"/>
    <n v="0.90449999999999997"/>
    <n v="0.89490000000000003"/>
    <n v="361"/>
    <n v="369"/>
    <n v="370"/>
    <n v="366"/>
    <n v="375"/>
    <n v="370"/>
    <s v="Waterton Associates, LLC"/>
    <m/>
    <n v="28.479900000000001"/>
    <n v="-81.442099999999996"/>
  </r>
  <r>
    <n v="1409"/>
    <x v="42"/>
    <s v="Orange - Family|MR - Active"/>
    <x v="4"/>
    <s v="Northbridge Apartment Homes on Millenia Lake II"/>
    <s v="B '07"/>
    <s v="Family|MR"/>
    <s v="Active"/>
    <n v="1"/>
    <n v="211"/>
    <n v="1266"/>
    <n v="1176"/>
    <n v="0.92890995260663511"/>
    <n v="169"/>
    <n v="126"/>
    <m/>
    <n v="126"/>
    <m/>
    <m/>
    <m/>
    <m/>
    <n v="0.92890995260663511"/>
    <n v="0.90839999999999999"/>
    <n v="0.92420000000000002"/>
    <n v="194"/>
    <n v="196"/>
    <n v="198"/>
    <n v="199"/>
    <n v="196"/>
    <n v="193"/>
    <s v="Waterton Associates, LLC"/>
    <m/>
    <n v="28.479700000000001"/>
    <n v="-81.440399999999997"/>
  </r>
  <r>
    <n v="1087"/>
    <x v="42"/>
    <s v="Orange - Family|MR - Active"/>
    <x v="4"/>
    <s v="Oak Glen"/>
    <s v="HC4 '02"/>
    <s v="Family|MR"/>
    <s v="Active"/>
    <n v="1"/>
    <n v="88"/>
    <n v="528"/>
    <n v="522"/>
    <n v="0.98863636363636365"/>
    <n v="9"/>
    <n v="79"/>
    <m/>
    <n v="79"/>
    <m/>
    <m/>
    <m/>
    <m/>
    <n v="0.98863636363636365"/>
    <n v="0.96779999999999999"/>
    <n v="0.9375"/>
    <n v="87"/>
    <n v="85"/>
    <n v="87"/>
    <n v="88"/>
    <n v="88"/>
    <n v="87"/>
    <s v="Dominium LLC"/>
    <m/>
    <n v="28.569199999999999"/>
    <n v="-81.430700000000002"/>
  </r>
  <r>
    <n v="922"/>
    <x v="42"/>
    <s v="Orange - Family|MR - Active"/>
    <x v="4"/>
    <s v="Waterbridge"/>
    <s v="B '98"/>
    <s v="Family|MR"/>
    <s v="Active"/>
    <n v="1"/>
    <n v="280"/>
    <n v="1680"/>
    <n v="1646"/>
    <n v="0.97976190476190472"/>
    <n v="126"/>
    <n v="154"/>
    <m/>
    <n v="154"/>
    <m/>
    <m/>
    <m/>
    <m/>
    <n v="0.97976190476190472"/>
    <n v="0.98450000000000004"/>
    <n v="0.96899999999999997"/>
    <n v="279"/>
    <n v="275"/>
    <n v="274"/>
    <n v="272"/>
    <n v="272"/>
    <n v="274"/>
    <s v="Peak Capital Partners LLC"/>
    <m/>
    <n v="28.402799999999999"/>
    <n v="-81.407600000000002"/>
  </r>
  <r>
    <n v="927"/>
    <x v="42"/>
    <s v="Orange - Family|MR - Active"/>
    <x v="4"/>
    <s v="Waterford East"/>
    <s v="HC9 '99"/>
    <s v="Family|MR"/>
    <s v="Active"/>
    <n v="1"/>
    <n v="460"/>
    <n v="2760"/>
    <n v="2717"/>
    <n v="0.98442028985507246"/>
    <n v="69"/>
    <n v="391"/>
    <m/>
    <n v="391"/>
    <m/>
    <m/>
    <m/>
    <m/>
    <n v="0.98442028985507246"/>
    <n v="0.93589999999999995"/>
    <n v="0.98480000000000001"/>
    <n v="454"/>
    <n v="452"/>
    <n v="451"/>
    <n v="456"/>
    <n v="452"/>
    <n v="452"/>
    <s v="Southern Affordable Services Inc."/>
    <m/>
    <n v="28.5504"/>
    <n v="-81.192099999999996"/>
  </r>
  <r>
    <n v="1001"/>
    <x v="42"/>
    <s v="Orange - Family|MR - Active"/>
    <x v="4"/>
    <s v="Woodlands"/>
    <s v="B '85"/>
    <s v="Family|MR"/>
    <s v="Active"/>
    <n v="1"/>
    <n v="526"/>
    <n v="3156"/>
    <n v="2921"/>
    <n v="0.92553865652724965"/>
    <n v="526"/>
    <n v="526"/>
    <m/>
    <n v="526"/>
    <m/>
    <m/>
    <m/>
    <m/>
    <n v="0.92553865652724965"/>
    <n v="0.86309999999999998"/>
    <n v="0.94389999999999996"/>
    <n v="489"/>
    <n v="492"/>
    <n v="495"/>
    <n v="486"/>
    <n v="481"/>
    <n v="478"/>
    <s v="Henderson Global Investors (North America) Inc."/>
    <m/>
    <n v="28.551200000000001"/>
    <n v="-81.276499999999999"/>
  </r>
  <r>
    <n v="2862"/>
    <x v="42"/>
    <s v="Orange - Family|MR - Pipeline"/>
    <x v="8"/>
    <s v="Amelia Court at Creative Village"/>
    <s v="HC9 '16|S '16"/>
    <s v="Family|MR"/>
    <s v="Pipeline"/>
    <n v="1"/>
    <n v="116"/>
    <n v="0"/>
    <n v="0"/>
    <n v="0"/>
    <n v="23"/>
    <n v="93"/>
    <m/>
    <n v="93"/>
    <m/>
    <m/>
    <n v="6"/>
    <m/>
    <m/>
    <m/>
    <m/>
    <m/>
    <m/>
    <m/>
    <m/>
    <m/>
    <m/>
    <m/>
    <m/>
    <n v="28.549861"/>
    <n v="-81.388516999999993"/>
  </r>
  <r>
    <n v="2806"/>
    <x v="42"/>
    <s v="Orange - Family|MR - Pipeline"/>
    <x v="8"/>
    <s v="Pendana at West Lakes"/>
    <s v="HC9 '15|S '15"/>
    <s v="Family|MR"/>
    <s v="Pipeline"/>
    <n v="1"/>
    <n v="200"/>
    <n v="0"/>
    <n v="0"/>
    <n v="0"/>
    <n v="40"/>
    <n v="160"/>
    <m/>
    <n v="200"/>
    <m/>
    <m/>
    <n v="10"/>
    <m/>
    <m/>
    <m/>
    <m/>
    <m/>
    <m/>
    <m/>
    <m/>
    <m/>
    <m/>
    <m/>
    <m/>
    <n v="28.532903000000001"/>
    <n v="-81.407657999999998"/>
  </r>
  <r>
    <n v="414"/>
    <x v="43"/>
    <s v="Osceola - Elderly - Active"/>
    <x v="0"/>
    <s v="Kissimmee Oak Leaf Landings"/>
    <s v="HC9 '99"/>
    <s v="Elderly"/>
    <s v="Active"/>
    <n v="1"/>
    <n v="70"/>
    <n v="420"/>
    <n v="420"/>
    <n v="1"/>
    <n v="0"/>
    <n v="70"/>
    <n v="11"/>
    <n v="59"/>
    <m/>
    <m/>
    <m/>
    <m/>
    <n v="1"/>
    <n v="1"/>
    <n v="1"/>
    <n v="70"/>
    <n v="70"/>
    <n v="70"/>
    <n v="70"/>
    <n v="70"/>
    <n v="70"/>
    <s v="Osceola County Council on Aging, Inc."/>
    <n v="50"/>
    <n v="28.316299999999998"/>
    <n v="-81.409000000000006"/>
  </r>
  <r>
    <n v="2625"/>
    <x v="43"/>
    <s v="Osceola - Elderly - Active"/>
    <x v="0"/>
    <s v="Madison Crossing"/>
    <s v="HC9 '13"/>
    <s v="Elderly"/>
    <s v="Active"/>
    <n v="1"/>
    <n v="86"/>
    <n v="516"/>
    <n v="516"/>
    <n v="1"/>
    <n v="0"/>
    <n v="86"/>
    <n v="69"/>
    <n v="17"/>
    <m/>
    <m/>
    <n v="5"/>
    <m/>
    <n v="1"/>
    <n v="1"/>
    <m/>
    <n v="86"/>
    <n v="86"/>
    <n v="86"/>
    <n v="86"/>
    <n v="86"/>
    <n v="86"/>
    <s v="American Realty Development LLC"/>
    <m/>
    <n v="28.282944000000001"/>
    <n v="-81.348777999999996"/>
  </r>
  <r>
    <n v="2611"/>
    <x v="43"/>
    <s v="Osceola - Elderly - Active"/>
    <x v="0"/>
    <s v="Tierra Pointe"/>
    <s v="HC9 '13"/>
    <s v="Elderly"/>
    <s v="Active"/>
    <n v="1"/>
    <n v="75"/>
    <n v="450"/>
    <n v="450"/>
    <n v="1"/>
    <n v="0"/>
    <n v="75"/>
    <n v="60"/>
    <n v="15"/>
    <m/>
    <m/>
    <n v="8"/>
    <m/>
    <n v="1"/>
    <n v="0.99109999999999998"/>
    <n v="0.92569999999999997"/>
    <n v="75"/>
    <n v="75"/>
    <n v="75"/>
    <n v="75"/>
    <n v="75"/>
    <n v="75"/>
    <s v="DRL Development LLC"/>
    <m/>
    <n v="28.144444"/>
    <n v="-81.443860999999998"/>
  </r>
  <r>
    <n v="2585"/>
    <x v="43"/>
    <s v="Osceola - Elderly - Active"/>
    <x v="0"/>
    <s v="Vista Del Sol"/>
    <s v="HC9 '12"/>
    <s v="Elderly"/>
    <s v="Active"/>
    <n v="1"/>
    <n v="75"/>
    <n v="450"/>
    <n v="450"/>
    <n v="1"/>
    <n v="0"/>
    <n v="75"/>
    <n v="60"/>
    <n v="15"/>
    <m/>
    <m/>
    <n v="8"/>
    <m/>
    <n v="1"/>
    <n v="0.98399999999999999"/>
    <n v="1"/>
    <n v="75"/>
    <n v="75"/>
    <n v="75"/>
    <n v="75"/>
    <n v="75"/>
    <n v="75"/>
    <s v="DRL Development LLC"/>
    <m/>
    <n v="28.148028"/>
    <n v="-81.455194000000006"/>
  </r>
  <r>
    <n v="385"/>
    <x v="43"/>
    <s v="Osceola - Elderly - Lease-Up"/>
    <x v="7"/>
    <s v="Inglewood Meadows"/>
    <s v="HC4 '16|LB '16"/>
    <s v="Elderly"/>
    <s v="Lease-Up"/>
    <n v="1"/>
    <n v="51"/>
    <n v="102"/>
    <n v="90"/>
    <n v="0.88235294117647056"/>
    <m/>
    <n v="51"/>
    <n v="41"/>
    <n v="10"/>
    <m/>
    <m/>
    <m/>
    <m/>
    <n v="0.88235294117647056"/>
    <m/>
    <m/>
    <n v="44"/>
    <n v="46"/>
    <m/>
    <m/>
    <m/>
    <m/>
    <s v="Hallmark Companies, Inc."/>
    <m/>
    <n v="28.228300000000001"/>
    <n v="-81.313299999999998"/>
  </r>
  <r>
    <n v="1000"/>
    <x v="43"/>
    <s v="Osceola - Elderly - Lease-Up"/>
    <x v="7"/>
    <s v="Woodland Terrace"/>
    <s v="HC4 '16|LB '16"/>
    <s v="Elderly"/>
    <s v="Lease-Up"/>
    <n v="1"/>
    <n v="51"/>
    <n v="102"/>
    <n v="97"/>
    <n v="0.9509803921568627"/>
    <m/>
    <n v="51"/>
    <n v="41"/>
    <n v="10"/>
    <m/>
    <m/>
    <m/>
    <m/>
    <n v="0.9509803921568627"/>
    <m/>
    <m/>
    <n v="48"/>
    <n v="49"/>
    <m/>
    <m/>
    <m/>
    <m/>
    <s v="Hallmark Companies, Inc."/>
    <m/>
    <n v="28.228000000000002"/>
    <n v="-81.316800000000001"/>
  </r>
  <r>
    <n v="2916"/>
    <x v="43"/>
    <s v="Osceola - Elderly - Pipeline"/>
    <x v="1"/>
    <s v="Madison Crossing II"/>
    <s v="HC9 '16"/>
    <s v="Elderly"/>
    <s v="Pipeline"/>
    <n v="1"/>
    <n v="86"/>
    <n v="0"/>
    <n v="0"/>
    <n v="0"/>
    <m/>
    <n v="86"/>
    <n v="69"/>
    <n v="17"/>
    <m/>
    <m/>
    <n v="5"/>
    <m/>
    <m/>
    <m/>
    <m/>
    <m/>
    <m/>
    <m/>
    <m/>
    <m/>
    <m/>
    <m/>
    <m/>
    <n v="28.282966999999999"/>
    <n v="-81.348260999999994"/>
  </r>
  <r>
    <n v="2906"/>
    <x v="43"/>
    <s v="Osceola - Elderly - Pipeline"/>
    <x v="1"/>
    <s v="Palos Verdes"/>
    <s v="ELI '16|HC4 '16|B '16|S '16"/>
    <s v="Elderly"/>
    <s v="Pipeline"/>
    <n v="1"/>
    <n v="120"/>
    <n v="0"/>
    <n v="0"/>
    <n v="0"/>
    <m/>
    <n v="120"/>
    <n v="96"/>
    <n v="24"/>
    <m/>
    <m/>
    <n v="6"/>
    <m/>
    <m/>
    <m/>
    <m/>
    <m/>
    <m/>
    <m/>
    <m/>
    <m/>
    <m/>
    <m/>
    <m/>
    <m/>
    <m/>
  </r>
  <r>
    <n v="2757"/>
    <x v="43"/>
    <s v="Osceola - Elderly - Pipeline"/>
    <x v="1"/>
    <s v="San Juan"/>
    <s v="HC9 '15"/>
    <s v="Elderly"/>
    <s v="Pipeline"/>
    <n v="1"/>
    <n v="112"/>
    <n v="0"/>
    <n v="0"/>
    <n v="0"/>
    <n v="0"/>
    <n v="112"/>
    <n v="90"/>
    <n v="22"/>
    <m/>
    <m/>
    <n v="6"/>
    <m/>
    <m/>
    <m/>
    <m/>
    <m/>
    <m/>
    <m/>
    <m/>
    <m/>
    <m/>
    <m/>
    <m/>
    <n v="28.334566670000001"/>
    <n v="-81.515375000000006"/>
  </r>
  <r>
    <n v="959"/>
    <x v="43"/>
    <s v="Osceola - Elderly|MR - Active"/>
    <x v="6"/>
    <s v="Whistler's Park At Lakeside"/>
    <s v="HC9 '00|H '00"/>
    <s v="Elderly|MR"/>
    <s v="Active"/>
    <n v="1"/>
    <n v="160"/>
    <n v="960"/>
    <n v="959"/>
    <n v="0.99895833333333328"/>
    <n v="2"/>
    <n v="158"/>
    <n v="128"/>
    <n v="32"/>
    <m/>
    <m/>
    <m/>
    <m/>
    <n v="0.99895833333333328"/>
    <n v="1"/>
    <n v="0.99790000000000001"/>
    <n v="160"/>
    <n v="160"/>
    <n v="160"/>
    <n v="160"/>
    <n v="159"/>
    <n v="160"/>
    <s v="Leland Enterprises Inc."/>
    <m/>
    <n v="28.3064"/>
    <n v="-81.355000000000004"/>
  </r>
  <r>
    <n v="2614"/>
    <x v="43"/>
    <s v="Osceola - Family - Active"/>
    <x v="2"/>
    <s v="Boca Palms"/>
    <s v="HC4 '13|LB '13"/>
    <s v="Family"/>
    <s v="Active"/>
    <n v="1"/>
    <n v="48"/>
    <n v="288"/>
    <n v="287"/>
    <n v="0.99652777777777779"/>
    <n v="0"/>
    <n v="48"/>
    <m/>
    <n v="48"/>
    <m/>
    <m/>
    <m/>
    <m/>
    <n v="0.99652777777777779"/>
    <n v="0.98609999999999998"/>
    <n v="0.98960000000000004"/>
    <n v="47"/>
    <n v="48"/>
    <n v="48"/>
    <n v="48"/>
    <n v="48"/>
    <n v="48"/>
    <s v="Southern Affordable Services Inc."/>
    <m/>
    <n v="28.286148000000001"/>
    <n v="-81.424227000000002"/>
  </r>
  <r>
    <n v="179"/>
    <x v="43"/>
    <s v="Osceola - Family - Active"/>
    <x v="2"/>
    <s v="Cobblestone"/>
    <s v="HC4 '00|B '00"/>
    <s v="Family"/>
    <s v="Active"/>
    <n v="1"/>
    <n v="421"/>
    <n v="2526"/>
    <n v="2514"/>
    <n v="0.99524940617577196"/>
    <n v="0"/>
    <n v="421"/>
    <m/>
    <n v="421"/>
    <m/>
    <m/>
    <m/>
    <m/>
    <n v="0.99524940617577196"/>
    <n v="0.94340000000000002"/>
    <n v="0.97589999999999999"/>
    <n v="416"/>
    <n v="417"/>
    <n v="421"/>
    <n v="421"/>
    <n v="418"/>
    <n v="421"/>
    <s v="Davis Heritage Ltd."/>
    <m/>
    <n v="28.278400000000001"/>
    <n v="-81.346500000000006"/>
  </r>
  <r>
    <n v="209"/>
    <x v="43"/>
    <s v="Osceola - Family - Active"/>
    <x v="2"/>
    <s v="Crestwood - St. Cloud"/>
    <s v="HC4 '10|HC9 '90|LB '10"/>
    <s v="Family"/>
    <s v="Active"/>
    <n v="1"/>
    <n v="216"/>
    <n v="1296"/>
    <n v="1266"/>
    <n v="0.97685185185185186"/>
    <n v="0"/>
    <n v="216"/>
    <m/>
    <n v="216"/>
    <m/>
    <m/>
    <m/>
    <m/>
    <n v="0.97685185185185186"/>
    <n v="0.9869"/>
    <n v="0.98770000000000002"/>
    <n v="214"/>
    <n v="207"/>
    <n v="214"/>
    <n v="213"/>
    <n v="210"/>
    <n v="208"/>
    <s v="BSRT Properties Inc."/>
    <m/>
    <n v="28.2303"/>
    <n v="-81.3142"/>
  </r>
  <r>
    <n v="1033"/>
    <x v="43"/>
    <s v="Osceola - Family - Active"/>
    <x v="2"/>
    <s v="Grande Court at Boggy Creek"/>
    <s v="HC4 '02|B '02"/>
    <s v="Family"/>
    <s v="Active"/>
    <n v="1"/>
    <n v="394"/>
    <n v="2364"/>
    <n v="2356"/>
    <n v="0.99661590524534682"/>
    <n v="0"/>
    <n v="394"/>
    <m/>
    <n v="394"/>
    <m/>
    <m/>
    <m/>
    <m/>
    <n v="0.99661590524534682"/>
    <n v="0.98219999999999996"/>
    <n v="0.98480000000000001"/>
    <n v="393"/>
    <n v="393"/>
    <n v="394"/>
    <n v="393"/>
    <n v="394"/>
    <n v="389"/>
    <m/>
    <m/>
    <n v="28.304300000000001"/>
    <n v="-81.359700000000004"/>
  </r>
  <r>
    <n v="354"/>
    <x v="43"/>
    <s v="Osceola - Family - Active"/>
    <x v="2"/>
    <s v="Hickory Glen"/>
    <s v="HC9 '99"/>
    <s v="Family"/>
    <s v="Active"/>
    <n v="1"/>
    <n v="34"/>
    <n v="204"/>
    <n v="202"/>
    <n v="0.99019607843137258"/>
    <n v="0"/>
    <n v="34"/>
    <m/>
    <n v="34"/>
    <m/>
    <m/>
    <m/>
    <m/>
    <n v="0.99019607843137258"/>
    <n v="0.99019999999999997"/>
    <n v="1"/>
    <n v="34"/>
    <n v="32"/>
    <n v="34"/>
    <n v="34"/>
    <n v="34"/>
    <n v="34"/>
    <s v="Heritage Partners Group Inc."/>
    <m/>
    <n v="28.2409"/>
    <n v="-81.259200000000007"/>
  </r>
  <r>
    <n v="409"/>
    <x v="43"/>
    <s v="Osceola - Family - Active"/>
    <x v="2"/>
    <s v="Kensington of Kissimmee"/>
    <s v="HC4 '98"/>
    <s v="Family"/>
    <s v="Active"/>
    <n v="1"/>
    <n v="289"/>
    <n v="1445"/>
    <n v="1431"/>
    <n v="0.99031141868512107"/>
    <n v="0"/>
    <n v="289"/>
    <m/>
    <n v="289"/>
    <m/>
    <m/>
    <m/>
    <m/>
    <n v="0.99031141868512107"/>
    <n v="0.99770000000000003"/>
    <n v="0.99829999999999997"/>
    <n v="288"/>
    <n v="285"/>
    <n v="286"/>
    <n v="287"/>
    <m/>
    <n v="285"/>
    <s v="Davis Heritage Ltd."/>
    <m/>
    <n v="28.323599999999999"/>
    <n v="-81.421899999999994"/>
  </r>
  <r>
    <n v="2729"/>
    <x v="43"/>
    <s v="Osceola - Family - Active"/>
    <x v="2"/>
    <s v="Loop"/>
    <s v="HC4 '14|LB '14"/>
    <s v="Family"/>
    <s v="Active"/>
    <n v="1"/>
    <n v="152"/>
    <n v="912"/>
    <n v="898"/>
    <n v="0.98464912280701755"/>
    <n v="0"/>
    <n v="152"/>
    <m/>
    <n v="152"/>
    <m/>
    <m/>
    <m/>
    <m/>
    <n v="0.98464912280701755"/>
    <n v="0.96930000000000005"/>
    <n v="0.92979999999999996"/>
    <n v="152"/>
    <n v="152"/>
    <n v="149"/>
    <n v="150"/>
    <n v="147"/>
    <n v="148"/>
    <s v="Southern Affordable Services Inc."/>
    <m/>
    <n v="28.346485000000001"/>
    <n v="-81.425535999999994"/>
  </r>
  <r>
    <n v="585"/>
    <x v="43"/>
    <s v="Osceola - Family - Active"/>
    <x v="2"/>
    <s v="Outrigger Village"/>
    <s v="HC9 '92"/>
    <s v="Family"/>
    <s v="Active"/>
    <n v="1"/>
    <n v="192"/>
    <n v="0"/>
    <n v="0"/>
    <n v="0"/>
    <n v="0"/>
    <n v="192"/>
    <m/>
    <n v="192"/>
    <m/>
    <m/>
    <m/>
    <m/>
    <m/>
    <m/>
    <m/>
    <m/>
    <m/>
    <m/>
    <m/>
    <m/>
    <m/>
    <s v="Outrigger Inc."/>
    <m/>
    <n v="28.293600000000001"/>
    <n v="-81.421300000000002"/>
  </r>
  <r>
    <n v="667"/>
    <x v="43"/>
    <s v="Osceola - Family - Active"/>
    <x v="2"/>
    <s v="Ravenwood - Kissimmee"/>
    <s v="HC9 '93"/>
    <s v="Family"/>
    <s v="Active"/>
    <n v="1"/>
    <n v="185"/>
    <n v="1110"/>
    <n v="1091"/>
    <n v="0.98288288288288284"/>
    <n v="0"/>
    <n v="185"/>
    <m/>
    <n v="185"/>
    <m/>
    <m/>
    <m/>
    <m/>
    <n v="0.98288288288288284"/>
    <n v="0.9667"/>
    <n v="0.98699999999999999"/>
    <n v="184"/>
    <n v="185"/>
    <n v="183"/>
    <n v="181"/>
    <n v="178"/>
    <n v="180"/>
    <s v="Ravenwood Partners LLC"/>
    <m/>
    <n v="28.332699999999999"/>
    <n v="-81.417000000000002"/>
  </r>
  <r>
    <n v="670"/>
    <x v="43"/>
    <s v="Osceola - Family - Active"/>
    <x v="2"/>
    <s v="Reef Club I"/>
    <s v="HC4 '13|HC9 '91|B '13"/>
    <s v="Family"/>
    <s v="Active"/>
    <n v="1"/>
    <n v="280"/>
    <n v="1680"/>
    <n v="1652"/>
    <n v="0.98333333333333328"/>
    <n v="0"/>
    <n v="280"/>
    <m/>
    <n v="280"/>
    <m/>
    <m/>
    <m/>
    <m/>
    <n v="0.98333333333333328"/>
    <n v="0.9768"/>
    <n v="0.97619999999999996"/>
    <n v="277"/>
    <n v="276"/>
    <n v="277"/>
    <n v="276"/>
    <n v="276"/>
    <n v="270"/>
    <s v="Dalcor Holdings LLC"/>
    <m/>
    <n v="28.3094"/>
    <n v="-81.422700000000006"/>
  </r>
  <r>
    <n v="671"/>
    <x v="43"/>
    <s v="Osceola - Family - Active"/>
    <x v="2"/>
    <s v="Reef Club II"/>
    <s v="HC9 '92"/>
    <s v="Family"/>
    <s v="Active"/>
    <n v="1"/>
    <n v="280"/>
    <n v="1680"/>
    <n v="1641"/>
    <n v="0.97678571428571426"/>
    <n v="0"/>
    <n v="280"/>
    <m/>
    <n v="280"/>
    <m/>
    <m/>
    <m/>
    <m/>
    <n v="0.97678571428571426"/>
    <n v="0.97560000000000002"/>
    <n v="0.9667"/>
    <n v="274"/>
    <n v="271"/>
    <n v="274"/>
    <n v="274"/>
    <n v="274"/>
    <n v="274"/>
    <s v="Dalcor Holdings LLC"/>
    <m/>
    <n v="28.3094"/>
    <n v="-81.422700000000006"/>
  </r>
  <r>
    <n v="1034"/>
    <x v="43"/>
    <s v="Osceola - Family - Active"/>
    <x v="2"/>
    <s v="Regatta Bay"/>
    <s v="HC4 '03"/>
    <s v="Family"/>
    <s v="Active"/>
    <n v="1"/>
    <n v="344"/>
    <n v="2064"/>
    <n v="2053"/>
    <n v="0.99467054263565891"/>
    <n v="0"/>
    <n v="344"/>
    <m/>
    <n v="344"/>
    <m/>
    <m/>
    <m/>
    <m/>
    <n v="0.99467054263565891"/>
    <n v="0.99270000000000003"/>
    <n v="0.98350000000000004"/>
    <n v="343"/>
    <n v="341"/>
    <n v="343"/>
    <n v="340"/>
    <n v="344"/>
    <n v="342"/>
    <s v="CED Companies"/>
    <m/>
    <n v="28.3322"/>
    <n v="-81.413799999999995"/>
  </r>
  <r>
    <n v="734"/>
    <x v="43"/>
    <s v="Osceola - Family - Active"/>
    <x v="2"/>
    <s v="Saint Cloud Village"/>
    <s v="HC4 '98|LB '13"/>
    <s v="Family"/>
    <s v="Active"/>
    <n v="1"/>
    <n v="208"/>
    <n v="1248"/>
    <n v="1238"/>
    <n v="0.99198717948717952"/>
    <n v="0"/>
    <n v="208"/>
    <m/>
    <n v="208"/>
    <m/>
    <m/>
    <m/>
    <m/>
    <n v="0.99198717948717952"/>
    <n v="0.98799999999999999"/>
    <n v="0.98719999999999997"/>
    <n v="205"/>
    <n v="205"/>
    <n v="206"/>
    <n v="208"/>
    <n v="208"/>
    <n v="206"/>
    <s v="TPI Comunities LLC"/>
    <m/>
    <n v="28.257999999999999"/>
    <n v="-81.323099999999997"/>
  </r>
  <r>
    <n v="757"/>
    <x v="43"/>
    <s v="Osceola - Family - Active"/>
    <x v="2"/>
    <s v="Sawyer Estates"/>
    <s v="HC9 '98"/>
    <s v="Family"/>
    <s v="Active"/>
    <n v="1"/>
    <n v="192"/>
    <n v="1152"/>
    <n v="1129"/>
    <n v="0.98003472222222221"/>
    <n v="0"/>
    <n v="192"/>
    <m/>
    <n v="192"/>
    <m/>
    <m/>
    <m/>
    <m/>
    <n v="0.98003472222222221"/>
    <n v="0.97740000000000005"/>
    <n v="0.97219999999999995"/>
    <n v="189"/>
    <n v="190"/>
    <n v="186"/>
    <n v="188"/>
    <n v="189"/>
    <n v="187"/>
    <s v="Dominium LLC"/>
    <m/>
    <n v="28.226600000000001"/>
    <n v="-81.317300000000003"/>
  </r>
  <r>
    <n v="854"/>
    <x v="43"/>
    <s v="Osceola - Family - Active"/>
    <x v="2"/>
    <s v="Summer Cove"/>
    <s v="HC4 '01|B '99"/>
    <s v="Family"/>
    <s v="Active"/>
    <n v="1"/>
    <n v="192"/>
    <n v="1152"/>
    <n v="1147"/>
    <n v="0.99565972222222221"/>
    <n v="0"/>
    <n v="192"/>
    <m/>
    <n v="192"/>
    <m/>
    <m/>
    <m/>
    <m/>
    <n v="0.99565972222222221"/>
    <n v="0.98519999999999996"/>
    <n v="0.98870000000000002"/>
    <n v="192"/>
    <n v="191"/>
    <n v="190"/>
    <n v="192"/>
    <n v="190"/>
    <n v="192"/>
    <s v="CED Companies"/>
    <m/>
    <n v="28.258900000000001"/>
    <n v="-81.311400000000006"/>
  </r>
  <r>
    <n v="849"/>
    <x v="43"/>
    <s v="Osceola - Family - Active"/>
    <x v="2"/>
    <s v="Tierra Vista"/>
    <s v="HC4 '97"/>
    <s v="Family"/>
    <s v="Active"/>
    <n v="1"/>
    <n v="152"/>
    <n v="912"/>
    <n v="899"/>
    <n v="0.98574561403508776"/>
    <n v="0"/>
    <n v="152"/>
    <m/>
    <n v="152"/>
    <m/>
    <m/>
    <m/>
    <m/>
    <n v="0.98574561403508776"/>
    <n v="0.98460000000000003"/>
    <n v="0.95389999999999997"/>
    <n v="150"/>
    <n v="151"/>
    <n v="151"/>
    <n v="151"/>
    <n v="149"/>
    <n v="147"/>
    <s v="Cohen and Associates LLC"/>
    <m/>
    <n v="28.345800000000001"/>
    <n v="-81.638400000000004"/>
  </r>
  <r>
    <n v="206"/>
    <x v="43"/>
    <s v="Osceola - Family - Active"/>
    <x v="2"/>
    <s v="Tracey Manor"/>
    <s v="H '95"/>
    <s v="Family"/>
    <s v="Active"/>
    <n v="1"/>
    <n v="14"/>
    <n v="84"/>
    <n v="83"/>
    <n v="0.98809523809523814"/>
    <n v="0"/>
    <n v="14"/>
    <m/>
    <n v="14"/>
    <m/>
    <m/>
    <m/>
    <m/>
    <n v="0.98809523809523814"/>
    <n v="1"/>
    <n v="1"/>
    <n v="14"/>
    <n v="14"/>
    <n v="14"/>
    <n v="14"/>
    <n v="13"/>
    <n v="14"/>
    <m/>
    <m/>
    <n v="28.238800000000001"/>
    <n v="-81.261300000000006"/>
  </r>
  <r>
    <n v="1035"/>
    <x v="43"/>
    <s v="Osceola - Family - Active"/>
    <x v="2"/>
    <s v="Walden Park"/>
    <s v="ELI '13|HC4 '01|B '01"/>
    <s v="Family"/>
    <s v="Active"/>
    <n v="1"/>
    <n v="300"/>
    <n v="1800"/>
    <n v="1776"/>
    <n v="0.98666666666666669"/>
    <n v="0"/>
    <n v="300"/>
    <m/>
    <n v="300"/>
    <m/>
    <m/>
    <n v="4"/>
    <m/>
    <n v="0.98666666666666669"/>
    <n v="1"/>
    <n v="1"/>
    <n v="298"/>
    <n v="298"/>
    <n v="296"/>
    <n v="295"/>
    <n v="297"/>
    <n v="292"/>
    <s v="Starwood Capital Group"/>
    <m/>
    <n v="28.2807"/>
    <n v="-81.357200000000006"/>
  </r>
  <r>
    <n v="936"/>
    <x v="43"/>
    <s v="Osceola - Family - Active"/>
    <x v="2"/>
    <s v="Wellington Woods"/>
    <s v="HC9 '92|S '92"/>
    <s v="Family"/>
    <s v="Active"/>
    <n v="1"/>
    <n v="360"/>
    <n v="2160"/>
    <n v="2147"/>
    <n v="0.99398148148148147"/>
    <n v="0"/>
    <n v="360"/>
    <m/>
    <n v="360"/>
    <m/>
    <m/>
    <m/>
    <m/>
    <n v="0.99398148148148147"/>
    <n v="0.99209999999999998"/>
    <n v="0.98750000000000004"/>
    <n v="358"/>
    <n v="354"/>
    <n v="360"/>
    <n v="356"/>
    <n v="360"/>
    <n v="359"/>
    <s v="Avanath Capital Management LLC"/>
    <m/>
    <n v="28.3169"/>
    <n v="-81.4465"/>
  </r>
  <r>
    <n v="2513"/>
    <x v="43"/>
    <s v="Osceola - Family - Lease-Up"/>
    <x v="5"/>
    <s v="Kissimmee Homes"/>
    <s v="HC4 '16|LB '16"/>
    <s v="Family"/>
    <s v="Lease-Up"/>
    <n v="1"/>
    <n v="104"/>
    <n v="208"/>
    <n v="166"/>
    <n v="0.79807692307692313"/>
    <m/>
    <n v="104"/>
    <m/>
    <n v="104"/>
    <m/>
    <m/>
    <m/>
    <m/>
    <n v="0.79807692307692313"/>
    <m/>
    <m/>
    <n v="83"/>
    <n v="83"/>
    <m/>
    <m/>
    <m/>
    <m/>
    <s v="Hallmark Companies, Inc."/>
    <m/>
    <n v="28.310804000000001"/>
    <n v="-81.401888999999997"/>
  </r>
  <r>
    <n v="2884"/>
    <x v="43"/>
    <s v="Osceola - Family - Lease-Up"/>
    <x v="5"/>
    <s v="Osceola Pointe"/>
    <s v="HC4 '16|LB '16"/>
    <s v="Family"/>
    <s v="Lease-Up"/>
    <n v="1"/>
    <n v="176"/>
    <n v="528"/>
    <n v="518"/>
    <n v="0.98106060606060608"/>
    <m/>
    <n v="176"/>
    <m/>
    <n v="176"/>
    <m/>
    <m/>
    <m/>
    <m/>
    <n v="0.98106060606060608"/>
    <m/>
    <m/>
    <n v="172"/>
    <n v="172"/>
    <n v="174"/>
    <m/>
    <m/>
    <m/>
    <s v="Southern Affordable Services Inc."/>
    <m/>
    <m/>
    <m/>
  </r>
  <r>
    <n v="2954"/>
    <x v="43"/>
    <s v="Osceola - Family - Pipeline"/>
    <x v="3"/>
    <s v="Los Altos"/>
    <s v="HC9 '17"/>
    <s v="Family"/>
    <s v="Pipeline"/>
    <n v="1"/>
    <n v="100"/>
    <n v="0"/>
    <n v="0"/>
    <n v="0"/>
    <m/>
    <n v="100"/>
    <m/>
    <n v="100"/>
    <m/>
    <m/>
    <n v="5"/>
    <m/>
    <m/>
    <m/>
    <m/>
    <m/>
    <m/>
    <m/>
    <m/>
    <m/>
    <m/>
    <m/>
    <m/>
    <n v="28.181239000000001"/>
    <n v="-81.436160999999998"/>
  </r>
  <r>
    <n v="2474"/>
    <x v="43"/>
    <s v="Osceola - Family|MR - Active"/>
    <x v="4"/>
    <s v="Fountains at San Remo Court I"/>
    <s v="X '10|HC9 '10"/>
    <s v="Family|MR"/>
    <s v="Active"/>
    <n v="1"/>
    <n v="130"/>
    <n v="780"/>
    <n v="737"/>
    <n v="0.94487179487179485"/>
    <n v="39"/>
    <n v="91"/>
    <m/>
    <n v="91"/>
    <m/>
    <m/>
    <n v="7"/>
    <m/>
    <n v="0.94487179487179485"/>
    <n v="0.97050000000000003"/>
    <n v="0.96279999999999999"/>
    <n v="123"/>
    <n v="124"/>
    <n v="123"/>
    <n v="123"/>
    <n v="122"/>
    <n v="122"/>
    <s v="Atlantic Housing Partners, LLLP"/>
    <m/>
    <n v="28.150524999999998"/>
    <n v="-81.453731000000005"/>
  </r>
  <r>
    <n v="2664"/>
    <x v="43"/>
    <s v="Osceola - Family|MR - Active"/>
    <x v="4"/>
    <s v="Heritage Park - Kissimmee"/>
    <s v="HC4 '15|LB '15"/>
    <s v="Family|MR"/>
    <s v="Active"/>
    <n v="1"/>
    <n v="238"/>
    <n v="1428"/>
    <n v="1400"/>
    <n v="0.98039215686274506"/>
    <n v="71"/>
    <n v="167"/>
    <m/>
    <n v="238"/>
    <m/>
    <m/>
    <m/>
    <m/>
    <n v="0.98039215686274506"/>
    <n v="0.82769999999999999"/>
    <m/>
    <n v="236"/>
    <n v="234"/>
    <n v="236"/>
    <n v="234"/>
    <n v="231"/>
    <n v="229"/>
    <s v="Southern Affordable Services Inc."/>
    <m/>
    <n v="28.286406700000001"/>
    <n v="-81.374337999999995"/>
  </r>
  <r>
    <n v="618"/>
    <x v="43"/>
    <s v="Osceola - Family|MR - Active"/>
    <x v="4"/>
    <s v="Pebble Creek"/>
    <s v="H '92"/>
    <s v="Family|MR"/>
    <s v="Active"/>
    <n v="1"/>
    <n v="72"/>
    <n v="432"/>
    <n v="431"/>
    <n v="0.99768518518518523"/>
    <n v="57"/>
    <n v="72"/>
    <m/>
    <n v="72"/>
    <m/>
    <m/>
    <m/>
    <m/>
    <n v="0.99768518518518523"/>
    <n v="0.99770000000000003"/>
    <n v="0.99309999999999998"/>
    <n v="72"/>
    <n v="72"/>
    <n v="72"/>
    <n v="72"/>
    <n v="72"/>
    <n v="71"/>
    <s v="Central Florida H.A.N.D.S."/>
    <m/>
    <n v="28.309144"/>
    <n v="-81.390511000000004"/>
  </r>
  <r>
    <n v="2602"/>
    <x v="44"/>
    <s v="Palm Beach - Elderly - Active"/>
    <x v="0"/>
    <s v="Evernia Place"/>
    <s v="HC9 '12"/>
    <s v="Elderly"/>
    <s v="Active"/>
    <n v="1"/>
    <n v="85"/>
    <n v="510"/>
    <n v="506"/>
    <n v="0.99215686274509807"/>
    <n v="0"/>
    <n v="85"/>
    <n v="68"/>
    <n v="17"/>
    <m/>
    <m/>
    <n v="5"/>
    <m/>
    <n v="0.99215686274509807"/>
    <n v="0.99609999999999999"/>
    <n v="1"/>
    <n v="85"/>
    <n v="85"/>
    <n v="85"/>
    <n v="85"/>
    <n v="85"/>
    <n v="81"/>
    <s v="Eastwind Development, LLC"/>
    <m/>
    <n v="26.711971999999999"/>
    <n v="-80.058667"/>
  </r>
  <r>
    <n v="318"/>
    <x v="44"/>
    <s v="Palm Beach - Elderly - Active"/>
    <x v="0"/>
    <s v="Groves of Delray"/>
    <s v="HC4 '12|HC9 '94|B '10|S '93"/>
    <s v="Elderly"/>
    <s v="Active"/>
    <n v="1"/>
    <n v="158"/>
    <n v="948"/>
    <n v="942"/>
    <n v="0.99367088607594933"/>
    <n v="0"/>
    <n v="158"/>
    <n v="119"/>
    <n v="158"/>
    <m/>
    <m/>
    <m/>
    <m/>
    <n v="0.99367088607594933"/>
    <n v="0.98209999999999997"/>
    <n v="0.98519999999999996"/>
    <n v="158"/>
    <n v="157"/>
    <n v="156"/>
    <n v="156"/>
    <n v="158"/>
    <n v="157"/>
    <s v="Florida Affordable Housing, Inc."/>
    <m/>
    <n v="26.443794"/>
    <n v="-80.081705999999997"/>
  </r>
  <r>
    <n v="429"/>
    <x v="44"/>
    <s v="Palm Beach - Elderly - Active"/>
    <x v="0"/>
    <s v="Lake Delray"/>
    <s v="HC4 '16|LB '16"/>
    <s v="Elderly"/>
    <s v="Active"/>
    <n v="1"/>
    <n v="404"/>
    <n v="2020"/>
    <n v="1895"/>
    <n v="0.93811881188118806"/>
    <n v="0"/>
    <n v="404"/>
    <n v="404"/>
    <n v="404"/>
    <m/>
    <m/>
    <m/>
    <m/>
    <n v="0.93811881188118806"/>
    <n v="0.95709999999999995"/>
    <n v="0.95750000000000002"/>
    <n v="371"/>
    <n v="375"/>
    <n v="378"/>
    <n v="386"/>
    <n v="385"/>
    <m/>
    <s v="Metroplex, Inc."/>
    <m/>
    <n v="26.429600000000001"/>
    <n v="-80.0822"/>
  </r>
  <r>
    <n v="640"/>
    <x v="44"/>
    <s v="Palm Beach - Elderly - Active"/>
    <x v="0"/>
    <s v="Pinnacle Palms"/>
    <s v="HC4 '02|S '01"/>
    <s v="Elderly"/>
    <s v="Active"/>
    <n v="1"/>
    <n v="152"/>
    <n v="912"/>
    <n v="899"/>
    <n v="0.98574561403508776"/>
    <n v="0"/>
    <n v="152"/>
    <n v="122"/>
    <n v="30"/>
    <m/>
    <m/>
    <m/>
    <m/>
    <n v="0.98574561403508776"/>
    <n v="0.97589999999999999"/>
    <n v="0.96819999999999995"/>
    <n v="149"/>
    <n v="149"/>
    <n v="151"/>
    <n v="150"/>
    <n v="151"/>
    <n v="149"/>
    <s v="Pinnacle Housing Group LLC"/>
    <m/>
    <n v="26.710899999999999"/>
    <n v="-80.076499999999996"/>
  </r>
  <r>
    <n v="707"/>
    <x v="44"/>
    <s v="Palm Beach - Elderly - Active"/>
    <x v="0"/>
    <s v="Riverview House"/>
    <s v="HC4 '01|S '99"/>
    <s v="Elderly"/>
    <s v="Active"/>
    <n v="1"/>
    <n v="160"/>
    <n v="960"/>
    <n v="928"/>
    <n v="0.96666666666666667"/>
    <n v="0"/>
    <n v="160"/>
    <n v="160"/>
    <m/>
    <m/>
    <m/>
    <m/>
    <m/>
    <n v="0.96666666666666667"/>
    <n v="0.96560000000000001"/>
    <n v="0.93879999999999997"/>
    <n v="154"/>
    <n v="155"/>
    <n v="155"/>
    <n v="154"/>
    <n v="157"/>
    <n v="153"/>
    <s v="Richman Group"/>
    <m/>
    <n v="26.6173"/>
    <n v="-80.082499999999996"/>
  </r>
  <r>
    <n v="721"/>
    <x v="44"/>
    <s v="Palm Beach - Elderly - Active"/>
    <x v="0"/>
    <s v="Royal Palm Lakes"/>
    <s v="HC9 '96|S '95"/>
    <s v="Elderly"/>
    <s v="Active"/>
    <n v="1"/>
    <n v="42"/>
    <n v="252"/>
    <n v="198"/>
    <n v="0.7857142857142857"/>
    <n v="0"/>
    <n v="42"/>
    <n v="17"/>
    <n v="25"/>
    <m/>
    <m/>
    <m/>
    <m/>
    <n v="0.7857142857142857"/>
    <n v="0.91669999999999996"/>
    <n v="0.95630000000000004"/>
    <n v="31"/>
    <n v="33"/>
    <n v="34"/>
    <n v="34"/>
    <n v="33"/>
    <n v="33"/>
    <s v="Heritage Partners Group Inc."/>
    <m/>
    <n v="26.834199999999999"/>
    <n v="-80.650300000000001"/>
  </r>
  <r>
    <n v="2799"/>
    <x v="44"/>
    <s v="Palm Beach - Elderly - Active"/>
    <x v="0"/>
    <s v="Wedgewood - Palm Beach"/>
    <s v="HC9 '15"/>
    <s v="Elderly"/>
    <s v="Active"/>
    <n v="1"/>
    <n v="80"/>
    <n v="480"/>
    <n v="463"/>
    <n v="0.96458333333333335"/>
    <n v="0"/>
    <n v="80"/>
    <n v="64"/>
    <n v="16"/>
    <m/>
    <m/>
    <n v="9"/>
    <m/>
    <n v="0.96458333333333335"/>
    <m/>
    <m/>
    <n v="76"/>
    <n v="76"/>
    <n v="77"/>
    <n v="77"/>
    <n v="78"/>
    <n v="79"/>
    <m/>
    <n v="80"/>
    <n v="26.702805999999999"/>
    <n v="-80.117493999999994"/>
  </r>
  <r>
    <n v="2832"/>
    <x v="44"/>
    <s v="Palm Beach - Elderly - Pipeline"/>
    <x v="1"/>
    <s v="Courts at Village Square"/>
    <s v="HC4 '15|LB '15"/>
    <s v="Elderly"/>
    <s v="Pipeline"/>
    <n v="1"/>
    <n v="84"/>
    <n v="0"/>
    <n v="0"/>
    <n v="0"/>
    <n v="0"/>
    <n v="84"/>
    <n v="68"/>
    <n v="16"/>
    <m/>
    <m/>
    <m/>
    <m/>
    <m/>
    <m/>
    <m/>
    <m/>
    <m/>
    <m/>
    <m/>
    <m/>
    <m/>
    <s v="Roundstone Development, LLC"/>
    <m/>
    <n v="26.449027999999998"/>
    <n v="-80.085832999999994"/>
  </r>
  <r>
    <n v="2888"/>
    <x v="44"/>
    <s v="Palm Beach - Elderly - Pipeline"/>
    <x v="1"/>
    <s v="Heron Estates Senior"/>
    <s v="ELI '16|HC4 '16|S '16"/>
    <s v="Elderly"/>
    <s v="Pipeline"/>
    <n v="1"/>
    <n v="101"/>
    <n v="0"/>
    <n v="0"/>
    <n v="0"/>
    <m/>
    <n v="101"/>
    <n v="81"/>
    <n v="20"/>
    <m/>
    <m/>
    <n v="6"/>
    <m/>
    <m/>
    <m/>
    <m/>
    <m/>
    <m/>
    <m/>
    <m/>
    <m/>
    <m/>
    <m/>
    <m/>
    <n v="26.778155999999999"/>
    <n v="-80.088081000000003"/>
  </r>
  <r>
    <n v="2869"/>
    <x v="44"/>
    <s v="Palm Beach - Elderly - Pipeline"/>
    <x v="1"/>
    <s v="Isles of Pahokee II"/>
    <s v="HC9 '16"/>
    <s v="Elderly"/>
    <s v="Pipeline"/>
    <n v="1"/>
    <n v="129"/>
    <n v="0"/>
    <n v="0"/>
    <n v="0"/>
    <m/>
    <n v="129"/>
    <n v="104"/>
    <n v="25"/>
    <m/>
    <m/>
    <n v="7"/>
    <m/>
    <m/>
    <m/>
    <m/>
    <m/>
    <m/>
    <m/>
    <m/>
    <m/>
    <m/>
    <m/>
    <m/>
    <n v="26.812453000000001"/>
    <n v="-80.658522000000005"/>
  </r>
  <r>
    <n v="2688"/>
    <x v="44"/>
    <s v="Palm Beach - Elderly - Pipeline"/>
    <x v="1"/>
    <s v="Paul Laurence Dunbar Senior Complex"/>
    <s v="ELI '14|HC4 '15|LB '15|S '14"/>
    <s v="Elderly"/>
    <s v="Pipeline"/>
    <n v="1"/>
    <n v="99"/>
    <n v="0"/>
    <n v="0"/>
    <n v="0"/>
    <n v="0"/>
    <n v="99"/>
    <n v="80"/>
    <n v="19"/>
    <m/>
    <m/>
    <n v="15"/>
    <m/>
    <m/>
    <m/>
    <m/>
    <m/>
    <m/>
    <m/>
    <m/>
    <m/>
    <m/>
    <m/>
    <m/>
    <n v="26.730443999999999"/>
    <n v="-80.060582999999994"/>
  </r>
  <r>
    <n v="983"/>
    <x v="44"/>
    <s v="Palm Beach - Elderly|MR - Active"/>
    <x v="6"/>
    <s v="Windsor Park"/>
    <s v="ELI '10|HC4 '98"/>
    <s v="Elderly|MR"/>
    <s v="Active"/>
    <n v="1"/>
    <n v="240"/>
    <n v="1440"/>
    <n v="1424"/>
    <n v="0.98888888888888893"/>
    <n v="54"/>
    <n v="186"/>
    <n v="240"/>
    <m/>
    <m/>
    <m/>
    <n v="3"/>
    <m/>
    <n v="0.98888888888888893"/>
    <n v="0.98750000000000004"/>
    <n v="0.98609999999999998"/>
    <n v="237"/>
    <n v="236"/>
    <n v="238"/>
    <n v="237"/>
    <n v="237"/>
    <n v="239"/>
    <s v="Starwood Capital Group"/>
    <m/>
    <n v="26.658100000000001"/>
    <n v="-80.122399999999999"/>
  </r>
  <r>
    <n v="52"/>
    <x v="44"/>
    <s v="Palm Beach - Family - Active"/>
    <x v="2"/>
    <s v="Auburn Trace"/>
    <s v="S '92"/>
    <s v="Family"/>
    <s v="Active"/>
    <n v="1"/>
    <n v="152"/>
    <n v="912"/>
    <n v="865"/>
    <n v="0.94846491228070173"/>
    <n v="0"/>
    <n v="152"/>
    <m/>
    <n v="152"/>
    <m/>
    <m/>
    <m/>
    <m/>
    <n v="0.94846491228070173"/>
    <n v="0.96599999999999997"/>
    <n v="0.95940000000000003"/>
    <n v="144"/>
    <n v="142"/>
    <n v="142"/>
    <n v="143"/>
    <n v="146"/>
    <n v="148"/>
    <m/>
    <m/>
    <n v="26.451516999999999"/>
    <n v="-80.081705999999997"/>
  </r>
  <r>
    <n v="59"/>
    <x v="44"/>
    <s v="Palm Beach - Family - Active"/>
    <x v="2"/>
    <s v="Ballet Villages I"/>
    <s v="HC9 '94|H '93"/>
    <s v="Family"/>
    <s v="Active"/>
    <n v="1"/>
    <n v="49"/>
    <n v="294"/>
    <n v="292"/>
    <n v="0.99319727891156462"/>
    <n v="0"/>
    <n v="49"/>
    <m/>
    <n v="49"/>
    <m/>
    <m/>
    <m/>
    <m/>
    <n v="0.99319727891156462"/>
    <n v="0.99319999999999997"/>
    <n v="0.96940000000000004"/>
    <n v="49"/>
    <n v="49"/>
    <n v="49"/>
    <n v="47"/>
    <n v="49"/>
    <n v="49"/>
    <s v="Complete Property Development Company"/>
    <m/>
    <n v="26.710100000000001"/>
    <n v="-80.057100000000005"/>
  </r>
  <r>
    <n v="92"/>
    <x v="44"/>
    <s v="Palm Beach - Family - Active"/>
    <x v="2"/>
    <s v="Boynton Bay"/>
    <s v="HC4 '07|B '07|S '90"/>
    <s v="Family"/>
    <s v="Active"/>
    <n v="1"/>
    <n v="240"/>
    <n v="1440"/>
    <n v="1392"/>
    <n v="0.96666666666666667"/>
    <n v="0"/>
    <n v="240"/>
    <m/>
    <n v="240"/>
    <m/>
    <m/>
    <m/>
    <m/>
    <n v="0.96666666666666667"/>
    <n v="0.98129999999999995"/>
    <n v="0.98499999999999999"/>
    <n v="229"/>
    <n v="231"/>
    <n v="235"/>
    <n v="232"/>
    <n v="232"/>
    <n v="233"/>
    <s v="Florida Affordable Housing, Inc."/>
    <m/>
    <n v="26.545400000000001"/>
    <n v="-80.058599999999998"/>
  </r>
  <r>
    <n v="2499"/>
    <x v="44"/>
    <s v="Palm Beach - Family - Active"/>
    <x v="2"/>
    <s v="Colonial Lakes"/>
    <s v="HC4 '11|LB '11"/>
    <s v="Family"/>
    <s v="Active"/>
    <n v="1"/>
    <n v="120"/>
    <n v="720"/>
    <n v="719"/>
    <n v="0.99861111111111112"/>
    <n v="0"/>
    <n v="120"/>
    <m/>
    <n v="120"/>
    <m/>
    <m/>
    <m/>
    <m/>
    <n v="0.99861111111111112"/>
    <n v="0.99719999999999998"/>
    <n v="0.98609999999999998"/>
    <n v="120"/>
    <n v="120"/>
    <n v="120"/>
    <n v="120"/>
    <n v="120"/>
    <n v="119"/>
    <s v="Richman Group"/>
    <m/>
    <n v="26.618749999999999"/>
    <n v="-80.124055999999996"/>
  </r>
  <r>
    <n v="1055"/>
    <x v="44"/>
    <s v="Palm Beach - Family - Active"/>
    <x v="2"/>
    <s v="Colony Park"/>
    <s v="HC4 '01|S '01"/>
    <s v="Family"/>
    <s v="Active"/>
    <n v="1"/>
    <n v="130"/>
    <n v="780"/>
    <n v="778"/>
    <n v="0.99743589743589745"/>
    <n v="0"/>
    <n v="130"/>
    <m/>
    <n v="130"/>
    <m/>
    <m/>
    <m/>
    <m/>
    <n v="0.99743589743589745"/>
    <n v="0.98719999999999997"/>
    <n v="0.97440000000000004"/>
    <n v="130"/>
    <n v="130"/>
    <n v="129"/>
    <n v="130"/>
    <n v="130"/>
    <n v="129"/>
    <s v="SCA Properties LLC"/>
    <m/>
    <n v="26.6919"/>
    <n v="-80.177899999999994"/>
  </r>
  <r>
    <n v="190"/>
    <x v="44"/>
    <s v="Palm Beach - Family - Active"/>
    <x v="2"/>
    <s v="Congress Park"/>
    <s v="HC9 '93"/>
    <s v="Family"/>
    <s v="Active"/>
    <n v="1"/>
    <n v="288"/>
    <n v="1728"/>
    <n v="1710"/>
    <n v="0.98958333333333337"/>
    <n v="0"/>
    <n v="288"/>
    <m/>
    <n v="288"/>
    <m/>
    <m/>
    <m/>
    <m/>
    <n v="0.98958333333333337"/>
    <n v="0.98150000000000004"/>
    <n v="0.98029999999999995"/>
    <n v="281"/>
    <n v="284"/>
    <n v="286"/>
    <n v="286"/>
    <n v="286"/>
    <n v="287"/>
    <s v="Banyan Realty Advisors"/>
    <m/>
    <n v="26.607800000000001"/>
    <n v="-80.093900000000005"/>
  </r>
  <r>
    <n v="906"/>
    <x v="44"/>
    <s v="Palm Beach - Family - Active"/>
    <x v="2"/>
    <s v="Courtyard on Flagler"/>
    <s v="HC9 '96|S '95"/>
    <s v="Family"/>
    <s v="Active"/>
    <n v="1"/>
    <n v="58"/>
    <n v="232"/>
    <n v="229"/>
    <n v="0.98706896551724133"/>
    <n v="0"/>
    <n v="58"/>
    <m/>
    <n v="58"/>
    <m/>
    <m/>
    <m/>
    <m/>
    <n v="0.98706896551724133"/>
    <n v="0.99429999999999996"/>
    <n v="0.98280000000000001"/>
    <n v="58"/>
    <m/>
    <n v="58"/>
    <n v="57"/>
    <m/>
    <n v="56"/>
    <s v="Complete Property Development Company"/>
    <m/>
    <n v="26.728200000000001"/>
    <n v="-80.050399999999996"/>
  </r>
  <r>
    <n v="715"/>
    <x v="44"/>
    <s v="Palm Beach - Family - Active"/>
    <x v="2"/>
    <s v="Glozal Village"/>
    <s v="HC9 '98"/>
    <s v="Family"/>
    <s v="Active"/>
    <n v="1"/>
    <n v="53"/>
    <n v="318"/>
    <n v="270"/>
    <n v="0.84905660377358494"/>
    <n v="0"/>
    <n v="53"/>
    <m/>
    <n v="53"/>
    <m/>
    <m/>
    <m/>
    <m/>
    <n v="0.84905660377358494"/>
    <n v="0.90939999999999999"/>
    <n v="0.98429999999999995"/>
    <n v="48"/>
    <n v="47"/>
    <n v="48"/>
    <n v="45"/>
    <n v="41"/>
    <n v="41"/>
    <s v="Glozal Capital LLC"/>
    <m/>
    <n v="26.720700000000001"/>
    <n v="-80.058899999999994"/>
  </r>
  <r>
    <n v="2036"/>
    <x v="44"/>
    <s v="Palm Beach - Family - Active"/>
    <x v="2"/>
    <s v="Green Cay Village"/>
    <s v="HC4 '07|LB '07|S '07"/>
    <s v="Family"/>
    <s v="Active"/>
    <n v="1"/>
    <n v="160"/>
    <n v="960"/>
    <n v="954"/>
    <n v="0.99375000000000002"/>
    <n v="0"/>
    <n v="160"/>
    <m/>
    <n v="160"/>
    <m/>
    <m/>
    <m/>
    <m/>
    <n v="0.99375000000000002"/>
    <n v="0.98850000000000005"/>
    <n v="0.97599999999999998"/>
    <n v="160"/>
    <n v="160"/>
    <n v="159"/>
    <n v="158"/>
    <n v="158"/>
    <n v="159"/>
    <s v="Housing Trust Group LLC"/>
    <m/>
    <n v="26.489599999999999"/>
    <n v="-80.152199999999993"/>
  </r>
  <r>
    <n v="327"/>
    <x v="44"/>
    <s v="Palm Beach - Family - Active"/>
    <x v="2"/>
    <s v="Hampton Court - Mangonia Park"/>
    <s v="HC4 '02|B '99"/>
    <s v="Family"/>
    <s v="Active"/>
    <n v="1"/>
    <n v="288"/>
    <n v="1728"/>
    <n v="1647"/>
    <n v="0.953125"/>
    <n v="0"/>
    <n v="288"/>
    <m/>
    <n v="288"/>
    <m/>
    <m/>
    <m/>
    <m/>
    <n v="0.953125"/>
    <n v="0.95720000000000005"/>
    <n v="0.93400000000000005"/>
    <n v="280"/>
    <n v="276"/>
    <n v="272"/>
    <n v="266"/>
    <n v="274"/>
    <n v="279"/>
    <s v="Royal Castle Development"/>
    <m/>
    <n v="26.756408"/>
    <n v="-80.074764000000002"/>
  </r>
  <r>
    <n v="1154"/>
    <x v="44"/>
    <s v="Palm Beach - Family - Active"/>
    <x v="2"/>
    <s v="Indian Trace"/>
    <s v="ELI '11|HC4 '02|LB '02|S '02"/>
    <s v="Family"/>
    <s v="Active"/>
    <n v="1"/>
    <n v="330"/>
    <n v="1980"/>
    <n v="1961"/>
    <n v="0.9904040404040404"/>
    <n v="0"/>
    <n v="330"/>
    <m/>
    <n v="330"/>
    <m/>
    <m/>
    <n v="17"/>
    <m/>
    <n v="0.9904040404040404"/>
    <n v="0.9798"/>
    <n v="0.97270000000000001"/>
    <n v="328"/>
    <n v="326"/>
    <n v="324"/>
    <n v="324"/>
    <n v="330"/>
    <n v="329"/>
    <s v="Cornerstone Group Development LLC"/>
    <m/>
    <n v="26.7758"/>
    <n v="-80.108199999999997"/>
  </r>
  <r>
    <n v="2615"/>
    <x v="44"/>
    <s v="Palm Beach - Family - Active"/>
    <x v="2"/>
    <s v="La Joya Villages"/>
    <s v="HC4 '13|LB '13"/>
    <s v="Family"/>
    <s v="Active"/>
    <n v="1"/>
    <n v="55"/>
    <n v="275"/>
    <n v="256"/>
    <n v="0.93090909090909091"/>
    <n v="0"/>
    <n v="55"/>
    <m/>
    <n v="55"/>
    <m/>
    <m/>
    <m/>
    <m/>
    <n v="0.93090909090909091"/>
    <n v="0.997"/>
    <n v="0.53639999999999999"/>
    <n v="47"/>
    <n v="49"/>
    <m/>
    <n v="54"/>
    <n v="52"/>
    <n v="54"/>
    <s v="Realtex Development Southeast, LLC"/>
    <m/>
    <n v="26.608405000000001"/>
    <n v="-80.060312999999994"/>
  </r>
  <r>
    <n v="1323"/>
    <x v="44"/>
    <s v="Palm Beach - Family - Active"/>
    <x v="2"/>
    <s v="Lake Shore"/>
    <s v="HC4 '04|B '03|S '03"/>
    <s v="Family"/>
    <s v="Active"/>
    <n v="1"/>
    <n v="192"/>
    <n v="1152"/>
    <n v="1135"/>
    <n v="0.98524305555555558"/>
    <n v="0"/>
    <n v="192"/>
    <m/>
    <n v="192"/>
    <m/>
    <m/>
    <m/>
    <m/>
    <n v="0.98524305555555558"/>
    <n v="0.98960000000000004"/>
    <n v="0.96179999999999999"/>
    <n v="190"/>
    <n v="191"/>
    <n v="188"/>
    <n v="187"/>
    <n v="189"/>
    <n v="190"/>
    <s v="Richman Group"/>
    <m/>
    <n v="26.761399999999998"/>
    <n v="-80.086100000000002"/>
  </r>
  <r>
    <n v="1158"/>
    <x v="44"/>
    <s v="Palm Beach - Family - Active"/>
    <x v="2"/>
    <s v="Lakeside Commons"/>
    <s v="HC9 '02"/>
    <s v="Family"/>
    <s v="Active"/>
    <n v="1"/>
    <n v="99"/>
    <n v="594"/>
    <n v="576"/>
    <n v="0.96969696969696972"/>
    <n v="0"/>
    <n v="99"/>
    <m/>
    <n v="99"/>
    <m/>
    <m/>
    <m/>
    <m/>
    <n v="0.96969696969696972"/>
    <n v="0.95120000000000005"/>
    <n v="0.93100000000000005"/>
    <n v="97"/>
    <n v="98"/>
    <n v="96"/>
    <n v="98"/>
    <n v="94"/>
    <n v="93"/>
    <s v="Cascade Affordable Housing LLC"/>
    <m/>
    <n v="26.711099999999998"/>
    <n v="-80.076499999999996"/>
  </r>
  <r>
    <n v="731"/>
    <x v="44"/>
    <s v="Palm Beach - Family - Active"/>
    <x v="2"/>
    <s v="Madison Chase"/>
    <s v="HC4 '00|S '00"/>
    <s v="Family"/>
    <s v="Active"/>
    <n v="1"/>
    <n v="230"/>
    <n v="1380"/>
    <n v="1348"/>
    <n v="0.97681159420289854"/>
    <n v="0"/>
    <n v="230"/>
    <m/>
    <n v="230"/>
    <m/>
    <m/>
    <m/>
    <m/>
    <n v="0.97681159420289854"/>
    <n v="0.97609999999999997"/>
    <n v="0.98839999999999995"/>
    <n v="223"/>
    <n v="224"/>
    <n v="226"/>
    <n v="225"/>
    <n v="226"/>
    <n v="224"/>
    <s v="Banyan Realty Advisors"/>
    <m/>
    <n v="26.6922"/>
    <n v="-80.1768"/>
  </r>
  <r>
    <n v="1216"/>
    <x v="44"/>
    <s v="Palm Beach - Family - Active"/>
    <x v="2"/>
    <s v="Malibu Bay"/>
    <s v="HC4 '05|LB '02"/>
    <s v="Family"/>
    <s v="Active"/>
    <n v="1"/>
    <n v="264"/>
    <n v="1584"/>
    <n v="1497"/>
    <n v="0.94507575757575757"/>
    <n v="0"/>
    <n v="264"/>
    <m/>
    <n v="264"/>
    <m/>
    <m/>
    <m/>
    <m/>
    <n v="0.94507575757575757"/>
    <n v="0.99309999999999998"/>
    <n v="0.94"/>
    <n v="258"/>
    <n v="250"/>
    <n v="251"/>
    <n v="250"/>
    <n v="245"/>
    <n v="243"/>
    <s v="Housing Trust Group LLC"/>
    <m/>
    <n v="26.719000000000001"/>
    <n v="-80.085499999999996"/>
  </r>
  <r>
    <n v="1247"/>
    <x v="44"/>
    <s v="Palm Beach - Family - Active"/>
    <x v="2"/>
    <s v="Mallards Landing"/>
    <s v="HC4 '03"/>
    <s v="Family"/>
    <s v="Active"/>
    <n v="1"/>
    <n v="163"/>
    <n v="978"/>
    <n v="960"/>
    <n v="0.98159509202453987"/>
    <n v="0"/>
    <n v="163"/>
    <m/>
    <n v="163"/>
    <m/>
    <m/>
    <m/>
    <m/>
    <n v="0.98159509202453987"/>
    <n v="0.98670000000000002"/>
    <n v="0.95709999999999995"/>
    <n v="158"/>
    <n v="161"/>
    <n v="160"/>
    <n v="160"/>
    <n v="161"/>
    <n v="160"/>
    <s v="Southport Financial Services, Inc"/>
    <m/>
    <n v="26.701899999999998"/>
    <n v="-80.105099999999993"/>
  </r>
  <r>
    <n v="505"/>
    <x v="44"/>
    <s v="Palm Beach - Family - Active"/>
    <x v="2"/>
    <s v="Marina Bay"/>
    <s v="HC4 '00|B '00"/>
    <s v="Family"/>
    <s v="Active"/>
    <n v="1"/>
    <n v="192"/>
    <n v="1152"/>
    <n v="1152"/>
    <n v="1"/>
    <n v="0"/>
    <n v="192"/>
    <m/>
    <n v="192"/>
    <m/>
    <m/>
    <m/>
    <m/>
    <n v="1"/>
    <n v="0.99909999999999999"/>
    <n v="0.99570000000000003"/>
    <n v="192"/>
    <n v="192"/>
    <n v="192"/>
    <n v="192"/>
    <n v="192"/>
    <n v="192"/>
    <s v="SCA Properties LLC"/>
    <m/>
    <n v="26.586500000000001"/>
    <n v="-80.083500000000001"/>
  </r>
  <r>
    <n v="1598"/>
    <x v="44"/>
    <s v="Palm Beach - Family - Active"/>
    <x v="2"/>
    <s v="Merry Place"/>
    <s v="HC9 '05|S '06"/>
    <s v="Family"/>
    <s v="Active"/>
    <n v="1"/>
    <n v="130"/>
    <n v="780"/>
    <n v="773"/>
    <n v="0.99102564102564106"/>
    <n v="0"/>
    <n v="130"/>
    <m/>
    <n v="130"/>
    <m/>
    <m/>
    <m/>
    <m/>
    <n v="0.99102564102564106"/>
    <n v="0.98850000000000005"/>
    <n v="0.98460000000000003"/>
    <n v="130"/>
    <n v="130"/>
    <n v="129"/>
    <n v="126"/>
    <n v="128"/>
    <n v="130"/>
    <s v="West Palm Beach Housing Authority"/>
    <m/>
    <n v="26.729361000000001"/>
    <n v="-80.054444000000004"/>
  </r>
  <r>
    <n v="531"/>
    <x v="44"/>
    <s v="Palm Beach - Family - Active"/>
    <x v="2"/>
    <s v="Mystic Woods I"/>
    <s v="HC9 '95|H '92"/>
    <s v="Family"/>
    <s v="Active"/>
    <n v="1"/>
    <n v="71"/>
    <n v="426"/>
    <n v="401"/>
    <n v="0.94131455399061037"/>
    <n v="0"/>
    <n v="71"/>
    <m/>
    <n v="71"/>
    <m/>
    <m/>
    <m/>
    <m/>
    <n v="0.94131455399061037"/>
    <n v="0.92490000000000006"/>
    <n v="0.97419999999999995"/>
    <n v="69"/>
    <n v="69"/>
    <n v="66"/>
    <n v="66"/>
    <n v="65"/>
    <n v="66"/>
    <s v="Creative Choice Homes, Inc."/>
    <m/>
    <n v="26.792400000000001"/>
    <n v="-80.102900000000005"/>
  </r>
  <r>
    <n v="532"/>
    <x v="44"/>
    <s v="Palm Beach - Family - Active"/>
    <x v="2"/>
    <s v="Mystic Woods II"/>
    <s v="HC4 '96"/>
    <s v="Family"/>
    <s v="Active"/>
    <n v="1"/>
    <n v="92"/>
    <n v="552"/>
    <n v="523"/>
    <n v="0.94746376811594202"/>
    <n v="0"/>
    <n v="92"/>
    <m/>
    <n v="92"/>
    <m/>
    <m/>
    <m/>
    <m/>
    <n v="0.94746376811594202"/>
    <n v="0.95469999999999999"/>
    <n v="0.92569999999999997"/>
    <n v="86"/>
    <n v="85"/>
    <n v="87"/>
    <n v="89"/>
    <n v="88"/>
    <n v="88"/>
    <s v="Creative Choice Homes, Inc."/>
    <m/>
    <n v="26.792400000000001"/>
    <n v="-80.102900000000005"/>
  </r>
  <r>
    <n v="1711"/>
    <x v="44"/>
    <s v="Palm Beach - Family - Active"/>
    <x v="2"/>
    <s v="Palm Gardens"/>
    <s v="HC4 '09|LB '09|RRLP '06"/>
    <s v="Family"/>
    <s v="Active"/>
    <n v="1"/>
    <n v="80"/>
    <n v="480"/>
    <n v="475"/>
    <n v="0.98958333333333337"/>
    <n v="0"/>
    <n v="80"/>
    <m/>
    <n v="80"/>
    <m/>
    <m/>
    <m/>
    <m/>
    <n v="0.98958333333333337"/>
    <n v="0.98960000000000004"/>
    <n v="0.98960000000000004"/>
    <n v="79"/>
    <n v="79"/>
    <n v="80"/>
    <n v="79"/>
    <n v="78"/>
    <n v="80"/>
    <s v="Southport Financial Services, Inc"/>
    <m/>
    <n v="26.6206"/>
    <n v="-80.066199999999995"/>
  </r>
  <r>
    <n v="55"/>
    <x v="44"/>
    <s v="Palm Beach - Family - Active"/>
    <x v="2"/>
    <s v="Palm Grove"/>
    <s v="HC4 '00|LB '99|S '99"/>
    <s v="Family"/>
    <s v="Active"/>
    <n v="1"/>
    <n v="150"/>
    <n v="900"/>
    <n v="896"/>
    <n v="0.99555555555555553"/>
    <n v="0"/>
    <n v="150"/>
    <m/>
    <n v="150"/>
    <m/>
    <m/>
    <m/>
    <m/>
    <n v="0.99555555555555553"/>
    <n v="0.99219999999999997"/>
    <n v="0.99109999999999998"/>
    <n v="149"/>
    <n v="149"/>
    <n v="150"/>
    <n v="149"/>
    <n v="149"/>
    <n v="150"/>
    <s v="Southport Financial Services, Inc"/>
    <n v="150"/>
    <n v="26.732099999999999"/>
    <n v="-80.066000000000003"/>
  </r>
  <r>
    <n v="481"/>
    <x v="44"/>
    <s v="Palm Beach - Family - Active"/>
    <x v="2"/>
    <s v="Palms West I"/>
    <s v="HC4 '14|HC9 '94|H '93|LB '14"/>
    <s v="Family"/>
    <s v="Active"/>
    <n v="1"/>
    <n v="218"/>
    <n v="1308"/>
    <n v="1295"/>
    <n v="0.99006116207951067"/>
    <n v="0"/>
    <n v="218"/>
    <m/>
    <n v="218"/>
    <m/>
    <m/>
    <m/>
    <m/>
    <n v="0.99006116207951067"/>
    <n v="0.98929999999999996"/>
    <n v="0.99460000000000004"/>
    <n v="217"/>
    <n v="218"/>
    <n v="215"/>
    <n v="218"/>
    <n v="214"/>
    <n v="213"/>
    <s v="Southport Financial Services, Inc"/>
    <m/>
    <n v="26.701000000000001"/>
    <n v="-80.105599999999995"/>
  </r>
  <r>
    <n v="660"/>
    <x v="44"/>
    <s v="Palm Beach - Family - Active"/>
    <x v="2"/>
    <s v="Palms West II"/>
    <s v="HC4 '14|HC9 '96|LB '14"/>
    <s v="Family"/>
    <s v="Active"/>
    <n v="1"/>
    <n v="72"/>
    <n v="432"/>
    <n v="430"/>
    <n v="0.99537037037037035"/>
    <n v="0"/>
    <n v="72"/>
    <m/>
    <n v="72"/>
    <m/>
    <m/>
    <m/>
    <m/>
    <n v="0.99537037037037035"/>
    <n v="0.97219999999999995"/>
    <n v="0.99770000000000003"/>
    <n v="72"/>
    <n v="71"/>
    <n v="71"/>
    <n v="72"/>
    <n v="72"/>
    <n v="72"/>
    <s v="Southport Financial Services, Inc"/>
    <m/>
    <n v="26.701799999999999"/>
    <n v="-80.105000000000004"/>
  </r>
  <r>
    <n v="2608"/>
    <x v="44"/>
    <s v="Palm Beach - Family - Active"/>
    <x v="2"/>
    <s v="Pine Run Villas"/>
    <s v="HC4 '12|LB '12"/>
    <s v="Family"/>
    <s v="Active"/>
    <n v="1"/>
    <n v="63"/>
    <n v="378"/>
    <n v="374"/>
    <n v="0.98941798941798942"/>
    <n v="0"/>
    <n v="63"/>
    <m/>
    <n v="63"/>
    <m/>
    <m/>
    <m/>
    <m/>
    <n v="0.98941798941798942"/>
    <n v="0.98150000000000004"/>
    <n v="0.99470000000000003"/>
    <n v="63"/>
    <n v="63"/>
    <n v="62"/>
    <n v="62"/>
    <n v="61"/>
    <n v="63"/>
    <s v="Housing Trust Group LLC"/>
    <m/>
    <n v="26.609748"/>
    <n v="-80.125866000000002"/>
  </r>
  <r>
    <n v="1137"/>
    <x v="44"/>
    <s v="Palm Beach - Family - Active"/>
    <x v="2"/>
    <s v="Pinnacle at Abbey Park"/>
    <s v="HC4 '02|S '02"/>
    <s v="Family"/>
    <s v="Active"/>
    <n v="1"/>
    <n v="160"/>
    <n v="960"/>
    <n v="945"/>
    <n v="0.984375"/>
    <n v="0"/>
    <n v="160"/>
    <m/>
    <n v="160"/>
    <m/>
    <m/>
    <m/>
    <m/>
    <n v="0.984375"/>
    <n v="0.98540000000000005"/>
    <n v="0.93540000000000001"/>
    <n v="156"/>
    <n v="157"/>
    <n v="157"/>
    <n v="159"/>
    <n v="158"/>
    <n v="158"/>
    <s v="Pinnacle Housing Group LLC"/>
    <m/>
    <n v="26.649699999999999"/>
    <n v="-80.125799999999998"/>
  </r>
  <r>
    <n v="1170"/>
    <x v="44"/>
    <s v="Palm Beach - Family - Active"/>
    <x v="2"/>
    <s v="Portofino"/>
    <s v="ELI '13|HC4 '03|B '02|S '04"/>
    <s v="Family"/>
    <s v="Active"/>
    <n v="1"/>
    <n v="270"/>
    <n v="1620"/>
    <n v="1606"/>
    <n v="0.99135802469135803"/>
    <n v="0"/>
    <n v="270"/>
    <m/>
    <n v="270"/>
    <m/>
    <m/>
    <n v="17"/>
    <m/>
    <n v="0.99135802469135803"/>
    <n v="0.98699999999999999"/>
    <n v="0.98519999999999996"/>
    <n v="266"/>
    <n v="268"/>
    <n v="268"/>
    <n v="269"/>
    <n v="268"/>
    <n v="267"/>
    <s v="Cornerstone Group Development LLC"/>
    <m/>
    <n v="26.627800000000001"/>
    <n v="-80.067499999999995"/>
  </r>
  <r>
    <n v="1305"/>
    <x v="44"/>
    <s v="Palm Beach - Family - Active"/>
    <x v="2"/>
    <s v="Renaissance"/>
    <s v="HC4 '03|LB '03|S '03"/>
    <s v="Family"/>
    <s v="Active"/>
    <n v="1"/>
    <n v="344"/>
    <n v="2064"/>
    <n v="2017"/>
    <n v="0.9772286821705426"/>
    <n v="0"/>
    <n v="344"/>
    <m/>
    <n v="344"/>
    <m/>
    <m/>
    <m/>
    <m/>
    <n v="0.9772286821705426"/>
    <n v="0.97629999999999995"/>
    <n v="0.98060000000000003"/>
    <n v="334"/>
    <n v="332"/>
    <n v="336"/>
    <n v="340"/>
    <n v="336"/>
    <n v="339"/>
    <s v="Cornerstone Group Development LLC"/>
    <m/>
    <n v="26.738600000000002"/>
    <n v="-80.107200000000006"/>
  </r>
  <r>
    <n v="799"/>
    <x v="44"/>
    <s v="Palm Beach - Family - Active"/>
    <x v="2"/>
    <s v="Royal Poinciana Place"/>
    <s v="HC9 '94|S '96"/>
    <s v="Family"/>
    <s v="Active"/>
    <n v="1"/>
    <n v="144"/>
    <n v="864"/>
    <n v="827"/>
    <n v="0.95717592592592593"/>
    <n v="0"/>
    <n v="144"/>
    <m/>
    <n v="144"/>
    <m/>
    <m/>
    <m/>
    <m/>
    <n v="0.95717592592592593"/>
    <n v="0.93289999999999995"/>
    <n v="0.83450000000000002"/>
    <n v="138"/>
    <n v="137"/>
    <n v="136"/>
    <n v="139"/>
    <n v="140"/>
    <n v="137"/>
    <s v="Lakeside Capital Advisors LP"/>
    <m/>
    <n v="26.76"/>
    <n v="-80.116699999999994"/>
  </r>
  <r>
    <n v="730"/>
    <x v="44"/>
    <s v="Palm Beach - Family - Active"/>
    <x v="2"/>
    <s v="Saddlebrook"/>
    <s v="HC9 '97"/>
    <s v="Family"/>
    <s v="Active"/>
    <n v="1"/>
    <n v="192"/>
    <n v="1152"/>
    <n v="1093"/>
    <n v="0.94878472222222221"/>
    <n v="0"/>
    <n v="192"/>
    <m/>
    <n v="192"/>
    <m/>
    <m/>
    <m/>
    <m/>
    <n v="0.94878472222222221"/>
    <n v="0.96530000000000005"/>
    <n v="0.92969999999999997"/>
    <n v="183"/>
    <n v="182"/>
    <n v="179"/>
    <n v="182"/>
    <n v="184"/>
    <n v="183"/>
    <s v="Read Property Group LLC"/>
    <m/>
    <n v="26.7637"/>
    <n v="-80.116"/>
  </r>
  <r>
    <n v="1036"/>
    <x v="44"/>
    <s v="Palm Beach - Family - Active"/>
    <x v="2"/>
    <s v="San Marco Villas I"/>
    <s v="HC4 '02|B '02"/>
    <s v="Family"/>
    <s v="Active"/>
    <n v="1"/>
    <n v="288"/>
    <n v="1728"/>
    <n v="1676"/>
    <n v="0.96990740740740744"/>
    <n v="0"/>
    <n v="288"/>
    <m/>
    <n v="288"/>
    <m/>
    <m/>
    <m/>
    <m/>
    <n v="0.96990740740740744"/>
    <n v="0.9919"/>
    <n v="0.97970000000000002"/>
    <n v="280"/>
    <n v="280"/>
    <n v="280"/>
    <n v="282"/>
    <n v="277"/>
    <n v="277"/>
    <s v="Southport Financial Services, Inc"/>
    <m/>
    <n v="26.799600000000002"/>
    <n v="-80.086399999999998"/>
  </r>
  <r>
    <n v="1195"/>
    <x v="44"/>
    <s v="Palm Beach - Family - Active"/>
    <x v="2"/>
    <s v="San Marco Villas II"/>
    <s v="HC4 '02|LB '02|S '02"/>
    <s v="Family"/>
    <s v="Active"/>
    <n v="1"/>
    <n v="112"/>
    <n v="672"/>
    <n v="651"/>
    <n v="0.96875"/>
    <n v="0"/>
    <n v="112"/>
    <m/>
    <n v="112"/>
    <m/>
    <m/>
    <m/>
    <m/>
    <n v="0.96875"/>
    <n v="0.99550000000000005"/>
    <n v="0.98960000000000004"/>
    <n v="108"/>
    <n v="108"/>
    <n v="112"/>
    <n v="108"/>
    <n v="108"/>
    <n v="107"/>
    <s v="Southport Financial Services, Inc"/>
    <m/>
    <n v="26.800899999999999"/>
    <n v="-80.085099999999997"/>
  </r>
  <r>
    <n v="2443"/>
    <x v="44"/>
    <s v="Palm Beach - Family - Active"/>
    <x v="2"/>
    <s v="Village at Delray"/>
    <s v="HC9 '09|H '10|T '09"/>
    <s v="Family"/>
    <s v="Active"/>
    <n v="1"/>
    <n v="144"/>
    <n v="864"/>
    <n v="852"/>
    <n v="0.98611111111111116"/>
    <n v="0"/>
    <n v="144"/>
    <m/>
    <n v="144"/>
    <m/>
    <m/>
    <m/>
    <m/>
    <n v="0.98611111111111116"/>
    <n v="0.98150000000000004"/>
    <n v="0.98029999999999995"/>
    <n v="139"/>
    <n v="142"/>
    <n v="143"/>
    <n v="143"/>
    <n v="144"/>
    <n v="141"/>
    <s v="Dominium LLC"/>
    <m/>
    <n v="26.452228000000002"/>
    <n v="-80.083943000000005"/>
  </r>
  <r>
    <n v="458"/>
    <x v="44"/>
    <s v="Palm Beach - Family - Active"/>
    <x v="2"/>
    <s v="Villas at Cove Crossing"/>
    <s v="HC9 '95|H '92"/>
    <s v="Family"/>
    <s v="Active"/>
    <n v="1"/>
    <n v="94"/>
    <n v="564"/>
    <n v="557"/>
    <n v="0.98758865248226946"/>
    <n v="0"/>
    <n v="94"/>
    <m/>
    <n v="94"/>
    <m/>
    <m/>
    <m/>
    <m/>
    <n v="0.98758865248226946"/>
    <n v="0.9929"/>
    <n v="1"/>
    <n v="91"/>
    <n v="94"/>
    <n v="94"/>
    <n v="94"/>
    <n v="91"/>
    <n v="93"/>
    <s v="Harmony Housing Advisors, Inc."/>
    <m/>
    <n v="26.587800000000001"/>
    <n v="-80.084999999999994"/>
  </r>
  <r>
    <n v="2579"/>
    <x v="44"/>
    <s v="Palm Beach - Family - Active"/>
    <x v="2"/>
    <s v="Villas at Village Square"/>
    <s v="HC9 '12"/>
    <s v="Family"/>
    <s v="Active"/>
    <n v="1"/>
    <n v="144"/>
    <n v="864"/>
    <n v="859"/>
    <n v="0.99421296296296291"/>
    <n v="0"/>
    <n v="144"/>
    <m/>
    <n v="144"/>
    <m/>
    <m/>
    <n v="8"/>
    <m/>
    <n v="0.99421296296296291"/>
    <n v="0.98729999999999996"/>
    <n v="0.8014"/>
    <n v="143"/>
    <n v="142"/>
    <n v="143"/>
    <n v="143"/>
    <n v="144"/>
    <n v="144"/>
    <s v="Delray Housing Group Inc."/>
    <m/>
    <n v="26.4498888888889"/>
    <n v="-80.085972222222196"/>
  </r>
  <r>
    <n v="929"/>
    <x v="44"/>
    <s v="Palm Beach - Family - Active"/>
    <x v="2"/>
    <s v="Waverly"/>
    <s v="ELI '12|HC4 '00"/>
    <s v="Family"/>
    <s v="Active"/>
    <n v="1"/>
    <n v="260"/>
    <n v="1560"/>
    <n v="1532"/>
    <n v="0.982051282051282"/>
    <n v="0"/>
    <n v="260"/>
    <m/>
    <n v="260"/>
    <m/>
    <m/>
    <n v="17"/>
    <m/>
    <n v="0.982051282051282"/>
    <n v="0.99039999999999995"/>
    <n v="0.98140000000000005"/>
    <n v="254"/>
    <n v="257"/>
    <n v="255"/>
    <n v="257"/>
    <n v="257"/>
    <n v="252"/>
    <s v="Starwood Capital Group"/>
    <m/>
    <n v="26.658100000000001"/>
    <n v="-80.122"/>
  </r>
  <r>
    <n v="2532"/>
    <x v="44"/>
    <s v="Palm Beach - Family - Active"/>
    <x v="2"/>
    <s v="Westgate Plaza"/>
    <s v="HC4 '11|LB '11"/>
    <s v="Family"/>
    <s v="Active"/>
    <n v="1"/>
    <n v="80"/>
    <n v="480"/>
    <n v="475"/>
    <n v="0.98958333333333337"/>
    <n v="0"/>
    <n v="80"/>
    <m/>
    <n v="80"/>
    <m/>
    <m/>
    <m/>
    <m/>
    <n v="0.98958333333333337"/>
    <n v="0.98329999999999995"/>
    <n v="0.98129999999999995"/>
    <n v="80"/>
    <n v="79"/>
    <n v="80"/>
    <n v="80"/>
    <n v="80"/>
    <n v="76"/>
    <s v="Landmark Companies Inc."/>
    <m/>
    <n v="26.703053000000001"/>
    <n v="-80.107949000000005"/>
  </r>
  <r>
    <n v="990"/>
    <x v="44"/>
    <s v="Palm Beach - Family - Active"/>
    <x v="2"/>
    <s v="Woodlake"/>
    <s v="HC4 '97|LB '13|S '97"/>
    <s v="Family"/>
    <s v="Active"/>
    <n v="1"/>
    <n v="224"/>
    <n v="1344"/>
    <n v="1339"/>
    <n v="0.99627976190476186"/>
    <n v="0"/>
    <n v="224"/>
    <m/>
    <n v="224"/>
    <m/>
    <m/>
    <m/>
    <m/>
    <n v="0.99627976190476186"/>
    <n v="0.99180000000000001"/>
    <n v="0.99480000000000002"/>
    <n v="224"/>
    <n v="223"/>
    <n v="224"/>
    <n v="224"/>
    <n v="222"/>
    <n v="222"/>
    <s v="Related Group of Florida"/>
    <m/>
    <n v="26.650400000000001"/>
    <n v="-80.145499999999998"/>
  </r>
  <r>
    <n v="1007"/>
    <x v="44"/>
    <s v="Palm Beach - Family - Active"/>
    <x v="2"/>
    <s v="Worthington"/>
    <s v="HC4 '95|B '95|S '96"/>
    <s v="Family"/>
    <s v="Active"/>
    <n v="1"/>
    <n v="300"/>
    <n v="1800"/>
    <n v="1750"/>
    <n v="0.97222222222222221"/>
    <n v="0"/>
    <n v="300"/>
    <m/>
    <n v="300"/>
    <m/>
    <m/>
    <m/>
    <m/>
    <n v="0.97222222222222221"/>
    <n v="0.97109999999999996"/>
    <n v="0.98170000000000002"/>
    <n v="298"/>
    <n v="293"/>
    <n v="291"/>
    <n v="292"/>
    <n v="288"/>
    <n v="288"/>
    <s v="Starwood Capital Group"/>
    <m/>
    <n v="26.5824"/>
    <n v="-80.110200000000006"/>
  </r>
  <r>
    <n v="2767"/>
    <x v="44"/>
    <s v="Palm Beach - Family - Lease-Up"/>
    <x v="5"/>
    <s v="Covenant Villas"/>
    <s v="HC9 '15"/>
    <s v="Family"/>
    <s v="Lease-Up"/>
    <n v="1"/>
    <n v="144"/>
    <n v="864"/>
    <n v="200"/>
    <n v="0.23148148148148148"/>
    <n v="0"/>
    <n v="144"/>
    <m/>
    <n v="144"/>
    <m/>
    <m/>
    <n v="8"/>
    <m/>
    <n v="0.23148148148148148"/>
    <m/>
    <m/>
    <n v="29"/>
    <n v="29"/>
    <n v="31"/>
    <n v="35"/>
    <n v="37"/>
    <n v="39"/>
    <s v="Housing Trust Group LLC"/>
    <m/>
    <n v="26.686644439999998"/>
    <n v="-80.674022219999998"/>
  </r>
  <r>
    <n v="2905"/>
    <x v="44"/>
    <s v="Palm Beach - Family - Pipeline"/>
    <x v="3"/>
    <s v="Banyan Court"/>
    <s v="ELI '16|HC4 '16|B '16|S '16"/>
    <s v="Family"/>
    <s v="Pipeline"/>
    <n v="1"/>
    <n v="85"/>
    <n v="0"/>
    <n v="0"/>
    <n v="0"/>
    <m/>
    <n v="85"/>
    <m/>
    <n v="85"/>
    <m/>
    <m/>
    <n v="5"/>
    <m/>
    <m/>
    <m/>
    <m/>
    <m/>
    <m/>
    <m/>
    <m/>
    <m/>
    <m/>
    <m/>
    <m/>
    <n v="26.619880999999999"/>
    <n v="-80.065652999999998"/>
  </r>
  <r>
    <n v="2858"/>
    <x v="44"/>
    <s v="Palm Beach - Family - Pipeline"/>
    <x v="3"/>
    <s v="Calusa Estates"/>
    <s v="HC9 '16"/>
    <s v="Family"/>
    <s v="Pipeline"/>
    <n v="1"/>
    <n v="114"/>
    <n v="0"/>
    <n v="0"/>
    <n v="0"/>
    <n v="0"/>
    <n v="114"/>
    <m/>
    <n v="114"/>
    <m/>
    <m/>
    <n v="6"/>
    <m/>
    <m/>
    <m/>
    <m/>
    <m/>
    <m/>
    <m/>
    <m/>
    <m/>
    <m/>
    <m/>
    <m/>
    <n v="26.664988999999998"/>
    <n v="-80.685768999999993"/>
  </r>
  <r>
    <n v="2856"/>
    <x v="44"/>
    <s v="Palm Beach - Family - Pipeline"/>
    <x v="3"/>
    <s v="Residences at Haverhill"/>
    <s v="HC9 '16"/>
    <s v="Family"/>
    <s v="Pipeline"/>
    <n v="1"/>
    <n v="117"/>
    <n v="0"/>
    <n v="0"/>
    <n v="0"/>
    <n v="0"/>
    <n v="117"/>
    <m/>
    <n v="117"/>
    <m/>
    <m/>
    <n v="6"/>
    <m/>
    <m/>
    <m/>
    <m/>
    <m/>
    <m/>
    <m/>
    <m/>
    <m/>
    <m/>
    <m/>
    <m/>
    <n v="26.695097000000001"/>
    <n v="-80.111636000000004"/>
  </r>
  <r>
    <n v="2742"/>
    <x v="44"/>
    <s v="Palm Beach - Family - Pipeline"/>
    <x v="3"/>
    <s v="Royal Palm Place"/>
    <s v="ELI '14|S '14"/>
    <s v="Family"/>
    <s v="Pipeline"/>
    <n v="1"/>
    <n v="125"/>
    <n v="0"/>
    <n v="0"/>
    <n v="0"/>
    <n v="0"/>
    <n v="125"/>
    <m/>
    <n v="125"/>
    <m/>
    <m/>
    <n v="19"/>
    <m/>
    <m/>
    <m/>
    <m/>
    <m/>
    <m/>
    <m/>
    <m/>
    <m/>
    <m/>
    <m/>
    <m/>
    <n v="26.728133"/>
    <n v="-80.059892000000005"/>
  </r>
  <r>
    <n v="2660"/>
    <x v="44"/>
    <s v="Palm Beach - Family - Pipeline"/>
    <x v="3"/>
    <s v="Silver Palm Place"/>
    <s v="HC9 '14"/>
    <s v="Family"/>
    <s v="Pipeline"/>
    <n v="1"/>
    <n v="120"/>
    <n v="0"/>
    <n v="0"/>
    <n v="0"/>
    <n v="0"/>
    <n v="120"/>
    <m/>
    <n v="120"/>
    <m/>
    <m/>
    <n v="18"/>
    <m/>
    <m/>
    <m/>
    <m/>
    <m/>
    <m/>
    <m/>
    <m/>
    <m/>
    <m/>
    <m/>
    <m/>
    <n v="26.729389000000001"/>
    <n v="-80.060083000000006"/>
  </r>
  <r>
    <n v="60"/>
    <x v="44"/>
    <s v="Palm Beach - Family|MR - Active"/>
    <x v="4"/>
    <s v="Ballet Villages II"/>
    <s v="H '95"/>
    <s v="Family|MR"/>
    <s v="Active"/>
    <n v="1"/>
    <n v="17"/>
    <n v="102"/>
    <n v="100"/>
    <n v="0.98039215686274506"/>
    <n v="13"/>
    <n v="17"/>
    <m/>
    <n v="17"/>
    <m/>
    <m/>
    <m/>
    <m/>
    <n v="0.98039215686274506"/>
    <n v="0.93140000000000001"/>
    <n v="1"/>
    <n v="17"/>
    <n v="17"/>
    <n v="16"/>
    <n v="17"/>
    <n v="17"/>
    <n v="16"/>
    <s v="Complete Property Development Company"/>
    <m/>
    <n v="26.7104"/>
    <n v="-80.057000000000002"/>
  </r>
  <r>
    <n v="158"/>
    <x v="44"/>
    <s v="Palm Beach - Family|MR - Active"/>
    <x v="4"/>
    <s v="Chelsea Commons"/>
    <s v="HC4 '98"/>
    <s v="Family|MR"/>
    <s v="Active"/>
    <n v="1"/>
    <n v="209"/>
    <n v="1254"/>
    <n v="1166"/>
    <n v="0.92982456140350878"/>
    <n v="105"/>
    <n v="104"/>
    <m/>
    <n v="104"/>
    <m/>
    <m/>
    <m/>
    <m/>
    <n v="0.92982456140350878"/>
    <n v="0.92500000000000004"/>
    <n v="0.93379999999999996"/>
    <n v="195"/>
    <n v="196"/>
    <n v="190"/>
    <n v="192"/>
    <n v="195"/>
    <n v="198"/>
    <s v="Green Companies, Inc."/>
    <m/>
    <n v="26.613800000000001"/>
    <n v="-80.144900000000007"/>
  </r>
  <r>
    <n v="2500"/>
    <x v="44"/>
    <s v="Palm Beach - Family|MR - Active"/>
    <x v="4"/>
    <s v="Preserve at Boynton Beach I"/>
    <s v="CWHIP '06|HC4 '11|B '10"/>
    <s v="Family|MR"/>
    <s v="Active"/>
    <n v="1"/>
    <n v="122"/>
    <n v="732"/>
    <n v="725"/>
    <n v="0.9904371584699454"/>
    <n v="8"/>
    <n v="122"/>
    <m/>
    <n v="122"/>
    <m/>
    <m/>
    <m/>
    <m/>
    <n v="0.9904371584699454"/>
    <n v="0.96309999999999996"/>
    <n v="0.98499999999999999"/>
    <n v="122"/>
    <n v="122"/>
    <n v="118"/>
    <n v="121"/>
    <n v="121"/>
    <n v="121"/>
    <s v="CSG Management Services, LLC"/>
    <m/>
    <n v="26.527449000000001"/>
    <n v="-80.057163000000003"/>
  </r>
  <r>
    <n v="381"/>
    <x v="44"/>
    <s v="Palm Beach - FW|FW - Active"/>
    <x v="9"/>
    <s v="In The Pines South"/>
    <s v="S '00"/>
    <s v="FW|FW"/>
    <s v="Active"/>
    <n v="1"/>
    <n v="40"/>
    <n v="240"/>
    <n v="240"/>
    <n v="1"/>
    <n v="0"/>
    <n v="40"/>
    <m/>
    <n v="8"/>
    <n v="32"/>
    <m/>
    <m/>
    <m/>
    <n v="1"/>
    <n v="0.99580000000000002"/>
    <n v="1"/>
    <n v="40"/>
    <n v="40"/>
    <n v="40"/>
    <n v="40"/>
    <n v="40"/>
    <n v="40"/>
    <s v="In the Pines, Inc."/>
    <m/>
    <n v="26.438800000000001"/>
    <n v="-80.195999999999998"/>
  </r>
  <r>
    <n v="1899"/>
    <x v="45"/>
    <s v="Pasco - Elderly - Active"/>
    <x v="0"/>
    <s v="Banyan Senior"/>
    <s v="ELI '07|HC9 '07"/>
    <s v="Elderly"/>
    <s v="Active"/>
    <n v="1"/>
    <n v="96"/>
    <n v="576"/>
    <n v="559"/>
    <n v="0.97048611111111116"/>
    <n v="0"/>
    <n v="96"/>
    <n v="77"/>
    <n v="19"/>
    <m/>
    <m/>
    <m/>
    <m/>
    <n v="0.97048611111111116"/>
    <n v="0.97050000000000003"/>
    <n v="0.98089999999999999"/>
    <n v="94"/>
    <n v="93"/>
    <n v="94"/>
    <n v="94"/>
    <n v="92"/>
    <n v="92"/>
    <s v="Beneficial Communities LLC"/>
    <m/>
    <n v="28.322099999999999"/>
    <n v="-82.696600000000004"/>
  </r>
  <r>
    <n v="2245"/>
    <x v="45"/>
    <s v="Pasco - Elderly - Active"/>
    <x v="0"/>
    <s v="Grand Reserve at Zephyrhills"/>
    <s v="HC9 '09|H '10|T '09"/>
    <s v="Elderly"/>
    <s v="Active"/>
    <n v="1"/>
    <n v="160"/>
    <n v="960"/>
    <n v="954"/>
    <n v="0.99375000000000002"/>
    <n v="0"/>
    <n v="160"/>
    <n v="128"/>
    <n v="32"/>
    <m/>
    <m/>
    <m/>
    <m/>
    <n v="0.99375000000000002"/>
    <n v="0.99580000000000002"/>
    <n v="0.999"/>
    <n v="159"/>
    <n v="159"/>
    <n v="158"/>
    <n v="160"/>
    <n v="158"/>
    <n v="160"/>
    <s v="Richman Group"/>
    <m/>
    <n v="28.263221999999999"/>
    <n v="-82.180527999999995"/>
  </r>
  <r>
    <n v="2515"/>
    <x v="45"/>
    <s v="Pasco - Elderly - Active"/>
    <x v="0"/>
    <s v="Journet Place"/>
    <s v="X '10|HC4 '10|B '10"/>
    <s v="Elderly"/>
    <s v="Active"/>
    <n v="1"/>
    <n v="108"/>
    <n v="648"/>
    <n v="642"/>
    <n v="0.9907407407407407"/>
    <n v="0"/>
    <n v="108"/>
    <n v="87"/>
    <n v="21"/>
    <m/>
    <m/>
    <n v="6"/>
    <m/>
    <n v="0.9907407407407407"/>
    <n v="0.98770000000000002"/>
    <n v="0.99229999999999996"/>
    <n v="107"/>
    <n v="107"/>
    <n v="108"/>
    <n v="106"/>
    <n v="106"/>
    <n v="108"/>
    <s v="Jax Housing LLC"/>
    <m/>
    <n v="28.277888999999998"/>
    <n v="-82.691917000000004"/>
  </r>
  <r>
    <n v="2582"/>
    <x v="45"/>
    <s v="Pasco - Elderly - Active"/>
    <x v="0"/>
    <s v="Magnolia Place"/>
    <s v="HC9 '12"/>
    <s v="Elderly"/>
    <s v="Active"/>
    <n v="1"/>
    <n v="80"/>
    <n v="480"/>
    <n v="470"/>
    <n v="0.97916666666666663"/>
    <n v="0"/>
    <n v="80"/>
    <n v="64"/>
    <n v="16"/>
    <m/>
    <m/>
    <n v="4"/>
    <m/>
    <n v="0.97916666666666663"/>
    <n v="0.97499999999999998"/>
    <n v="0.97919999999999996"/>
    <n v="78"/>
    <n v="79"/>
    <n v="78"/>
    <n v="79"/>
    <n v="78"/>
    <n v="78"/>
    <s v="Jax Housing LLC"/>
    <m/>
    <n v="28.254639000000001"/>
    <n v="-82.709361000000001"/>
  </r>
  <r>
    <n v="894"/>
    <x v="45"/>
    <s v="Pasco - Elderly - Lease-Up"/>
    <x v="7"/>
    <s v="Village Chase"/>
    <s v="HC4 '16|LB '16"/>
    <s v="Elderly"/>
    <s v="Lease-Up"/>
    <n v="1"/>
    <n v="48"/>
    <n v="96"/>
    <n v="93"/>
    <n v="0.96875"/>
    <m/>
    <n v="48"/>
    <n v="39"/>
    <n v="9"/>
    <m/>
    <m/>
    <m/>
    <m/>
    <n v="0.96875"/>
    <m/>
    <m/>
    <n v="48"/>
    <n v="45"/>
    <m/>
    <m/>
    <m/>
    <m/>
    <s v="Hallmark Companies, Inc."/>
    <m/>
    <n v="28.245699999999999"/>
    <n v="-82.168300000000002"/>
  </r>
  <r>
    <n v="2850"/>
    <x v="45"/>
    <s v="Pasco - Elderly - Pipeline"/>
    <x v="1"/>
    <s v="Abigail Court"/>
    <s v="HC9 '16"/>
    <s v="Elderly"/>
    <s v="Pipeline"/>
    <n v="1"/>
    <n v="90"/>
    <n v="0"/>
    <n v="0"/>
    <n v="0"/>
    <n v="0"/>
    <n v="90"/>
    <n v="72"/>
    <n v="18"/>
    <m/>
    <m/>
    <n v="5"/>
    <m/>
    <m/>
    <m/>
    <m/>
    <m/>
    <m/>
    <m/>
    <m/>
    <m/>
    <m/>
    <s v="Vestcor Development Corporation, Inc."/>
    <m/>
    <n v="28.272082999999999"/>
    <n v="-82.719166999999999"/>
  </r>
  <r>
    <n v="455"/>
    <x v="45"/>
    <s v="Pasco - Elderly|MR - Active"/>
    <x v="6"/>
    <s v="Landings at Sea Forest"/>
    <s v="HC4 '99|S '97"/>
    <s v="Elderly|MR"/>
    <s v="Active"/>
    <n v="1"/>
    <n v="200"/>
    <n v="1200"/>
    <n v="1174"/>
    <n v="0.97833333333333339"/>
    <n v="80"/>
    <n v="120"/>
    <n v="160"/>
    <n v="40"/>
    <m/>
    <m/>
    <m/>
    <m/>
    <n v="0.97833333333333339"/>
    <n v="0.97750000000000004"/>
    <n v="0.97170000000000001"/>
    <n v="197"/>
    <n v="191"/>
    <n v="194"/>
    <n v="198"/>
    <n v="199"/>
    <n v="195"/>
    <s v="Affordable Housing Institute, Inc."/>
    <m/>
    <n v="28.245699999999999"/>
    <n v="-82.74"/>
  </r>
  <r>
    <n v="654"/>
    <x v="45"/>
    <s v="Pasco - Elderly|MR - Active"/>
    <x v="6"/>
    <s v="Landings of Saint Andrew"/>
    <s v="HC9 '93|S '94"/>
    <s v="Elderly|MR"/>
    <s v="Active"/>
    <n v="1"/>
    <n v="196"/>
    <n v="1176"/>
    <n v="1005"/>
    <n v="0.85459183673469385"/>
    <n v="9"/>
    <n v="187"/>
    <n v="196"/>
    <m/>
    <m/>
    <m/>
    <m/>
    <m/>
    <n v="0.85459183673469385"/>
    <n v="0.98209999999999997"/>
    <n v="0.92090000000000005"/>
    <n v="160"/>
    <n v="165"/>
    <n v="165"/>
    <n v="169"/>
    <n v="172"/>
    <n v="174"/>
    <s v="National Church Residences"/>
    <m/>
    <n v="28.244555999999999"/>
    <n v="-82.734769"/>
  </r>
  <r>
    <n v="2583"/>
    <x v="45"/>
    <s v="Pasco - Elderly|MR - Active"/>
    <x v="6"/>
    <s v="Richey Woods"/>
    <s v="HC9 '12"/>
    <s v="Elderly|MR"/>
    <s v="Active"/>
    <n v="1"/>
    <n v="95"/>
    <n v="570"/>
    <n v="560"/>
    <n v="0.98245614035087714"/>
    <n v="12"/>
    <n v="83"/>
    <n v="76"/>
    <n v="19"/>
    <m/>
    <m/>
    <n v="4"/>
    <m/>
    <n v="0.98245614035087714"/>
    <n v="0.94040000000000001"/>
    <n v="0.97019999999999995"/>
    <n v="91"/>
    <n v="93"/>
    <n v="93"/>
    <n v="93"/>
    <n v="95"/>
    <n v="95"/>
    <s v="Southern Affordable Services Inc."/>
    <m/>
    <n v="28.256443999999998"/>
    <n v="-82.708083000000002"/>
  </r>
  <r>
    <n v="2471"/>
    <x v="45"/>
    <s v="Pasco - Family - Active"/>
    <x v="2"/>
    <s v="Arbours at Fort King"/>
    <s v="X '10|HC9 '10"/>
    <s v="Family"/>
    <s v="Active"/>
    <n v="1"/>
    <n v="94"/>
    <n v="564"/>
    <n v="545"/>
    <n v="0.96631205673758869"/>
    <n v="0"/>
    <n v="94"/>
    <m/>
    <n v="94"/>
    <m/>
    <m/>
    <n v="5"/>
    <m/>
    <n v="0.96631205673758869"/>
    <n v="0.95920000000000005"/>
    <n v="0.95040000000000002"/>
    <n v="89"/>
    <n v="90"/>
    <n v="91"/>
    <n v="93"/>
    <n v="91"/>
    <n v="91"/>
    <s v="Arbour Valley Development, LLC"/>
    <m/>
    <n v="28.344999999999999"/>
    <n v="-82.202200000000005"/>
  </r>
  <r>
    <n v="201"/>
    <x v="45"/>
    <s v="Pasco - Family - Active"/>
    <x v="2"/>
    <s v="Countryside Villas II"/>
    <s v="HC9 '90"/>
    <s v="Family"/>
    <s v="Active"/>
    <n v="1"/>
    <n v="16"/>
    <n v="96"/>
    <n v="96"/>
    <n v="1"/>
    <n v="0"/>
    <n v="16"/>
    <m/>
    <n v="16"/>
    <m/>
    <m/>
    <m/>
    <m/>
    <n v="1"/>
    <n v="0.95830000000000004"/>
    <n v="0.95830000000000004"/>
    <n v="16"/>
    <n v="16"/>
    <n v="16"/>
    <n v="16"/>
    <n v="16"/>
    <n v="16"/>
    <s v="General Home Development Corporation"/>
    <n v="15"/>
    <n v="28.37003"/>
    <n v="-82.199856999999994"/>
  </r>
  <r>
    <n v="2212"/>
    <x v="45"/>
    <s v="Pasco - Family - Active"/>
    <x v="2"/>
    <s v="Fort King Colony"/>
    <s v="X '10|HC4 '10|B '10"/>
    <s v="Family"/>
    <s v="Active"/>
    <n v="1"/>
    <n v="120"/>
    <n v="720"/>
    <n v="716"/>
    <n v="0.99444444444444446"/>
    <n v="0"/>
    <n v="120"/>
    <m/>
    <n v="120"/>
    <m/>
    <m/>
    <n v="6"/>
    <m/>
    <n v="0.99444444444444446"/>
    <n v="0.99860000000000004"/>
    <n v="0.99860000000000004"/>
    <n v="120"/>
    <n v="120"/>
    <n v="119"/>
    <n v="119"/>
    <n v="119"/>
    <n v="119"/>
    <s v="Richman Group"/>
    <m/>
    <n v="28.258085000000001"/>
    <n v="-82.192303999999993"/>
  </r>
  <r>
    <n v="2666"/>
    <x v="45"/>
    <s v="Pasco - Family - Active"/>
    <x v="2"/>
    <s v="Hilltop Landings"/>
    <s v="HC4 '14|H '14|B '14|PLP '14"/>
    <s v="Family"/>
    <s v="Active"/>
    <n v="1"/>
    <n v="69"/>
    <n v="414"/>
    <n v="413"/>
    <n v="0.99758454106280192"/>
    <n v="0"/>
    <n v="69"/>
    <m/>
    <n v="69"/>
    <m/>
    <m/>
    <m/>
    <m/>
    <n v="0.99758454106280192"/>
    <m/>
    <m/>
    <n v="69"/>
    <n v="69"/>
    <n v="69"/>
    <n v="69"/>
    <n v="68"/>
    <n v="69"/>
    <s v="Gorman &amp; Company, Inc."/>
    <m/>
    <n v="28.386133999999998"/>
    <n v="-82.195694000000003"/>
  </r>
  <r>
    <n v="1984"/>
    <x v="45"/>
    <s v="Pasco - Family - Active"/>
    <x v="2"/>
    <s v="Hudson Ridge"/>
    <s v="HC4 '08|B '07|S '07"/>
    <s v="Family"/>
    <s v="Active"/>
    <n v="1"/>
    <n v="168"/>
    <n v="1008"/>
    <n v="995"/>
    <n v="0.98710317460317465"/>
    <n v="0"/>
    <n v="168"/>
    <m/>
    <n v="168"/>
    <m/>
    <m/>
    <m/>
    <m/>
    <n v="0.98710317460317465"/>
    <n v="0.97419999999999995"/>
    <n v="0.98709999999999998"/>
    <n v="165"/>
    <n v="166"/>
    <n v="165"/>
    <n v="166"/>
    <n v="167"/>
    <n v="166"/>
    <s v="Richman Group"/>
    <m/>
    <n v="28.331"/>
    <n v="-82.679900000000004"/>
  </r>
  <r>
    <n v="392"/>
    <x v="45"/>
    <s v="Pasco - Family - Active"/>
    <x v="2"/>
    <s v="Ivy Chase - Hudson"/>
    <s v="HC9 '93"/>
    <s v="Family"/>
    <s v="Active"/>
    <n v="1"/>
    <n v="61"/>
    <n v="366"/>
    <n v="222"/>
    <n v="0.60655737704918034"/>
    <n v="0"/>
    <n v="61"/>
    <m/>
    <n v="61"/>
    <m/>
    <m/>
    <m/>
    <m/>
    <n v="0.60655737704918034"/>
    <n v="0.54920000000000002"/>
    <n v="0.54920000000000002"/>
    <n v="38"/>
    <n v="37"/>
    <n v="37"/>
    <n v="37"/>
    <n v="37"/>
    <n v="36"/>
    <s v="Maint-Co Services Inc."/>
    <m/>
    <n v="28.3706"/>
    <n v="-82.671300000000002"/>
  </r>
  <r>
    <n v="1135"/>
    <x v="45"/>
    <s v="Pasco - Family - Active"/>
    <x v="2"/>
    <s v="Oakcrest II"/>
    <s v="HC9 '02"/>
    <s v="Family"/>
    <s v="Active"/>
    <n v="1"/>
    <n v="20"/>
    <n v="120"/>
    <n v="116"/>
    <n v="0.96666666666666667"/>
    <n v="0"/>
    <n v="20"/>
    <m/>
    <n v="20"/>
    <m/>
    <m/>
    <m/>
    <m/>
    <n v="0.96666666666666667"/>
    <n v="0.97499999999999998"/>
    <n v="0.94169999999999998"/>
    <n v="18"/>
    <n v="19"/>
    <n v="19"/>
    <n v="20"/>
    <n v="20"/>
    <n v="20"/>
    <s v="Southwind Management Services, Inc."/>
    <n v="20"/>
    <n v="28.3751"/>
    <n v="-82.217100000000002"/>
  </r>
  <r>
    <n v="617"/>
    <x v="45"/>
    <s v="Pasco - Family - Active"/>
    <x v="2"/>
    <s v="Pasco Woods"/>
    <s v="HC4 '01|S '99"/>
    <s v="Family"/>
    <s v="Active"/>
    <n v="1"/>
    <n v="200"/>
    <n v="1200"/>
    <n v="1196"/>
    <n v="0.9966666666666667"/>
    <n v="0"/>
    <n v="200"/>
    <m/>
    <n v="200"/>
    <m/>
    <m/>
    <m/>
    <m/>
    <n v="0.9966666666666667"/>
    <n v="0.98329999999999995"/>
    <n v="0.98580000000000001"/>
    <n v="200"/>
    <n v="200"/>
    <n v="200"/>
    <n v="200"/>
    <n v="198"/>
    <n v="198"/>
    <s v="Harmony Housing Advisors, Inc."/>
    <m/>
    <n v="28.248100000000001"/>
    <n v="-82.349900000000005"/>
  </r>
  <r>
    <n v="610"/>
    <x v="45"/>
    <s v="Pasco - Family - Active"/>
    <x v="2"/>
    <s v="Regency Palms"/>
    <s v="HC4 '98|LB '16|S '99"/>
    <s v="Family"/>
    <s v="Active"/>
    <n v="1"/>
    <n v="200"/>
    <n v="1200"/>
    <n v="1062"/>
    <n v="0.88500000000000001"/>
    <n v="0"/>
    <n v="200"/>
    <m/>
    <n v="200"/>
    <m/>
    <m/>
    <m/>
    <m/>
    <n v="0.88500000000000001"/>
    <n v="0.67079999999999995"/>
    <n v="0.81420000000000003"/>
    <n v="189"/>
    <n v="184"/>
    <n v="174"/>
    <n v="172"/>
    <n v="166"/>
    <n v="177"/>
    <s v="Dominium LLC"/>
    <m/>
    <n v="28.288799999999998"/>
    <n v="-82.679199999999994"/>
  </r>
  <r>
    <n v="947"/>
    <x v="45"/>
    <s v="Pasco - Family - Active"/>
    <x v="2"/>
    <s v="Weston Oaks"/>
    <s v="HC9 '00"/>
    <s v="Family"/>
    <s v="Active"/>
    <n v="1"/>
    <n v="200"/>
    <n v="1200"/>
    <n v="1143"/>
    <n v="0.95250000000000001"/>
    <n v="0"/>
    <n v="200"/>
    <m/>
    <n v="200"/>
    <m/>
    <m/>
    <m/>
    <m/>
    <n v="0.95250000000000001"/>
    <n v="0.97250000000000003"/>
    <n v="0.94499999999999995"/>
    <n v="187"/>
    <n v="190"/>
    <n v="191"/>
    <n v="195"/>
    <n v="191"/>
    <n v="189"/>
    <s v="Starwood Capital Group"/>
    <m/>
    <n v="28.1768"/>
    <n v="-82.746300000000005"/>
  </r>
  <r>
    <n v="2919"/>
    <x v="45"/>
    <s v="Pasco - Family - Lease-Up"/>
    <x v="5"/>
    <s v="Park Place - Zephyrhills"/>
    <s v="HC4 '16|LB '16"/>
    <s v="Family"/>
    <s v="Lease-Up"/>
    <n v="1"/>
    <n v="28"/>
    <n v="56"/>
    <n v="50"/>
    <n v="0.8928571428571429"/>
    <m/>
    <n v="28"/>
    <m/>
    <n v="28"/>
    <m/>
    <m/>
    <m/>
    <m/>
    <n v="0.8928571428571429"/>
    <m/>
    <m/>
    <n v="24"/>
    <n v="26"/>
    <m/>
    <m/>
    <m/>
    <m/>
    <m/>
    <m/>
    <m/>
    <m/>
  </r>
  <r>
    <n v="2723"/>
    <x v="45"/>
    <s v="Pasco - Family - Lease-Up"/>
    <x v="5"/>
    <s v="Summerset"/>
    <s v="HC9 '14"/>
    <s v="Family"/>
    <s v="Lease-Up"/>
    <n v="1"/>
    <n v="96"/>
    <n v="288"/>
    <n v="163"/>
    <n v="0.56597222222222221"/>
    <n v="0"/>
    <n v="96"/>
    <m/>
    <n v="96"/>
    <m/>
    <m/>
    <n v="5"/>
    <m/>
    <n v="0.56597222222222221"/>
    <m/>
    <m/>
    <n v="73"/>
    <n v="57"/>
    <n v="33"/>
    <m/>
    <m/>
    <m/>
    <s v="Beneficial Communities LLC"/>
    <m/>
    <n v="28.254332999999999"/>
    <n v="-82.193416999999997"/>
  </r>
  <r>
    <n v="898"/>
    <x v="45"/>
    <s v="Pasco - Family - Lease-Up"/>
    <x v="5"/>
    <s v="Village Walk"/>
    <s v="HC4 '16|LB '16"/>
    <s v="Family"/>
    <s v="Lease-Up"/>
    <n v="1"/>
    <n v="43"/>
    <n v="86"/>
    <n v="80"/>
    <n v="0.93023255813953487"/>
    <m/>
    <n v="43"/>
    <m/>
    <n v="43"/>
    <m/>
    <m/>
    <m/>
    <m/>
    <n v="0.93023255813953487"/>
    <m/>
    <m/>
    <n v="41"/>
    <n v="39"/>
    <m/>
    <m/>
    <m/>
    <m/>
    <s v="Hallmark Companies, Inc."/>
    <m/>
    <n v="28.244880999999999"/>
    <n v="-82.169143000000005"/>
  </r>
  <r>
    <n v="2761"/>
    <x v="45"/>
    <s v="Pasco - Family - Pipeline"/>
    <x v="3"/>
    <s v="Park at Wellington"/>
    <s v="HC9 '15"/>
    <s v="Family"/>
    <s v="Pipeline"/>
    <n v="1"/>
    <n v="110"/>
    <n v="0"/>
    <n v="0"/>
    <n v="0"/>
    <n v="0"/>
    <n v="110"/>
    <m/>
    <n v="110"/>
    <m/>
    <m/>
    <n v="6"/>
    <m/>
    <m/>
    <m/>
    <m/>
    <m/>
    <m/>
    <m/>
    <m/>
    <m/>
    <m/>
    <s v="Housing Trust Group LLC"/>
    <m/>
    <n v="28.199038890000001"/>
    <n v="-82.741666670000001"/>
  </r>
  <r>
    <n v="2825"/>
    <x v="45"/>
    <s v="Pasco - Family - Pipeline"/>
    <x v="3"/>
    <s v="Park at Wellington II"/>
    <s v="ELI '15|HC4 '16|B '16|S '15"/>
    <s v="Family"/>
    <s v="Pipeline"/>
    <n v="1"/>
    <n v="110"/>
    <n v="0"/>
    <n v="0"/>
    <n v="0"/>
    <n v="0"/>
    <n v="110"/>
    <m/>
    <n v="110"/>
    <m/>
    <m/>
    <n v="6"/>
    <m/>
    <m/>
    <m/>
    <m/>
    <m/>
    <m/>
    <m/>
    <m/>
    <m/>
    <m/>
    <m/>
    <m/>
    <n v="28.199288888888901"/>
    <n v="-82.7433388888889"/>
  </r>
  <r>
    <n v="1047"/>
    <x v="46"/>
    <s v="Pinellas - Elderly - Active"/>
    <x v="0"/>
    <s v="540 Town Center"/>
    <s v="HC9 '12"/>
    <s v="Elderly"/>
    <s v="Active"/>
    <n v="1"/>
    <n v="145"/>
    <n v="870"/>
    <n v="863"/>
    <n v="0.99195402298850577"/>
    <n v="0"/>
    <n v="145"/>
    <n v="116"/>
    <n v="29"/>
    <m/>
    <m/>
    <n v="15"/>
    <m/>
    <n v="0.99195402298850577"/>
    <n v="0.98740000000000006"/>
    <n v="0.97009999999999996"/>
    <n v="145"/>
    <n v="143"/>
    <n v="144"/>
    <n v="143"/>
    <n v="145"/>
    <n v="143"/>
    <s v="Gulfcoast Housing Foundation Inc."/>
    <n v="145"/>
    <n v="27.769277779999999"/>
    <n v="-82.640666666666704"/>
  </r>
  <r>
    <n v="2218"/>
    <x v="46"/>
    <s v="Pinellas - Elderly - Active"/>
    <x v="0"/>
    <s v="Burlington Senior Residences"/>
    <s v="HC9 '08"/>
    <s v="Elderly"/>
    <s v="Active"/>
    <n v="1"/>
    <n v="82"/>
    <n v="492"/>
    <n v="489"/>
    <n v="0.99390243902439024"/>
    <n v="0"/>
    <n v="82"/>
    <n v="66"/>
    <n v="16"/>
    <m/>
    <m/>
    <m/>
    <m/>
    <n v="0.99390243902439024"/>
    <n v="0.98370000000000002"/>
    <n v="0.98580000000000001"/>
    <n v="82"/>
    <n v="82"/>
    <n v="80"/>
    <n v="82"/>
    <n v="82"/>
    <n v="81"/>
    <s v="Southport Financial Services, Inc"/>
    <m/>
    <n v="27.774972000000002"/>
    <n v="-82.645443999999998"/>
  </r>
  <r>
    <n v="2576"/>
    <x v="46"/>
    <s v="Pinellas - Elderly - Active"/>
    <x v="0"/>
    <s v="Campbell Landings"/>
    <s v="HC9 '12"/>
    <s v="Elderly"/>
    <s v="Active"/>
    <n v="1"/>
    <n v="96"/>
    <n v="576"/>
    <n v="567"/>
    <n v="0.984375"/>
    <n v="0"/>
    <n v="96"/>
    <n v="77"/>
    <n v="19"/>
    <m/>
    <m/>
    <n v="5"/>
    <m/>
    <n v="0.984375"/>
    <n v="0.98960000000000004"/>
    <n v="0.96879999999999999"/>
    <n v="95"/>
    <n v="93"/>
    <n v="94"/>
    <n v="94"/>
    <n v="95"/>
    <n v="96"/>
    <s v="DDA Development Company, Inc"/>
    <m/>
    <n v="27.767583333333299"/>
    <n v="-82.641972222222194"/>
  </r>
  <r>
    <n v="1893"/>
    <x v="46"/>
    <s v="Pinellas - Elderly - Active"/>
    <x v="0"/>
    <s v="Greenview Manor"/>
    <s v="HC4 '07|B '06"/>
    <s v="Elderly"/>
    <s v="Active"/>
    <n v="1"/>
    <n v="52"/>
    <n v="312"/>
    <n v="308"/>
    <n v="0.98717948717948723"/>
    <n v="0"/>
    <n v="52"/>
    <n v="42"/>
    <n v="10"/>
    <m/>
    <m/>
    <m/>
    <m/>
    <n v="0.98717948717948723"/>
    <n v="0.98399999999999999"/>
    <n v="0.98719999999999997"/>
    <n v="50"/>
    <n v="51"/>
    <n v="51"/>
    <n v="52"/>
    <n v="52"/>
    <n v="52"/>
    <s v="American Opportunity for Housing"/>
    <n v="52"/>
    <n v="27.773443"/>
    <n v="-82.650946000000005"/>
  </r>
  <r>
    <n v="2584"/>
    <x v="46"/>
    <s v="Pinellas - Elderly - Active"/>
    <x v="0"/>
    <s v="Harbour's Edge"/>
    <s v="HC9 '12"/>
    <s v="Elderly"/>
    <s v="Active"/>
    <n v="1"/>
    <n v="85"/>
    <n v="510"/>
    <n v="509"/>
    <n v="0.99803921568627452"/>
    <n v="0"/>
    <n v="85"/>
    <n v="68"/>
    <n v="17"/>
    <m/>
    <m/>
    <n v="5"/>
    <m/>
    <n v="0.99803921568627452"/>
    <n v="0.99409999999999998"/>
    <n v="0.998"/>
    <n v="85"/>
    <n v="84"/>
    <n v="85"/>
    <n v="85"/>
    <n v="85"/>
    <n v="85"/>
    <s v="Southern Affordable Services Inc."/>
    <m/>
    <n v="27.766667000000002"/>
    <n v="-82.638221999999999"/>
  </r>
  <r>
    <n v="1049"/>
    <x v="46"/>
    <s v="Pinellas - Elderly - Active"/>
    <x v="0"/>
    <s v="Peterborough"/>
    <s v="E '03|ELI '14|HC4 '15|B '15|S '14"/>
    <s v="Elderly"/>
    <s v="Active"/>
    <n v="1"/>
    <n v="150"/>
    <n v="900"/>
    <n v="893"/>
    <n v="0.99222222222222223"/>
    <n v="0"/>
    <n v="150"/>
    <n v="150"/>
    <n v="30"/>
    <m/>
    <m/>
    <m/>
    <m/>
    <n v="0.99222222222222223"/>
    <n v="0.8478"/>
    <m/>
    <n v="149"/>
    <n v="149"/>
    <n v="149"/>
    <n v="150"/>
    <n v="150"/>
    <n v="146"/>
    <s v="Peterborough Apartments Inc."/>
    <n v="150"/>
    <n v="27.776299999999999"/>
    <n v="-82.639600000000002"/>
  </r>
  <r>
    <n v="2223"/>
    <x v="46"/>
    <s v="Pinellas - Elderly - Active"/>
    <x v="0"/>
    <s v="Pine Berry Senior"/>
    <s v="HC9 '09|H '10|T '09"/>
    <s v="Elderly"/>
    <s v="Active"/>
    <n v="1"/>
    <n v="85"/>
    <n v="510"/>
    <n v="508"/>
    <n v="0.99607843137254903"/>
    <n v="0"/>
    <n v="85"/>
    <n v="68"/>
    <n v="17"/>
    <m/>
    <m/>
    <m/>
    <m/>
    <n v="0.99607843137254903"/>
    <n v="0.99609999999999999"/>
    <n v="0.97840000000000005"/>
    <n v="84"/>
    <n v="85"/>
    <n v="85"/>
    <n v="85"/>
    <n v="85"/>
    <n v="84"/>
    <s v="Beneficial Communities LLC"/>
    <m/>
    <n v="27.952293000000001"/>
    <n v="-82.774011000000002"/>
  </r>
  <r>
    <n v="2607"/>
    <x v="46"/>
    <s v="Pinellas - Elderly - Active"/>
    <x v="0"/>
    <s v="Pinellas Heights"/>
    <s v="HC4 '12|LB '12"/>
    <s v="Elderly"/>
    <s v="Active"/>
    <n v="1"/>
    <n v="153"/>
    <n v="918"/>
    <n v="882"/>
    <n v="0.96078431372549022"/>
    <n v="0"/>
    <n v="153"/>
    <n v="123"/>
    <n v="30"/>
    <m/>
    <m/>
    <m/>
    <m/>
    <n v="0.96078431372549022"/>
    <n v="0.95750000000000002"/>
    <n v="0.98909999999999998"/>
    <n v="150"/>
    <n v="148"/>
    <n v="145"/>
    <n v="148"/>
    <n v="144"/>
    <n v="147"/>
    <s v="Norstar Development USA, L.P."/>
    <m/>
    <n v="27.894788999999999"/>
    <n v="-82.798890999999998"/>
  </r>
  <r>
    <n v="2575"/>
    <x v="46"/>
    <s v="Pinellas - Elderly - Active"/>
    <x v="0"/>
    <s v="Santos Isle"/>
    <s v="HC9 '12"/>
    <s v="Elderly"/>
    <s v="Active"/>
    <n v="1"/>
    <n v="50"/>
    <n v="300"/>
    <n v="298"/>
    <n v="0.99333333333333329"/>
    <n v="0"/>
    <n v="50"/>
    <n v="40"/>
    <n v="10"/>
    <m/>
    <m/>
    <n v="3"/>
    <m/>
    <n v="0.99333333333333329"/>
    <n v="0.99"/>
    <n v="1"/>
    <n v="50"/>
    <n v="50"/>
    <n v="50"/>
    <n v="50"/>
    <n v="48"/>
    <n v="50"/>
    <s v="Richman Group"/>
    <m/>
    <n v="28.141583333333301"/>
    <n v="-82.755250000000004"/>
  </r>
  <r>
    <n v="1353"/>
    <x v="46"/>
    <s v="Pinellas - Elderly - Active"/>
    <x v="0"/>
    <s v="Savannah Cove"/>
    <s v="HC9 '03|S '03"/>
    <s v="Elderly"/>
    <s v="Active"/>
    <n v="1"/>
    <n v="160"/>
    <n v="960"/>
    <n v="946"/>
    <n v="0.98541666666666672"/>
    <n v="0"/>
    <n v="160"/>
    <n v="128"/>
    <n v="32"/>
    <m/>
    <m/>
    <m/>
    <m/>
    <n v="0.98541666666666672"/>
    <n v="0.99060000000000004"/>
    <n v="0.97709999999999997"/>
    <n v="157"/>
    <n v="158"/>
    <n v="159"/>
    <n v="158"/>
    <n v="157"/>
    <n v="157"/>
    <s v="Gatehouse Group, Inc."/>
    <m/>
    <n v="28.1358"/>
    <n v="-82.760599999999997"/>
  </r>
  <r>
    <n v="1932"/>
    <x v="46"/>
    <s v="Pinellas - Elderly - Active"/>
    <x v="0"/>
    <s v="St. Giles Manor"/>
    <s v="X '09"/>
    <s v="Elderly"/>
    <s v="Active"/>
    <n v="1"/>
    <n v="106"/>
    <n v="636"/>
    <n v="634"/>
    <n v="0.99685534591194969"/>
    <n v="0"/>
    <n v="106"/>
    <n v="85"/>
    <n v="21"/>
    <m/>
    <m/>
    <n v="6"/>
    <m/>
    <n v="0.99685534591194969"/>
    <n v="0.99839999999999995"/>
    <n v="0.99370000000000003"/>
    <n v="104"/>
    <n v="106"/>
    <n v="106"/>
    <n v="106"/>
    <n v="106"/>
    <n v="106"/>
    <s v="St. Giles Manor Inc."/>
    <n v="106"/>
    <n v="27.846599999999999"/>
    <n v="-82.702299999999994"/>
  </r>
  <r>
    <n v="2270"/>
    <x v="46"/>
    <s v="Pinellas - Elderly - Active"/>
    <x v="0"/>
    <s v="Viridian"/>
    <s v="ELI '08|HC4 '09|LB '09|S '08"/>
    <s v="Elderly"/>
    <s v="Active"/>
    <n v="1"/>
    <n v="188"/>
    <n v="1128"/>
    <n v="1106"/>
    <n v="0.98049645390070927"/>
    <n v="0"/>
    <n v="188"/>
    <n v="188"/>
    <m/>
    <m/>
    <m/>
    <m/>
    <m/>
    <n v="0.98049645390070927"/>
    <n v="0.99560000000000004"/>
    <n v="0.98760000000000003"/>
    <n v="183"/>
    <n v="187"/>
    <n v="186"/>
    <n v="185"/>
    <n v="181"/>
    <n v="184"/>
    <s v="Sage Partners LLC"/>
    <n v="133"/>
    <n v="27.7684"/>
    <n v="-82.640699999999995"/>
  </r>
  <r>
    <n v="2696"/>
    <x v="46"/>
    <s v="Pinellas - Elderly - Lease-Up"/>
    <x v="7"/>
    <s v="Villages at Tarpon"/>
    <s v="HC9 '14"/>
    <s v="Elderly"/>
    <s v="Lease-Up"/>
    <n v="1"/>
    <n v="95"/>
    <n v="570"/>
    <n v="308"/>
    <n v="0.54035087719298247"/>
    <n v="0"/>
    <n v="95"/>
    <n v="76"/>
    <n v="19"/>
    <m/>
    <m/>
    <n v="15"/>
    <m/>
    <n v="0.54035087719298247"/>
    <n v="0.54039999999999999"/>
    <n v="0.85260000000000002"/>
    <n v="95"/>
    <n v="68"/>
    <n v="56"/>
    <n v="35"/>
    <n v="31"/>
    <n v="23"/>
    <s v="Pinnacle Housing Group LLC"/>
    <n v="95"/>
    <n v="28.142083"/>
    <n v="-82.746806000000007"/>
  </r>
  <r>
    <n v="2857"/>
    <x v="46"/>
    <s v="Pinellas - Elderly - Pipeline"/>
    <x v="1"/>
    <s v="Burlington Post"/>
    <s v="HC9 '16"/>
    <s v="Elderly"/>
    <s v="Pipeline"/>
    <n v="1"/>
    <n v="86"/>
    <n v="0"/>
    <n v="0"/>
    <n v="0"/>
    <n v="0"/>
    <n v="86"/>
    <n v="69"/>
    <n v="17"/>
    <m/>
    <m/>
    <n v="5"/>
    <m/>
    <m/>
    <m/>
    <m/>
    <m/>
    <m/>
    <m/>
    <m/>
    <m/>
    <m/>
    <m/>
    <m/>
    <n v="27.774381000000002"/>
    <n v="-82.677125000000004"/>
  </r>
  <r>
    <n v="2111"/>
    <x v="46"/>
    <s v="Pinellas - Elderly|MR - Active"/>
    <x v="6"/>
    <s v="Lutheran"/>
    <s v="H '05|B '05"/>
    <s v="Elderly|MR"/>
    <s v="Active"/>
    <n v="1"/>
    <n v="225"/>
    <n v="1125"/>
    <n v="1111"/>
    <n v="0.98755555555555552"/>
    <n v="110"/>
    <n v="115"/>
    <n v="115"/>
    <m/>
    <m/>
    <m/>
    <m/>
    <m/>
    <n v="0.98755555555555552"/>
    <n v="0.98809999999999998"/>
    <n v="0.9667"/>
    <n v="220"/>
    <n v="222"/>
    <n v="224"/>
    <n v="222"/>
    <m/>
    <n v="223"/>
    <s v="Lutheran Residences Inc"/>
    <m/>
    <n v="27.770199999999999"/>
    <n v="-82.641199999999998"/>
  </r>
  <r>
    <n v="2741"/>
    <x v="46"/>
    <s v="Pinellas - Family - Active"/>
    <x v="2"/>
    <s v="Brookside Square"/>
    <s v="ELI '14|HC4 '15|B '15|S '14"/>
    <s v="Family"/>
    <s v="Active"/>
    <n v="1"/>
    <n v="142"/>
    <n v="852"/>
    <n v="848"/>
    <n v="0.99530516431924887"/>
    <n v="0"/>
    <n v="142"/>
    <m/>
    <n v="142"/>
    <m/>
    <m/>
    <n v="15"/>
    <m/>
    <n v="0.99530516431924887"/>
    <n v="0.91549999999999998"/>
    <m/>
    <n v="140"/>
    <n v="142"/>
    <n v="142"/>
    <n v="141"/>
    <n v="142"/>
    <n v="141"/>
    <s v="Gulfcoast Housing Foundation Inc."/>
    <n v="137"/>
    <n v="27.837208"/>
    <n v="-82.636425000000003"/>
  </r>
  <r>
    <n v="1763"/>
    <x v="46"/>
    <s v="Pinellas - Family - Active"/>
    <x v="2"/>
    <s v="Clear Harbor"/>
    <s v="HC4 '07|B '06|S '07"/>
    <s v="Family"/>
    <s v="Active"/>
    <n v="1"/>
    <n v="84"/>
    <n v="504"/>
    <n v="500"/>
    <n v="0.99206349206349209"/>
    <n v="0"/>
    <n v="84"/>
    <m/>
    <n v="84"/>
    <m/>
    <m/>
    <m/>
    <m/>
    <n v="0.99206349206349209"/>
    <n v="0.998"/>
    <n v="0.998"/>
    <n v="84"/>
    <n v="84"/>
    <n v="83"/>
    <n v="84"/>
    <n v="84"/>
    <n v="81"/>
    <s v="Richman Group"/>
    <m/>
    <n v="27.874400000000001"/>
    <n v="-82.7089"/>
  </r>
  <r>
    <n v="2801"/>
    <x v="46"/>
    <s v="Pinellas - Family - Active"/>
    <x v="2"/>
    <s v="Clearwater"/>
    <s v="HC4 '15|LB '15"/>
    <s v="Family"/>
    <s v="Active"/>
    <n v="1"/>
    <n v="90"/>
    <n v="540"/>
    <n v="358"/>
    <n v="0.66296296296296298"/>
    <n v="0"/>
    <n v="90"/>
    <m/>
    <n v="90"/>
    <m/>
    <m/>
    <m/>
    <m/>
    <n v="0.66296296296296298"/>
    <n v="0.99070000000000003"/>
    <m/>
    <n v="54"/>
    <n v="55"/>
    <n v="53"/>
    <n v="54"/>
    <n v="54"/>
    <n v="88"/>
    <s v="Southport Financial Services, Inc"/>
    <n v="89"/>
    <n v="27.976972"/>
    <n v="-82.763471999999993"/>
  </r>
  <r>
    <n v="263"/>
    <x v="46"/>
    <s v="Pinellas - Family - Active"/>
    <x v="2"/>
    <s v="Family Fresh Start I"/>
    <s v="HC9 '90"/>
    <s v="Family"/>
    <s v="Active"/>
    <n v="1"/>
    <n v="4"/>
    <n v="0"/>
    <n v="0"/>
    <n v="0"/>
    <n v="0"/>
    <n v="4"/>
    <m/>
    <n v="4"/>
    <m/>
    <m/>
    <m/>
    <m/>
    <m/>
    <m/>
    <m/>
    <m/>
    <m/>
    <m/>
    <m/>
    <m/>
    <m/>
    <s v="Akerson"/>
    <m/>
    <n v="27.730399999999999"/>
    <n v="-82.629099999999994"/>
  </r>
  <r>
    <n v="264"/>
    <x v="46"/>
    <s v="Pinellas - Family - Active"/>
    <x v="2"/>
    <s v="Family Fresh Start II"/>
    <s v="HC9 '91"/>
    <s v="Family"/>
    <s v="Active"/>
    <n v="1"/>
    <n v="5"/>
    <n v="0"/>
    <n v="0"/>
    <n v="0"/>
    <n v="0"/>
    <n v="5"/>
    <m/>
    <n v="5"/>
    <m/>
    <m/>
    <m/>
    <m/>
    <m/>
    <m/>
    <m/>
    <m/>
    <m/>
    <m/>
    <m/>
    <m/>
    <m/>
    <s v="Baker"/>
    <m/>
    <n v="27.7621"/>
    <n v="-82.652299999999997"/>
  </r>
  <r>
    <n v="1865"/>
    <x v="46"/>
    <s v="Pinellas - Family - Active"/>
    <x v="2"/>
    <s v="James Park"/>
    <s v="HC4 '06|LB '05"/>
    <s v="Family"/>
    <s v="Active"/>
    <n v="1"/>
    <n v="82"/>
    <n v="492"/>
    <n v="474"/>
    <n v="0.96341463414634143"/>
    <n v="0"/>
    <n v="82"/>
    <m/>
    <n v="82"/>
    <m/>
    <m/>
    <m/>
    <m/>
    <n v="0.96341463414634143"/>
    <n v="0.91459999999999997"/>
    <n v="0.8679"/>
    <n v="78"/>
    <n v="78"/>
    <n v="76"/>
    <n v="80"/>
    <n v="80"/>
    <n v="82"/>
    <s v="American Opportunity for Housing"/>
    <m/>
    <n v="27.775185"/>
    <n v="-82.648713999999998"/>
  </r>
  <r>
    <n v="402"/>
    <x v="46"/>
    <s v="Pinellas - Family - Active"/>
    <x v="2"/>
    <s v="Jordan Park"/>
    <s v="HC9 '00"/>
    <s v="Family"/>
    <s v="Active"/>
    <n v="1"/>
    <n v="237"/>
    <n v="1422"/>
    <n v="1384"/>
    <n v="0.97327707454289736"/>
    <n v="0"/>
    <n v="237"/>
    <m/>
    <n v="237"/>
    <m/>
    <m/>
    <m/>
    <m/>
    <n v="0.97327707454289736"/>
    <n v="0.97470000000000001"/>
    <n v="0.97889999999999999"/>
    <n v="231"/>
    <n v="232"/>
    <n v="232"/>
    <n v="228"/>
    <n v="230"/>
    <n v="231"/>
    <s v="St. Petersburg Housing Authority"/>
    <m/>
    <n v="27.757888999999999"/>
    <n v="-82.665361000000004"/>
  </r>
  <r>
    <n v="2668"/>
    <x v="46"/>
    <s v="Pinellas - Family - Active"/>
    <x v="2"/>
    <s v="Landings at Cross Bayou"/>
    <s v="HC9 '13"/>
    <s v="Family"/>
    <s v="Active"/>
    <n v="1"/>
    <n v="184"/>
    <n v="1104"/>
    <n v="1026"/>
    <n v="0.92934782608695654"/>
    <n v="0"/>
    <n v="184"/>
    <m/>
    <n v="184"/>
    <m/>
    <m/>
    <n v="19"/>
    <m/>
    <n v="0.92934782608695654"/>
    <n v="0.96109999999999995"/>
    <n v="0.62139999999999995"/>
    <n v="169"/>
    <n v="172"/>
    <n v="170"/>
    <n v="171"/>
    <n v="172"/>
    <n v="172"/>
    <s v="Norstar Development USA, L.P."/>
    <m/>
    <n v="27.882583"/>
    <n v="-82.700500000000005"/>
  </r>
  <r>
    <n v="879"/>
    <x v="46"/>
    <s v="Pinellas - Family - Active"/>
    <x v="2"/>
    <s v="Lexington Club at Renaissance Square"/>
    <s v="HC4 '01|S '99"/>
    <s v="Family"/>
    <s v="Active"/>
    <n v="1"/>
    <n v="240"/>
    <n v="1440"/>
    <n v="1367"/>
    <n v="0.94930555555555551"/>
    <n v="0"/>
    <n v="240"/>
    <m/>
    <n v="240"/>
    <m/>
    <m/>
    <m/>
    <m/>
    <n v="0.94930555555555551"/>
    <n v="0.97570000000000001"/>
    <n v="0.97150000000000003"/>
    <n v="225"/>
    <n v="223"/>
    <n v="227"/>
    <n v="231"/>
    <n v="232"/>
    <n v="229"/>
    <m/>
    <m/>
    <n v="27.954377999999998"/>
    <n v="-82.789749999999998"/>
  </r>
  <r>
    <n v="2477"/>
    <x v="46"/>
    <s v="Pinellas - Family - Active"/>
    <x v="2"/>
    <s v="Lodges at Pinellas Park"/>
    <s v="X '10|HC9 '10"/>
    <s v="Family"/>
    <s v="Active"/>
    <n v="1"/>
    <n v="120"/>
    <n v="720"/>
    <n v="715"/>
    <n v="0.99305555555555558"/>
    <n v="0"/>
    <n v="120"/>
    <m/>
    <n v="120"/>
    <m/>
    <m/>
    <n v="6"/>
    <m/>
    <n v="0.99305555555555558"/>
    <n v="0.98470000000000002"/>
    <n v="0.98470000000000002"/>
    <n v="120"/>
    <n v="120"/>
    <n v="119"/>
    <n v="120"/>
    <n v="118"/>
    <n v="118"/>
    <s v="Roundstone Development, LLC"/>
    <m/>
    <n v="27.84"/>
    <n v="-82.731999999999999"/>
  </r>
  <r>
    <n v="2489"/>
    <x v="46"/>
    <s v="Pinellas - Family - Active"/>
    <x v="2"/>
    <s v="Oak Ridge Estates"/>
    <s v="X '10|HC9 '10"/>
    <s v="Family"/>
    <s v="Active"/>
    <n v="1"/>
    <n v="62"/>
    <n v="372"/>
    <n v="363"/>
    <n v="0.97580645161290325"/>
    <n v="0"/>
    <n v="62"/>
    <m/>
    <n v="62"/>
    <m/>
    <m/>
    <n v="4"/>
    <m/>
    <n v="0.97580645161290325"/>
    <n v="0.97309999999999997"/>
    <n v="0.98119999999999996"/>
    <n v="59"/>
    <n v="58"/>
    <n v="61"/>
    <n v="62"/>
    <n v="61"/>
    <n v="62"/>
    <s v="Local Community Housing Corporation"/>
    <m/>
    <n v="28.140421"/>
    <n v="-82.752392"/>
  </r>
  <r>
    <n v="2721"/>
    <x v="46"/>
    <s v="Pinellas - Family - Active"/>
    <x v="2"/>
    <s v="Parkside Commons"/>
    <s v="HC9 '14"/>
    <s v="Family"/>
    <s v="Active"/>
    <n v="1"/>
    <n v="60"/>
    <n v="360"/>
    <n v="336"/>
    <n v="0.93333333333333335"/>
    <n v="0"/>
    <n v="60"/>
    <m/>
    <n v="60"/>
    <m/>
    <m/>
    <n v="3"/>
    <m/>
    <n v="0.93333333333333335"/>
    <n v="0.72919999999999996"/>
    <m/>
    <n v="60"/>
    <n v="59"/>
    <n v="58"/>
    <n v="52"/>
    <n v="49"/>
    <n v="58"/>
    <s v="Southport Financial Services, Inc"/>
    <m/>
    <n v="27.838833000000001"/>
    <n v="-82.731860999999995"/>
  </r>
  <r>
    <n v="2318"/>
    <x v="46"/>
    <s v="Pinellas - Family - Active"/>
    <x v="2"/>
    <s v="Portland"/>
    <s v="X '09"/>
    <s v="Family"/>
    <s v="Active"/>
    <n v="1"/>
    <n v="68"/>
    <n v="408"/>
    <n v="398"/>
    <n v="0.97549019607843135"/>
    <n v="0"/>
    <n v="68"/>
    <m/>
    <n v="68"/>
    <m/>
    <m/>
    <m/>
    <m/>
    <n v="0.97549019607843135"/>
    <n v="0.98040000000000005"/>
    <n v="0.98529999999999995"/>
    <n v="68"/>
    <n v="67"/>
    <n v="66"/>
    <n v="65"/>
    <n v="66"/>
    <n v="66"/>
    <s v="908 Development LLC"/>
    <m/>
    <n v="27.775300000000001"/>
    <n v="-82.645099999999999"/>
  </r>
  <r>
    <n v="746"/>
    <x v="46"/>
    <s v="Pinellas - Family - Active"/>
    <x v="2"/>
    <s v="Sandpebble"/>
    <s v="HC9 '97"/>
    <s v="Family"/>
    <s v="Active"/>
    <n v="1"/>
    <n v="18"/>
    <n v="108"/>
    <n v="100"/>
    <n v="0.92592592592592593"/>
    <n v="0"/>
    <n v="18"/>
    <m/>
    <n v="18"/>
    <m/>
    <m/>
    <m/>
    <m/>
    <n v="0.92592592592592593"/>
    <n v="0.98150000000000004"/>
    <n v="0.89810000000000001"/>
    <n v="17"/>
    <n v="18"/>
    <n v="17"/>
    <n v="17"/>
    <n v="16"/>
    <n v="15"/>
    <s v="Contemporary Housing Alternatives of Florida, Inc."/>
    <m/>
    <n v="27.819199999999999"/>
    <n v="-82.669899999999998"/>
  </r>
  <r>
    <n v="1037"/>
    <x v="46"/>
    <s v="Pinellas - Family - Active"/>
    <x v="2"/>
    <s v="Westminster"/>
    <s v="HC4 '02|B '02"/>
    <s v="Family"/>
    <s v="Active"/>
    <n v="1"/>
    <n v="270"/>
    <n v="1620"/>
    <n v="1597"/>
    <n v="0.98580246913580249"/>
    <n v="0"/>
    <n v="270"/>
    <m/>
    <n v="270"/>
    <m/>
    <m/>
    <m/>
    <m/>
    <n v="0.98580246913580249"/>
    <n v="0.99570000000000003"/>
    <n v="0.99439999999999995"/>
    <n v="268"/>
    <n v="264"/>
    <n v="269"/>
    <n v="264"/>
    <n v="267"/>
    <n v="265"/>
    <s v="Starwood Capital Group"/>
    <m/>
    <n v="28.046700000000001"/>
    <n v="-82.674300000000002"/>
  </r>
  <r>
    <n v="2722"/>
    <x v="46"/>
    <s v="Pinellas - Family - Active"/>
    <x v="2"/>
    <s v="Whispering Palms"/>
    <s v="HC9 '14"/>
    <s v="Family"/>
    <s v="Active"/>
    <n v="1"/>
    <n v="63"/>
    <n v="378"/>
    <n v="369"/>
    <n v="0.97619047619047616"/>
    <n v="0"/>
    <n v="63"/>
    <m/>
    <n v="63"/>
    <m/>
    <m/>
    <n v="4"/>
    <m/>
    <n v="0.97619047619047616"/>
    <n v="0.66139999999999999"/>
    <m/>
    <n v="62"/>
    <n v="62"/>
    <n v="62"/>
    <n v="62"/>
    <n v="61"/>
    <n v="60"/>
    <s v="Housing Trust Group LLC"/>
    <m/>
    <n v="27.916471999999999"/>
    <n v="-82.806749999999994"/>
  </r>
  <r>
    <n v="1201"/>
    <x v="46"/>
    <s v="Pinellas - Family - Active"/>
    <x v="2"/>
    <s v="Wyngate"/>
    <s v="HC9 '02"/>
    <s v="Family"/>
    <s v="Active"/>
    <n v="1"/>
    <n v="264"/>
    <n v="1584"/>
    <n v="1577"/>
    <n v="0.99558080808080807"/>
    <n v="0"/>
    <n v="264"/>
    <m/>
    <n v="264"/>
    <m/>
    <m/>
    <m/>
    <m/>
    <n v="0.99558080808080807"/>
    <n v="0.98670000000000002"/>
    <n v="1"/>
    <n v="263"/>
    <n v="264"/>
    <n v="262"/>
    <n v="263"/>
    <n v="262"/>
    <n v="263"/>
    <s v="Starwood Capital Group"/>
    <m/>
    <n v="27.872959000000002"/>
    <n v="-82.637315000000001"/>
  </r>
  <r>
    <n v="2395"/>
    <x v="46"/>
    <s v="Pinellas - Family - Lease-Up"/>
    <x v="5"/>
    <s v="Garden Trail"/>
    <s v="ELI '14|HC4 '15|B '15|S '14"/>
    <s v="Family"/>
    <s v="Lease-Up"/>
    <n v="1"/>
    <n v="76"/>
    <n v="380"/>
    <n v="294"/>
    <n v="0.77368421052631575"/>
    <n v="0"/>
    <n v="76"/>
    <m/>
    <n v="76"/>
    <m/>
    <m/>
    <n v="8"/>
    <m/>
    <n v="0.77368421052631575"/>
    <m/>
    <m/>
    <n v="74"/>
    <n v="75"/>
    <n v="76"/>
    <n v="52"/>
    <n v="17"/>
    <m/>
    <s v="Southport Financial Services, Inc"/>
    <m/>
    <n v="27.972936000000001"/>
    <n v="-82.798570999999995"/>
  </r>
  <r>
    <n v="2802"/>
    <x v="46"/>
    <s v="Pinellas - Family - Pipeline"/>
    <x v="3"/>
    <s v="Boca Ciega"/>
    <s v="HC4 '15|LB '15"/>
    <s v="Family"/>
    <s v="Pipeline"/>
    <n v="1"/>
    <n v="109"/>
    <n v="0"/>
    <n v="0"/>
    <n v="0"/>
    <m/>
    <n v="109"/>
    <m/>
    <n v="109"/>
    <m/>
    <m/>
    <m/>
    <m/>
    <m/>
    <m/>
    <m/>
    <m/>
    <m/>
    <m/>
    <m/>
    <m/>
    <m/>
    <s v="MTF Development LLC"/>
    <m/>
    <m/>
    <m/>
  </r>
  <r>
    <n v="2765"/>
    <x v="46"/>
    <s v="Pinellas - Family - Pipeline"/>
    <x v="3"/>
    <s v="Burlington Place"/>
    <s v="HC9 '15"/>
    <s v="Family"/>
    <s v="Pipeline"/>
    <n v="1"/>
    <n v="53"/>
    <n v="0"/>
    <n v="0"/>
    <n v="0"/>
    <n v="0"/>
    <n v="53"/>
    <m/>
    <n v="53"/>
    <m/>
    <m/>
    <n v="3"/>
    <m/>
    <m/>
    <m/>
    <m/>
    <m/>
    <m/>
    <m/>
    <m/>
    <m/>
    <m/>
    <m/>
    <m/>
    <n v="27.773975"/>
    <n v="-82.675638890000002"/>
  </r>
  <r>
    <n v="2942"/>
    <x v="46"/>
    <s v="Pinellas - Family - Pipeline"/>
    <x v="3"/>
    <s v="Woodlawn Trail"/>
    <s v="ELI '17|HC4 '17|LB '17|S '17"/>
    <s v="Family"/>
    <s v="Pipeline"/>
    <n v="1"/>
    <n v="80"/>
    <n v="0"/>
    <n v="0"/>
    <n v="0"/>
    <m/>
    <n v="80"/>
    <m/>
    <n v="80"/>
    <m/>
    <m/>
    <n v="4"/>
    <m/>
    <m/>
    <m/>
    <m/>
    <m/>
    <m/>
    <m/>
    <m/>
    <m/>
    <m/>
    <m/>
    <m/>
    <n v="27.943335999999999"/>
    <n v="-82.794272000000007"/>
  </r>
  <r>
    <n v="2498"/>
    <x v="46"/>
    <s v="Pinellas - Family|MR - Active"/>
    <x v="4"/>
    <s v="Bayside Court"/>
    <s v="HC4 '13|LB '13"/>
    <s v="Family|MR"/>
    <s v="Active"/>
    <n v="1"/>
    <n v="144"/>
    <n v="864"/>
    <n v="837"/>
    <n v="0.96875"/>
    <n v="86"/>
    <n v="58"/>
    <m/>
    <n v="58"/>
    <m/>
    <m/>
    <m/>
    <m/>
    <n v="0.96875"/>
    <n v="0.95489999999999997"/>
    <n v="0.97919999999999996"/>
    <n v="141"/>
    <n v="137"/>
    <n v="140"/>
    <n v="139"/>
    <n v="142"/>
    <n v="138"/>
    <s v="Richman Group"/>
    <m/>
    <n v="27.933033999999999"/>
    <n v="-82.796251999999996"/>
  </r>
  <r>
    <n v="1312"/>
    <x v="46"/>
    <s v="Pinellas - Family|MR - Active"/>
    <x v="4"/>
    <s v="Belleair Place"/>
    <s v="HC9 '03"/>
    <s v="Family|MR"/>
    <s v="Active"/>
    <n v="1"/>
    <n v="180"/>
    <n v="1080"/>
    <n v="1066"/>
    <n v="0.98703703703703705"/>
    <n v="54"/>
    <n v="126"/>
    <m/>
    <n v="126"/>
    <m/>
    <m/>
    <m/>
    <m/>
    <n v="0.98703703703703705"/>
    <n v="0.96779999999999999"/>
    <n v="0.97130000000000005"/>
    <n v="179"/>
    <n v="179"/>
    <n v="178"/>
    <n v="180"/>
    <n v="176"/>
    <n v="174"/>
    <s v="Richman Group"/>
    <m/>
    <n v="27.934740000000001"/>
    <n v="-82.798848000000007"/>
  </r>
  <r>
    <n v="2176"/>
    <x v="46"/>
    <s v="Pinellas - Family|MR - Active"/>
    <x v="4"/>
    <s v="Booker Creek"/>
    <s v="HC4 '10|LB '10"/>
    <s v="Family|MR"/>
    <s v="Active"/>
    <n v="1"/>
    <n v="156"/>
    <n v="936"/>
    <n v="922"/>
    <n v="0.9850427350427351"/>
    <n v="93"/>
    <n v="63"/>
    <m/>
    <n v="63"/>
    <m/>
    <m/>
    <m/>
    <m/>
    <n v="0.9850427350427351"/>
    <n v="0.98719999999999997"/>
    <n v="0.98929999999999996"/>
    <n v="156"/>
    <n v="154"/>
    <n v="154"/>
    <n v="153"/>
    <n v="153"/>
    <n v="152"/>
    <s v="Richman Group"/>
    <m/>
    <n v="27.784469000000001"/>
    <n v="-82.666174999999996"/>
  </r>
  <r>
    <n v="1246"/>
    <x v="46"/>
    <s v="Pinellas - Family|MR - Active"/>
    <x v="4"/>
    <s v="Palmetto Park"/>
    <s v="HC4 '03"/>
    <s v="Family|MR"/>
    <s v="Active"/>
    <n v="1"/>
    <n v="179"/>
    <n v="1074"/>
    <n v="1024"/>
    <n v="0.95344506517690875"/>
    <n v="25"/>
    <n v="154"/>
    <m/>
    <n v="154"/>
    <m/>
    <m/>
    <m/>
    <m/>
    <n v="0.95344506517690875"/>
    <n v="0.99070000000000003"/>
    <n v="0.88449999999999995"/>
    <n v="179"/>
    <n v="175"/>
    <n v="166"/>
    <n v="166"/>
    <n v="169"/>
    <n v="169"/>
    <s v="Banc of America Community Development Corporation"/>
    <m/>
    <n v="27.955100000000002"/>
    <n v="-82.791600000000003"/>
  </r>
  <r>
    <n v="1530"/>
    <x v="46"/>
    <s v="Pinellas - Family|MR - Active"/>
    <x v="4"/>
    <s v="Reserve at Lake Pointe"/>
    <s v="B '04"/>
    <s v="Family|MR"/>
    <s v="Active"/>
    <n v="1"/>
    <n v="806"/>
    <n v="4836"/>
    <n v="4429"/>
    <n v="0.9158395368072787"/>
    <n v="644"/>
    <n v="162"/>
    <m/>
    <n v="162"/>
    <m/>
    <m/>
    <m/>
    <m/>
    <n v="0.9158395368072787"/>
    <n v="0.7732"/>
    <n v="0.93440000000000001"/>
    <n v="747"/>
    <n v="739"/>
    <n v="739"/>
    <n v="743"/>
    <n v="729"/>
    <n v="732"/>
    <s v="El-Ad National Properties LLC"/>
    <m/>
    <n v="27.714600000000001"/>
    <n v="-82.6631"/>
  </r>
  <r>
    <n v="706"/>
    <x v="46"/>
    <s v="Pinellas - Family|MR - Active"/>
    <x v="4"/>
    <s v="Riverside - Tarpon Springs"/>
    <s v="HC4 '02|B '10|S '01"/>
    <s v="Family|MR"/>
    <s v="Active"/>
    <n v="1"/>
    <n v="304"/>
    <n v="1824"/>
    <n v="1767"/>
    <n v="0.96875"/>
    <n v="46"/>
    <n v="258"/>
    <m/>
    <n v="304"/>
    <m/>
    <m/>
    <m/>
    <m/>
    <n v="0.96875"/>
    <n v="0.96379999999999999"/>
    <n v="0.93200000000000005"/>
    <n v="298"/>
    <n v="296"/>
    <n v="295"/>
    <n v="293"/>
    <n v="293"/>
    <n v="292"/>
    <s v="CED Companies"/>
    <m/>
    <n v="28.166699999999999"/>
    <n v="-82.741799999999998"/>
  </r>
  <r>
    <n v="2635"/>
    <x v="46"/>
    <s v="Pinellas - Family|MR - Active"/>
    <x v="4"/>
    <s v="Urban Landings"/>
    <s v="HC9 '13"/>
    <s v="Family|MR"/>
    <s v="Active"/>
    <n v="1"/>
    <n v="40"/>
    <n v="240"/>
    <n v="238"/>
    <n v="0.9916666666666667"/>
    <n v="8"/>
    <n v="32"/>
    <m/>
    <n v="40"/>
    <m/>
    <m/>
    <n v="2"/>
    <m/>
    <n v="0.9916666666666667"/>
    <n v="0.98750000000000004"/>
    <n v="0.98329999999999995"/>
    <n v="40"/>
    <n v="39"/>
    <n v="40"/>
    <n v="40"/>
    <n v="40"/>
    <n v="39"/>
    <s v="Southern Affordable Services Inc."/>
    <m/>
    <n v="27.800277999999999"/>
    <n v="-82.637388999999999"/>
  </r>
  <r>
    <n v="934"/>
    <x v="46"/>
    <s v="Pinellas - Family|MR - Active"/>
    <x v="4"/>
    <s v="Wellington"/>
    <s v="HC9 '97"/>
    <s v="Family|MR"/>
    <s v="Active"/>
    <n v="1"/>
    <n v="352"/>
    <n v="2112"/>
    <n v="2058"/>
    <n v="0.97443181818181823"/>
    <n v="84"/>
    <n v="268"/>
    <m/>
    <n v="268"/>
    <m/>
    <m/>
    <m/>
    <m/>
    <n v="0.97443181818181823"/>
    <n v="0.99380000000000002"/>
    <n v="0.99950000000000006"/>
    <n v="348"/>
    <n v="337"/>
    <n v="342"/>
    <n v="344"/>
    <n v="343"/>
    <n v="344"/>
    <s v="Starwood Capital Group"/>
    <m/>
    <n v="27.9681"/>
    <n v="-82.717299999999994"/>
  </r>
  <r>
    <n v="2697"/>
    <x v="47"/>
    <s v="Polk - Elderly - Active"/>
    <x v="0"/>
    <s v="Cypress Cathedral"/>
    <s v="HC4 '14|LB '14"/>
    <s v="Elderly"/>
    <s v="Active"/>
    <n v="1"/>
    <n v="68"/>
    <n v="408"/>
    <n v="405"/>
    <n v="0.99264705882352944"/>
    <n v="0"/>
    <n v="68"/>
    <n v="68"/>
    <m/>
    <m/>
    <m/>
    <m/>
    <m/>
    <n v="0.99264705882352944"/>
    <n v="0.99260000000000004"/>
    <n v="0.98280000000000001"/>
    <n v="68"/>
    <n v="66"/>
    <n v="68"/>
    <n v="68"/>
    <n v="67"/>
    <n v="68"/>
    <s v="Integra Property Group LLC"/>
    <m/>
    <n v="28.045383999999999"/>
    <n v="-81.745130000000003"/>
  </r>
  <r>
    <n v="1839"/>
    <x v="47"/>
    <s v="Polk - Elderly - Active"/>
    <x v="0"/>
    <s v="Lakeside Terrace Senior"/>
    <s v="HC9 '06"/>
    <s v="Elderly"/>
    <s v="Active"/>
    <n v="1"/>
    <n v="84"/>
    <n v="504"/>
    <n v="497"/>
    <n v="0.98611111111111116"/>
    <n v="0"/>
    <n v="84"/>
    <n v="68"/>
    <n v="16"/>
    <m/>
    <m/>
    <m/>
    <m/>
    <n v="0.98611111111111116"/>
    <n v="0.98019999999999996"/>
    <n v="0.95240000000000002"/>
    <n v="83"/>
    <n v="81"/>
    <n v="84"/>
    <n v="83"/>
    <n v="83"/>
    <n v="83"/>
    <s v="Winter Haven Housing Authority"/>
    <m/>
    <n v="28.036860999999998"/>
    <n v="-81.725583"/>
  </r>
  <r>
    <n v="1945"/>
    <x v="47"/>
    <s v="Polk - Elderly - Active"/>
    <x v="0"/>
    <s v="Manor at West Bartow"/>
    <s v="ELI '07|HC9 '07"/>
    <s v="Elderly"/>
    <s v="Active"/>
    <n v="1"/>
    <n v="100"/>
    <n v="600"/>
    <n v="592"/>
    <n v="0.98666666666666669"/>
    <n v="0"/>
    <n v="100"/>
    <n v="100"/>
    <m/>
    <m/>
    <m/>
    <m/>
    <m/>
    <n v="0.98666666666666669"/>
    <n v="0.98670000000000002"/>
    <n v="0.95830000000000004"/>
    <n v="99"/>
    <n v="99"/>
    <n v="99"/>
    <n v="97"/>
    <n v="99"/>
    <n v="99"/>
    <s v="Lakeland Housing Authority"/>
    <m/>
    <n v="27.901934000000001"/>
    <n v="-81.855605999999995"/>
  </r>
  <r>
    <n v="1334"/>
    <x v="47"/>
    <s v="Polk - Elderly - Active"/>
    <x v="0"/>
    <s v="Meetinghouse at Bartow"/>
    <s v="HC9 '03"/>
    <s v="Elderly"/>
    <s v="Active"/>
    <n v="1"/>
    <n v="160"/>
    <n v="960"/>
    <n v="958"/>
    <n v="0.99791666666666667"/>
    <n v="0"/>
    <n v="160"/>
    <n v="128"/>
    <n v="32"/>
    <m/>
    <m/>
    <m/>
    <m/>
    <n v="0.99791666666666667"/>
    <n v="1"/>
    <n v="1"/>
    <n v="160"/>
    <n v="160"/>
    <n v="159"/>
    <n v="159"/>
    <n v="160"/>
    <n v="160"/>
    <s v="Finlay Holdings, Inc."/>
    <m/>
    <n v="27.911200000000001"/>
    <n v="-81.8386"/>
  </r>
  <r>
    <n v="1606"/>
    <x v="47"/>
    <s v="Polk - Elderly - Active"/>
    <x v="0"/>
    <s v="St. Luke's Life Center"/>
    <s v="HC9 '05"/>
    <s v="Elderly"/>
    <s v="Active"/>
    <n v="1"/>
    <n v="150"/>
    <n v="900"/>
    <n v="876"/>
    <n v="0.97333333333333338"/>
    <n v="0"/>
    <n v="150"/>
    <n v="120"/>
    <n v="30"/>
    <m/>
    <m/>
    <m/>
    <m/>
    <n v="0.97333333333333338"/>
    <n v="0.96"/>
    <n v="0.91890000000000005"/>
    <n v="148"/>
    <n v="143"/>
    <n v="143"/>
    <n v="147"/>
    <n v="148"/>
    <n v="147"/>
    <s v="Carlisle Development Group"/>
    <m/>
    <n v="28.054099999999998"/>
    <n v="-81.966999999999999"/>
  </r>
  <r>
    <n v="2826"/>
    <x v="47"/>
    <s v="Polk - Elderly - Pipeline"/>
    <x v="1"/>
    <s v="West Lake"/>
    <s v="ELI '15|B '16|S '15"/>
    <s v="Elderly"/>
    <s v="Pipeline"/>
    <n v="1"/>
    <n v="100"/>
    <n v="0"/>
    <n v="0"/>
    <n v="0"/>
    <n v="0"/>
    <n v="100"/>
    <n v="80"/>
    <n v="20"/>
    <m/>
    <m/>
    <n v="5"/>
    <m/>
    <m/>
    <m/>
    <m/>
    <m/>
    <m/>
    <m/>
    <m/>
    <m/>
    <m/>
    <m/>
    <m/>
    <n v="28.037091666666701"/>
    <n v="-81.968669444444402"/>
  </r>
  <r>
    <n v="323"/>
    <x v="47"/>
    <s v="Polk - Family - Active"/>
    <x v="2"/>
    <s v="Azalea Gardens - Bartow"/>
    <s v="HC9 '96"/>
    <s v="Family"/>
    <s v="Active"/>
    <n v="1"/>
    <n v="120"/>
    <n v="600"/>
    <n v="555"/>
    <n v="0.92500000000000004"/>
    <n v="0"/>
    <n v="120"/>
    <m/>
    <n v="120"/>
    <m/>
    <m/>
    <m/>
    <m/>
    <n v="0.92500000000000004"/>
    <n v="0.97640000000000005"/>
    <n v="0.9597"/>
    <n v="114"/>
    <n v="117"/>
    <n v="112"/>
    <n v="106"/>
    <m/>
    <n v="106"/>
    <s v="Creative Choice Homes, Inc."/>
    <n v="120"/>
    <n v="27.89"/>
    <n v="-81.822299999999998"/>
  </r>
  <r>
    <n v="1065"/>
    <x v="47"/>
    <s v="Polk - Family - Active"/>
    <x v="2"/>
    <s v="Cambridge Cove"/>
    <s v="HC4 '02|S '01"/>
    <s v="Family"/>
    <s v="Active"/>
    <n v="1"/>
    <n v="200"/>
    <n v="1200"/>
    <n v="1162"/>
    <n v="0.96833333333333338"/>
    <n v="0"/>
    <n v="200"/>
    <m/>
    <n v="200"/>
    <m/>
    <m/>
    <m/>
    <m/>
    <n v="0.96833333333333338"/>
    <n v="0.95669999999999999"/>
    <n v="0.9708"/>
    <n v="193"/>
    <n v="195"/>
    <n v="194"/>
    <n v="194"/>
    <n v="194"/>
    <n v="192"/>
    <s v="CED Companies"/>
    <m/>
    <n v="28.074999999999999"/>
    <n v="-81.987799999999993"/>
  </r>
  <r>
    <n v="1991"/>
    <x v="47"/>
    <s v="Polk - Family - Active"/>
    <x v="2"/>
    <s v="Cambridge Cove II"/>
    <s v="HC9 '07"/>
    <s v="Family"/>
    <s v="Active"/>
    <n v="1"/>
    <n v="80"/>
    <n v="480"/>
    <n v="466"/>
    <n v="0.97083333333333333"/>
    <n v="0"/>
    <n v="80"/>
    <m/>
    <n v="80"/>
    <m/>
    <m/>
    <m/>
    <m/>
    <n v="0.97083333333333333"/>
    <n v="0.95630000000000004"/>
    <n v="0.97499999999999998"/>
    <n v="78"/>
    <n v="76"/>
    <n v="79"/>
    <n v="79"/>
    <n v="77"/>
    <n v="77"/>
    <s v="Atlantic Housing Partners, LLLP"/>
    <m/>
    <n v="28.116099999999999"/>
    <n v="-82.046599999999998"/>
  </r>
  <r>
    <n v="226"/>
    <x v="47"/>
    <s v="Polk - Family - Active"/>
    <x v="2"/>
    <s v="Carrington Place"/>
    <s v="HC9 '00"/>
    <s v="Family"/>
    <s v="Active"/>
    <n v="1"/>
    <n v="40"/>
    <n v="240"/>
    <n v="237"/>
    <n v="0.98750000000000004"/>
    <n v="0"/>
    <n v="40"/>
    <m/>
    <n v="40"/>
    <m/>
    <m/>
    <m/>
    <m/>
    <n v="0.98750000000000004"/>
    <n v="0.98750000000000004"/>
    <n v="0.98750000000000004"/>
    <n v="39"/>
    <n v="39"/>
    <n v="39"/>
    <n v="40"/>
    <n v="40"/>
    <n v="40"/>
    <s v="Lakeland Housing Authority"/>
    <m/>
    <n v="28.058299999999999"/>
    <n v="-81.963399999999993"/>
  </r>
  <r>
    <n v="2224"/>
    <x v="47"/>
    <s v="Polk - Family - Active"/>
    <x v="2"/>
    <s v="Colton Meadow"/>
    <s v="X '09|HC9 '09|H '10|T '09"/>
    <s v="Family"/>
    <s v="Active"/>
    <n v="1"/>
    <n v="72"/>
    <n v="432"/>
    <n v="430"/>
    <n v="0.99537037037037035"/>
    <n v="0"/>
    <n v="72"/>
    <m/>
    <n v="72"/>
    <m/>
    <m/>
    <n v="4"/>
    <m/>
    <n v="0.99537037037037035"/>
    <n v="0.99770000000000003"/>
    <n v="0.98839999999999995"/>
    <n v="72"/>
    <n v="70"/>
    <n v="72"/>
    <n v="72"/>
    <n v="72"/>
    <n v="72"/>
    <s v="Lakeland Housing Authority"/>
    <m/>
    <n v="28.0623"/>
    <n v="-81.987300000000005"/>
  </r>
  <r>
    <n v="2719"/>
    <x v="47"/>
    <s v="Polk - Family - Active"/>
    <x v="2"/>
    <s v="Harbour Court"/>
    <s v="ELI '14|HC4 '15|B '15|S '14"/>
    <s v="Family"/>
    <s v="Active"/>
    <n v="1"/>
    <n v="64"/>
    <n v="384"/>
    <n v="367"/>
    <n v="0.95572916666666663"/>
    <n v="0"/>
    <n v="64"/>
    <m/>
    <n v="64"/>
    <m/>
    <m/>
    <n v="7"/>
    <m/>
    <n v="0.95572916666666663"/>
    <n v="0.91930000000000001"/>
    <m/>
    <n v="60"/>
    <n v="60"/>
    <n v="61"/>
    <n v="62"/>
    <n v="62"/>
    <n v="62"/>
    <s v="Southport Financial Services, Inc"/>
    <n v="63"/>
    <n v="28.102111000000001"/>
    <n v="-81.600499999999997"/>
  </r>
  <r>
    <n v="448"/>
    <x v="47"/>
    <s v="Polk - Family - Active"/>
    <x v="2"/>
    <s v="Lakewood Terrace"/>
    <s v="HC4 '09|HC9 '92|LB '10"/>
    <s v="Family"/>
    <s v="Active"/>
    <n v="1"/>
    <n v="132"/>
    <n v="792"/>
    <n v="772"/>
    <n v="0.9747474747474747"/>
    <n v="0"/>
    <n v="132"/>
    <m/>
    <n v="132"/>
    <m/>
    <m/>
    <m/>
    <m/>
    <n v="0.9747474747474747"/>
    <n v="0.97729999999999995"/>
    <n v="0.97219999999999995"/>
    <n v="129"/>
    <n v="130"/>
    <n v="130"/>
    <n v="130"/>
    <n v="127"/>
    <n v="126"/>
    <s v="BSRT Properties Inc."/>
    <n v="132"/>
    <n v="28.066452000000002"/>
    <n v="-81.976643999999993"/>
  </r>
  <r>
    <n v="1476"/>
    <x v="47"/>
    <s v="Polk - Family - Active"/>
    <x v="2"/>
    <s v="Pinnacle Pines"/>
    <s v="HC9 '04"/>
    <s v="Family"/>
    <s v="Active"/>
    <n v="1"/>
    <n v="156"/>
    <n v="936"/>
    <n v="906"/>
    <n v="0.96794871794871795"/>
    <n v="0"/>
    <n v="156"/>
    <m/>
    <n v="156"/>
    <m/>
    <m/>
    <m/>
    <m/>
    <n v="0.96794871794871795"/>
    <n v="0.98080000000000001"/>
    <n v="0.96689999999999998"/>
    <n v="154"/>
    <n v="151"/>
    <n v="151"/>
    <n v="150"/>
    <n v="151"/>
    <n v="149"/>
    <s v="Pinnacle Housing Group LLC"/>
    <m/>
    <n v="28.104299999999999"/>
    <n v="-81.636399999999995"/>
  </r>
  <r>
    <n v="658"/>
    <x v="47"/>
    <s v="Polk - Family - Active"/>
    <x v="2"/>
    <s v="Providence Reserve"/>
    <s v="HC9 '99"/>
    <s v="Family"/>
    <s v="Active"/>
    <n v="1"/>
    <n v="220"/>
    <n v="1320"/>
    <n v="1313"/>
    <n v="0.99469696969696975"/>
    <n v="0"/>
    <n v="220"/>
    <m/>
    <n v="220"/>
    <m/>
    <m/>
    <m/>
    <m/>
    <n v="0.99469696969696975"/>
    <n v="0.97499999999999998"/>
    <n v="0.97270000000000001"/>
    <n v="219"/>
    <n v="219"/>
    <n v="217"/>
    <n v="219"/>
    <n v="219"/>
    <n v="220"/>
    <s v="Banyan Realty Advisors"/>
    <m/>
    <n v="28.0762"/>
    <n v="-81.973200000000006"/>
  </r>
  <r>
    <n v="1234"/>
    <x v="47"/>
    <s v="Polk - Family - Active"/>
    <x v="2"/>
    <s v="Renaissance at Washington Ridge"/>
    <s v="HC9 '01"/>
    <s v="Family"/>
    <s v="Active"/>
    <n v="1"/>
    <n v="196"/>
    <n v="1176"/>
    <n v="1171"/>
    <n v="0.99574829931972786"/>
    <n v="0"/>
    <n v="196"/>
    <m/>
    <n v="196"/>
    <m/>
    <m/>
    <m/>
    <m/>
    <n v="0.99574829931972786"/>
    <n v="0.99570000000000003"/>
    <n v="0.99739999999999995"/>
    <n v="195"/>
    <n v="196"/>
    <n v="194"/>
    <n v="195"/>
    <n v="195"/>
    <n v="196"/>
    <s v="Lakeland Housing Authority"/>
    <m/>
    <n v="28.062000000000001"/>
    <n v="-81.952699999999993"/>
  </r>
  <r>
    <n v="1600"/>
    <x v="47"/>
    <s v="Polk - Family - Active"/>
    <x v="2"/>
    <s v="Summerlin Oaks"/>
    <s v="HC9 '05"/>
    <s v="Family"/>
    <s v="Active"/>
    <n v="1"/>
    <n v="144"/>
    <n v="864"/>
    <n v="851"/>
    <n v="0.98495370370370372"/>
    <n v="0"/>
    <n v="144"/>
    <m/>
    <n v="144"/>
    <m/>
    <m/>
    <m/>
    <m/>
    <n v="0.98495370370370372"/>
    <n v="0.94440000000000002"/>
    <n v="0.94910000000000005"/>
    <n v="143"/>
    <n v="142"/>
    <n v="143"/>
    <n v="143"/>
    <n v="141"/>
    <n v="139"/>
    <s v="Fore Property Company"/>
    <m/>
    <n v="27.898700000000002"/>
    <n v="-81.833600000000004"/>
  </r>
  <r>
    <n v="1665"/>
    <x v="47"/>
    <s v="Polk - Family - Active"/>
    <x v="2"/>
    <s v="Sunrise Park"/>
    <s v="X '10|HC9 '10"/>
    <s v="Family"/>
    <s v="Active"/>
    <n v="1"/>
    <n v="72"/>
    <n v="432"/>
    <n v="415"/>
    <n v="0.96064814814814814"/>
    <n v="0"/>
    <n v="72"/>
    <m/>
    <n v="72"/>
    <m/>
    <m/>
    <n v="4"/>
    <m/>
    <n v="0.96064814814814814"/>
    <n v="0.95369999999999999"/>
    <n v="0.97689999999999999"/>
    <n v="70"/>
    <n v="69"/>
    <n v="69"/>
    <n v="70"/>
    <n v="69"/>
    <n v="68"/>
    <s v="Norstar Development USA, L.P."/>
    <m/>
    <n v="27.9114"/>
    <n v="-81.586399999999998"/>
  </r>
  <r>
    <n v="1224"/>
    <x v="47"/>
    <s v="Polk - Family - Active"/>
    <x v="2"/>
    <s v="Tower Point"/>
    <s v="HC9 '01"/>
    <s v="Family"/>
    <s v="Active"/>
    <n v="1"/>
    <n v="192"/>
    <n v="1152"/>
    <n v="1094"/>
    <n v="0.94965277777777779"/>
    <n v="0"/>
    <n v="192"/>
    <m/>
    <n v="192"/>
    <m/>
    <m/>
    <m/>
    <m/>
    <n v="0.94965277777777779"/>
    <n v="0.96789999999999998"/>
    <n v="0.9365"/>
    <n v="185"/>
    <n v="180"/>
    <n v="183"/>
    <n v="185"/>
    <n v="181"/>
    <n v="180"/>
    <s v="Picerne Affordable Development, LLC"/>
    <m/>
    <n v="27.960599999999999"/>
    <n v="-81.624099999999999"/>
  </r>
  <r>
    <n v="2624"/>
    <x v="47"/>
    <s v="Polk - Family - Active"/>
    <x v="2"/>
    <s v="Tupelo Vue"/>
    <s v="HC9 '13"/>
    <s v="Family"/>
    <s v="Active"/>
    <n v="1"/>
    <n v="70"/>
    <n v="420"/>
    <n v="401"/>
    <n v="0.95476190476190481"/>
    <n v="0"/>
    <n v="70"/>
    <m/>
    <n v="70"/>
    <m/>
    <m/>
    <n v="4"/>
    <m/>
    <n v="0.95476190476190481"/>
    <m/>
    <m/>
    <n v="68"/>
    <n v="62"/>
    <n v="68"/>
    <n v="66"/>
    <n v="69"/>
    <n v="68"/>
    <s v="Pinnacle Housing Group LLC"/>
    <m/>
    <n v="28.029527999999999"/>
    <n v="-81.731916999999996"/>
  </r>
  <r>
    <n v="2179"/>
    <x v="47"/>
    <s v="Polk - Family - Active"/>
    <x v="2"/>
    <s v="Villas at Lake Bonnet"/>
    <s v="HC9 '09|H '10|T '09"/>
    <s v="Family"/>
    <s v="Active"/>
    <n v="1"/>
    <n v="75"/>
    <n v="450"/>
    <n v="444"/>
    <n v="0.98666666666666669"/>
    <n v="0"/>
    <n v="75"/>
    <m/>
    <n v="75"/>
    <m/>
    <m/>
    <m/>
    <m/>
    <n v="0.98666666666666669"/>
    <n v="0.99780000000000002"/>
    <n v="0.98440000000000005"/>
    <n v="73"/>
    <n v="74"/>
    <n v="75"/>
    <n v="74"/>
    <n v="74"/>
    <n v="74"/>
    <s v="Lakeland Housing Authority"/>
    <m/>
    <n v="28.046600000000002"/>
    <n v="-81.980500000000006"/>
  </r>
  <r>
    <n v="1038"/>
    <x v="47"/>
    <s v="Polk - Family - Active"/>
    <x v="2"/>
    <s v="Villas at Lake Smart"/>
    <s v="ELI '11|HC4 '02"/>
    <s v="Family"/>
    <s v="Active"/>
    <n v="1"/>
    <n v="220"/>
    <n v="1320"/>
    <n v="1303"/>
    <n v="0.98712121212121207"/>
    <n v="0"/>
    <n v="220"/>
    <m/>
    <n v="220"/>
    <m/>
    <m/>
    <n v="22"/>
    <m/>
    <n v="0.98712121212121207"/>
    <n v="0.92120000000000002"/>
    <n v="0.81210000000000004"/>
    <n v="219"/>
    <n v="219"/>
    <n v="217"/>
    <n v="216"/>
    <n v="217"/>
    <n v="215"/>
    <s v="Carlisle Group Inc."/>
    <m/>
    <n v="28.062294999999999"/>
    <n v="-81.705461999999997"/>
  </r>
  <r>
    <n v="2370"/>
    <x v="47"/>
    <s v="Polk - Family - Active"/>
    <x v="2"/>
    <s v="Wahneta Palms"/>
    <s v="X '10|HC9 '10"/>
    <s v="Family"/>
    <s v="Active"/>
    <n v="1"/>
    <n v="64"/>
    <n v="384"/>
    <n v="379"/>
    <n v="0.98697916666666663"/>
    <n v="0"/>
    <n v="64"/>
    <m/>
    <n v="64"/>
    <m/>
    <m/>
    <n v="4"/>
    <m/>
    <n v="0.98697916666666663"/>
    <n v="0.97660000000000002"/>
    <n v="0.90629999999999999"/>
    <n v="63"/>
    <n v="64"/>
    <n v="64"/>
    <n v="64"/>
    <n v="61"/>
    <n v="63"/>
    <s v="Raymond James Tax Credit Funds, Inc."/>
    <m/>
    <n v="27.956700000000001"/>
    <n v="-81.724699999999999"/>
  </r>
  <r>
    <n v="1219"/>
    <x v="47"/>
    <s v="Polk - Family - Active"/>
    <x v="2"/>
    <s v="Wilmington"/>
    <s v="ELI '13|HC4 '03|LB '02|S '03"/>
    <s v="Family"/>
    <s v="Active"/>
    <n v="1"/>
    <n v="200"/>
    <n v="1200"/>
    <n v="1187"/>
    <n v="0.98916666666666664"/>
    <n v="0"/>
    <n v="200"/>
    <m/>
    <n v="200"/>
    <m/>
    <m/>
    <n v="17"/>
    <m/>
    <n v="0.98916666666666664"/>
    <n v="0.99580000000000002"/>
    <n v="0.99919999999999998"/>
    <n v="196"/>
    <n v="196"/>
    <n v="198"/>
    <n v="200"/>
    <n v="198"/>
    <n v="199"/>
    <s v="Starwood Capital Group"/>
    <m/>
    <n v="27.9663"/>
    <n v="-81.968400000000003"/>
  </r>
  <r>
    <n v="15"/>
    <x v="47"/>
    <s v="Polk - Family - Exempt"/>
    <x v="13"/>
    <s v="Ridgewood"/>
    <s v="HC9 '17|PLP '08"/>
    <s v="Family"/>
    <s v="Exempt"/>
    <n v="1"/>
    <n v="33"/>
    <n v="0"/>
    <n v="0"/>
    <n v="0"/>
    <m/>
    <n v="33"/>
    <m/>
    <n v="33"/>
    <m/>
    <m/>
    <m/>
    <m/>
    <m/>
    <m/>
    <m/>
    <m/>
    <m/>
    <m/>
    <m/>
    <m/>
    <m/>
    <m/>
    <n v="33"/>
    <n v="28.046116999999999"/>
    <n v="-81.732671999999994"/>
  </r>
  <r>
    <n v="2756"/>
    <x v="47"/>
    <s v="Polk - Family - Pipeline"/>
    <x v="3"/>
    <s v="Aida Palms"/>
    <s v="HC9 '15"/>
    <s v="Family"/>
    <s v="Pipeline"/>
    <n v="1"/>
    <n v="96"/>
    <n v="0"/>
    <n v="0"/>
    <n v="0"/>
    <n v="0"/>
    <n v="96"/>
    <m/>
    <n v="96"/>
    <m/>
    <m/>
    <n v="5"/>
    <m/>
    <m/>
    <m/>
    <m/>
    <m/>
    <m/>
    <m/>
    <m/>
    <m/>
    <m/>
    <s v="Green Mills Group LLC"/>
    <m/>
    <n v="28.060575"/>
    <n v="-81.812708330000007"/>
  </r>
  <r>
    <n v="2907"/>
    <x v="47"/>
    <s v="Polk - Family - Pipeline"/>
    <x v="3"/>
    <s v="Lake Beulah View"/>
    <s v="ELI '16|HC4 '16|B '16|S '16"/>
    <s v="Family"/>
    <s v="Pipeline"/>
    <n v="1"/>
    <n v="132"/>
    <n v="0"/>
    <n v="0"/>
    <n v="0"/>
    <m/>
    <n v="132"/>
    <m/>
    <n v="132"/>
    <m/>
    <m/>
    <n v="7"/>
    <m/>
    <m/>
    <m/>
    <m/>
    <m/>
    <m/>
    <m/>
    <m/>
    <m/>
    <m/>
    <m/>
    <m/>
    <n v="28.038364000000001"/>
    <n v="-81.968593999999996"/>
  </r>
  <r>
    <n v="2236"/>
    <x v="47"/>
    <s v="Polk - FW|FW - Active"/>
    <x v="9"/>
    <s v="Cypress Cove"/>
    <s v="X '09|HC9 '09|H '10|T '09"/>
    <s v="FW|FW"/>
    <s v="Active"/>
    <n v="1"/>
    <n v="80"/>
    <n v="480"/>
    <n v="477"/>
    <n v="0.99375000000000002"/>
    <n v="0"/>
    <n v="80"/>
    <m/>
    <n v="48"/>
    <n v="32"/>
    <m/>
    <m/>
    <m/>
    <n v="0.99375000000000002"/>
    <n v="0.97499999999999998"/>
    <n v="0.97919999999999996"/>
    <n v="80"/>
    <n v="80"/>
    <n v="79"/>
    <n v="79"/>
    <n v="80"/>
    <n v="79"/>
    <s v="Pinnacle Housing Group LLC"/>
    <m/>
    <n v="28.075099999999999"/>
    <n v="-81.732600000000005"/>
  </r>
  <r>
    <n v="1152"/>
    <x v="47"/>
    <s v="Polk - FW|FW - Active"/>
    <x v="9"/>
    <s v="Whispering Pines - Bartow"/>
    <s v="HC9 '02|S '02"/>
    <s v="FW|FW"/>
    <s v="Active"/>
    <n v="1"/>
    <n v="64"/>
    <n v="384"/>
    <n v="374"/>
    <n v="0.97395833333333337"/>
    <n v="0"/>
    <n v="64"/>
    <m/>
    <n v="54"/>
    <n v="10"/>
    <m/>
    <m/>
    <m/>
    <n v="0.97395833333333337"/>
    <n v="0.86719999999999997"/>
    <n v="0.86199999999999999"/>
    <n v="61"/>
    <n v="61"/>
    <n v="63"/>
    <n v="62"/>
    <n v="63"/>
    <n v="64"/>
    <s v="Hallmark Companies, Inc."/>
    <n v="39"/>
    <n v="27.953499999999998"/>
    <n v="-81.765799999999999"/>
  </r>
  <r>
    <n v="1228"/>
    <x v="48"/>
    <s v="Putnam - Elderly - Active"/>
    <x v="0"/>
    <s v="Grand Pines"/>
    <s v="HC9 '02|S '01"/>
    <s v="Elderly"/>
    <s v="Active"/>
    <n v="1"/>
    <n v="78"/>
    <n v="468"/>
    <n v="456"/>
    <n v="0.97435897435897434"/>
    <n v="0"/>
    <n v="78"/>
    <n v="63"/>
    <n v="15"/>
    <m/>
    <m/>
    <m/>
    <m/>
    <n v="0.97435897435897434"/>
    <n v="0.97860000000000003"/>
    <n v="0.99150000000000005"/>
    <n v="77"/>
    <n v="76"/>
    <n v="75"/>
    <n v="76"/>
    <n v="76"/>
    <n v="76"/>
    <s v="Campbell Housing Enterprises, Inc."/>
    <m/>
    <n v="29.640699999999999"/>
    <n v="-81.654899999999998"/>
  </r>
  <r>
    <n v="370"/>
    <x v="48"/>
    <s v="Putnam - Elderly - Active"/>
    <x v="0"/>
    <s v="Holly Ridge Senior"/>
    <s v="HC9 '00"/>
    <s v="Elderly"/>
    <s v="Active"/>
    <n v="1"/>
    <n v="120"/>
    <n v="720"/>
    <n v="684"/>
    <n v="0.95"/>
    <n v="0"/>
    <n v="120"/>
    <n v="96"/>
    <n v="24"/>
    <m/>
    <m/>
    <m/>
    <m/>
    <n v="0.95"/>
    <n v="0.9667"/>
    <n v="0.95689999999999997"/>
    <n v="110"/>
    <n v="114"/>
    <n v="116"/>
    <n v="117"/>
    <n v="112"/>
    <n v="115"/>
    <s v="Picerne Affordable Development, LLC"/>
    <m/>
    <n v="29.648099999999999"/>
    <n v="-81.6922"/>
  </r>
  <r>
    <n v="160"/>
    <x v="48"/>
    <s v="Putnam - Family - Active"/>
    <x v="2"/>
    <s v="Cherry Tree II"/>
    <s v="HC9 '92"/>
    <s v="Family"/>
    <s v="Active"/>
    <n v="1"/>
    <n v="36"/>
    <n v="216"/>
    <n v="196"/>
    <n v="0.90740740740740744"/>
    <n v="0"/>
    <n v="36"/>
    <m/>
    <n v="36"/>
    <m/>
    <m/>
    <m/>
    <m/>
    <n v="0.90740740740740744"/>
    <n v="0.95830000000000004"/>
    <n v="0.93520000000000003"/>
    <n v="33"/>
    <n v="32"/>
    <n v="33"/>
    <n v="32"/>
    <n v="33"/>
    <n v="33"/>
    <s v="Flynn Development Corporation"/>
    <n v="31"/>
    <n v="29.6447"/>
    <n v="-81.693600000000004"/>
  </r>
  <r>
    <n v="406"/>
    <x v="48"/>
    <s v="Putnam - Family - Active"/>
    <x v="2"/>
    <s v="Kay Larkin"/>
    <s v="HC9 '98|S '98"/>
    <s v="Family"/>
    <s v="Active"/>
    <n v="1"/>
    <n v="60"/>
    <n v="360"/>
    <n v="357"/>
    <n v="0.9916666666666667"/>
    <n v="0"/>
    <n v="60"/>
    <m/>
    <n v="60"/>
    <m/>
    <m/>
    <m/>
    <m/>
    <n v="0.9916666666666667"/>
    <n v="0.97219999999999995"/>
    <n v="0.97499999999999998"/>
    <n v="60"/>
    <n v="60"/>
    <n v="60"/>
    <n v="59"/>
    <n v="59"/>
    <n v="59"/>
    <s v="Campbell Housing Enterprises, Inc."/>
    <m/>
    <n v="29.6524"/>
    <n v="-81.691800000000001"/>
  </r>
  <r>
    <n v="444"/>
    <x v="48"/>
    <s v="Putnam - Family - Active"/>
    <x v="2"/>
    <s v="Lakeview Grove"/>
    <s v="HC9 '94"/>
    <s v="Family"/>
    <s v="Active"/>
    <n v="1"/>
    <n v="36"/>
    <n v="216"/>
    <n v="206"/>
    <n v="0.95370370370370372"/>
    <n v="0"/>
    <n v="36"/>
    <m/>
    <n v="36"/>
    <m/>
    <m/>
    <m/>
    <m/>
    <n v="0.95370370370370372"/>
    <n v="0.91200000000000003"/>
    <n v="0.92589999999999995"/>
    <n v="34"/>
    <n v="34"/>
    <n v="34"/>
    <n v="34"/>
    <n v="35"/>
    <n v="35"/>
    <s v="Parent Management Company, Inc."/>
    <n v="32"/>
    <n v="29.438500000000001"/>
    <n v="-81.515199999999993"/>
  </r>
  <r>
    <n v="745"/>
    <x v="48"/>
    <s v="Putnam - Family - Active"/>
    <x v="2"/>
    <s v="Sandhill Forest II"/>
    <s v="HC9 '94"/>
    <s v="Family"/>
    <s v="Active"/>
    <n v="1"/>
    <n v="16"/>
    <n v="96"/>
    <n v="96"/>
    <n v="1"/>
    <n v="0"/>
    <n v="16"/>
    <m/>
    <n v="16"/>
    <m/>
    <m/>
    <m/>
    <m/>
    <n v="1"/>
    <n v="0.91669999999999996"/>
    <n v="0.9375"/>
    <n v="16"/>
    <n v="16"/>
    <n v="16"/>
    <n v="16"/>
    <n v="16"/>
    <n v="16"/>
    <s v="Parent Management Company, Inc."/>
    <m/>
    <n v="29.707599999999999"/>
    <n v="-82.042199999999994"/>
  </r>
  <r>
    <n v="816"/>
    <x v="48"/>
    <s v="Putnam - Family - Active"/>
    <x v="2"/>
    <s v="Sugar Mill Woods"/>
    <s v="HC9 '93"/>
    <s v="Family"/>
    <s v="Active"/>
    <n v="1"/>
    <n v="30"/>
    <n v="180"/>
    <n v="173"/>
    <n v="0.96111111111111114"/>
    <n v="0"/>
    <n v="30"/>
    <m/>
    <n v="30"/>
    <m/>
    <m/>
    <m/>
    <m/>
    <n v="0.96111111111111114"/>
    <n v="0.92220000000000002"/>
    <n v="0.91110000000000002"/>
    <n v="27"/>
    <n v="29"/>
    <n v="30"/>
    <n v="29"/>
    <n v="29"/>
    <n v="29"/>
    <s v="Flynn Development Corporation"/>
    <n v="26"/>
    <n v="29.4816"/>
    <n v="-81.671800000000005"/>
  </r>
  <r>
    <n v="954"/>
    <x v="48"/>
    <s v="Putnam - Family - Active"/>
    <x v="2"/>
    <s v="Westwood Village"/>
    <s v="HC9 '93"/>
    <s v="Family"/>
    <s v="Active"/>
    <n v="1"/>
    <n v="29"/>
    <n v="174"/>
    <n v="169"/>
    <n v="0.97126436781609193"/>
    <n v="0"/>
    <n v="29"/>
    <m/>
    <n v="29"/>
    <m/>
    <m/>
    <m/>
    <m/>
    <n v="0.97126436781609193"/>
    <n v="0.96550000000000002"/>
    <n v="0.91949999999999998"/>
    <n v="29"/>
    <n v="28"/>
    <n v="28"/>
    <n v="28"/>
    <n v="28"/>
    <n v="28"/>
    <s v="Hallmark Companies, Inc."/>
    <n v="26"/>
    <n v="29.6386"/>
    <n v="-81.891000000000005"/>
  </r>
  <r>
    <n v="1200"/>
    <x v="48"/>
    <s v="Putnam - Family - Active"/>
    <x v="2"/>
    <s v="Woodland Point"/>
    <s v="HC9 '02"/>
    <s v="Family"/>
    <s v="Active"/>
    <n v="1"/>
    <n v="120"/>
    <n v="720"/>
    <n v="667"/>
    <n v="0.92638888888888893"/>
    <n v="0"/>
    <n v="120"/>
    <m/>
    <n v="120"/>
    <m/>
    <m/>
    <m/>
    <m/>
    <n v="0.92638888888888893"/>
    <n v="0.94169999999999998"/>
    <n v="0.90690000000000004"/>
    <n v="110"/>
    <n v="109"/>
    <n v="110"/>
    <n v="111"/>
    <n v="113"/>
    <n v="114"/>
    <s v="Picerne Affordable Development, LLC"/>
    <m/>
    <n v="29.649159999999998"/>
    <n v="-81.693392000000003"/>
  </r>
  <r>
    <n v="2961"/>
    <x v="49"/>
    <s v="Santa Rosa - Elderly - Pipeline"/>
    <x v="1"/>
    <s v="Bronwyn Landing"/>
    <s v="HC9 '17"/>
    <s v="Elderly"/>
    <s v="Pipeline"/>
    <n v="1"/>
    <n v="90"/>
    <n v="0"/>
    <n v="0"/>
    <n v="0"/>
    <m/>
    <n v="90"/>
    <n v="72"/>
    <n v="18"/>
    <m/>
    <m/>
    <n v="5"/>
    <m/>
    <m/>
    <m/>
    <m/>
    <m/>
    <m/>
    <m/>
    <m/>
    <m/>
    <m/>
    <m/>
    <m/>
    <n v="30.630427999999998"/>
    <n v="-87.061717000000002"/>
  </r>
  <r>
    <n v="1609"/>
    <x v="49"/>
    <s v="Santa Rosa - Family - Active"/>
    <x v="2"/>
    <s v="Bell Ridge"/>
    <s v="HC9 '05"/>
    <s v="Family"/>
    <s v="Active"/>
    <n v="1"/>
    <n v="122"/>
    <n v="732"/>
    <n v="683"/>
    <n v="0.93306010928961747"/>
    <n v="0"/>
    <n v="122"/>
    <m/>
    <n v="122"/>
    <m/>
    <m/>
    <m/>
    <m/>
    <n v="0.93306010928961747"/>
    <n v="0.91669999999999996"/>
    <n v="0.90849999999999997"/>
    <n v="109"/>
    <n v="114"/>
    <n v="115"/>
    <n v="116"/>
    <n v="116"/>
    <n v="113"/>
    <s v="Carlisle Development Group"/>
    <m/>
    <n v="30.5991"/>
    <n v="-87.115399999999994"/>
  </r>
  <r>
    <n v="1634"/>
    <x v="49"/>
    <s v="Santa Rosa - Family - Active"/>
    <x v="2"/>
    <s v="Bell Ridge II"/>
    <s v="HC4 '06|B '05|RRLP '05"/>
    <s v="Family"/>
    <s v="Active"/>
    <n v="1"/>
    <n v="48"/>
    <n v="288"/>
    <n v="274"/>
    <n v="0.95138888888888884"/>
    <n v="0"/>
    <n v="48"/>
    <m/>
    <n v="48"/>
    <m/>
    <m/>
    <m/>
    <m/>
    <n v="0.95138888888888884"/>
    <n v="0.92359999999999998"/>
    <n v="0.92710000000000004"/>
    <n v="45"/>
    <n v="47"/>
    <n v="44"/>
    <n v="46"/>
    <n v="45"/>
    <n v="47"/>
    <s v="Carlisle Development Group"/>
    <m/>
    <n v="30.598299999999998"/>
    <n v="-87.114000000000004"/>
  </r>
  <r>
    <n v="1633"/>
    <x v="49"/>
    <s v="Santa Rosa - Family - Active"/>
    <x v="2"/>
    <s v="Magnolia Crossing"/>
    <s v="HC4 '06|B '05|RRLP '05"/>
    <s v="Family"/>
    <s v="Active"/>
    <n v="1"/>
    <n v="56"/>
    <n v="336"/>
    <n v="326"/>
    <n v="0.97023809523809523"/>
    <n v="0"/>
    <n v="56"/>
    <m/>
    <n v="56"/>
    <m/>
    <m/>
    <m/>
    <m/>
    <n v="0.97023809523809523"/>
    <n v="0.97019999999999995"/>
    <n v="0.93149999999999999"/>
    <n v="51"/>
    <n v="54"/>
    <n v="55"/>
    <n v="55"/>
    <n v="56"/>
    <n v="55"/>
    <s v="Carlisle Development Group"/>
    <m/>
    <n v="30.5898"/>
    <n v="-87.1571"/>
  </r>
  <r>
    <n v="65"/>
    <x v="50"/>
    <s v="Sarasota - Elderly - Active"/>
    <x v="0"/>
    <s v="Bayou Oaks"/>
    <s v="HC9 '99"/>
    <s v="Elderly"/>
    <s v="Active"/>
    <n v="1"/>
    <n v="80"/>
    <n v="480"/>
    <n v="464"/>
    <n v="1.28125"/>
    <n v="0"/>
    <n v="80"/>
    <n v="64"/>
    <n v="16"/>
    <m/>
    <m/>
    <m/>
    <m/>
    <n v="0.96666666666666667"/>
    <n v="0.97709999999999997"/>
    <n v="0.95830000000000004"/>
    <n v="75"/>
    <n v="77"/>
    <n v="79"/>
    <n v="79"/>
    <n v="76"/>
    <n v="78"/>
    <s v="National Development of America, Inc."/>
    <m/>
    <n v="27.377600000000001"/>
    <n v="-82.547799999999995"/>
  </r>
  <r>
    <n v="2578"/>
    <x v="50"/>
    <s v="Sarasota - Elderly - Active"/>
    <x v="0"/>
    <s v="Venetian Walk"/>
    <s v="HC9 '12"/>
    <s v="Elderly"/>
    <s v="Active"/>
    <n v="1"/>
    <n v="61"/>
    <n v="366"/>
    <n v="363"/>
    <n v="0.99180327868852458"/>
    <n v="0"/>
    <n v="61"/>
    <n v="49"/>
    <n v="12"/>
    <m/>
    <m/>
    <n v="4"/>
    <m/>
    <n v="0.99180327868852458"/>
    <n v="0.98360000000000003"/>
    <n v="0.99019999999999997"/>
    <n v="60"/>
    <n v="61"/>
    <n v="61"/>
    <n v="60"/>
    <n v="60"/>
    <n v="61"/>
    <s v="Norstar Development USA, L.P."/>
    <m/>
    <n v="27.100805555555599"/>
    <n v="-82.435277777777799"/>
  </r>
  <r>
    <n v="969"/>
    <x v="50"/>
    <s v="Sarasota - Elderly - Active"/>
    <x v="0"/>
    <s v="Willow Creek"/>
    <s v="HC9 '00|S '00"/>
    <s v="Elderly"/>
    <s v="Active"/>
    <n v="1"/>
    <n v="120"/>
    <n v="720"/>
    <n v="713"/>
    <n v="0.99027777777777781"/>
    <n v="0"/>
    <n v="120"/>
    <n v="96"/>
    <n v="24"/>
    <m/>
    <m/>
    <m/>
    <m/>
    <n v="0.99027777777777781"/>
    <n v="0.9889"/>
    <n v="0.98470000000000002"/>
    <n v="118"/>
    <n v="119"/>
    <n v="120"/>
    <n v="120"/>
    <n v="120"/>
    <n v="116"/>
    <s v="Carlisle Development Group"/>
    <m/>
    <n v="27.0474"/>
    <n v="-82.241699999999994"/>
  </r>
  <r>
    <n v="1153"/>
    <x v="50"/>
    <s v="Sarasota - Elderly - Active"/>
    <x v="0"/>
    <s v="Willow Creek II"/>
    <s v="HC4 '02|LB '02|S '02"/>
    <s v="Elderly"/>
    <s v="Active"/>
    <n v="1"/>
    <n v="104"/>
    <n v="624"/>
    <n v="618"/>
    <n v="0.99038461538461542"/>
    <n v="0"/>
    <n v="104"/>
    <n v="84"/>
    <n v="20"/>
    <m/>
    <m/>
    <m/>
    <m/>
    <n v="0.99038461538461542"/>
    <n v="0.99680000000000002"/>
    <n v="0.97599999999999998"/>
    <n v="101"/>
    <n v="104"/>
    <n v="103"/>
    <n v="104"/>
    <n v="104"/>
    <n v="102"/>
    <s v="Carlisle Development Group"/>
    <m/>
    <n v="27.047499999999999"/>
    <n v="-82.242699999999999"/>
  </r>
  <r>
    <n v="2956"/>
    <x v="50"/>
    <s v="Sarasota - Elderly - Pipeline"/>
    <x v="1"/>
    <s v="Amaryllis Park Place"/>
    <s v="HC9 '17"/>
    <s v="Elderly"/>
    <s v="Pipeline"/>
    <n v="1"/>
    <n v="84"/>
    <n v="0"/>
    <n v="0"/>
    <n v="0"/>
    <m/>
    <n v="84"/>
    <n v="68"/>
    <n v="16"/>
    <m/>
    <m/>
    <n v="5"/>
    <m/>
    <m/>
    <m/>
    <m/>
    <m/>
    <m/>
    <m/>
    <m/>
    <m/>
    <m/>
    <m/>
    <m/>
    <n v="27.356010999999999"/>
    <n v="-82.538358000000002"/>
  </r>
  <r>
    <n v="2109"/>
    <x v="50"/>
    <s v="Sarasota - Elderly|MR - Active"/>
    <x v="6"/>
    <s v="Casa Santa Marta"/>
    <s v="H '05|B '05"/>
    <s v="Elderly|MR"/>
    <s v="Active"/>
    <n v="1"/>
    <n v="78"/>
    <n v="468"/>
    <n v="463"/>
    <n v="0.98931623931623935"/>
    <n v="46"/>
    <n v="32"/>
    <n v="63"/>
    <n v="15"/>
    <m/>
    <m/>
    <m/>
    <m/>
    <n v="0.98931623931623935"/>
    <n v="0.99790000000000001"/>
    <n v="1"/>
    <n v="78"/>
    <n v="77"/>
    <n v="77"/>
    <n v="77"/>
    <n v="77"/>
    <n v="77"/>
    <s v="St. Martha's Housing, Inc."/>
    <n v="78"/>
    <n v="27.342914"/>
    <n v="-82.539479"/>
  </r>
  <r>
    <n v="1171"/>
    <x v="50"/>
    <s v="Sarasota - Family - Active"/>
    <x v="2"/>
    <s v="Grande Court at North Port"/>
    <s v="HC4 '03|B '02"/>
    <s v="Family"/>
    <s v="Active"/>
    <n v="1"/>
    <n v="128"/>
    <n v="768"/>
    <n v="756"/>
    <n v="0.984375"/>
    <n v="0"/>
    <n v="128"/>
    <m/>
    <n v="128"/>
    <m/>
    <m/>
    <m/>
    <m/>
    <n v="0.984375"/>
    <n v="0.95830000000000004"/>
    <n v="0.95569999999999999"/>
    <n v="125"/>
    <n v="127"/>
    <n v="125"/>
    <n v="127"/>
    <n v="124"/>
    <n v="128"/>
    <s v="Courtelis Company"/>
    <m/>
    <n v="27.052800000000001"/>
    <n v="-82.226500000000001"/>
  </r>
  <r>
    <n v="2530"/>
    <x v="50"/>
    <s v="Sarasota - Family - Active"/>
    <x v="2"/>
    <s v="Janie's Garden II"/>
    <s v="HC4 '11|LB '11"/>
    <s v="Family"/>
    <s v="Active"/>
    <n v="1"/>
    <n v="68"/>
    <n v="408"/>
    <n v="389"/>
    <n v="0.95343137254901966"/>
    <n v="0"/>
    <n v="68"/>
    <m/>
    <n v="68"/>
    <m/>
    <m/>
    <m/>
    <m/>
    <n v="0.95343137254901966"/>
    <n v="0.95099999999999996"/>
    <n v="0.9657"/>
    <n v="68"/>
    <n v="68"/>
    <n v="65"/>
    <n v="62"/>
    <n v="63"/>
    <n v="63"/>
    <s v="Michaels Development Company, Inc."/>
    <m/>
    <n v="27.359570999999999"/>
    <n v="-82.542837000000006"/>
  </r>
  <r>
    <n v="1443"/>
    <x v="50"/>
    <s v="Sarasota - Family - Active"/>
    <x v="2"/>
    <s v="Rolling Green"/>
    <s v="HC4 '13|LB '13"/>
    <s v="Family"/>
    <s v="Active"/>
    <n v="1"/>
    <n v="118"/>
    <n v="708"/>
    <n v="694"/>
    <n v="0.98022598870056499"/>
    <n v="0"/>
    <n v="118"/>
    <m/>
    <n v="118"/>
    <m/>
    <m/>
    <m/>
    <m/>
    <n v="0.98022598870056499"/>
    <n v="0.98450000000000004"/>
    <n v="0.98729999999999996"/>
    <n v="116"/>
    <n v="114"/>
    <n v="116"/>
    <n v="117"/>
    <n v="116"/>
    <n v="115"/>
    <s v="Southern Affordable Services Inc."/>
    <m/>
    <n v="27.365727"/>
    <n v="-82.514448000000002"/>
  </r>
  <r>
    <n v="1151"/>
    <x v="50"/>
    <s v="Sarasota - Family - Active"/>
    <x v="2"/>
    <s v="University Club"/>
    <s v="HC4 '02|S '02"/>
    <s v="Family"/>
    <s v="Active"/>
    <n v="1"/>
    <n v="192"/>
    <n v="1152"/>
    <n v="1136"/>
    <n v="0.98611111111111116"/>
    <n v="0"/>
    <n v="192"/>
    <m/>
    <n v="192"/>
    <m/>
    <m/>
    <m/>
    <m/>
    <n v="0.98611111111111116"/>
    <n v="0.99309999999999998"/>
    <n v="0.98870000000000002"/>
    <n v="190"/>
    <n v="187"/>
    <n v="191"/>
    <n v="190"/>
    <n v="189"/>
    <n v="189"/>
    <s v="CED Companies"/>
    <m/>
    <n v="27.380299999999998"/>
    <n v="-82.5047"/>
  </r>
  <r>
    <n v="888"/>
    <x v="50"/>
    <s v="Sarasota - Family - Active"/>
    <x v="2"/>
    <s v="Victoria Pointe"/>
    <s v="HC9 '94"/>
    <s v="Family"/>
    <s v="Active"/>
    <n v="1"/>
    <n v="42"/>
    <n v="252"/>
    <n v="236"/>
    <n v="0.93650793650793651"/>
    <n v="0"/>
    <n v="42"/>
    <m/>
    <n v="42"/>
    <m/>
    <m/>
    <m/>
    <m/>
    <n v="0.93650793650793651"/>
    <n v="0.96830000000000005"/>
    <n v="0.90869999999999995"/>
    <n v="40"/>
    <n v="40"/>
    <n v="40"/>
    <n v="40"/>
    <n v="38"/>
    <n v="38"/>
    <s v="T. Mannausa and Company"/>
    <m/>
    <n v="27.050999999999998"/>
    <n v="-82.216499999999996"/>
  </r>
  <r>
    <n v="1989"/>
    <x v="50"/>
    <s v="Sarasota - Family|MR - Active"/>
    <x v="4"/>
    <s v="Janie's Garden I"/>
    <s v="ELI '07|HC9 '07"/>
    <s v="Family|MR"/>
    <s v="Active"/>
    <n v="1"/>
    <n v="86"/>
    <n v="516"/>
    <n v="498"/>
    <n v="0.96511627906976749"/>
    <n v="21"/>
    <n v="65"/>
    <m/>
    <n v="65"/>
    <m/>
    <m/>
    <m/>
    <m/>
    <n v="0.96511627906976749"/>
    <n v="0.98260000000000003"/>
    <n v="0.97089999999999999"/>
    <n v="83"/>
    <n v="86"/>
    <n v="83"/>
    <n v="84"/>
    <n v="84"/>
    <n v="78"/>
    <s v="Michaels Development Company, Inc."/>
    <m/>
    <n v="27.357122"/>
    <n v="-82.542826000000005"/>
  </r>
  <r>
    <n v="2617"/>
    <x v="50"/>
    <s v="Sarasota - Family|MR - Active"/>
    <x v="4"/>
    <s v="Janie's Garden III"/>
    <s v="HC9 '13"/>
    <s v="Family|MR"/>
    <s v="Active"/>
    <n v="1"/>
    <n v="72"/>
    <n v="360"/>
    <n v="360"/>
    <n v="1"/>
    <n v="14"/>
    <n v="58"/>
    <m/>
    <n v="72"/>
    <m/>
    <m/>
    <n v="8"/>
    <m/>
    <n v="1"/>
    <m/>
    <m/>
    <n v="72"/>
    <n v="72"/>
    <n v="72"/>
    <m/>
    <n v="72"/>
    <n v="72"/>
    <s v="Michaels Development Company, Inc."/>
    <m/>
    <n v="27.357444000000001"/>
    <n v="-82.541916999999998"/>
  </r>
  <r>
    <n v="2622"/>
    <x v="51"/>
    <s v="Seminole - Elderly - Active"/>
    <x v="0"/>
    <s v="Heritage Village Commons"/>
    <s v="HC9 '13"/>
    <s v="Elderly"/>
    <s v="Active"/>
    <n v="1"/>
    <n v="123"/>
    <n v="738"/>
    <n v="726"/>
    <n v="0.98373983739837401"/>
    <n v="0"/>
    <n v="123"/>
    <n v="99"/>
    <n v="24"/>
    <m/>
    <m/>
    <n v="7"/>
    <m/>
    <n v="0.98373983739837401"/>
    <n v="0.32519999999999999"/>
    <m/>
    <n v="121"/>
    <n v="119"/>
    <n v="120"/>
    <n v="123"/>
    <n v="122"/>
    <n v="121"/>
    <s v="Wendover Housing Partners LLC"/>
    <m/>
    <n v="28.703861"/>
    <n v="-81.343082999999993"/>
  </r>
  <r>
    <n v="1869"/>
    <x v="51"/>
    <s v="Seminole - Elderly - Active"/>
    <x v="0"/>
    <s v="Oviedo Town Centre IV"/>
    <s v="HC4 '08|LB '07"/>
    <s v="Elderly"/>
    <s v="Active"/>
    <n v="1"/>
    <n v="24"/>
    <n v="144"/>
    <n v="142"/>
    <n v="0.98611111111111116"/>
    <n v="0"/>
    <n v="24"/>
    <n v="20"/>
    <n v="4"/>
    <m/>
    <m/>
    <m/>
    <m/>
    <n v="0.98611111111111116"/>
    <n v="1"/>
    <n v="0.98609999999999998"/>
    <n v="24"/>
    <n v="24"/>
    <n v="23"/>
    <n v="24"/>
    <n v="24"/>
    <n v="23"/>
    <s v="Atlantic Housing Partners, LLLP"/>
    <m/>
    <n v="28.648900000000001"/>
    <n v="-81.200699999999998"/>
  </r>
  <r>
    <n v="2895"/>
    <x v="51"/>
    <s v="Seminole - Elderly - Pipeline"/>
    <x v="1"/>
    <s v="Redding Redevelopment"/>
    <s v="HC9 '16"/>
    <s v="Elderly"/>
    <s v="Pipeline"/>
    <n v="1"/>
    <n v="90"/>
    <n v="0"/>
    <n v="0"/>
    <n v="0"/>
    <m/>
    <n v="90"/>
    <n v="72"/>
    <n v="18"/>
    <m/>
    <m/>
    <n v="5"/>
    <m/>
    <m/>
    <m/>
    <m/>
    <m/>
    <m/>
    <m/>
    <m/>
    <m/>
    <m/>
    <m/>
    <m/>
    <m/>
    <m/>
  </r>
  <r>
    <n v="2580"/>
    <x v="51"/>
    <s v="Seminole - Elderly|MR - Active"/>
    <x v="6"/>
    <s v="Garden Park"/>
    <s v="HC9 '12"/>
    <s v="Elderly|MR"/>
    <s v="Active"/>
    <n v="1"/>
    <n v="108"/>
    <n v="648"/>
    <n v="636"/>
    <n v="0.98148148148148151"/>
    <n v="16"/>
    <n v="92"/>
    <n v="87"/>
    <n v="21"/>
    <m/>
    <m/>
    <n v="6"/>
    <m/>
    <n v="0.98148148148148151"/>
    <n v="0.97689999999999999"/>
    <n v="0.98770000000000002"/>
    <n v="107"/>
    <n v="104"/>
    <n v="105"/>
    <n v="107"/>
    <n v="107"/>
    <n v="106"/>
    <s v="Southern Affordable Services Inc."/>
    <m/>
    <n v="28.650166666666699"/>
    <n v="-81.351749999999996"/>
  </r>
  <r>
    <n v="2473"/>
    <x v="51"/>
    <s v="Seminole - Elderly|MR - Active"/>
    <x v="6"/>
    <s v="Moss Park"/>
    <s v="HC9 '10"/>
    <s v="Elderly|MR"/>
    <s v="Active"/>
    <n v="1"/>
    <n v="99"/>
    <n v="594"/>
    <n v="583"/>
    <n v="0.98148148148148151"/>
    <n v="10"/>
    <n v="99"/>
    <n v="10"/>
    <n v="89"/>
    <m/>
    <m/>
    <n v="6"/>
    <m/>
    <n v="0.98148148148148151"/>
    <n v="0.96799999999999997"/>
    <n v="0.98319999999999996"/>
    <n v="98"/>
    <n v="98"/>
    <n v="97"/>
    <n v="97"/>
    <n v="96"/>
    <n v="97"/>
    <s v="Atlantic Housing Partners, LLLP"/>
    <m/>
    <n v="28.693221999999999"/>
    <n v="-81.260110999999995"/>
  </r>
  <r>
    <n v="140"/>
    <x v="51"/>
    <s v="Seminole - Family - Active"/>
    <x v="2"/>
    <s v="Castle Woods"/>
    <s v="HC4 '14|HC9 '91|B '14|S '92"/>
    <s v="Family"/>
    <s v="Active"/>
    <n v="1"/>
    <n v="304"/>
    <n v="1824"/>
    <n v="1771"/>
    <n v="0.9709429824561403"/>
    <n v="0"/>
    <n v="304"/>
    <m/>
    <n v="304"/>
    <m/>
    <m/>
    <m/>
    <m/>
    <n v="0.9709429824561403"/>
    <n v="0.97809999999999997"/>
    <n v="0.95340000000000003"/>
    <n v="299"/>
    <n v="293"/>
    <n v="295"/>
    <n v="293"/>
    <n v="295"/>
    <n v="296"/>
    <s v="Dalcor Holdings LLC"/>
    <m/>
    <n v="28.676400000000001"/>
    <n v="-81.311400000000006"/>
  </r>
  <r>
    <n v="2681"/>
    <x v="51"/>
    <s v="Seminole - Family - Active"/>
    <x v="2"/>
    <s v="Georgia Arms"/>
    <s v="ELI '14|HC4 '15|B '15|S '14"/>
    <s v="Family"/>
    <s v="Active"/>
    <n v="1"/>
    <n v="90"/>
    <n v="540"/>
    <n v="532"/>
    <n v="0.98518518518518516"/>
    <n v="0"/>
    <n v="90"/>
    <m/>
    <n v="90"/>
    <m/>
    <m/>
    <n v="10"/>
    <m/>
    <n v="0.98518518518518516"/>
    <n v="0.99070000000000003"/>
    <m/>
    <n v="87"/>
    <n v="89"/>
    <n v="89"/>
    <n v="89"/>
    <n v="90"/>
    <n v="88"/>
    <s v="Southport Financial Services, Inc"/>
    <m/>
    <n v="28.781417000000001"/>
    <n v="-81.281750000000002"/>
  </r>
  <r>
    <n v="380"/>
    <x v="51"/>
    <s v="Seminole - Family - Active"/>
    <x v="2"/>
    <s v="Huntington Reserve"/>
    <s v="HC4 '06|HC9 '90|B '05|S '90"/>
    <s v="Family"/>
    <s v="Active"/>
    <n v="1"/>
    <n v="168"/>
    <n v="1008"/>
    <n v="993"/>
    <n v="0.98511904761904767"/>
    <n v="0"/>
    <n v="168"/>
    <m/>
    <n v="168"/>
    <m/>
    <m/>
    <m/>
    <m/>
    <n v="0.98511904761904767"/>
    <n v="0.98909999999999998"/>
    <n v="0.98119999999999996"/>
    <n v="166"/>
    <n v="164"/>
    <n v="164"/>
    <n v="165"/>
    <n v="167"/>
    <n v="167"/>
    <s v="Partnership Inc."/>
    <m/>
    <n v="28.757400000000001"/>
    <n v="-81.311499999999995"/>
  </r>
  <r>
    <n v="431"/>
    <x v="51"/>
    <s v="Seminole - Family - Active"/>
    <x v="2"/>
    <s v="Lake Jennie II"/>
    <s v="H '96"/>
    <s v="Family"/>
    <s v="Active"/>
    <n v="1"/>
    <n v="40"/>
    <n v="240"/>
    <n v="235"/>
    <n v="0.97916666666666663"/>
    <n v="0"/>
    <n v="40"/>
    <m/>
    <n v="40"/>
    <m/>
    <m/>
    <m/>
    <m/>
    <n v="0.97916666666666663"/>
    <n v="0.99580000000000002"/>
    <n v="0.92079999999999995"/>
    <n v="38"/>
    <n v="38"/>
    <n v="40"/>
    <n v="40"/>
    <n v="40"/>
    <n v="39"/>
    <s v="Central Florida H.A.N.D.S."/>
    <m/>
    <n v="28.779900000000001"/>
    <n v="-81.2804"/>
  </r>
  <r>
    <n v="482"/>
    <x v="51"/>
    <s v="Seminole - Family - Active"/>
    <x v="2"/>
    <s v="Logan Heights"/>
    <s v="HC4 '00|B '99"/>
    <s v="Family"/>
    <s v="Active"/>
    <n v="1"/>
    <n v="360"/>
    <n v="2160"/>
    <n v="2141"/>
    <n v="0.9912037037037037"/>
    <n v="0"/>
    <n v="360"/>
    <m/>
    <n v="360"/>
    <m/>
    <m/>
    <m/>
    <m/>
    <n v="0.9912037037037037"/>
    <n v="0.98380000000000001"/>
    <n v="0.97729999999999995"/>
    <n v="358"/>
    <n v="356"/>
    <n v="357"/>
    <n v="359"/>
    <n v="356"/>
    <n v="355"/>
    <s v="Lincoln Avenue Capital LLC"/>
    <m/>
    <n v="28.762091000000002"/>
    <n v="-81.277370000000005"/>
  </r>
  <r>
    <n v="1244"/>
    <x v="51"/>
    <s v="Seminole - Family - Active"/>
    <x v="2"/>
    <s v="Mystic Cove"/>
    <s v="HC4 '03|LB '03|S '03"/>
    <s v="Family"/>
    <s v="Active"/>
    <n v="1"/>
    <n v="184"/>
    <n v="1104"/>
    <n v="1099"/>
    <n v="0.99547101449275366"/>
    <n v="0"/>
    <n v="184"/>
    <m/>
    <n v="184"/>
    <m/>
    <m/>
    <m/>
    <m/>
    <n v="0.99547101449275366"/>
    <n v="0.99460000000000004"/>
    <n v="0.99280000000000002"/>
    <n v="183"/>
    <n v="184"/>
    <n v="184"/>
    <n v="182"/>
    <n v="183"/>
    <n v="183"/>
    <s v="CED Companies"/>
    <m/>
    <n v="28.620200000000001"/>
    <n v="-81.255700000000004"/>
  </r>
  <r>
    <n v="545"/>
    <x v="51"/>
    <s v="Seminole - Family - Active"/>
    <x v="2"/>
    <s v="North Springs Estates"/>
    <s v="HC9 '93"/>
    <s v="Family"/>
    <s v="Active"/>
    <n v="1"/>
    <n v="12"/>
    <n v="72"/>
    <n v="71"/>
    <n v="0.98611111111111116"/>
    <n v="0"/>
    <n v="12"/>
    <m/>
    <n v="12"/>
    <m/>
    <m/>
    <m/>
    <m/>
    <n v="0.98611111111111116"/>
    <n v="1"/>
    <n v="0.97219999999999995"/>
    <n v="12"/>
    <n v="12"/>
    <n v="12"/>
    <n v="12"/>
    <n v="12"/>
    <n v="11"/>
    <s v="Watson Group, Inc."/>
    <m/>
    <n v="28.668500000000002"/>
    <n v="-81.350200000000001"/>
  </r>
  <r>
    <n v="558"/>
    <x v="51"/>
    <s v="Seminole - Family - Active"/>
    <x v="2"/>
    <s v="Oakland Village Estates"/>
    <s v="HC9 '93"/>
    <s v="Family"/>
    <s v="Active"/>
    <n v="1"/>
    <n v="12"/>
    <n v="72"/>
    <n v="72"/>
    <n v="1"/>
    <n v="0"/>
    <n v="12"/>
    <m/>
    <n v="12"/>
    <m/>
    <m/>
    <m/>
    <m/>
    <n v="1"/>
    <n v="1"/>
    <n v="1"/>
    <n v="12"/>
    <n v="12"/>
    <n v="12"/>
    <n v="12"/>
    <n v="12"/>
    <n v="12"/>
    <s v="Watson Group, Inc."/>
    <m/>
    <n v="28.6706"/>
    <n v="-81.399600000000007"/>
  </r>
  <r>
    <n v="857"/>
    <x v="51"/>
    <s v="Seminole - Family - Active"/>
    <x v="2"/>
    <s v="Overlook at Monroe"/>
    <s v="HC9 '92"/>
    <s v="Family"/>
    <s v="Active"/>
    <n v="1"/>
    <n v="184"/>
    <n v="1104"/>
    <n v="1091"/>
    <n v="0.98822463768115942"/>
    <n v="0"/>
    <n v="184"/>
    <m/>
    <n v="184"/>
    <m/>
    <m/>
    <m/>
    <m/>
    <n v="0.98822463768115942"/>
    <n v="0.91849999999999998"/>
    <n v="0.91490000000000005"/>
    <n v="182"/>
    <n v="180"/>
    <n v="179"/>
    <n v="184"/>
    <n v="183"/>
    <n v="183"/>
    <s v="Harmony Housing Advisors, Inc."/>
    <m/>
    <n v="28.811699999999998"/>
    <n v="-81.287999999999997"/>
  </r>
  <r>
    <n v="1581"/>
    <x v="51"/>
    <s v="Seminole - Family - Active"/>
    <x v="2"/>
    <s v="Oviedo Town Centre I"/>
    <s v="HC4 '08|LB '08|S '05"/>
    <s v="Family"/>
    <s v="Active"/>
    <n v="1"/>
    <n v="106"/>
    <n v="636"/>
    <n v="631"/>
    <n v="0.99213836477987416"/>
    <n v="0"/>
    <n v="106"/>
    <m/>
    <n v="106"/>
    <m/>
    <m/>
    <m/>
    <m/>
    <n v="0.99213836477987416"/>
    <n v="0.99690000000000001"/>
    <n v="0.99529999999999996"/>
    <n v="105"/>
    <n v="105"/>
    <n v="106"/>
    <n v="105"/>
    <n v="104"/>
    <n v="106"/>
    <s v="Atlantic Housing Partners, LLLP"/>
    <m/>
    <n v="28.665617999999998"/>
    <n v="-81.202530999999993"/>
  </r>
  <r>
    <n v="2127"/>
    <x v="51"/>
    <s v="Seminole - Family - Active"/>
    <x v="2"/>
    <s v="Oviedo Town Centre II"/>
    <s v="ELI '08|HC4 '08|LB '08|S '08"/>
    <s v="Family"/>
    <s v="Active"/>
    <n v="1"/>
    <n v="34"/>
    <n v="204"/>
    <n v="203"/>
    <n v="0.99509803921568629"/>
    <n v="0"/>
    <n v="34"/>
    <m/>
    <n v="34"/>
    <m/>
    <m/>
    <m/>
    <m/>
    <n v="0.99509803921568629"/>
    <n v="0.99509999999999998"/>
    <n v="0.98529999999999995"/>
    <n v="34"/>
    <n v="34"/>
    <n v="34"/>
    <n v="33"/>
    <n v="34"/>
    <n v="34"/>
    <s v="Atlantic Housing Partners, LLLP"/>
    <m/>
    <n v="28.648900000000001"/>
    <n v="-81.200699999999998"/>
  </r>
  <r>
    <n v="2050"/>
    <x v="51"/>
    <s v="Seminole - Family - Active"/>
    <x v="2"/>
    <s v="Oviedo Town Centre III"/>
    <s v="ELI '07|HC4 '08|LB '07|S '07"/>
    <s v="Family"/>
    <s v="Active"/>
    <n v="1"/>
    <n v="72"/>
    <n v="432"/>
    <n v="428"/>
    <n v="0.9907407407407407"/>
    <n v="0"/>
    <n v="72"/>
    <m/>
    <n v="72"/>
    <m/>
    <m/>
    <m/>
    <m/>
    <n v="0.9907407407407407"/>
    <n v="0.98609999999999998"/>
    <n v="0.99070000000000003"/>
    <n v="72"/>
    <n v="71"/>
    <n v="72"/>
    <n v="71"/>
    <n v="71"/>
    <n v="71"/>
    <s v="Atlantic Housing Partners, LLLP"/>
    <m/>
    <n v="28.648900000000001"/>
    <n v="-81.200699999999998"/>
  </r>
  <r>
    <n v="665"/>
    <x v="51"/>
    <s v="Seminole - Family - Active"/>
    <x v="2"/>
    <s v="Raven Crossings"/>
    <s v="HC9 '93"/>
    <s v="Family"/>
    <s v="Active"/>
    <n v="1"/>
    <n v="248"/>
    <n v="1488"/>
    <n v="1427"/>
    <n v="0.959005376344086"/>
    <n v="0"/>
    <n v="248"/>
    <m/>
    <n v="248"/>
    <m/>
    <m/>
    <m/>
    <m/>
    <n v="0.959005376344086"/>
    <n v="0.98719999999999997"/>
    <n v="0.9798"/>
    <n v="240"/>
    <n v="236"/>
    <n v="238"/>
    <n v="237"/>
    <n v="236"/>
    <n v="240"/>
    <s v="Southport Financial Services, Inc"/>
    <m/>
    <n v="28.6617"/>
    <n v="-81.415899999999993"/>
  </r>
  <r>
    <n v="2559"/>
    <x v="51"/>
    <s v="Seminole - Family - Active"/>
    <x v="2"/>
    <s v="Seminole Gardens"/>
    <s v="ELI '15|HC4 '16|B '16|S '15"/>
    <s v="Family"/>
    <s v="Active"/>
    <n v="1"/>
    <n v="108"/>
    <n v="648"/>
    <n v="594"/>
    <n v="0.91666666666666663"/>
    <n v="0"/>
    <n v="108"/>
    <m/>
    <n v="108"/>
    <m/>
    <m/>
    <n v="6"/>
    <m/>
    <n v="0.91666666666666663"/>
    <m/>
    <m/>
    <n v="95"/>
    <n v="96"/>
    <n v="96"/>
    <n v="96"/>
    <n v="105"/>
    <n v="106"/>
    <m/>
    <n v="108"/>
    <n v="28.8075222222222"/>
    <n v="-81.284774999999996"/>
  </r>
  <r>
    <n v="813"/>
    <x v="51"/>
    <s v="Seminole - Family - Active"/>
    <x v="2"/>
    <s v="Stratford Point"/>
    <s v="ELI '11|HC4 '00|B '00"/>
    <s v="Family"/>
    <s v="Active"/>
    <n v="1"/>
    <n v="384"/>
    <n v="2304"/>
    <n v="2238"/>
    <n v="0.97135416666666663"/>
    <n v="0"/>
    <n v="384"/>
    <m/>
    <n v="384"/>
    <m/>
    <m/>
    <n v="38"/>
    <m/>
    <n v="0.97135416666666663"/>
    <n v="0.96830000000000005"/>
    <n v="0.95009999999999994"/>
    <n v="376"/>
    <n v="370"/>
    <n v="370"/>
    <n v="374"/>
    <n v="377"/>
    <n v="371"/>
    <s v="Picerne Affordable Development, LLC"/>
    <m/>
    <n v="28.8155277778"/>
    <n v="-81.3185277778"/>
  </r>
  <r>
    <n v="765"/>
    <x v="51"/>
    <s v="Seminole - Family - Active"/>
    <x v="2"/>
    <s v="Vista Haven"/>
    <s v="HC4 '01|S '00"/>
    <s v="Family"/>
    <s v="Active"/>
    <n v="1"/>
    <n v="336"/>
    <n v="2016"/>
    <n v="1930"/>
    <n v="0.95734126984126988"/>
    <n v="0"/>
    <n v="336"/>
    <m/>
    <n v="336"/>
    <m/>
    <m/>
    <m/>
    <m/>
    <n v="0.95734126984126988"/>
    <n v="0.95630000000000004"/>
    <n v="0.97970000000000002"/>
    <n v="314"/>
    <n v="319"/>
    <n v="318"/>
    <n v="324"/>
    <n v="326"/>
    <n v="329"/>
    <s v="Lakeside Capital Advisors LP"/>
    <m/>
    <n v="28.814599999999999"/>
    <n v="-81.322800000000001"/>
  </r>
  <r>
    <n v="977"/>
    <x v="51"/>
    <s v="Seminole - Family - Active"/>
    <x v="2"/>
    <s v="Windchase"/>
    <s v="ELI '10|HC4 '97|B '97"/>
    <s v="Family"/>
    <s v="Active"/>
    <n v="1"/>
    <n v="352"/>
    <n v="2112"/>
    <n v="1933"/>
    <n v="0.91524621212121215"/>
    <n v="0"/>
    <n v="352"/>
    <m/>
    <n v="352"/>
    <m/>
    <m/>
    <n v="33"/>
    <m/>
    <n v="0.91524621212121215"/>
    <n v="0.92"/>
    <n v="0.94889999999999997"/>
    <n v="322"/>
    <n v="319"/>
    <n v="322"/>
    <n v="324"/>
    <n v="324"/>
    <n v="322"/>
    <s v="Starwood Capital Group"/>
    <m/>
    <n v="28.784435999999999"/>
    <n v="-81.294579999999996"/>
  </r>
  <r>
    <n v="1008"/>
    <x v="51"/>
    <s v="Seminole - Family - Active"/>
    <x v="2"/>
    <s v="Wyndham Place"/>
    <s v="ELI '11|HC4 '02|B '00"/>
    <s v="Family"/>
    <s v="Active"/>
    <n v="1"/>
    <n v="260"/>
    <n v="1560"/>
    <n v="1535"/>
    <n v="0.98397435897435892"/>
    <n v="0"/>
    <n v="260"/>
    <m/>
    <n v="260"/>
    <m/>
    <m/>
    <n v="13"/>
    <m/>
    <n v="0.98397435897435892"/>
    <n v="0.99170000000000003"/>
    <n v="0.98529999999999995"/>
    <n v="258"/>
    <n v="258"/>
    <n v="256"/>
    <n v="256"/>
    <n v="252"/>
    <n v="255"/>
    <s v="Starwood Capital Group"/>
    <m/>
    <n v="28.753138888900001"/>
    <n v="-81.288472222199999"/>
  </r>
  <r>
    <n v="2755"/>
    <x v="51"/>
    <s v="Seminole - Family - Lease-Up"/>
    <x v="5"/>
    <s v="Pointe at Merritt Street"/>
    <s v="HC9 '15"/>
    <s v="Family"/>
    <s v="Lease-Up"/>
    <n v="1"/>
    <n v="102"/>
    <n v="306"/>
    <n v="70"/>
    <n v="0.22875816993464052"/>
    <n v="0"/>
    <n v="102"/>
    <m/>
    <n v="102"/>
    <m/>
    <m/>
    <n v="6"/>
    <m/>
    <n v="0.22875816993464052"/>
    <m/>
    <m/>
    <n v="45"/>
    <n v="23"/>
    <n v="2"/>
    <m/>
    <m/>
    <m/>
    <m/>
    <m/>
    <n v="28.668863890000001"/>
    <n v="-81.352702780000001"/>
  </r>
  <r>
    <n v="1112"/>
    <x v="51"/>
    <s v="Seminole - Family|MR - Active"/>
    <x v="4"/>
    <s v="Charleston Club"/>
    <s v="HC4 '02|LB '02|S '02"/>
    <s v="Family|MR"/>
    <s v="Active"/>
    <n v="1"/>
    <n v="288"/>
    <n v="1728"/>
    <n v="1692"/>
    <n v="0.97916666666666663"/>
    <n v="43"/>
    <n v="245"/>
    <m/>
    <n v="245"/>
    <m/>
    <m/>
    <m/>
    <m/>
    <n v="0.97916666666666663"/>
    <n v="0.97399999999999998"/>
    <n v="0.97160000000000002"/>
    <n v="287"/>
    <n v="282"/>
    <n v="280"/>
    <n v="279"/>
    <n v="281"/>
    <n v="283"/>
    <s v="CED Companies"/>
    <m/>
    <n v="28.761696000000001"/>
    <n v="-81.274795999999995"/>
  </r>
  <r>
    <n v="2167"/>
    <x v="51"/>
    <s v="Seminole - Family|MR - Active"/>
    <x v="4"/>
    <s v="Covington Club"/>
    <s v="HC9 '09|H '10|T '09"/>
    <s v="Family|MR"/>
    <s v="Active"/>
    <n v="1"/>
    <n v="94"/>
    <n v="564"/>
    <n v="550"/>
    <n v="0.97517730496453903"/>
    <n v="18"/>
    <n v="76"/>
    <m/>
    <n v="76"/>
    <m/>
    <m/>
    <m/>
    <m/>
    <n v="0.97517730496453903"/>
    <n v="0.99470000000000003"/>
    <n v="0.98399999999999999"/>
    <n v="93"/>
    <n v="92"/>
    <n v="91"/>
    <n v="93"/>
    <n v="91"/>
    <n v="90"/>
    <s v="Atlantic Housing Partners, LLLP"/>
    <m/>
    <n v="28.641971999999999"/>
    <n v="-81.210750000000004"/>
  </r>
  <r>
    <n v="984"/>
    <x v="51"/>
    <s v="Seminole - Family|MR - Active"/>
    <x v="4"/>
    <s v="Hatteras Sound"/>
    <s v="HC4 '01|S '00"/>
    <s v="Family|MR"/>
    <s v="Active"/>
    <n v="1"/>
    <n v="184"/>
    <n v="1104"/>
    <n v="1047"/>
    <n v="0.94836956521739135"/>
    <n v="46"/>
    <n v="138"/>
    <m/>
    <n v="138"/>
    <m/>
    <m/>
    <m/>
    <m/>
    <n v="0.94836956521739135"/>
    <n v="0.95650000000000002"/>
    <n v="0.96560000000000001"/>
    <n v="176"/>
    <n v="170"/>
    <n v="176"/>
    <n v="175"/>
    <n v="177"/>
    <n v="173"/>
    <s v="CED Companies"/>
    <m/>
    <n v="28.808499999999999"/>
    <n v="-81.3125"/>
  </r>
  <r>
    <n v="62"/>
    <x v="51"/>
    <s v="Seminole - Family|MR - Active"/>
    <x v="4"/>
    <s v="Promenade at Aloma"/>
    <s v="HC4 '98"/>
    <s v="Family|MR"/>
    <s v="Active"/>
    <n v="1"/>
    <n v="233"/>
    <n v="1398"/>
    <n v="1356"/>
    <n v="0.96995708154506433"/>
    <n v="186"/>
    <n v="47"/>
    <m/>
    <n v="47"/>
    <m/>
    <m/>
    <m/>
    <m/>
    <n v="0.96995708154506433"/>
    <n v="0.93200000000000005"/>
    <n v="0.94640000000000002"/>
    <n v="222"/>
    <n v="228"/>
    <n v="224"/>
    <n v="224"/>
    <n v="226"/>
    <n v="232"/>
    <s v="Pensam Capital LLC"/>
    <m/>
    <n v="28.619800000000001"/>
    <n v="-81.249600000000001"/>
  </r>
  <r>
    <n v="2692"/>
    <x v="52"/>
    <s v="St. Johns - Elderly - Active"/>
    <x v="0"/>
    <s v="Southern Villas"/>
    <s v="HC9 '14"/>
    <s v="Elderly"/>
    <s v="Active"/>
    <n v="1"/>
    <n v="60"/>
    <n v="360"/>
    <n v="343"/>
    <n v="0.95277777777777772"/>
    <n v="0"/>
    <n v="60"/>
    <n v="48"/>
    <n v="12"/>
    <m/>
    <m/>
    <n v="9"/>
    <m/>
    <n v="0.95277777777777772"/>
    <n v="0.92500000000000004"/>
    <m/>
    <n v="59"/>
    <n v="58"/>
    <n v="57"/>
    <n v="55"/>
    <n v="57"/>
    <n v="57"/>
    <s v="Gorman &amp; Company, Inc."/>
    <n v="60"/>
    <n v="29.872582999999999"/>
    <n v="-81.331721999999999"/>
  </r>
  <r>
    <n v="1493"/>
    <x v="52"/>
    <s v="St. Johns - Elderly - Active"/>
    <x v="0"/>
    <s v="Summer Breeze at Summerset Village"/>
    <s v="HC4 '06|LB '04|S '04"/>
    <s v="Elderly"/>
    <s v="Active"/>
    <n v="1"/>
    <n v="132"/>
    <n v="792"/>
    <n v="786"/>
    <n v="0.99242424242424243"/>
    <n v="0"/>
    <n v="132"/>
    <n v="106"/>
    <n v="26"/>
    <m/>
    <m/>
    <m/>
    <m/>
    <n v="0.99242424242424243"/>
    <n v="0.95330000000000004"/>
    <n v="0.95079999999999998"/>
    <n v="129"/>
    <n v="132"/>
    <n v="131"/>
    <n v="132"/>
    <n v="131"/>
    <n v="131"/>
    <s v="Related Companies of New York"/>
    <m/>
    <n v="29.786300000000001"/>
    <n v="-81.306899999999999"/>
  </r>
  <r>
    <n v="377"/>
    <x v="52"/>
    <s v="St. Johns - Family - Active"/>
    <x v="2"/>
    <s v="Huguenot Harbour"/>
    <s v="HC9 '93"/>
    <s v="Family"/>
    <s v="Active"/>
    <n v="1"/>
    <n v="34"/>
    <n v="204"/>
    <n v="194"/>
    <n v="0.9509803921568627"/>
    <n v="0"/>
    <n v="34"/>
    <m/>
    <n v="34"/>
    <m/>
    <m/>
    <m/>
    <m/>
    <n v="0.9509803921568627"/>
    <n v="0.90690000000000004"/>
    <n v="0.94610000000000005"/>
    <n v="31"/>
    <n v="33"/>
    <n v="31"/>
    <n v="32"/>
    <n v="33"/>
    <n v="34"/>
    <s v="Parent Management Company, Inc."/>
    <n v="17"/>
    <n v="29.859500000000001"/>
    <n v="-81.355500000000006"/>
  </r>
  <r>
    <n v="1341"/>
    <x v="52"/>
    <s v="St. Johns - Family - Active"/>
    <x v="2"/>
    <s v="Maxwell Manor II"/>
    <s v="H '03"/>
    <s v="Family"/>
    <s v="Active"/>
    <n v="1"/>
    <n v="36"/>
    <n v="216"/>
    <n v="190"/>
    <n v="0.87962962962962965"/>
    <n v="0"/>
    <n v="36"/>
    <m/>
    <n v="36"/>
    <m/>
    <m/>
    <m/>
    <m/>
    <n v="0.87962962962962965"/>
    <n v="0.85650000000000004"/>
    <n v="0.88890000000000002"/>
    <n v="32"/>
    <n v="31"/>
    <n v="32"/>
    <n v="31"/>
    <n v="32"/>
    <n v="32"/>
    <s v="Halo Properties, Inc."/>
    <m/>
    <n v="29.892578"/>
    <n v="-81.332875999999999"/>
  </r>
  <r>
    <n v="1178"/>
    <x v="52"/>
    <s v="St. Johns - Family - Active"/>
    <x v="2"/>
    <s v="Oaks at St. Johns"/>
    <s v="HC9 '02"/>
    <s v="Family"/>
    <s v="Active"/>
    <n v="1"/>
    <n v="160"/>
    <n v="960"/>
    <n v="931"/>
    <n v="0.96979166666666672"/>
    <n v="0"/>
    <n v="160"/>
    <m/>
    <n v="160"/>
    <m/>
    <m/>
    <m/>
    <m/>
    <n v="0.96979166666666672"/>
    <n v="0.95520000000000005"/>
    <n v="0.94630000000000003"/>
    <n v="155"/>
    <n v="157"/>
    <n v="155"/>
    <n v="155"/>
    <n v="155"/>
    <n v="154"/>
    <s v="Herman &amp; Kittle Properties, Inc."/>
    <m/>
    <n v="30.082035999999999"/>
    <n v="-81.451734999999999"/>
  </r>
  <r>
    <n v="1089"/>
    <x v="52"/>
    <s v="St. Johns - Family - Active"/>
    <x v="2"/>
    <s v="Ponce Harbor"/>
    <s v="HC4 '02|H '01"/>
    <s v="Family"/>
    <s v="Active"/>
    <n v="1"/>
    <n v="144"/>
    <n v="864"/>
    <n v="850"/>
    <n v="0.98379629629629628"/>
    <n v="0"/>
    <n v="144"/>
    <m/>
    <n v="144"/>
    <m/>
    <m/>
    <m/>
    <m/>
    <n v="0.98379629629629628"/>
    <n v="0.97450000000000003"/>
    <n v="0.94579999999999997"/>
    <n v="140"/>
    <n v="139"/>
    <n v="142"/>
    <n v="141"/>
    <n v="144"/>
    <n v="144"/>
    <s v="CED Companies"/>
    <m/>
    <n v="29.8584"/>
    <n v="-81.33"/>
  </r>
  <r>
    <n v="1242"/>
    <x v="52"/>
    <s v="St. Johns - Family - Active"/>
    <x v="2"/>
    <s v="Whispering Woods"/>
    <s v="ELI '12|HC4 '03"/>
    <s v="Family"/>
    <s v="Active"/>
    <n v="1"/>
    <n v="200"/>
    <n v="1200"/>
    <n v="1120"/>
    <n v="0.93333333333333335"/>
    <n v="0"/>
    <n v="200"/>
    <m/>
    <n v="200"/>
    <m/>
    <m/>
    <n v="17"/>
    <m/>
    <n v="0.93333333333333335"/>
    <n v="0.95079999999999998"/>
    <n v="0.96250000000000002"/>
    <n v="192"/>
    <n v="191"/>
    <n v="185"/>
    <n v="188"/>
    <n v="183"/>
    <n v="181"/>
    <s v="Starwood Capital Group"/>
    <m/>
    <n v="29.870699999999999"/>
    <n v="-81.342667000000006"/>
  </r>
  <r>
    <n v="997"/>
    <x v="52"/>
    <s v="St. Johns - Family - Active"/>
    <x v="2"/>
    <s v="Woodcrest"/>
    <s v="HC9 '96|S '97"/>
    <s v="Family"/>
    <s v="Active"/>
    <n v="1"/>
    <n v="90"/>
    <n v="540"/>
    <n v="519"/>
    <n v="0.96111111111111114"/>
    <n v="0"/>
    <n v="90"/>
    <m/>
    <n v="90"/>
    <m/>
    <m/>
    <m/>
    <m/>
    <n v="0.96111111111111114"/>
    <n v="0.97409999999999997"/>
    <n v="0.98519999999999996"/>
    <n v="90"/>
    <n v="89"/>
    <n v="88"/>
    <n v="86"/>
    <n v="85"/>
    <n v="81"/>
    <s v="Starwood Capital Group"/>
    <m/>
    <n v="29.923500000000001"/>
    <n v="-81.339600000000004"/>
  </r>
  <r>
    <n v="956"/>
    <x v="52"/>
    <s v="St. Johns - Family|MR - Active"/>
    <x v="4"/>
    <s v="Whispering Pines - St Augustine"/>
    <s v="HC9 '98"/>
    <s v="Family|MR"/>
    <s v="Active"/>
    <n v="1"/>
    <n v="192"/>
    <n v="1152"/>
    <n v="1092"/>
    <n v="0.94791666666666663"/>
    <n v="47"/>
    <n v="145"/>
    <m/>
    <n v="145"/>
    <m/>
    <m/>
    <m/>
    <m/>
    <n v="0.94791666666666663"/>
    <n v="0.96960000000000002"/>
    <n v="0.97829999999999995"/>
    <n v="184"/>
    <n v="189"/>
    <n v="187"/>
    <n v="178"/>
    <n v="178"/>
    <n v="176"/>
    <s v="Starwood Capital Group"/>
    <m/>
    <n v="29.869700000000002"/>
    <n v="-81.338800000000006"/>
  </r>
  <r>
    <n v="1104"/>
    <x v="52"/>
    <s v="St. Johns - Family|MR - Active"/>
    <x v="4"/>
    <s v="Woodlawn Terrace"/>
    <s v="H '02"/>
    <s v="Family|MR"/>
    <s v="Active"/>
    <n v="1"/>
    <n v="76"/>
    <n v="456"/>
    <n v="428"/>
    <n v="0.93859649122807021"/>
    <n v="60"/>
    <n v="76"/>
    <m/>
    <n v="76"/>
    <m/>
    <m/>
    <m/>
    <m/>
    <n v="0.93859649122807021"/>
    <n v="0.93640000000000001"/>
    <n v="0.94740000000000002"/>
    <n v="73"/>
    <n v="71"/>
    <n v="71"/>
    <n v="71"/>
    <n v="71"/>
    <n v="71"/>
    <s v="Community Housing Partners Corp of Florida"/>
    <n v="75"/>
    <n v="29.889500000000002"/>
    <n v="-81.336600000000004"/>
  </r>
  <r>
    <n v="203"/>
    <x v="53"/>
    <s v="St. Lucie - Elderly - Active"/>
    <x v="0"/>
    <s v="Cove at Saint Lucie"/>
    <s v="HC9 '98|H '97"/>
    <s v="Elderly"/>
    <s v="Active"/>
    <n v="1"/>
    <n v="144"/>
    <n v="864"/>
    <n v="864"/>
    <n v="1"/>
    <n v="0"/>
    <n v="144"/>
    <n v="144"/>
    <m/>
    <m/>
    <m/>
    <m/>
    <m/>
    <n v="1"/>
    <n v="0.99880000000000002"/>
    <n v="0.99770000000000003"/>
    <n v="144"/>
    <n v="144"/>
    <n v="144"/>
    <n v="144"/>
    <n v="144"/>
    <n v="144"/>
    <s v="Harmony Housing Advisors, Inc."/>
    <m/>
    <n v="27.346399999999999"/>
    <n v="-80.369"/>
  </r>
  <r>
    <n v="2384"/>
    <x v="53"/>
    <s v="St. Lucie - Elderly - Active"/>
    <x v="0"/>
    <s v="Madison Vines"/>
    <s v="X '09"/>
    <s v="Elderly"/>
    <s v="Active"/>
    <n v="1"/>
    <n v="92"/>
    <n v="552"/>
    <n v="550"/>
    <n v="0.99637681159420288"/>
    <n v="0"/>
    <n v="92"/>
    <n v="74"/>
    <n v="18"/>
    <m/>
    <m/>
    <m/>
    <m/>
    <n v="0.99637681159420288"/>
    <n v="0.99280000000000002"/>
    <n v="0.99819999999999998"/>
    <n v="92"/>
    <n v="91"/>
    <n v="92"/>
    <n v="92"/>
    <n v="91"/>
    <n v="92"/>
    <s v="TLB of Central Florida LLC"/>
    <m/>
    <n v="27.3842"/>
    <n v="-80.334000000000003"/>
  </r>
  <r>
    <n v="1327"/>
    <x v="53"/>
    <s v="St. Lucie - Elderly|MR - Active"/>
    <x v="6"/>
    <s v="Villa Seton"/>
    <s v="H '03"/>
    <s v="Elderly|MR"/>
    <s v="Active"/>
    <n v="1"/>
    <n v="50"/>
    <n v="300"/>
    <n v="294"/>
    <n v="0.98"/>
    <n v="1"/>
    <n v="49"/>
    <n v="49"/>
    <m/>
    <m/>
    <m/>
    <m/>
    <m/>
    <n v="0.98"/>
    <n v="0.99329999999999996"/>
    <n v="0.98"/>
    <n v="50"/>
    <n v="48"/>
    <n v="49"/>
    <n v="49"/>
    <n v="49"/>
    <n v="49"/>
    <s v="Diocese of Palm Beach"/>
    <n v="49"/>
    <n v="27.2483"/>
    <n v="-80.371899999999997"/>
  </r>
  <r>
    <n v="2682"/>
    <x v="53"/>
    <s v="St. Lucie - Family - Active"/>
    <x v="2"/>
    <s v="Grove Park"/>
    <s v="ELI '14|HC4 '15|LB '15|S '14"/>
    <s v="Family"/>
    <s v="Active"/>
    <n v="1"/>
    <n v="210"/>
    <n v="1050"/>
    <n v="1023"/>
    <n v="0.97428571428571431"/>
    <n v="0"/>
    <n v="210"/>
    <m/>
    <n v="168"/>
    <m/>
    <m/>
    <n v="11"/>
    <m/>
    <n v="0.97428571428571431"/>
    <n v="0.2024"/>
    <m/>
    <n v="202"/>
    <n v="203"/>
    <n v="203"/>
    <n v="209"/>
    <n v="206"/>
    <m/>
    <s v="Southern Affordable Services Inc."/>
    <m/>
    <n v="27.283611000000001"/>
    <n v="-80.284417000000005"/>
  </r>
  <r>
    <n v="1848"/>
    <x v="53"/>
    <s v="St. Lucie - Family - Active"/>
    <x v="2"/>
    <s v="Madison Cay"/>
    <s v="HC9 '06"/>
    <s v="Family"/>
    <s v="Active"/>
    <n v="1"/>
    <n v="132"/>
    <n v="792"/>
    <n v="771"/>
    <n v="0.97348484848484851"/>
    <n v="0"/>
    <n v="132"/>
    <m/>
    <n v="132"/>
    <m/>
    <m/>
    <m/>
    <m/>
    <n v="0.97348484848484851"/>
    <n v="0.96589999999999998"/>
    <n v="0.95450000000000002"/>
    <n v="129"/>
    <n v="130"/>
    <n v="128"/>
    <n v="130"/>
    <n v="128"/>
    <n v="126"/>
    <s v="TLB of Central Florida LLC"/>
    <m/>
    <n v="27.464400000000001"/>
    <n v="-80.353899999999996"/>
  </r>
  <r>
    <n v="2735"/>
    <x v="53"/>
    <s v="St. Lucie - Family - Active"/>
    <x v="2"/>
    <s v="Orangewood Village"/>
    <s v="ELI '14|HC4 '15|B '15|S '14"/>
    <s v="Family"/>
    <s v="Active"/>
    <n v="1"/>
    <n v="60"/>
    <n v="360"/>
    <n v="359"/>
    <n v="0.99722222222222223"/>
    <n v="0"/>
    <n v="60"/>
    <m/>
    <n v="60"/>
    <m/>
    <m/>
    <n v="6"/>
    <m/>
    <n v="0.99722222222222223"/>
    <n v="0.95420000000000005"/>
    <m/>
    <n v="60"/>
    <n v="60"/>
    <n v="60"/>
    <n v="60"/>
    <n v="59"/>
    <n v="60"/>
    <s v="Southport Financial Services, Inc"/>
    <m/>
    <n v="27.440732000000001"/>
    <n v="-80.354307000000006"/>
  </r>
  <r>
    <n v="1040"/>
    <x v="53"/>
    <s v="St. Lucie - Family - Active"/>
    <x v="2"/>
    <s v="Peacock Run"/>
    <s v="ELI '10|HC4 '02|B '02"/>
    <s v="Family"/>
    <s v="Active"/>
    <n v="1"/>
    <n v="264"/>
    <n v="1584"/>
    <n v="1494"/>
    <n v="0.94318181818181823"/>
    <n v="0"/>
    <n v="264"/>
    <m/>
    <n v="264"/>
    <m/>
    <m/>
    <n v="7"/>
    <m/>
    <n v="0.94318181818181823"/>
    <n v="0.95269999999999999"/>
    <n v="0.95520000000000005"/>
    <n v="255"/>
    <n v="249"/>
    <n v="245"/>
    <n v="247"/>
    <n v="247"/>
    <n v="251"/>
    <s v="NB Florida Holdings"/>
    <m/>
    <n v="27.346191999999999"/>
    <n v="-80.382586000000003"/>
  </r>
  <r>
    <n v="2562"/>
    <x v="53"/>
    <s v="St. Lucie - Family - Active"/>
    <x v="2"/>
    <s v="Pine Creek Village"/>
    <s v="HC9 '12"/>
    <s v="Family"/>
    <s v="Active"/>
    <n v="1"/>
    <n v="107"/>
    <n v="642"/>
    <n v="608"/>
    <n v="0.9470404984423676"/>
    <n v="0"/>
    <n v="107"/>
    <m/>
    <n v="107"/>
    <m/>
    <m/>
    <n v="11"/>
    <m/>
    <n v="0.9470404984423676"/>
    <n v="0.86450000000000005"/>
    <n v="0.98129999999999995"/>
    <n v="99"/>
    <n v="99"/>
    <n v="102"/>
    <n v="102"/>
    <n v="103"/>
    <n v="103"/>
    <s v="Southport Financial Services, Inc"/>
    <n v="107"/>
    <n v="27.4599166666667"/>
    <n v="-80.352222222222196"/>
  </r>
  <r>
    <n v="726"/>
    <x v="53"/>
    <s v="St. Lucie - Family - Active"/>
    <x v="2"/>
    <s v="Sabal Chase"/>
    <s v="ELI '10|HC4 '02|B '00"/>
    <s v="Family"/>
    <s v="Active"/>
    <n v="1"/>
    <n v="340"/>
    <n v="2040"/>
    <n v="2028"/>
    <n v="0.99411764705882355"/>
    <n v="0"/>
    <n v="340"/>
    <m/>
    <n v="340"/>
    <m/>
    <m/>
    <n v="32"/>
    <m/>
    <n v="0.99411764705882355"/>
    <n v="0.95979999999999999"/>
    <n v="0.87250000000000005"/>
    <n v="340"/>
    <n v="340"/>
    <n v="338"/>
    <n v="336"/>
    <n v="339"/>
    <n v="335"/>
    <s v="Harmony Housing Advisors, Inc."/>
    <m/>
    <n v="27.424333333333301"/>
    <n v="-80.375972222222202"/>
  </r>
  <r>
    <n v="741"/>
    <x v="53"/>
    <s v="St. Lucie - Family - Active"/>
    <x v="2"/>
    <s v="Sanctuary at Winterlakes"/>
    <s v="HC4 '01|B '99"/>
    <s v="Family"/>
    <s v="Active"/>
    <n v="1"/>
    <n v="284"/>
    <n v="1704"/>
    <n v="1671"/>
    <n v="0.98063380281690138"/>
    <n v="0"/>
    <n v="284"/>
    <m/>
    <n v="284"/>
    <m/>
    <m/>
    <m/>
    <m/>
    <n v="0.98063380281690138"/>
    <n v="0.96240000000000003"/>
    <n v="0.96830000000000005"/>
    <n v="283"/>
    <n v="279"/>
    <n v="282"/>
    <n v="278"/>
    <n v="272"/>
    <n v="277"/>
    <s v="Styles Group"/>
    <m/>
    <n v="27.364999999999998"/>
    <n v="-80.386099999999999"/>
  </r>
  <r>
    <n v="302"/>
    <x v="53"/>
    <s v="St. Lucie - Family - Active"/>
    <x v="2"/>
    <s v="Sands at St. Lucie"/>
    <s v="HC4 '98|B '98"/>
    <s v="Family"/>
    <s v="Active"/>
    <n v="1"/>
    <n v="320"/>
    <n v="1920"/>
    <n v="1869"/>
    <n v="0.97343749999999996"/>
    <n v="0"/>
    <n v="320"/>
    <m/>
    <n v="320"/>
    <m/>
    <m/>
    <m/>
    <m/>
    <n v="0.97343749999999996"/>
    <n v="0.94379999999999997"/>
    <n v="0.92079999999999995"/>
    <n v="313"/>
    <n v="308"/>
    <n v="311"/>
    <n v="313"/>
    <n v="312"/>
    <n v="312"/>
    <s v="Code Capital Partners"/>
    <m/>
    <n v="27.416699999999999"/>
    <n v="-80.325900000000004"/>
  </r>
  <r>
    <n v="80"/>
    <x v="53"/>
    <s v="St. Lucie - Family|MR - Active"/>
    <x v="4"/>
    <s v="Bethany Court"/>
    <s v="H '96"/>
    <s v="Family|MR"/>
    <s v="Active"/>
    <n v="1"/>
    <n v="61"/>
    <n v="366"/>
    <n v="365"/>
    <n v="0.99726775956284153"/>
    <n v="1"/>
    <n v="60"/>
    <m/>
    <n v="60"/>
    <m/>
    <m/>
    <m/>
    <m/>
    <n v="0.99726775956284153"/>
    <n v="0.99180000000000001"/>
    <n v="1"/>
    <n v="61"/>
    <n v="60"/>
    <n v="61"/>
    <n v="61"/>
    <n v="61"/>
    <n v="61"/>
    <s v="Michaels Development Company, Inc."/>
    <n v="60"/>
    <n v="27.465299999999999"/>
    <n v="-80.334599999999995"/>
  </r>
  <r>
    <n v="1115"/>
    <x v="53"/>
    <s v="St. Lucie - Family|MR - Active"/>
    <x v="4"/>
    <s v="Saint Andrews Pointe"/>
    <s v="HC4 '02|B '03|S '02"/>
    <s v="Family|MR"/>
    <s v="Active"/>
    <n v="1"/>
    <n v="184"/>
    <n v="1104"/>
    <n v="1092"/>
    <n v="0.98913043478260865"/>
    <n v="1"/>
    <n v="184"/>
    <m/>
    <n v="183"/>
    <m/>
    <m/>
    <m/>
    <m/>
    <n v="0.98913043478260865"/>
    <n v="0.9909"/>
    <n v="0.98009999999999997"/>
    <n v="181"/>
    <n v="182"/>
    <n v="183"/>
    <n v="183"/>
    <n v="181"/>
    <n v="182"/>
    <s v="CED Companies"/>
    <m/>
    <n v="27.3111"/>
    <n v="-80.348600000000005"/>
  </r>
  <r>
    <n v="1325"/>
    <x v="53"/>
    <s v="St. Lucie - FW|FW - Active"/>
    <x v="9"/>
    <s v="Live Oak Villas"/>
    <s v="Demo '04|HC9 '03"/>
    <s v="FW|FW"/>
    <s v="Active"/>
    <n v="1"/>
    <n v="104"/>
    <n v="624"/>
    <n v="606"/>
    <n v="0.97115384615384615"/>
    <n v="0"/>
    <n v="104"/>
    <m/>
    <m/>
    <n v="104"/>
    <m/>
    <m/>
    <m/>
    <n v="0.97115384615384615"/>
    <n v="0.94710000000000005"/>
    <n v="0.97919999999999996"/>
    <n v="100"/>
    <n v="101"/>
    <n v="99"/>
    <n v="103"/>
    <n v="103"/>
    <n v="100"/>
    <s v="Everglades Housing Group Incorporated"/>
    <m/>
    <n v="27.439599999999999"/>
    <n v="-80.349999999999994"/>
  </r>
  <r>
    <n v="1831"/>
    <x v="53"/>
    <s v="St. Lucie - FW|FW - Active"/>
    <x v="9"/>
    <s v="Live Oak Villas II"/>
    <s v="HC9 '06"/>
    <s v="FW|FW"/>
    <s v="Active"/>
    <n v="1"/>
    <n v="80"/>
    <n v="480"/>
    <n v="461"/>
    <n v="0.9604166666666667"/>
    <n v="0"/>
    <n v="80"/>
    <m/>
    <m/>
    <n v="80"/>
    <m/>
    <m/>
    <m/>
    <n v="0.9604166666666667"/>
    <n v="0.95420000000000005"/>
    <n v="0.9708"/>
    <n v="77"/>
    <n v="78"/>
    <n v="78"/>
    <n v="77"/>
    <n v="74"/>
    <n v="77"/>
    <s v="Everglades Housing Group Incorporated"/>
    <m/>
    <n v="27.439599999999999"/>
    <n v="-80.349999999999994"/>
  </r>
  <r>
    <n v="932"/>
    <x v="54"/>
    <s v="Sumter - Elderly - Active"/>
    <x v="0"/>
    <s v="Webster II"/>
    <s v="HC9 '97"/>
    <s v="Elderly"/>
    <s v="Active"/>
    <n v="1"/>
    <n v="20"/>
    <n v="120"/>
    <n v="105"/>
    <n v="0.875"/>
    <n v="0"/>
    <n v="20"/>
    <n v="1"/>
    <n v="19"/>
    <m/>
    <m/>
    <m/>
    <m/>
    <n v="0.875"/>
    <n v="0.9083"/>
    <n v="0.91669999999999996"/>
    <n v="16"/>
    <n v="17"/>
    <n v="18"/>
    <n v="18"/>
    <n v="18"/>
    <n v="18"/>
    <s v="Louis George Architect"/>
    <n v="19"/>
    <n v="28.61"/>
    <n v="-82.043099999999995"/>
  </r>
  <r>
    <n v="1190"/>
    <x v="54"/>
    <s v="Sumter - Family - Active"/>
    <x v="2"/>
    <s v="Club Wildwood"/>
    <s v="HC9 '02"/>
    <s v="Family"/>
    <s v="Active"/>
    <n v="1"/>
    <n v="72"/>
    <n v="432"/>
    <n v="406"/>
    <n v="0.93981481481481477"/>
    <n v="0"/>
    <n v="72"/>
    <m/>
    <n v="72"/>
    <m/>
    <m/>
    <m/>
    <m/>
    <n v="0.93981481481481477"/>
    <n v="0.98609999999999998"/>
    <n v="0.98609999999999998"/>
    <n v="72"/>
    <n v="72"/>
    <n v="66"/>
    <n v="65"/>
    <n v="64"/>
    <n v="67"/>
    <s v="Related Companies of New York"/>
    <m/>
    <n v="28.8581"/>
    <n v="-82.034599999999998"/>
  </r>
  <r>
    <n v="520"/>
    <x v="54"/>
    <s v="Sumter - Family - Active"/>
    <x v="2"/>
    <s v="Misty Woods"/>
    <s v="HC9 '90"/>
    <s v="Family"/>
    <s v="Active"/>
    <n v="1"/>
    <n v="42"/>
    <n v="252"/>
    <n v="245"/>
    <n v="0.97222222222222221"/>
    <n v="0"/>
    <n v="42"/>
    <m/>
    <n v="42"/>
    <m/>
    <m/>
    <m/>
    <m/>
    <n v="0.97222222222222221"/>
    <n v="0.92459999999999998"/>
    <n v="0.96830000000000005"/>
    <n v="40"/>
    <n v="41"/>
    <n v="41"/>
    <n v="41"/>
    <n v="41"/>
    <n v="41"/>
    <s v="Flynn Management Corporation"/>
    <n v="39"/>
    <n v="28.679207999999999"/>
    <n v="-82.113564999999994"/>
  </r>
  <r>
    <n v="596"/>
    <x v="54"/>
    <s v="Sumter - Family - Active"/>
    <x v="2"/>
    <s v="Panasoffkee II"/>
    <s v="HC9 '97"/>
    <s v="Family"/>
    <s v="Active"/>
    <n v="1"/>
    <n v="28"/>
    <n v="168"/>
    <n v="139"/>
    <n v="0.82738095238095233"/>
    <n v="0"/>
    <n v="28"/>
    <m/>
    <n v="28"/>
    <m/>
    <m/>
    <m/>
    <m/>
    <n v="0.82738095238095233"/>
    <n v="0.88100000000000001"/>
    <n v="0.89880000000000004"/>
    <n v="22"/>
    <n v="22"/>
    <n v="23"/>
    <n v="23"/>
    <n v="24"/>
    <n v="25"/>
    <s v="Louis George Architect"/>
    <n v="25"/>
    <n v="28.761399999999998"/>
    <n v="-82.113900000000001"/>
  </r>
  <r>
    <n v="962"/>
    <x v="54"/>
    <s v="Sumter - Family - Active"/>
    <x v="2"/>
    <s v="Wildwood Terrace"/>
    <s v="HC9 '91"/>
    <s v="Family"/>
    <s v="Active"/>
    <n v="1"/>
    <n v="41"/>
    <n v="246"/>
    <n v="241"/>
    <n v="0.97967479674796742"/>
    <n v="0"/>
    <n v="41"/>
    <m/>
    <n v="41"/>
    <m/>
    <m/>
    <m/>
    <m/>
    <n v="0.97967479674796742"/>
    <n v="0.98780000000000001"/>
    <n v="1"/>
    <n v="41"/>
    <n v="41"/>
    <n v="39"/>
    <n v="40"/>
    <n v="40"/>
    <n v="40"/>
    <s v="Hallmark Companies, Inc."/>
    <n v="39"/>
    <n v="28.86"/>
    <n v="-82.037099999999995"/>
  </r>
  <r>
    <n v="2464"/>
    <x v="55"/>
    <s v="Suwannee - Family - Active"/>
    <x v="2"/>
    <s v="Live Oak - Meadows"/>
    <s v="X '10|HC9 '10"/>
    <s v="Family"/>
    <s v="Active"/>
    <n v="1"/>
    <n v="87"/>
    <n v="522"/>
    <n v="498"/>
    <n v="0.95402298850574707"/>
    <n v="0"/>
    <n v="87"/>
    <m/>
    <n v="87"/>
    <m/>
    <m/>
    <n v="5"/>
    <m/>
    <n v="0.95402298850574707"/>
    <n v="0.96360000000000001"/>
    <n v="0.94830000000000003"/>
    <n v="85"/>
    <n v="82"/>
    <n v="81"/>
    <n v="84"/>
    <n v="83"/>
    <n v="83"/>
    <s v="Hallmark Companies, Inc."/>
    <m/>
    <n v="30.286642000000001"/>
    <n v="-82.965446"/>
  </r>
  <r>
    <n v="1483"/>
    <x v="55"/>
    <s v="Suwannee - Family - Active"/>
    <x v="2"/>
    <s v="Silas Oaks"/>
    <s v="HC9 '04"/>
    <s v="Family"/>
    <s v="Active"/>
    <n v="1"/>
    <n v="110"/>
    <n v="660"/>
    <n v="651"/>
    <n v="0.98636363636363633"/>
    <n v="0"/>
    <n v="110"/>
    <m/>
    <n v="110"/>
    <m/>
    <m/>
    <m/>
    <m/>
    <n v="0.98636363636363633"/>
    <n v="0.93479999999999996"/>
    <n v="0.94240000000000002"/>
    <n v="108"/>
    <n v="110"/>
    <n v="107"/>
    <n v="110"/>
    <n v="108"/>
    <n v="108"/>
    <s v="Creative Choice Homes, Inc."/>
    <m/>
    <n v="30.296299999999999"/>
    <n v="-82.997299999999996"/>
  </r>
  <r>
    <n v="2953"/>
    <x v="55"/>
    <s v="Suwannee - Family - Pipeline"/>
    <x v="3"/>
    <s v="Suwannee Pointe"/>
    <s v="HC9 '17"/>
    <s v="Family"/>
    <s v="Pipeline"/>
    <n v="1"/>
    <n v="36"/>
    <n v="0"/>
    <n v="0"/>
    <n v="0"/>
    <m/>
    <n v="36"/>
    <m/>
    <n v="36"/>
    <m/>
    <m/>
    <n v="2"/>
    <m/>
    <m/>
    <m/>
    <m/>
    <m/>
    <m/>
    <m/>
    <m/>
    <m/>
    <m/>
    <m/>
    <m/>
    <n v="30.279875000000001"/>
    <n v="-83.000228000000007"/>
  </r>
  <r>
    <n v="811"/>
    <x v="56"/>
    <s v="Taylor - Family - Active"/>
    <x v="2"/>
    <s v="Stonegate Manor"/>
    <s v="HC9 '90"/>
    <s v="Family"/>
    <s v="Active"/>
    <n v="1"/>
    <n v="37"/>
    <n v="222"/>
    <n v="214"/>
    <n v="0.963963963963964"/>
    <n v="0"/>
    <n v="37"/>
    <m/>
    <n v="37"/>
    <m/>
    <m/>
    <m/>
    <m/>
    <n v="0.963963963963964"/>
    <n v="0.98650000000000004"/>
    <n v="0.98199999999999998"/>
    <n v="36"/>
    <n v="36"/>
    <n v="35"/>
    <n v="35"/>
    <n v="36"/>
    <n v="36"/>
    <s v="Hallmark Companies, Inc."/>
    <n v="32"/>
    <n v="30.090599999999998"/>
    <n v="-83.583299999999994"/>
  </r>
  <r>
    <n v="2909"/>
    <x v="56"/>
    <s v="Taylor - Family - Pipeline"/>
    <x v="3"/>
    <s v="Perrytown"/>
    <s v="ELI '16|HC4 '16|S '16"/>
    <s v="Family"/>
    <s v="Pipeline"/>
    <n v="1"/>
    <n v="100"/>
    <n v="0"/>
    <n v="0"/>
    <n v="0"/>
    <m/>
    <n v="100"/>
    <m/>
    <n v="100"/>
    <m/>
    <m/>
    <n v="5"/>
    <m/>
    <m/>
    <m/>
    <m/>
    <m/>
    <m/>
    <m/>
    <m/>
    <m/>
    <m/>
    <m/>
    <m/>
    <n v="30.103306"/>
    <n v="-83.594499999999996"/>
  </r>
  <r>
    <n v="2380"/>
    <x v="57"/>
    <s v="Volusia - Elderly - Active"/>
    <x v="0"/>
    <s v="Madison Glen"/>
    <s v="X '09"/>
    <s v="Elderly"/>
    <s v="Active"/>
    <n v="1"/>
    <n v="96"/>
    <n v="576"/>
    <n v="574"/>
    <n v="0.99652777777777779"/>
    <n v="0"/>
    <n v="96"/>
    <n v="77"/>
    <n v="19"/>
    <m/>
    <m/>
    <m/>
    <m/>
    <n v="0.99652777777777779"/>
    <n v="0.99480000000000002"/>
    <n v="0.99129999999999996"/>
    <n v="96"/>
    <n v="96"/>
    <n v="96"/>
    <n v="96"/>
    <n v="95"/>
    <n v="95"/>
    <s v="American Realty Development LLC"/>
    <m/>
    <n v="29.280611"/>
    <n v="-81.078749999999999"/>
  </r>
  <r>
    <n v="2616"/>
    <x v="57"/>
    <s v="Volusia - Elderly - Lease-Up"/>
    <x v="7"/>
    <s v="Laurel Court"/>
    <s v="HC9 '13"/>
    <s v="Elderly"/>
    <s v="Lease-Up"/>
    <n v="1"/>
    <n v="81"/>
    <n v="81"/>
    <n v="81"/>
    <n v="1"/>
    <n v="0"/>
    <n v="81"/>
    <n v="65"/>
    <n v="16"/>
    <m/>
    <m/>
    <n v="12"/>
    <m/>
    <n v="1"/>
    <n v="0.40739999999999998"/>
    <m/>
    <n v="81"/>
    <m/>
    <m/>
    <m/>
    <m/>
    <m/>
    <s v="DeLand Housing Authority"/>
    <m/>
    <n v="29.024653000000001"/>
    <n v="-81.295073000000002"/>
  </r>
  <r>
    <n v="920"/>
    <x v="57"/>
    <s v="Volusia - Elderly - Lease-Up"/>
    <x v="7"/>
    <s v="Water Oak"/>
    <s v="HC4 '16|LB '16"/>
    <s v="Elderly"/>
    <s v="Lease-Up"/>
    <n v="1"/>
    <n v="40"/>
    <n v="80"/>
    <n v="70"/>
    <n v="0.875"/>
    <m/>
    <n v="40"/>
    <n v="32"/>
    <n v="8"/>
    <m/>
    <m/>
    <m/>
    <m/>
    <n v="0.875"/>
    <m/>
    <m/>
    <n v="35"/>
    <n v="35"/>
    <m/>
    <m/>
    <m/>
    <m/>
    <s v="Hallmark Companies, Inc."/>
    <m/>
    <n v="0"/>
    <n v="0"/>
  </r>
  <r>
    <n v="2955"/>
    <x v="57"/>
    <s v="Volusia - Elderly - Pipeline"/>
    <x v="1"/>
    <s v="Banyan Cove"/>
    <s v="HC9 '17"/>
    <s v="Elderly"/>
    <s v="Pipeline"/>
    <n v="1"/>
    <n v="100"/>
    <n v="0"/>
    <n v="0"/>
    <n v="0"/>
    <m/>
    <n v="100"/>
    <n v="80"/>
    <n v="20"/>
    <m/>
    <m/>
    <n v="5"/>
    <m/>
    <m/>
    <m/>
    <m/>
    <m/>
    <m/>
    <m/>
    <m/>
    <m/>
    <m/>
    <m/>
    <m/>
    <n v="29.053325000000001"/>
    <n v="-81.307731000000004"/>
  </r>
  <r>
    <n v="2796"/>
    <x v="57"/>
    <s v="Volusia - Elderly - Pipeline"/>
    <x v="1"/>
    <s v="Orange City Flats"/>
    <s v="HC9 '15"/>
    <s v="Elderly"/>
    <s v="Pipeline"/>
    <n v="1"/>
    <n v="96"/>
    <n v="0"/>
    <n v="0"/>
    <n v="0"/>
    <n v="0"/>
    <n v="96"/>
    <n v="77"/>
    <n v="19"/>
    <m/>
    <m/>
    <n v="10"/>
    <m/>
    <m/>
    <m/>
    <m/>
    <m/>
    <m/>
    <m/>
    <m/>
    <m/>
    <m/>
    <m/>
    <m/>
    <n v="28.917808000000001"/>
    <n v="-81.294968999999995"/>
  </r>
  <r>
    <n v="50"/>
    <x v="57"/>
    <s v="Volusia - Family - Active"/>
    <x v="2"/>
    <s v="Ashton Point"/>
    <s v="HC4 '00|B '00"/>
    <s v="Family"/>
    <s v="Active"/>
    <n v="1"/>
    <n v="268"/>
    <n v="1608"/>
    <n v="1560"/>
    <n v="0.97014925373134331"/>
    <n v="0"/>
    <n v="268"/>
    <m/>
    <n v="268"/>
    <m/>
    <m/>
    <m/>
    <m/>
    <n v="0.97014925373134331"/>
    <n v="0.95150000000000001"/>
    <n v="0.95150000000000001"/>
    <n v="263"/>
    <n v="260"/>
    <n v="261"/>
    <n v="260"/>
    <n v="257"/>
    <n v="259"/>
    <s v="Picerne Affordable Development, LLC"/>
    <m/>
    <n v="29.071200000000001"/>
    <n v="-81.020600000000002"/>
  </r>
  <r>
    <n v="94"/>
    <x v="57"/>
    <s v="Volusia - Family - Active"/>
    <x v="2"/>
    <s v="Braemoor Dunes"/>
    <s v="HC9 '97"/>
    <s v="Family"/>
    <s v="Active"/>
    <n v="1"/>
    <n v="40"/>
    <n v="240"/>
    <n v="236"/>
    <n v="0.98333333333333328"/>
    <n v="0"/>
    <n v="40"/>
    <m/>
    <n v="40"/>
    <m/>
    <m/>
    <m/>
    <m/>
    <n v="0.98333333333333328"/>
    <n v="0.99170000000000003"/>
    <n v="0.93330000000000002"/>
    <n v="39"/>
    <n v="40"/>
    <n v="39"/>
    <n v="40"/>
    <n v="39"/>
    <n v="39"/>
    <s v="Sanchez Planning Development Inc."/>
    <m/>
    <n v="28.931799999999999"/>
    <n v="-81.2958"/>
  </r>
  <r>
    <n v="2258"/>
    <x v="57"/>
    <s v="Volusia - Family - Active"/>
    <x v="2"/>
    <s v="Cape Morris Cove II"/>
    <s v="ELI '08|HC4 '08|LB '08|S '08"/>
    <s v="Family"/>
    <s v="Active"/>
    <n v="1"/>
    <n v="47"/>
    <n v="282"/>
    <n v="276"/>
    <n v="0.97872340425531912"/>
    <n v="0"/>
    <n v="47"/>
    <m/>
    <n v="47"/>
    <m/>
    <m/>
    <m/>
    <m/>
    <n v="0.97872340425531912"/>
    <n v="0.99650000000000005"/>
    <n v="0.98229999999999995"/>
    <n v="47"/>
    <n v="44"/>
    <n v="46"/>
    <n v="47"/>
    <n v="46"/>
    <n v="46"/>
    <s v="Atlantic Housing Partners, LLLP"/>
    <m/>
    <n v="29.166699999999999"/>
    <n v="-81.025700000000001"/>
  </r>
  <r>
    <n v="136"/>
    <x v="57"/>
    <s v="Volusia - Family - Active"/>
    <x v="2"/>
    <s v="Carolina Club"/>
    <s v="ELI '14|HC4 '01|S '01"/>
    <s v="Family"/>
    <s v="Active"/>
    <n v="1"/>
    <n v="224"/>
    <n v="1344"/>
    <n v="1324"/>
    <n v="0.98511904761904767"/>
    <n v="0"/>
    <n v="224"/>
    <m/>
    <n v="224"/>
    <m/>
    <m/>
    <n v="17"/>
    <m/>
    <n v="0.98511904761904767"/>
    <n v="0.97770000000000001"/>
    <n v="0.9405"/>
    <n v="219"/>
    <n v="221"/>
    <n v="220"/>
    <n v="223"/>
    <n v="221"/>
    <n v="220"/>
    <s v="Cornerstone Group Development LLC"/>
    <m/>
    <n v="29.203700000000001"/>
    <n v="-81.088399999999993"/>
  </r>
  <r>
    <n v="154"/>
    <x v="57"/>
    <s v="Volusia - Family - Active"/>
    <x v="2"/>
    <s v="Charleston Place"/>
    <s v="HC9 '00"/>
    <s v="Family"/>
    <s v="Active"/>
    <n v="1"/>
    <n v="216"/>
    <n v="1296"/>
    <n v="1272"/>
    <n v="0.98148148148148151"/>
    <n v="0"/>
    <n v="216"/>
    <m/>
    <n v="216"/>
    <m/>
    <m/>
    <m/>
    <m/>
    <n v="0.98148148148148151"/>
    <n v="0.94679999999999997"/>
    <n v="0.92900000000000005"/>
    <n v="211"/>
    <n v="215"/>
    <n v="209"/>
    <n v="215"/>
    <n v="213"/>
    <n v="209"/>
    <s v="Gatehouse Group, Inc."/>
    <m/>
    <n v="29.249099999999999"/>
    <n v="-81.068600000000004"/>
  </r>
  <r>
    <n v="175"/>
    <x v="57"/>
    <s v="Volusia - Family - Active"/>
    <x v="2"/>
    <s v="Club at Sugar Mill"/>
    <s v="HC9 '99"/>
    <s v="Family"/>
    <s v="Active"/>
    <n v="1"/>
    <n v="168"/>
    <n v="1008"/>
    <n v="997"/>
    <n v="0.98908730158730163"/>
    <n v="0"/>
    <n v="168"/>
    <m/>
    <n v="168"/>
    <m/>
    <m/>
    <m/>
    <m/>
    <n v="0.98908730158730163"/>
    <n v="0.98809999999999998"/>
    <n v="0.96530000000000005"/>
    <n v="166"/>
    <n v="162"/>
    <n v="168"/>
    <n v="168"/>
    <n v="167"/>
    <n v="166"/>
    <s v="Gatehouse Group, Inc."/>
    <m/>
    <n v="29.1416"/>
    <n v="-80.995599999999996"/>
  </r>
  <r>
    <n v="662"/>
    <x v="57"/>
    <s v="Volusia - Family - Active"/>
    <x v="2"/>
    <s v="Coastline Cove"/>
    <s v="B '99"/>
    <s v="Family"/>
    <s v="Active"/>
    <n v="1"/>
    <n v="208"/>
    <n v="1248"/>
    <n v="1179"/>
    <n v="0.94471153846153844"/>
    <n v="0"/>
    <n v="104"/>
    <m/>
    <n v="208"/>
    <m/>
    <m/>
    <m/>
    <m/>
    <n v="0.94471153846153844"/>
    <n v="0.95189999999999997"/>
    <n v="0.97040000000000004"/>
    <n v="194"/>
    <n v="196"/>
    <n v="197"/>
    <n v="196"/>
    <n v="198"/>
    <n v="198"/>
    <s v="Southern Affordable Services Inc."/>
    <m/>
    <n v="29.202100000000002"/>
    <n v="-81.0685"/>
  </r>
  <r>
    <n v="227"/>
    <x v="57"/>
    <s v="Volusia - Family - Active"/>
    <x v="2"/>
    <s v="Daytona Gardens"/>
    <s v="HC9 '01"/>
    <s v="Family"/>
    <s v="Active"/>
    <n v="1"/>
    <n v="230"/>
    <n v="1380"/>
    <n v="1347"/>
    <n v="0.97608695652173916"/>
    <n v="0"/>
    <n v="230"/>
    <m/>
    <n v="230"/>
    <m/>
    <m/>
    <m/>
    <m/>
    <n v="0.97608695652173916"/>
    <n v="0.91879999999999995"/>
    <n v="0.96409999999999996"/>
    <n v="226"/>
    <n v="226"/>
    <n v="226"/>
    <n v="223"/>
    <n v="223"/>
    <n v="223"/>
    <s v="Heritage Partners Group Inc."/>
    <n v="78"/>
    <n v="29.1968"/>
    <n v="-81.035300000000007"/>
  </r>
  <r>
    <n v="1346"/>
    <x v="57"/>
    <s v="Volusia - Family - Active"/>
    <x v="2"/>
    <s v="Enclave at Pine Oaks"/>
    <s v="HC4 '04|B '03"/>
    <s v="Family"/>
    <s v="Active"/>
    <n v="1"/>
    <n v="228"/>
    <n v="1368"/>
    <n v="1325"/>
    <n v="0.9685672514619883"/>
    <n v="0"/>
    <n v="228"/>
    <m/>
    <n v="228"/>
    <m/>
    <m/>
    <m/>
    <m/>
    <n v="0.9685672514619883"/>
    <n v="0.96779999999999999"/>
    <n v="0.94369999999999998"/>
    <n v="221"/>
    <n v="223"/>
    <n v="218"/>
    <n v="220"/>
    <n v="224"/>
    <n v="219"/>
    <s v="Dominium LLC"/>
    <m/>
    <n v="29.020700000000001"/>
    <n v="-81.295599999999993"/>
  </r>
  <r>
    <n v="313"/>
    <x v="57"/>
    <s v="Volusia - Family - Active"/>
    <x v="2"/>
    <s v="Greenleaf Gardens II"/>
    <s v="HC9 '97"/>
    <s v="Family"/>
    <s v="Active"/>
    <n v="1"/>
    <n v="30"/>
    <n v="180"/>
    <n v="179"/>
    <n v="0.99444444444444446"/>
    <n v="0"/>
    <n v="30"/>
    <m/>
    <n v="30"/>
    <m/>
    <m/>
    <m/>
    <m/>
    <n v="0.99444444444444446"/>
    <n v="0.9889"/>
    <n v="0.83330000000000004"/>
    <n v="30"/>
    <n v="30"/>
    <n v="30"/>
    <n v="30"/>
    <n v="30"/>
    <n v="29"/>
    <s v="Flynn Development Corporation"/>
    <n v="15"/>
    <n v="28.939499999999999"/>
    <n v="-81.293199999999999"/>
  </r>
  <r>
    <n v="2191"/>
    <x v="57"/>
    <s v="Volusia - Family - Active"/>
    <x v="2"/>
    <s v="Holly Point"/>
    <s v="HC9 '12"/>
    <s v="Family"/>
    <s v="Active"/>
    <n v="1"/>
    <n v="126"/>
    <n v="756"/>
    <n v="745"/>
    <n v="0.98544973544973546"/>
    <n v="0"/>
    <n v="126"/>
    <m/>
    <n v="126"/>
    <m/>
    <m/>
    <n v="13"/>
    <m/>
    <n v="0.98544973544973546"/>
    <n v="0.98150000000000004"/>
    <n v="0.99070000000000003"/>
    <n v="125"/>
    <n v="124"/>
    <n v="124"/>
    <n v="124"/>
    <n v="125"/>
    <n v="123"/>
    <s v="JBC of Panama City, Inc."/>
    <n v="126"/>
    <n v="29.246972222222201"/>
    <n v="-81.060722222222196"/>
  </r>
  <r>
    <n v="794"/>
    <x v="57"/>
    <s v="Volusia - Family - Active"/>
    <x v="2"/>
    <s v="Hunters Creek"/>
    <s v="HC4 '00|S '99"/>
    <s v="Family"/>
    <s v="Active"/>
    <n v="1"/>
    <n v="192"/>
    <n v="1152"/>
    <n v="1125"/>
    <n v="0.9765625"/>
    <n v="0"/>
    <n v="192"/>
    <m/>
    <n v="192"/>
    <m/>
    <m/>
    <m/>
    <m/>
    <n v="0.9765625"/>
    <n v="0.98350000000000004"/>
    <n v="0.98180000000000001"/>
    <n v="189"/>
    <n v="188"/>
    <n v="192"/>
    <n v="187"/>
    <n v="183"/>
    <n v="186"/>
    <s v="Southern Affordable Services Inc."/>
    <m/>
    <n v="29.045000000000002"/>
    <n v="-81.326800000000006"/>
  </r>
  <r>
    <n v="1594"/>
    <x v="57"/>
    <s v="Volusia - Family - Active"/>
    <x v="2"/>
    <s v="Lakeside Village"/>
    <s v="HC9 '05"/>
    <s v="Family"/>
    <s v="Active"/>
    <n v="1"/>
    <n v="103"/>
    <n v="618"/>
    <n v="604"/>
    <n v="0.97734627831715215"/>
    <n v="0"/>
    <n v="103"/>
    <m/>
    <n v="103"/>
    <m/>
    <m/>
    <m/>
    <m/>
    <n v="0.97734627831715215"/>
    <n v="0.95309999999999995"/>
    <n v="0.97409999999999997"/>
    <n v="100"/>
    <n v="101"/>
    <n v="100"/>
    <n v="102"/>
    <n v="101"/>
    <n v="100"/>
    <s v="Picerne Affordable Development, LLC"/>
    <m/>
    <n v="29.203600000000002"/>
    <n v="-81.029200000000003"/>
  </r>
  <r>
    <n v="2205"/>
    <x v="57"/>
    <s v="Volusia - Family - Active"/>
    <x v="2"/>
    <s v="Laurel Villas"/>
    <s v="X '10|HC9 '10"/>
    <s v="Family"/>
    <s v="Active"/>
    <n v="1"/>
    <n v="120"/>
    <n v="480"/>
    <n v="474"/>
    <n v="0.98750000000000004"/>
    <n v="0"/>
    <n v="120"/>
    <m/>
    <n v="120"/>
    <m/>
    <m/>
    <n v="6"/>
    <m/>
    <n v="0.98750000000000004"/>
    <n v="0.99029999999999996"/>
    <n v="0.92079999999999995"/>
    <n v="119"/>
    <n v="119"/>
    <m/>
    <n v="119"/>
    <m/>
    <n v="117"/>
    <s v="DeLand Housing Authority"/>
    <m/>
    <n v="29.021069000000001"/>
    <n v="-81.295136999999997"/>
  </r>
  <r>
    <n v="467"/>
    <x v="57"/>
    <s v="Volusia - Family - Active"/>
    <x v="2"/>
    <s v="Lexington Club at Hunters Creek"/>
    <s v="HC4 '00"/>
    <s v="Family"/>
    <s v="Active"/>
    <n v="1"/>
    <n v="214"/>
    <n v="1284"/>
    <n v="1242"/>
    <n v="0.96728971962616828"/>
    <n v="0"/>
    <n v="214"/>
    <m/>
    <n v="214"/>
    <m/>
    <m/>
    <m/>
    <m/>
    <n v="0.96728971962616828"/>
    <n v="0.94630000000000003"/>
    <n v="0.96879999999999999"/>
    <n v="208"/>
    <n v="207"/>
    <n v="205"/>
    <n v="208"/>
    <n v="206"/>
    <n v="208"/>
    <s v="Southern Affordable Services Inc."/>
    <m/>
    <n v="29.045000000000002"/>
    <n v="-81.326800000000006"/>
  </r>
  <r>
    <n v="1773"/>
    <x v="57"/>
    <s v="Volusia - Family - Active"/>
    <x v="2"/>
    <s v="Meetinghouse at Daytona"/>
    <s v="HC9 '06"/>
    <s v="Family"/>
    <s v="Active"/>
    <n v="1"/>
    <n v="80"/>
    <n v="480"/>
    <n v="473"/>
    <n v="0.98541666666666672"/>
    <n v="0"/>
    <n v="80"/>
    <m/>
    <n v="80"/>
    <m/>
    <m/>
    <m/>
    <m/>
    <n v="0.98541666666666672"/>
    <n v="0.98960000000000004"/>
    <n v="0.9708"/>
    <n v="80"/>
    <n v="79"/>
    <n v="78"/>
    <n v="79"/>
    <n v="80"/>
    <n v="77"/>
    <s v="Finlay Holdings, Inc."/>
    <m/>
    <n v="29.213999999999999"/>
    <n v="-81.067555999999996"/>
  </r>
  <r>
    <n v="1133"/>
    <x v="57"/>
    <s v="Volusia - Family - Active"/>
    <x v="2"/>
    <s v="Newport Sound I"/>
    <s v="HC9 '02"/>
    <s v="Family"/>
    <s v="Active"/>
    <n v="1"/>
    <n v="192"/>
    <n v="1152"/>
    <n v="1138"/>
    <n v="0.98784722222222221"/>
    <n v="0"/>
    <n v="192"/>
    <m/>
    <n v="192"/>
    <m/>
    <m/>
    <m/>
    <m/>
    <n v="0.98784722222222221"/>
    <n v="0.96609999999999996"/>
    <n v="0.97740000000000005"/>
    <n v="189"/>
    <n v="191"/>
    <n v="190"/>
    <n v="191"/>
    <n v="191"/>
    <n v="186"/>
    <s v="CED Companies"/>
    <m/>
    <n v="29.001799999999999"/>
    <n v="-80.926699999999997"/>
  </r>
  <r>
    <n v="2520"/>
    <x v="57"/>
    <s v="Volusia - Family - Active"/>
    <x v="2"/>
    <s v="Olive Grove"/>
    <s v="X '10|HC9 '10"/>
    <s v="Family"/>
    <s v="Active"/>
    <n v="1"/>
    <n v="88"/>
    <n v="528"/>
    <n v="520"/>
    <n v="0.98484848484848486"/>
    <n v="0"/>
    <n v="88"/>
    <m/>
    <n v="88"/>
    <m/>
    <m/>
    <n v="5"/>
    <m/>
    <n v="0.98484848484848486"/>
    <n v="0.96209999999999996"/>
    <n v="0.93179999999999996"/>
    <n v="88"/>
    <n v="86"/>
    <n v="85"/>
    <n v="87"/>
    <n v="88"/>
    <n v="86"/>
    <s v="Beneficial Communities LLC"/>
    <m/>
    <n v="29.280138999999998"/>
    <n v="-81.077832999999998"/>
  </r>
  <r>
    <n v="1448"/>
    <x v="57"/>
    <s v="Volusia - Family - Active"/>
    <x v="2"/>
    <s v="Pine Haven"/>
    <s v="HC9 '04"/>
    <s v="Family"/>
    <s v="Active"/>
    <n v="1"/>
    <n v="136"/>
    <n v="544"/>
    <n v="528"/>
    <n v="0.97058823529411764"/>
    <n v="0"/>
    <n v="136"/>
    <m/>
    <n v="136"/>
    <m/>
    <m/>
    <m/>
    <m/>
    <n v="0.97058823529411764"/>
    <n v="0.92649999999999999"/>
    <n v="0.92520000000000002"/>
    <n v="129"/>
    <m/>
    <m/>
    <n v="133"/>
    <n v="133"/>
    <n v="133"/>
    <s v="Picerne Affordable Development, LLC"/>
    <m/>
    <n v="29.2088"/>
    <n v="-81.037099999999995"/>
  </r>
  <r>
    <n v="1174"/>
    <x v="57"/>
    <s v="Volusia - Family - Active"/>
    <x v="2"/>
    <s v="San Marco"/>
    <s v="ELI '12|HC4 '02"/>
    <s v="Family"/>
    <s v="Active"/>
    <n v="1"/>
    <n v="260"/>
    <n v="1560"/>
    <n v="1539"/>
    <n v="0.98653846153846159"/>
    <n v="0"/>
    <n v="260"/>
    <m/>
    <n v="260"/>
    <m/>
    <m/>
    <n v="14"/>
    <m/>
    <n v="0.98653846153846159"/>
    <n v="0.98009999999999997"/>
    <n v="0.97689999999999999"/>
    <n v="255"/>
    <n v="257"/>
    <n v="255"/>
    <n v="259"/>
    <n v="257"/>
    <n v="256"/>
    <s v="Cornerstone Group Development LLC"/>
    <m/>
    <n v="29.251000000000001"/>
    <n v="-81.111199999999997"/>
  </r>
  <r>
    <n v="2581"/>
    <x v="57"/>
    <s v="Volusia - Family - Active"/>
    <x v="2"/>
    <s v="Saxon Cove"/>
    <s v="HC9 '12"/>
    <s v="Family"/>
    <s v="Active"/>
    <n v="1"/>
    <n v="84"/>
    <n v="504"/>
    <n v="499"/>
    <n v="0.99007936507936511"/>
    <n v="0"/>
    <n v="84"/>
    <m/>
    <n v="84"/>
    <m/>
    <m/>
    <n v="5"/>
    <m/>
    <n v="0.99007936507936511"/>
    <n v="0.99209999999999998"/>
    <n v="0.996"/>
    <n v="84"/>
    <n v="84"/>
    <n v="84"/>
    <n v="83"/>
    <n v="81"/>
    <n v="83"/>
    <s v="Southern Affordable Services Inc."/>
    <m/>
    <n v="28.91077778"/>
    <n v="-81.301166666666703"/>
  </r>
  <r>
    <n v="1320"/>
    <x v="57"/>
    <s v="Volusia - Family - Active"/>
    <x v="2"/>
    <s v="Saxon Trace"/>
    <s v="HC4 '04|LB '03|S '03"/>
    <s v="Family"/>
    <s v="Active"/>
    <n v="1"/>
    <n v="192"/>
    <n v="1152"/>
    <n v="1144"/>
    <n v="0.99305555555555558"/>
    <n v="0"/>
    <n v="192"/>
    <m/>
    <n v="192"/>
    <m/>
    <m/>
    <m/>
    <m/>
    <n v="0.99305555555555558"/>
    <n v="0.98960000000000004"/>
    <n v="0.98960000000000004"/>
    <n v="191"/>
    <n v="190"/>
    <n v="190"/>
    <n v="192"/>
    <n v="189"/>
    <n v="192"/>
    <s v="CED Companies"/>
    <m/>
    <n v="28.917000000000002"/>
    <n v="-81.290499999999994"/>
  </r>
  <r>
    <n v="833"/>
    <x v="57"/>
    <s v="Volusia - Family - Active"/>
    <x v="2"/>
    <s v="Sunrise Pointe"/>
    <s v="HC4 '01|S '00"/>
    <s v="Family"/>
    <s v="Active"/>
    <n v="1"/>
    <n v="208"/>
    <n v="1248"/>
    <n v="1211"/>
    <n v="0.9703525641025641"/>
    <n v="0"/>
    <n v="208"/>
    <m/>
    <n v="208"/>
    <m/>
    <m/>
    <m/>
    <m/>
    <n v="0.9703525641025641"/>
    <n v="0.98"/>
    <n v="0.96709999999999996"/>
    <n v="205"/>
    <n v="207"/>
    <n v="200"/>
    <n v="199"/>
    <n v="198"/>
    <n v="202"/>
    <s v="CED Companies"/>
    <m/>
    <n v="29.146899999999999"/>
    <n v="-81.037899999999993"/>
  </r>
  <r>
    <n v="1629"/>
    <x v="57"/>
    <s v="Volusia - Family - Active"/>
    <x v="2"/>
    <s v="Villages at Halifax"/>
    <s v="HC9 '05"/>
    <s v="Family"/>
    <s v="Active"/>
    <n v="1"/>
    <n v="71"/>
    <n v="426"/>
    <n v="397"/>
    <n v="0.931924882629108"/>
    <n v="0"/>
    <n v="71"/>
    <m/>
    <n v="71"/>
    <m/>
    <m/>
    <m/>
    <m/>
    <n v="0.931924882629108"/>
    <n v="0.93659999999999999"/>
    <n v="1"/>
    <n v="67"/>
    <n v="64"/>
    <n v="65"/>
    <n v="68"/>
    <n v="66"/>
    <n v="67"/>
    <s v="Picerne Affordable Development, LLC"/>
    <m/>
    <n v="29.206600000000002"/>
    <n v="-81.039199999999994"/>
  </r>
  <r>
    <n v="933"/>
    <x v="57"/>
    <s v="Volusia - Family - Active"/>
    <x v="2"/>
    <s v="Wedgewood"/>
    <s v="HC9 '95"/>
    <s v="Family"/>
    <s v="Active"/>
    <n v="1"/>
    <n v="300"/>
    <n v="1800"/>
    <n v="1710"/>
    <n v="0.95"/>
    <n v="0"/>
    <n v="300"/>
    <m/>
    <n v="300"/>
    <m/>
    <m/>
    <m/>
    <m/>
    <n v="0.95"/>
    <n v="0.92720000000000002"/>
    <n v="0.92779999999999996"/>
    <n v="283"/>
    <n v="280"/>
    <n v="289"/>
    <n v="286"/>
    <n v="283"/>
    <n v="289"/>
    <s v="Starwood Capital Group"/>
    <m/>
    <n v="29.209700000000002"/>
    <n v="-81.071100000000001"/>
  </r>
  <r>
    <n v="2918"/>
    <x v="57"/>
    <s v="Volusia - Family - Lease-Up"/>
    <x v="5"/>
    <s v="DeBary Villas"/>
    <s v="HC4 '16|LB '16"/>
    <s v="Family"/>
    <s v="Lease-Up"/>
    <n v="1"/>
    <n v="83"/>
    <n v="166"/>
    <n v="127"/>
    <n v="0.76506024096385539"/>
    <m/>
    <n v="83"/>
    <m/>
    <n v="83"/>
    <m/>
    <m/>
    <m/>
    <m/>
    <n v="0.76506024096385539"/>
    <m/>
    <m/>
    <n v="64"/>
    <n v="63"/>
    <m/>
    <m/>
    <m/>
    <m/>
    <m/>
    <m/>
    <m/>
    <m/>
  </r>
  <r>
    <n v="2921"/>
    <x v="57"/>
    <s v="Volusia - Family - Lease-Up"/>
    <x v="5"/>
    <s v="Ridgecrest Manor"/>
    <s v="HC4 '16|LB '16"/>
    <s v="Family"/>
    <s v="Lease-Up"/>
    <n v="1"/>
    <n v="49"/>
    <n v="98"/>
    <n v="95"/>
    <n v="0.96938775510204078"/>
    <m/>
    <n v="49"/>
    <m/>
    <n v="49"/>
    <m/>
    <m/>
    <m/>
    <m/>
    <n v="0.96938775510204078"/>
    <m/>
    <m/>
    <n v="48"/>
    <n v="47"/>
    <m/>
    <m/>
    <m/>
    <m/>
    <m/>
    <m/>
    <m/>
    <m/>
  </r>
  <r>
    <n v="2762"/>
    <x v="57"/>
    <s v="Volusia - Family - Lease-Up"/>
    <x v="5"/>
    <s v="Villages at Halifax II"/>
    <s v="HC9 '15"/>
    <s v="Family"/>
    <s v="Lease-Up"/>
    <n v="1"/>
    <n v="80"/>
    <n v="320"/>
    <n v="67"/>
    <n v="0.20937500000000001"/>
    <n v="0"/>
    <n v="80"/>
    <m/>
    <n v="80"/>
    <m/>
    <m/>
    <n v="4"/>
    <m/>
    <n v="0.20937500000000001"/>
    <m/>
    <m/>
    <n v="34"/>
    <n v="11"/>
    <n v="11"/>
    <n v="11"/>
    <m/>
    <m/>
    <m/>
    <m/>
    <n v="29.206294440000001"/>
    <n v="-81.038808329999995"/>
  </r>
  <r>
    <n v="2851"/>
    <x v="57"/>
    <s v="Volusia - Family - Pipeline"/>
    <x v="3"/>
    <s v="Pines - DeLand"/>
    <s v="HC9 '16"/>
    <s v="Family"/>
    <s v="Pipeline"/>
    <n v="1"/>
    <n v="100"/>
    <n v="0"/>
    <n v="0"/>
    <n v="0"/>
    <n v="0"/>
    <n v="100"/>
    <m/>
    <n v="100"/>
    <m/>
    <m/>
    <n v="5"/>
    <m/>
    <m/>
    <m/>
    <m/>
    <m/>
    <m/>
    <m/>
    <m/>
    <m/>
    <m/>
    <m/>
    <m/>
    <n v="29.005406000000001"/>
    <n v="-81.308066999999994"/>
  </r>
  <r>
    <n v="1908"/>
    <x v="57"/>
    <s v="Volusia - Family|MR - Active"/>
    <x v="4"/>
    <s v="Cape Morris Cove I"/>
    <s v="ELI '07|HC4 '07|LB '07|S '07"/>
    <s v="Family|MR"/>
    <s v="Active"/>
    <n v="1"/>
    <n v="130"/>
    <n v="780"/>
    <n v="766"/>
    <n v="0.982051282051282"/>
    <n v="39"/>
    <n v="91"/>
    <m/>
    <n v="91"/>
    <m/>
    <m/>
    <m/>
    <m/>
    <n v="0.982051282051282"/>
    <n v="0.97689999999999999"/>
    <n v="0.96150000000000002"/>
    <n v="129"/>
    <n v="129"/>
    <n v="129"/>
    <n v="128"/>
    <n v="126"/>
    <n v="125"/>
    <s v="Atlantic Housing Partners, LLLP"/>
    <m/>
    <n v="29.156320999999998"/>
    <n v="-81.038364000000001"/>
  </r>
  <r>
    <n v="430"/>
    <x v="57"/>
    <s v="Volusia - Family|MR - Active"/>
    <x v="4"/>
    <s v="Lake Forest"/>
    <s v="B '01"/>
    <s v="Family|MR"/>
    <s v="Active"/>
    <n v="1"/>
    <n v="240"/>
    <n v="1440"/>
    <n v="1334"/>
    <n v="0.92638888888888893"/>
    <n v="240"/>
    <n v="240"/>
    <m/>
    <n v="240"/>
    <m/>
    <m/>
    <m/>
    <m/>
    <n v="0.92638888888888893"/>
    <n v="0.96250000000000002"/>
    <n v="0.94379999999999997"/>
    <n v="217"/>
    <n v="225"/>
    <n v="220"/>
    <n v="222"/>
    <n v="226"/>
    <n v="224"/>
    <m/>
    <m/>
    <n v="29.204599999999999"/>
    <n v="-81.066500000000005"/>
  </r>
  <r>
    <n v="2252"/>
    <x v="57"/>
    <s v="Volusia - Family|MR - Active"/>
    <x v="4"/>
    <s v="Taylor Place I"/>
    <s v="HC9 '08"/>
    <s v="Family|MR"/>
    <s v="Active"/>
    <n v="1"/>
    <n v="106"/>
    <n v="636"/>
    <n v="608"/>
    <n v="0.95597484276729561"/>
    <n v="20"/>
    <n v="86"/>
    <m/>
    <n v="86"/>
    <m/>
    <m/>
    <m/>
    <m/>
    <n v="0.95597484276729561"/>
    <n v="0.97960000000000003"/>
    <n v="0.98109999999999997"/>
    <n v="102"/>
    <n v="100"/>
    <n v="101"/>
    <n v="101"/>
    <n v="102"/>
    <n v="102"/>
    <s v="Southern Affordable Services Inc."/>
    <m/>
    <n v="28.998999999999999"/>
    <n v="-81.294499999999999"/>
  </r>
  <r>
    <n v="538"/>
    <x v="57"/>
    <s v="Volusia - FW|FW|MR - Active"/>
    <x v="10"/>
    <s v="New Hope Villas of Seville"/>
    <s v="S '99"/>
    <s v="FW|FW|MR"/>
    <s v="Active"/>
    <n v="1"/>
    <n v="61"/>
    <n v="366"/>
    <n v="318"/>
    <n v="0.86885245901639341"/>
    <n v="10"/>
    <n v="51"/>
    <m/>
    <n v="19"/>
    <n v="32"/>
    <m/>
    <m/>
    <m/>
    <n v="0.86885245901639341"/>
    <n v="0.78959999999999997"/>
    <n v="0.73499999999999999"/>
    <n v="51"/>
    <n v="50"/>
    <n v="52"/>
    <n v="54"/>
    <n v="55"/>
    <n v="56"/>
    <s v="Seville Farm Family Housing Association, Inc."/>
    <n v="42"/>
    <n v="29.364999999999998"/>
    <n v="-81.504300000000001"/>
  </r>
  <r>
    <n v="820"/>
    <x v="58"/>
    <s v="Wakulla - Elderly - Active"/>
    <x v="0"/>
    <s v="Summer Trace"/>
    <s v="HC9 '97"/>
    <s v="Elderly"/>
    <s v="Active"/>
    <n v="1"/>
    <n v="30"/>
    <n v="180"/>
    <n v="171"/>
    <n v="0.95"/>
    <n v="0"/>
    <n v="30"/>
    <n v="30"/>
    <m/>
    <m/>
    <m/>
    <m/>
    <m/>
    <n v="0.95"/>
    <n v="0.92220000000000002"/>
    <n v="0.93330000000000002"/>
    <n v="29"/>
    <n v="29"/>
    <n v="29"/>
    <n v="29"/>
    <n v="28"/>
    <n v="27"/>
    <s v="Condor Property Management, Inc."/>
    <n v="27"/>
    <n v="30.029399999999999"/>
    <n v="-84.392499999999998"/>
  </r>
  <r>
    <n v="1547"/>
    <x v="58"/>
    <s v="Wakulla - Family - Active"/>
    <x v="2"/>
    <s v="Wakulla Trace"/>
    <s v="HC9 '05"/>
    <s v="Family"/>
    <s v="Active"/>
    <n v="1"/>
    <n v="34"/>
    <n v="204"/>
    <n v="194"/>
    <n v="0.9509803921568627"/>
    <n v="0"/>
    <n v="34"/>
    <m/>
    <n v="34"/>
    <m/>
    <m/>
    <m/>
    <m/>
    <n v="0.9509803921568627"/>
    <m/>
    <m/>
    <n v="33"/>
    <n v="33"/>
    <n v="33"/>
    <n v="33"/>
    <n v="31"/>
    <n v="31"/>
    <s v="Wakulla County Senior Citizens Council, Inc."/>
    <n v="22"/>
    <n v="30.1935"/>
    <n v="-84.377499999999998"/>
  </r>
  <r>
    <n v="2404"/>
    <x v="59"/>
    <s v="Walton - Family - Active"/>
    <x v="2"/>
    <s v="Arbours at Shoemaker Place"/>
    <s v="ELI '08|X '09"/>
    <s v="Family"/>
    <s v="Active"/>
    <n v="1"/>
    <n v="80"/>
    <n v="480"/>
    <n v="475"/>
    <n v="0.98958333333333337"/>
    <n v="0"/>
    <n v="80"/>
    <m/>
    <n v="80"/>
    <m/>
    <m/>
    <m/>
    <m/>
    <n v="0.98958333333333337"/>
    <m/>
    <m/>
    <n v="78"/>
    <n v="79"/>
    <n v="79"/>
    <n v="79"/>
    <n v="80"/>
    <n v="80"/>
    <s v="Arbour Valley Development, LLC"/>
    <m/>
    <n v="30.733830000000001"/>
    <n v="-86.138249999999999"/>
  </r>
  <r>
    <n v="342"/>
    <x v="59"/>
    <s v="Walton - Family - Active"/>
    <x v="2"/>
    <s v="Hazelwood"/>
    <s v="HC9 '91"/>
    <s v="Family"/>
    <s v="Active"/>
    <n v="1"/>
    <n v="25"/>
    <n v="150"/>
    <n v="137"/>
    <n v="0.91333333333333333"/>
    <n v="0"/>
    <n v="25"/>
    <m/>
    <n v="25"/>
    <m/>
    <m/>
    <m/>
    <m/>
    <n v="0.91333333333333333"/>
    <m/>
    <m/>
    <n v="24"/>
    <n v="22"/>
    <n v="22"/>
    <n v="23"/>
    <n v="23"/>
    <n v="23"/>
    <s v="BRL Properties Inc."/>
    <n v="22"/>
    <n v="30.499300000000002"/>
    <n v="-86.135000000000005"/>
  </r>
  <r>
    <n v="2300"/>
    <x v="59"/>
    <s v="Walton - Family - Active"/>
    <x v="2"/>
    <s v="Oakdale"/>
    <s v="X '09|HC9 '09|H '10|T '09"/>
    <s v="Family"/>
    <s v="Active"/>
    <n v="1"/>
    <n v="48"/>
    <n v="288"/>
    <n v="279"/>
    <n v="0.96875"/>
    <n v="0"/>
    <n v="48"/>
    <m/>
    <n v="48"/>
    <m/>
    <m/>
    <n v="3"/>
    <m/>
    <n v="0.96875"/>
    <m/>
    <m/>
    <n v="45"/>
    <n v="48"/>
    <n v="47"/>
    <n v="47"/>
    <n v="45"/>
    <n v="47"/>
    <s v="Royal American Development Inc."/>
    <n v="48"/>
    <n v="30.724"/>
    <n v="-86.105599999999995"/>
  </r>
  <r>
    <n v="823"/>
    <x v="59"/>
    <s v="Walton - Family - Active"/>
    <x v="2"/>
    <s v="Sun Bay Village"/>
    <s v="HC9 '92"/>
    <s v="Family"/>
    <s v="Active"/>
    <n v="1"/>
    <n v="26"/>
    <n v="156"/>
    <n v="143"/>
    <n v="0.91666666666666663"/>
    <n v="0"/>
    <n v="26"/>
    <m/>
    <n v="26"/>
    <m/>
    <m/>
    <m/>
    <m/>
    <n v="0.91666666666666663"/>
    <m/>
    <m/>
    <n v="25"/>
    <n v="23"/>
    <n v="23"/>
    <n v="24"/>
    <n v="25"/>
    <n v="23"/>
    <s v="Dudley Development, LLC"/>
    <n v="25"/>
    <n v="30.4986"/>
    <n v="-86.139700000000005"/>
  </r>
  <r>
    <n v="2470"/>
    <x v="59"/>
    <s v="Walton - Family - Active"/>
    <x v="2"/>
    <s v="Woodridge - Defuniak Springs"/>
    <s v="HC9 '10"/>
    <s v="Family"/>
    <s v="Active"/>
    <n v="1"/>
    <n v="24"/>
    <n v="144"/>
    <n v="143"/>
    <n v="0.99305555555555558"/>
    <n v="0"/>
    <n v="24"/>
    <m/>
    <n v="24"/>
    <m/>
    <m/>
    <n v="2"/>
    <m/>
    <n v="0.99305555555555558"/>
    <m/>
    <m/>
    <n v="24"/>
    <n v="23"/>
    <n v="24"/>
    <n v="24"/>
    <n v="24"/>
    <n v="24"/>
    <s v="Rea Development Company"/>
    <n v="18"/>
    <n v="30.71"/>
    <n v="-86.126000000000005"/>
  </r>
  <r>
    <n v="771"/>
    <x v="60"/>
    <s v="Washington - Family - Active"/>
    <x v="2"/>
    <s v="Sherwood"/>
    <s v="HC9 '94"/>
    <s v="Family"/>
    <s v="Active"/>
    <n v="1"/>
    <n v="33"/>
    <n v="198"/>
    <n v="180"/>
    <n v="0.90909090909090906"/>
    <n v="0"/>
    <n v="33"/>
    <m/>
    <n v="33"/>
    <m/>
    <m/>
    <m/>
    <m/>
    <n v="0.90909090909090906"/>
    <n v="0.96970000000000001"/>
    <n v="0.93940000000000001"/>
    <n v="29"/>
    <n v="30"/>
    <n v="30"/>
    <n v="30"/>
    <n v="30"/>
    <n v="31"/>
    <s v="BRL Properties Inc."/>
    <n v="29"/>
    <n v="30.764600000000002"/>
    <n v="-85.546300000000002"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1"/>
    <m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E318" firstHeaderRow="0" firstDataRow="1" firstDataCol="1"/>
  <pivotFields count="34">
    <pivotField subtotalTop="0" showAll="0"/>
    <pivotField axis="axisRow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ubtotalTop="0" showAll="0"/>
    <pivotField axis="axisRow" subtotalTop="0" showAll="0">
      <items count="16">
        <item x="0"/>
        <item x="7"/>
        <item x="1"/>
        <item x="6"/>
        <item x="12"/>
        <item x="2"/>
        <item x="13"/>
        <item x="5"/>
        <item x="3"/>
        <item x="4"/>
        <item x="11"/>
        <item x="8"/>
        <item x="9"/>
        <item x="10"/>
        <item x="14"/>
        <item t="default"/>
      </items>
    </pivotField>
    <pivotField subtotalTop="0" showAll="0"/>
    <pivotField subtotalTop="0" showAll="0"/>
    <pivotField subtotalTop="0" showAll="0"/>
    <pivotField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</pivotFields>
  <rowFields count="2">
    <field x="1"/>
    <field x="3"/>
  </rowFields>
  <rowItems count="315">
    <i>
      <x/>
    </i>
    <i r="1">
      <x/>
    </i>
    <i r="1">
      <x v="2"/>
    </i>
    <i r="1">
      <x v="5"/>
    </i>
    <i r="1">
      <x v="8"/>
    </i>
    <i r="1">
      <x v="9"/>
    </i>
    <i>
      <x v="1"/>
    </i>
    <i r="1">
      <x v="5"/>
    </i>
    <i r="1">
      <x v="8"/>
    </i>
    <i>
      <x v="2"/>
    </i>
    <i r="1">
      <x/>
    </i>
    <i r="1">
      <x v="5"/>
    </i>
    <i r="1">
      <x v="8"/>
    </i>
    <i r="1">
      <x v="9"/>
    </i>
    <i>
      <x v="3"/>
    </i>
    <i r="1">
      <x v="5"/>
    </i>
    <i r="1">
      <x v="7"/>
    </i>
    <i>
      <x v="4"/>
    </i>
    <i r="1">
      <x/>
    </i>
    <i r="1">
      <x v="2"/>
    </i>
    <i r="1">
      <x v="3"/>
    </i>
    <i r="1">
      <x v="5"/>
    </i>
    <i r="1">
      <x v="8"/>
    </i>
    <i r="1">
      <x v="9"/>
    </i>
    <i>
      <x v="5"/>
    </i>
    <i r="1">
      <x/>
    </i>
    <i r="1">
      <x v="1"/>
    </i>
    <i r="1">
      <x v="2"/>
    </i>
    <i r="1">
      <x v="3"/>
    </i>
    <i r="1">
      <x v="5"/>
    </i>
    <i r="1">
      <x v="7"/>
    </i>
    <i r="1">
      <x v="8"/>
    </i>
    <i r="1">
      <x v="9"/>
    </i>
    <i r="1">
      <x v="11"/>
    </i>
    <i>
      <x v="6"/>
    </i>
    <i r="1">
      <x/>
    </i>
    <i r="1">
      <x v="1"/>
    </i>
    <i r="1">
      <x v="5"/>
    </i>
    <i r="1">
      <x v="9"/>
    </i>
    <i>
      <x v="7"/>
    </i>
    <i r="1">
      <x/>
    </i>
    <i r="1">
      <x v="5"/>
    </i>
    <i r="1">
      <x v="9"/>
    </i>
    <i>
      <x v="8"/>
    </i>
    <i r="1">
      <x v="2"/>
    </i>
    <i r="1">
      <x v="5"/>
    </i>
    <i r="1">
      <x v="9"/>
    </i>
    <i>
      <x v="9"/>
    </i>
    <i r="1">
      <x/>
    </i>
    <i r="1">
      <x v="5"/>
    </i>
    <i r="1">
      <x v="12"/>
    </i>
    <i r="1">
      <x v="13"/>
    </i>
    <i>
      <x v="10"/>
    </i>
    <i r="1">
      <x/>
    </i>
    <i r="1">
      <x v="5"/>
    </i>
    <i r="1">
      <x v="8"/>
    </i>
    <i>
      <x v="11"/>
    </i>
    <i r="1">
      <x v="2"/>
    </i>
    <i r="1">
      <x v="5"/>
    </i>
    <i r="1">
      <x v="7"/>
    </i>
    <i r="1">
      <x v="12"/>
    </i>
    <i>
      <x v="12"/>
    </i>
    <i r="1">
      <x/>
    </i>
    <i r="1">
      <x v="1"/>
    </i>
    <i r="1">
      <x v="2"/>
    </i>
    <i r="1">
      <x v="3"/>
    </i>
    <i r="1">
      <x v="5"/>
    </i>
    <i r="1">
      <x v="7"/>
    </i>
    <i r="1">
      <x v="8"/>
    </i>
    <i r="1">
      <x v="9"/>
    </i>
    <i>
      <x v="13"/>
    </i>
    <i r="1">
      <x/>
    </i>
    <i r="1">
      <x v="5"/>
    </i>
    <i r="1">
      <x v="8"/>
    </i>
    <i r="1">
      <x v="9"/>
    </i>
    <i>
      <x v="14"/>
    </i>
    <i r="1">
      <x v="3"/>
    </i>
    <i r="1">
      <x v="5"/>
    </i>
    <i r="1">
      <x v="9"/>
    </i>
    <i>
      <x v="15"/>
    </i>
    <i r="1">
      <x v="5"/>
    </i>
    <i r="1">
      <x v="8"/>
    </i>
    <i>
      <x v="16"/>
    </i>
    <i r="1">
      <x v="1"/>
    </i>
    <i r="1">
      <x v="5"/>
    </i>
    <i r="1">
      <x v="9"/>
    </i>
    <i>
      <x v="17"/>
    </i>
    <i r="1">
      <x v="8"/>
    </i>
    <i>
      <x v="18"/>
    </i>
    <i r="1">
      <x v="5"/>
    </i>
    <i r="1">
      <x v="8"/>
    </i>
    <i>
      <x v="19"/>
    </i>
    <i r="1">
      <x v="5"/>
    </i>
    <i>
      <x v="20"/>
    </i>
    <i r="1">
      <x/>
    </i>
    <i r="1">
      <x v="5"/>
    </i>
    <i r="1">
      <x v="9"/>
    </i>
    <i r="1">
      <x v="12"/>
    </i>
    <i>
      <x v="21"/>
    </i>
    <i r="1">
      <x/>
    </i>
    <i r="1">
      <x v="1"/>
    </i>
    <i r="1">
      <x v="5"/>
    </i>
    <i r="1">
      <x v="12"/>
    </i>
    <i r="1">
      <x v="13"/>
    </i>
    <i>
      <x v="22"/>
    </i>
    <i r="1">
      <x/>
    </i>
    <i r="1">
      <x v="2"/>
    </i>
    <i r="1">
      <x v="3"/>
    </i>
    <i r="1">
      <x v="5"/>
    </i>
    <i r="1">
      <x v="8"/>
    </i>
    <i>
      <x v="23"/>
    </i>
    <i r="1">
      <x/>
    </i>
    <i r="1">
      <x v="5"/>
    </i>
    <i r="1">
      <x v="8"/>
    </i>
    <i r="1">
      <x v="12"/>
    </i>
    <i>
      <x v="24"/>
    </i>
    <i r="1">
      <x/>
    </i>
    <i r="1">
      <x v="2"/>
    </i>
    <i r="1">
      <x v="3"/>
    </i>
    <i r="1">
      <x v="5"/>
    </i>
    <i r="1">
      <x v="8"/>
    </i>
    <i r="1">
      <x v="9"/>
    </i>
    <i r="1">
      <x v="11"/>
    </i>
    <i r="1">
      <x v="12"/>
    </i>
    <i r="1">
      <x v="13"/>
    </i>
    <i>
      <x v="25"/>
    </i>
    <i r="1">
      <x v="5"/>
    </i>
    <i>
      <x v="26"/>
    </i>
    <i r="1">
      <x/>
    </i>
    <i r="1">
      <x v="5"/>
    </i>
    <i r="1">
      <x v="12"/>
    </i>
    <i r="1">
      <x v="13"/>
    </i>
    <i>
      <x v="27"/>
    </i>
    <i r="1">
      <x v="3"/>
    </i>
    <i r="1">
      <x v="5"/>
    </i>
    <i>
      <x v="28"/>
    </i>
    <i r="1">
      <x v="5"/>
    </i>
    <i r="1">
      <x v="7"/>
    </i>
    <i>
      <x v="29"/>
    </i>
    <i r="1">
      <x/>
    </i>
    <i r="1">
      <x v="1"/>
    </i>
    <i r="1">
      <x v="5"/>
    </i>
    <i r="1">
      <x v="9"/>
    </i>
    <i>
      <x v="30"/>
    </i>
    <i r="1">
      <x/>
    </i>
    <i r="1">
      <x v="2"/>
    </i>
    <i r="1">
      <x v="5"/>
    </i>
    <i r="1">
      <x v="9"/>
    </i>
    <i r="1">
      <x v="10"/>
    </i>
    <i r="1">
      <x v="13"/>
    </i>
    <i>
      <x v="31"/>
    </i>
    <i r="1">
      <x/>
    </i>
    <i r="1">
      <x v="1"/>
    </i>
    <i r="1">
      <x v="2"/>
    </i>
    <i r="1">
      <x v="5"/>
    </i>
    <i r="1">
      <x v="9"/>
    </i>
    <i r="1">
      <x v="11"/>
    </i>
    <i>
      <x v="32"/>
    </i>
    <i r="1">
      <x v="5"/>
    </i>
    <i>
      <x v="33"/>
    </i>
    <i r="1">
      <x v="5"/>
    </i>
    <i>
      <x v="34"/>
    </i>
    <i r="1">
      <x/>
    </i>
    <i r="1">
      <x v="2"/>
    </i>
    <i r="1">
      <x v="3"/>
    </i>
    <i r="1">
      <x v="5"/>
    </i>
    <i r="1">
      <x v="12"/>
    </i>
    <i>
      <x v="35"/>
    </i>
    <i r="1">
      <x/>
    </i>
    <i r="1">
      <x v="2"/>
    </i>
    <i r="1">
      <x v="5"/>
    </i>
    <i r="1">
      <x v="9"/>
    </i>
    <i r="1">
      <x v="12"/>
    </i>
    <i>
      <x v="36"/>
    </i>
    <i r="1">
      <x v="5"/>
    </i>
    <i r="1">
      <x v="9"/>
    </i>
    <i>
      <x v="37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1"/>
    </i>
    <i r="1">
      <x v="12"/>
    </i>
    <i>
      <x v="38"/>
    </i>
    <i r="1">
      <x/>
    </i>
    <i r="1">
      <x v="1"/>
    </i>
    <i r="1">
      <x v="5"/>
    </i>
    <i r="1">
      <x v="8"/>
    </i>
    <i r="1">
      <x v="9"/>
    </i>
    <i r="1">
      <x v="12"/>
    </i>
    <i>
      <x v="39"/>
    </i>
    <i r="1">
      <x/>
    </i>
    <i r="1">
      <x v="5"/>
    </i>
    <i r="1">
      <x v="8"/>
    </i>
    <i r="1">
      <x v="9"/>
    </i>
    <i>
      <x v="40"/>
    </i>
    <i r="1">
      <x v="1"/>
    </i>
    <i r="1">
      <x v="5"/>
    </i>
    <i>
      <x v="41"/>
    </i>
    <i r="1">
      <x/>
    </i>
    <i r="1">
      <x v="5"/>
    </i>
    <i r="1">
      <x v="8"/>
    </i>
    <i r="1">
      <x v="12"/>
    </i>
    <i>
      <x v="42"/>
    </i>
    <i r="1">
      <x/>
    </i>
    <i r="1">
      <x v="2"/>
    </i>
    <i r="1">
      <x v="3"/>
    </i>
    <i r="1">
      <x v="5"/>
    </i>
    <i r="1">
      <x v="8"/>
    </i>
    <i r="1">
      <x v="9"/>
    </i>
    <i r="1">
      <x v="11"/>
    </i>
    <i>
      <x v="43"/>
    </i>
    <i r="1">
      <x/>
    </i>
    <i r="1">
      <x v="1"/>
    </i>
    <i r="1">
      <x v="2"/>
    </i>
    <i r="1">
      <x v="3"/>
    </i>
    <i r="1">
      <x v="5"/>
    </i>
    <i r="1">
      <x v="7"/>
    </i>
    <i r="1">
      <x v="8"/>
    </i>
    <i r="1">
      <x v="9"/>
    </i>
    <i>
      <x v="44"/>
    </i>
    <i r="1">
      <x/>
    </i>
    <i r="1">
      <x v="2"/>
    </i>
    <i r="1">
      <x v="3"/>
    </i>
    <i r="1">
      <x v="5"/>
    </i>
    <i r="1">
      <x v="7"/>
    </i>
    <i r="1">
      <x v="8"/>
    </i>
    <i r="1">
      <x v="9"/>
    </i>
    <i r="1">
      <x v="12"/>
    </i>
    <i>
      <x v="45"/>
    </i>
    <i r="1">
      <x/>
    </i>
    <i r="1">
      <x v="1"/>
    </i>
    <i r="1">
      <x v="2"/>
    </i>
    <i r="1">
      <x v="3"/>
    </i>
    <i r="1">
      <x v="5"/>
    </i>
    <i r="1">
      <x v="7"/>
    </i>
    <i r="1">
      <x v="8"/>
    </i>
    <i>
      <x v="46"/>
    </i>
    <i r="1">
      <x/>
    </i>
    <i r="1">
      <x v="1"/>
    </i>
    <i r="1">
      <x v="2"/>
    </i>
    <i r="1">
      <x v="3"/>
    </i>
    <i r="1">
      <x v="5"/>
    </i>
    <i r="1">
      <x v="7"/>
    </i>
    <i r="1">
      <x v="8"/>
    </i>
    <i r="1">
      <x v="9"/>
    </i>
    <i>
      <x v="47"/>
    </i>
    <i r="1">
      <x/>
    </i>
    <i r="1">
      <x v="2"/>
    </i>
    <i r="1">
      <x v="5"/>
    </i>
    <i r="1">
      <x v="6"/>
    </i>
    <i r="1">
      <x v="8"/>
    </i>
    <i r="1">
      <x v="12"/>
    </i>
    <i>
      <x v="48"/>
    </i>
    <i r="1">
      <x/>
    </i>
    <i r="1">
      <x v="5"/>
    </i>
    <i>
      <x v="49"/>
    </i>
    <i r="1">
      <x v="2"/>
    </i>
    <i r="1">
      <x v="5"/>
    </i>
    <i>
      <x v="50"/>
    </i>
    <i r="1">
      <x/>
    </i>
    <i r="1">
      <x v="2"/>
    </i>
    <i r="1">
      <x v="3"/>
    </i>
    <i r="1">
      <x v="5"/>
    </i>
    <i r="1">
      <x v="9"/>
    </i>
    <i>
      <x v="51"/>
    </i>
    <i r="1">
      <x/>
    </i>
    <i r="1">
      <x v="2"/>
    </i>
    <i r="1">
      <x v="3"/>
    </i>
    <i r="1">
      <x v="5"/>
    </i>
    <i r="1">
      <x v="7"/>
    </i>
    <i r="1">
      <x v="9"/>
    </i>
    <i>
      <x v="52"/>
    </i>
    <i r="1">
      <x/>
    </i>
    <i r="1">
      <x v="5"/>
    </i>
    <i r="1">
      <x v="9"/>
    </i>
    <i>
      <x v="53"/>
    </i>
    <i r="1">
      <x/>
    </i>
    <i r="1">
      <x v="3"/>
    </i>
    <i r="1">
      <x v="5"/>
    </i>
    <i r="1">
      <x v="9"/>
    </i>
    <i r="1">
      <x v="12"/>
    </i>
    <i>
      <x v="54"/>
    </i>
    <i r="1">
      <x/>
    </i>
    <i r="1">
      <x v="5"/>
    </i>
    <i>
      <x v="55"/>
    </i>
    <i r="1">
      <x v="5"/>
    </i>
    <i r="1">
      <x v="8"/>
    </i>
    <i>
      <x v="56"/>
    </i>
    <i r="1">
      <x v="5"/>
    </i>
    <i r="1">
      <x v="8"/>
    </i>
    <i>
      <x v="57"/>
    </i>
    <i r="1">
      <x/>
    </i>
    <i r="1">
      <x v="1"/>
    </i>
    <i r="1">
      <x v="2"/>
    </i>
    <i r="1">
      <x v="5"/>
    </i>
    <i r="1">
      <x v="7"/>
    </i>
    <i r="1">
      <x v="8"/>
    </i>
    <i r="1">
      <x v="9"/>
    </i>
    <i r="1">
      <x v="13"/>
    </i>
    <i>
      <x v="58"/>
    </i>
    <i r="1">
      <x/>
    </i>
    <i r="1">
      <x v="5"/>
    </i>
    <i>
      <x v="59"/>
    </i>
    <i r="1">
      <x v="5"/>
    </i>
    <i>
      <x v="60"/>
    </i>
    <i r="1">
      <x v="5"/>
    </i>
    <i>
      <x v="61"/>
    </i>
    <i r="1">
      <x v="1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Total Developments" fld="8" baseField="1" baseItem="0"/>
    <dataField name="Sum of Total Units" fld="9" baseField="1" baseItem="0"/>
    <dataField name="Sum of Units Reported" fld="10" baseField="1" baseItem="0"/>
    <dataField name="Sum of Units Occupied" fld="11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18"/>
  <sheetViews>
    <sheetView workbookViewId="0">
      <selection sqref="A1:XFD1048576"/>
    </sheetView>
  </sheetViews>
  <sheetFormatPr defaultRowHeight="13.2" x14ac:dyDescent="0.25"/>
  <cols>
    <col min="1" max="1" width="24.33203125" bestFit="1" customWidth="1"/>
    <col min="2" max="2" width="26.5546875" bestFit="1" customWidth="1"/>
    <col min="3" max="3" width="17.88671875" bestFit="1" customWidth="1"/>
    <col min="4" max="4" width="21.6640625" bestFit="1" customWidth="1"/>
    <col min="5" max="5" width="22" bestFit="1" customWidth="1"/>
    <col min="6" max="6" width="24.88671875" bestFit="1" customWidth="1"/>
  </cols>
  <sheetData>
    <row r="3" spans="1:5" x14ac:dyDescent="0.25">
      <c r="A3" s="137" t="s">
        <v>3314</v>
      </c>
      <c r="B3" t="s">
        <v>3316</v>
      </c>
      <c r="C3" t="s">
        <v>3317</v>
      </c>
      <c r="D3" t="s">
        <v>3318</v>
      </c>
      <c r="E3" t="s">
        <v>3319</v>
      </c>
    </row>
    <row r="4" spans="1:5" x14ac:dyDescent="0.25">
      <c r="A4" s="138" t="s">
        <v>34</v>
      </c>
      <c r="B4" s="140">
        <v>20</v>
      </c>
      <c r="C4" s="140">
        <v>2560</v>
      </c>
      <c r="D4" s="140">
        <v>14400</v>
      </c>
      <c r="E4" s="140">
        <v>13754</v>
      </c>
    </row>
    <row r="5" spans="1:5" x14ac:dyDescent="0.25">
      <c r="A5" s="139" t="s">
        <v>2280</v>
      </c>
      <c r="B5" s="140">
        <v>1</v>
      </c>
      <c r="C5" s="140">
        <v>101</v>
      </c>
      <c r="D5" s="140">
        <v>606</v>
      </c>
      <c r="E5" s="140">
        <v>584</v>
      </c>
    </row>
    <row r="6" spans="1:5" x14ac:dyDescent="0.25">
      <c r="A6" s="139" t="s">
        <v>2281</v>
      </c>
      <c r="B6" s="140">
        <v>1</v>
      </c>
      <c r="C6" s="140">
        <v>64</v>
      </c>
      <c r="D6" s="140">
        <v>0</v>
      </c>
      <c r="E6" s="140">
        <v>0</v>
      </c>
    </row>
    <row r="7" spans="1:5" x14ac:dyDescent="0.25">
      <c r="A7" s="139" t="s">
        <v>2282</v>
      </c>
      <c r="B7" s="140">
        <v>15</v>
      </c>
      <c r="C7" s="140">
        <v>1849</v>
      </c>
      <c r="D7" s="140">
        <v>11094</v>
      </c>
      <c r="E7" s="140">
        <v>10601</v>
      </c>
    </row>
    <row r="8" spans="1:5" x14ac:dyDescent="0.25">
      <c r="A8" s="139" t="s">
        <v>2283</v>
      </c>
      <c r="B8" s="140">
        <v>1</v>
      </c>
      <c r="C8" s="140">
        <v>96</v>
      </c>
      <c r="D8" s="140">
        <v>0</v>
      </c>
      <c r="E8" s="140">
        <v>0</v>
      </c>
    </row>
    <row r="9" spans="1:5" x14ac:dyDescent="0.25">
      <c r="A9" s="139" t="s">
        <v>2284</v>
      </c>
      <c r="B9" s="140">
        <v>2</v>
      </c>
      <c r="C9" s="140">
        <v>450</v>
      </c>
      <c r="D9" s="140">
        <v>2700</v>
      </c>
      <c r="E9" s="140">
        <v>2569</v>
      </c>
    </row>
    <row r="10" spans="1:5" x14ac:dyDescent="0.25">
      <c r="A10" s="138" t="s">
        <v>126</v>
      </c>
      <c r="B10" s="140">
        <v>2</v>
      </c>
      <c r="C10" s="140">
        <v>80</v>
      </c>
      <c r="D10" s="140">
        <v>300</v>
      </c>
      <c r="E10" s="140">
        <v>298</v>
      </c>
    </row>
    <row r="11" spans="1:5" x14ac:dyDescent="0.25">
      <c r="A11" s="139" t="s">
        <v>2282</v>
      </c>
      <c r="B11" s="140">
        <v>1</v>
      </c>
      <c r="C11" s="140">
        <v>50</v>
      </c>
      <c r="D11" s="140">
        <v>300</v>
      </c>
      <c r="E11" s="140">
        <v>298</v>
      </c>
    </row>
    <row r="12" spans="1:5" x14ac:dyDescent="0.25">
      <c r="A12" s="139" t="s">
        <v>2283</v>
      </c>
      <c r="B12" s="140">
        <v>1</v>
      </c>
      <c r="C12" s="140">
        <v>30</v>
      </c>
      <c r="D12" s="140">
        <v>0</v>
      </c>
      <c r="E12" s="140">
        <v>0</v>
      </c>
    </row>
    <row r="13" spans="1:5" x14ac:dyDescent="0.25">
      <c r="A13" s="138" t="s">
        <v>132</v>
      </c>
      <c r="B13" s="140">
        <v>15</v>
      </c>
      <c r="C13" s="140">
        <v>1750</v>
      </c>
      <c r="D13" s="140">
        <v>9480</v>
      </c>
      <c r="E13" s="140">
        <v>9250</v>
      </c>
    </row>
    <row r="14" spans="1:5" x14ac:dyDescent="0.25">
      <c r="A14" s="139" t="s">
        <v>2280</v>
      </c>
      <c r="B14" s="140">
        <v>1</v>
      </c>
      <c r="C14" s="140">
        <v>150</v>
      </c>
      <c r="D14" s="140">
        <v>900</v>
      </c>
      <c r="E14" s="140">
        <v>879</v>
      </c>
    </row>
    <row r="15" spans="1:5" x14ac:dyDescent="0.25">
      <c r="A15" s="139" t="s">
        <v>2282</v>
      </c>
      <c r="B15" s="140">
        <v>11</v>
      </c>
      <c r="C15" s="140">
        <v>1230</v>
      </c>
      <c r="D15" s="140">
        <v>7380</v>
      </c>
      <c r="E15" s="140">
        <v>7218</v>
      </c>
    </row>
    <row r="16" spans="1:5" x14ac:dyDescent="0.25">
      <c r="A16" s="139" t="s">
        <v>2283</v>
      </c>
      <c r="B16" s="140">
        <v>2</v>
      </c>
      <c r="C16" s="140">
        <v>170</v>
      </c>
      <c r="D16" s="140">
        <v>0</v>
      </c>
      <c r="E16" s="140">
        <v>0</v>
      </c>
    </row>
    <row r="17" spans="1:5" x14ac:dyDescent="0.25">
      <c r="A17" s="139" t="s">
        <v>2284</v>
      </c>
      <c r="B17" s="140">
        <v>1</v>
      </c>
      <c r="C17" s="140">
        <v>200</v>
      </c>
      <c r="D17" s="140">
        <v>1200</v>
      </c>
      <c r="E17" s="140">
        <v>1153</v>
      </c>
    </row>
    <row r="18" spans="1:5" x14ac:dyDescent="0.25">
      <c r="A18" s="138" t="s">
        <v>181</v>
      </c>
      <c r="B18" s="140">
        <v>2</v>
      </c>
      <c r="C18" s="140">
        <v>150</v>
      </c>
      <c r="D18" s="140">
        <v>780</v>
      </c>
      <c r="E18" s="140">
        <v>646</v>
      </c>
    </row>
    <row r="19" spans="1:5" x14ac:dyDescent="0.25">
      <c r="A19" s="139" t="s">
        <v>2282</v>
      </c>
      <c r="B19" s="140">
        <v>1</v>
      </c>
      <c r="C19" s="140">
        <v>120</v>
      </c>
      <c r="D19" s="140">
        <v>720</v>
      </c>
      <c r="E19" s="140">
        <v>595</v>
      </c>
    </row>
    <row r="20" spans="1:5" x14ac:dyDescent="0.25">
      <c r="A20" s="139" t="s">
        <v>2640</v>
      </c>
      <c r="B20" s="140">
        <v>1</v>
      </c>
      <c r="C20" s="140">
        <v>30</v>
      </c>
      <c r="D20" s="140">
        <v>60</v>
      </c>
      <c r="E20" s="140">
        <v>51</v>
      </c>
    </row>
    <row r="21" spans="1:5" x14ac:dyDescent="0.25">
      <c r="A21" s="138" t="s">
        <v>189</v>
      </c>
      <c r="B21" s="140">
        <v>24</v>
      </c>
      <c r="C21" s="140">
        <v>3418</v>
      </c>
      <c r="D21" s="140">
        <v>16758</v>
      </c>
      <c r="E21" s="140">
        <v>16234</v>
      </c>
    </row>
    <row r="22" spans="1:5" x14ac:dyDescent="0.25">
      <c r="A22" s="139" t="s">
        <v>2280</v>
      </c>
      <c r="B22" s="140">
        <v>2</v>
      </c>
      <c r="C22" s="140">
        <v>312</v>
      </c>
      <c r="D22" s="140">
        <v>1872</v>
      </c>
      <c r="E22" s="140">
        <v>1825</v>
      </c>
    </row>
    <row r="23" spans="1:5" x14ac:dyDescent="0.25">
      <c r="A23" s="139" t="s">
        <v>2281</v>
      </c>
      <c r="B23" s="140">
        <v>2</v>
      </c>
      <c r="C23" s="140">
        <v>170</v>
      </c>
      <c r="D23" s="140">
        <v>0</v>
      </c>
      <c r="E23" s="140">
        <v>0</v>
      </c>
    </row>
    <row r="24" spans="1:5" x14ac:dyDescent="0.25">
      <c r="A24" s="139" t="s">
        <v>2286</v>
      </c>
      <c r="B24" s="140">
        <v>3</v>
      </c>
      <c r="C24" s="140">
        <v>475</v>
      </c>
      <c r="D24" s="140">
        <v>1542</v>
      </c>
      <c r="E24" s="140">
        <v>1467</v>
      </c>
    </row>
    <row r="25" spans="1:5" x14ac:dyDescent="0.25">
      <c r="A25" s="139" t="s">
        <v>2282</v>
      </c>
      <c r="B25" s="140">
        <v>13</v>
      </c>
      <c r="C25" s="140">
        <v>2030</v>
      </c>
      <c r="D25" s="140">
        <v>12180</v>
      </c>
      <c r="E25" s="140">
        <v>11793</v>
      </c>
    </row>
    <row r="26" spans="1:5" x14ac:dyDescent="0.25">
      <c r="A26" s="139" t="s">
        <v>2283</v>
      </c>
      <c r="B26" s="140">
        <v>2</v>
      </c>
      <c r="C26" s="140">
        <v>237</v>
      </c>
      <c r="D26" s="140">
        <v>0</v>
      </c>
      <c r="E26" s="140">
        <v>0</v>
      </c>
    </row>
    <row r="27" spans="1:5" x14ac:dyDescent="0.25">
      <c r="A27" s="139" t="s">
        <v>2284</v>
      </c>
      <c r="B27" s="140">
        <v>2</v>
      </c>
      <c r="C27" s="140">
        <v>194</v>
      </c>
      <c r="D27" s="140">
        <v>1164</v>
      </c>
      <c r="E27" s="140">
        <v>1149</v>
      </c>
    </row>
    <row r="28" spans="1:5" x14ac:dyDescent="0.25">
      <c r="A28" s="138" t="s">
        <v>256</v>
      </c>
      <c r="B28" s="140">
        <v>82</v>
      </c>
      <c r="C28" s="140">
        <v>13695</v>
      </c>
      <c r="D28" s="140">
        <v>75576</v>
      </c>
      <c r="E28" s="140">
        <v>72978</v>
      </c>
    </row>
    <row r="29" spans="1:5" x14ac:dyDescent="0.25">
      <c r="A29" s="139" t="s">
        <v>2280</v>
      </c>
      <c r="B29" s="140">
        <v>8</v>
      </c>
      <c r="C29" s="140">
        <v>1087</v>
      </c>
      <c r="D29" s="140">
        <v>6522</v>
      </c>
      <c r="E29" s="140">
        <v>6260</v>
      </c>
    </row>
    <row r="30" spans="1:5" x14ac:dyDescent="0.25">
      <c r="A30" s="139" t="s">
        <v>2641</v>
      </c>
      <c r="B30" s="140">
        <v>1</v>
      </c>
      <c r="C30" s="140">
        <v>200</v>
      </c>
      <c r="D30" s="140">
        <v>1200</v>
      </c>
      <c r="E30" s="140">
        <v>638</v>
      </c>
    </row>
    <row r="31" spans="1:5" x14ac:dyDescent="0.25">
      <c r="A31" s="139" t="s">
        <v>2281</v>
      </c>
      <c r="B31" s="140">
        <v>4</v>
      </c>
      <c r="C31" s="140">
        <v>426</v>
      </c>
      <c r="D31" s="140">
        <v>0</v>
      </c>
      <c r="E31" s="140">
        <v>0</v>
      </c>
    </row>
    <row r="32" spans="1:5" x14ac:dyDescent="0.25">
      <c r="A32" s="139" t="s">
        <v>2286</v>
      </c>
      <c r="B32" s="140">
        <v>2</v>
      </c>
      <c r="C32" s="140">
        <v>320</v>
      </c>
      <c r="D32" s="140">
        <v>1920</v>
      </c>
      <c r="E32" s="140">
        <v>1894</v>
      </c>
    </row>
    <row r="33" spans="1:5" x14ac:dyDescent="0.25">
      <c r="A33" s="139" t="s">
        <v>2282</v>
      </c>
      <c r="B33" s="140">
        <v>55</v>
      </c>
      <c r="C33" s="140">
        <v>10155</v>
      </c>
      <c r="D33" s="140">
        <v>60171</v>
      </c>
      <c r="E33" s="140">
        <v>59091</v>
      </c>
    </row>
    <row r="34" spans="1:5" x14ac:dyDescent="0.25">
      <c r="A34" s="139" t="s">
        <v>2640</v>
      </c>
      <c r="B34" s="140">
        <v>2</v>
      </c>
      <c r="C34" s="140">
        <v>197</v>
      </c>
      <c r="D34" s="140">
        <v>591</v>
      </c>
      <c r="E34" s="140">
        <v>233</v>
      </c>
    </row>
    <row r="35" spans="1:5" x14ac:dyDescent="0.25">
      <c r="A35" s="139" t="s">
        <v>2283</v>
      </c>
      <c r="B35" s="140">
        <v>4</v>
      </c>
      <c r="C35" s="140">
        <v>337</v>
      </c>
      <c r="D35" s="140">
        <v>0</v>
      </c>
      <c r="E35" s="140">
        <v>0</v>
      </c>
    </row>
    <row r="36" spans="1:5" x14ac:dyDescent="0.25">
      <c r="A36" s="139" t="s">
        <v>2284</v>
      </c>
      <c r="B36" s="140">
        <v>5</v>
      </c>
      <c r="C36" s="140">
        <v>862</v>
      </c>
      <c r="D36" s="140">
        <v>5172</v>
      </c>
      <c r="E36" s="140">
        <v>4862</v>
      </c>
    </row>
    <row r="37" spans="1:5" x14ac:dyDescent="0.25">
      <c r="A37" s="139" t="s">
        <v>2287</v>
      </c>
      <c r="B37" s="140">
        <v>1</v>
      </c>
      <c r="C37" s="140">
        <v>111</v>
      </c>
      <c r="D37" s="140">
        <v>0</v>
      </c>
      <c r="E37" s="140">
        <v>0</v>
      </c>
    </row>
    <row r="38" spans="1:5" x14ac:dyDescent="0.25">
      <c r="A38" s="138" t="s">
        <v>416</v>
      </c>
      <c r="B38" s="140">
        <v>10</v>
      </c>
      <c r="C38" s="140">
        <v>1591</v>
      </c>
      <c r="D38" s="140">
        <v>8774</v>
      </c>
      <c r="E38" s="140">
        <v>8637</v>
      </c>
    </row>
    <row r="39" spans="1:5" x14ac:dyDescent="0.25">
      <c r="A39" s="139" t="s">
        <v>2280</v>
      </c>
      <c r="B39" s="140">
        <v>1</v>
      </c>
      <c r="C39" s="140">
        <v>82</v>
      </c>
      <c r="D39" s="140">
        <v>492</v>
      </c>
      <c r="E39" s="140">
        <v>484</v>
      </c>
    </row>
    <row r="40" spans="1:5" x14ac:dyDescent="0.25">
      <c r="A40" s="139" t="s">
        <v>2641</v>
      </c>
      <c r="B40" s="140">
        <v>2</v>
      </c>
      <c r="C40" s="140">
        <v>120</v>
      </c>
      <c r="D40" s="140">
        <v>300</v>
      </c>
      <c r="E40" s="140">
        <v>277</v>
      </c>
    </row>
    <row r="41" spans="1:5" x14ac:dyDescent="0.25">
      <c r="A41" s="139" t="s">
        <v>2282</v>
      </c>
      <c r="B41" s="140">
        <v>6</v>
      </c>
      <c r="C41" s="140">
        <v>1219</v>
      </c>
      <c r="D41" s="140">
        <v>6962</v>
      </c>
      <c r="E41" s="140">
        <v>6870</v>
      </c>
    </row>
    <row r="42" spans="1:5" x14ac:dyDescent="0.25">
      <c r="A42" s="139" t="s">
        <v>2284</v>
      </c>
      <c r="B42" s="140">
        <v>1</v>
      </c>
      <c r="C42" s="140">
        <v>170</v>
      </c>
      <c r="D42" s="140">
        <v>1020</v>
      </c>
      <c r="E42" s="140">
        <v>1006</v>
      </c>
    </row>
    <row r="43" spans="1:5" x14ac:dyDescent="0.25">
      <c r="A43" s="138" t="s">
        <v>444</v>
      </c>
      <c r="B43" s="140">
        <v>9</v>
      </c>
      <c r="C43" s="140">
        <v>596</v>
      </c>
      <c r="D43" s="140">
        <v>3576</v>
      </c>
      <c r="E43" s="140">
        <v>3384</v>
      </c>
    </row>
    <row r="44" spans="1:5" x14ac:dyDescent="0.25">
      <c r="A44" s="139" t="s">
        <v>2280</v>
      </c>
      <c r="B44" s="140">
        <v>2</v>
      </c>
      <c r="C44" s="140">
        <v>219</v>
      </c>
      <c r="D44" s="140">
        <v>1314</v>
      </c>
      <c r="E44" s="140">
        <v>1287</v>
      </c>
    </row>
    <row r="45" spans="1:5" x14ac:dyDescent="0.25">
      <c r="A45" s="139" t="s">
        <v>2282</v>
      </c>
      <c r="B45" s="140">
        <v>6</v>
      </c>
      <c r="C45" s="140">
        <v>327</v>
      </c>
      <c r="D45" s="140">
        <v>1962</v>
      </c>
      <c r="E45" s="140">
        <v>1809</v>
      </c>
    </row>
    <row r="46" spans="1:5" x14ac:dyDescent="0.25">
      <c r="A46" s="139" t="s">
        <v>2284</v>
      </c>
      <c r="B46" s="140">
        <v>1</v>
      </c>
      <c r="C46" s="140">
        <v>50</v>
      </c>
      <c r="D46" s="140">
        <v>300</v>
      </c>
      <c r="E46" s="140">
        <v>288</v>
      </c>
    </row>
    <row r="47" spans="1:5" x14ac:dyDescent="0.25">
      <c r="A47" s="138" t="s">
        <v>468</v>
      </c>
      <c r="B47" s="140">
        <v>7</v>
      </c>
      <c r="C47" s="140">
        <v>1015</v>
      </c>
      <c r="D47" s="140">
        <v>5514</v>
      </c>
      <c r="E47" s="140">
        <v>5320</v>
      </c>
    </row>
    <row r="48" spans="1:5" x14ac:dyDescent="0.25">
      <c r="A48" s="139" t="s">
        <v>2281</v>
      </c>
      <c r="B48" s="140">
        <v>1</v>
      </c>
      <c r="C48" s="140">
        <v>96</v>
      </c>
      <c r="D48" s="140">
        <v>0</v>
      </c>
      <c r="E48" s="140">
        <v>0</v>
      </c>
    </row>
    <row r="49" spans="1:5" x14ac:dyDescent="0.25">
      <c r="A49" s="139" t="s">
        <v>2282</v>
      </c>
      <c r="B49" s="140">
        <v>5</v>
      </c>
      <c r="C49" s="140">
        <v>717</v>
      </c>
      <c r="D49" s="140">
        <v>4302</v>
      </c>
      <c r="E49" s="140">
        <v>4153</v>
      </c>
    </row>
    <row r="50" spans="1:5" x14ac:dyDescent="0.25">
      <c r="A50" s="139" t="s">
        <v>2284</v>
      </c>
      <c r="B50" s="140">
        <v>1</v>
      </c>
      <c r="C50" s="140">
        <v>202</v>
      </c>
      <c r="D50" s="140">
        <v>1212</v>
      </c>
      <c r="E50" s="140">
        <v>1167</v>
      </c>
    </row>
    <row r="51" spans="1:5" x14ac:dyDescent="0.25">
      <c r="A51" s="138" t="s">
        <v>485</v>
      </c>
      <c r="B51" s="140">
        <v>29</v>
      </c>
      <c r="C51" s="140">
        <v>3933</v>
      </c>
      <c r="D51" s="140">
        <v>21814</v>
      </c>
      <c r="E51" s="140">
        <v>21414</v>
      </c>
    </row>
    <row r="52" spans="1:5" x14ac:dyDescent="0.25">
      <c r="A52" s="139" t="s">
        <v>2280</v>
      </c>
      <c r="B52" s="140">
        <v>1</v>
      </c>
      <c r="C52" s="140">
        <v>30</v>
      </c>
      <c r="D52" s="140">
        <v>180</v>
      </c>
      <c r="E52" s="140">
        <v>170</v>
      </c>
    </row>
    <row r="53" spans="1:5" x14ac:dyDescent="0.25">
      <c r="A53" s="139" t="s">
        <v>2282</v>
      </c>
      <c r="B53" s="140">
        <v>21</v>
      </c>
      <c r="C53" s="140">
        <v>3444</v>
      </c>
      <c r="D53" s="140">
        <v>19469</v>
      </c>
      <c r="E53" s="140">
        <v>19148</v>
      </c>
    </row>
    <row r="54" spans="1:5" x14ac:dyDescent="0.25">
      <c r="A54" s="139" t="s">
        <v>2288</v>
      </c>
      <c r="B54" s="140">
        <v>6</v>
      </c>
      <c r="C54" s="140">
        <v>422</v>
      </c>
      <c r="D54" s="140">
        <v>1943</v>
      </c>
      <c r="E54" s="140">
        <v>1881</v>
      </c>
    </row>
    <row r="55" spans="1:5" x14ac:dyDescent="0.25">
      <c r="A55" s="139" t="s">
        <v>2289</v>
      </c>
      <c r="B55" s="140">
        <v>1</v>
      </c>
      <c r="C55" s="140">
        <v>37</v>
      </c>
      <c r="D55" s="140">
        <v>222</v>
      </c>
      <c r="E55" s="140">
        <v>215</v>
      </c>
    </row>
    <row r="56" spans="1:5" x14ac:dyDescent="0.25">
      <c r="A56" s="138" t="s">
        <v>543</v>
      </c>
      <c r="B56" s="140">
        <v>5</v>
      </c>
      <c r="C56" s="140">
        <v>469</v>
      </c>
      <c r="D56" s="140">
        <v>2382</v>
      </c>
      <c r="E56" s="140">
        <v>2005</v>
      </c>
    </row>
    <row r="57" spans="1:5" x14ac:dyDescent="0.25">
      <c r="A57" s="139" t="s">
        <v>2280</v>
      </c>
      <c r="B57" s="140">
        <v>1</v>
      </c>
      <c r="C57" s="140">
        <v>29</v>
      </c>
      <c r="D57" s="140">
        <v>174</v>
      </c>
      <c r="E57" s="140">
        <v>172</v>
      </c>
    </row>
    <row r="58" spans="1:5" x14ac:dyDescent="0.25">
      <c r="A58" s="139" t="s">
        <v>2282</v>
      </c>
      <c r="B58" s="140">
        <v>3</v>
      </c>
      <c r="C58" s="140">
        <v>368</v>
      </c>
      <c r="D58" s="140">
        <v>2208</v>
      </c>
      <c r="E58" s="140">
        <v>1833</v>
      </c>
    </row>
    <row r="59" spans="1:5" x14ac:dyDescent="0.25">
      <c r="A59" s="139" t="s">
        <v>2283</v>
      </c>
      <c r="B59" s="140">
        <v>1</v>
      </c>
      <c r="C59" s="140">
        <v>72</v>
      </c>
      <c r="D59" s="140">
        <v>0</v>
      </c>
      <c r="E59" s="140">
        <v>0</v>
      </c>
    </row>
    <row r="60" spans="1:5" x14ac:dyDescent="0.25">
      <c r="A60" s="138" t="s">
        <v>552</v>
      </c>
      <c r="B60" s="140">
        <v>14</v>
      </c>
      <c r="C60" s="140">
        <v>799</v>
      </c>
      <c r="D60" s="140">
        <v>3434</v>
      </c>
      <c r="E60" s="140">
        <v>3095</v>
      </c>
    </row>
    <row r="61" spans="1:5" x14ac:dyDescent="0.25">
      <c r="A61" s="139" t="s">
        <v>2281</v>
      </c>
      <c r="B61" s="140">
        <v>2</v>
      </c>
      <c r="C61" s="140">
        <v>82</v>
      </c>
      <c r="D61" s="140">
        <v>0</v>
      </c>
      <c r="E61" s="140">
        <v>0</v>
      </c>
    </row>
    <row r="62" spans="1:5" x14ac:dyDescent="0.25">
      <c r="A62" s="139" t="s">
        <v>2282</v>
      </c>
      <c r="B62" s="140">
        <v>8</v>
      </c>
      <c r="C62" s="140">
        <v>554</v>
      </c>
      <c r="D62" s="140">
        <v>2544</v>
      </c>
      <c r="E62" s="140">
        <v>2349</v>
      </c>
    </row>
    <row r="63" spans="1:5" x14ac:dyDescent="0.25">
      <c r="A63" s="139" t="s">
        <v>2640</v>
      </c>
      <c r="B63" s="140">
        <v>2</v>
      </c>
      <c r="C63" s="140">
        <v>62</v>
      </c>
      <c r="D63" s="140">
        <v>284</v>
      </c>
      <c r="E63" s="140">
        <v>156</v>
      </c>
    </row>
    <row r="64" spans="1:5" x14ac:dyDescent="0.25">
      <c r="A64" s="139" t="s">
        <v>2288</v>
      </c>
      <c r="B64" s="140">
        <v>2</v>
      </c>
      <c r="C64" s="140">
        <v>101</v>
      </c>
      <c r="D64" s="140">
        <v>606</v>
      </c>
      <c r="E64" s="140">
        <v>590</v>
      </c>
    </row>
    <row r="65" spans="1:5" x14ac:dyDescent="0.25">
      <c r="A65" s="138" t="s">
        <v>577</v>
      </c>
      <c r="B65" s="140">
        <v>58</v>
      </c>
      <c r="C65" s="140">
        <v>10393</v>
      </c>
      <c r="D65" s="140">
        <v>57380</v>
      </c>
      <c r="E65" s="140">
        <v>54298</v>
      </c>
    </row>
    <row r="66" spans="1:5" x14ac:dyDescent="0.25">
      <c r="A66" s="139" t="s">
        <v>2280</v>
      </c>
      <c r="B66" s="140">
        <v>8</v>
      </c>
      <c r="C66" s="140">
        <v>960</v>
      </c>
      <c r="D66" s="140">
        <v>5760</v>
      </c>
      <c r="E66" s="140">
        <v>5540</v>
      </c>
    </row>
    <row r="67" spans="1:5" x14ac:dyDescent="0.25">
      <c r="A67" s="139" t="s">
        <v>2641</v>
      </c>
      <c r="B67" s="140">
        <v>1</v>
      </c>
      <c r="C67" s="140">
        <v>240</v>
      </c>
      <c r="D67" s="140">
        <v>720</v>
      </c>
      <c r="E67" s="140">
        <v>633</v>
      </c>
    </row>
    <row r="68" spans="1:5" x14ac:dyDescent="0.25">
      <c r="A68" s="139" t="s">
        <v>2281</v>
      </c>
      <c r="B68" s="140">
        <v>3</v>
      </c>
      <c r="C68" s="140">
        <v>355</v>
      </c>
      <c r="D68" s="140">
        <v>0</v>
      </c>
      <c r="E68" s="140">
        <v>0</v>
      </c>
    </row>
    <row r="69" spans="1:5" x14ac:dyDescent="0.25">
      <c r="A69" s="139" t="s">
        <v>2286</v>
      </c>
      <c r="B69" s="140">
        <v>1</v>
      </c>
      <c r="C69" s="140">
        <v>194</v>
      </c>
      <c r="D69" s="140">
        <v>582</v>
      </c>
      <c r="E69" s="140">
        <v>385</v>
      </c>
    </row>
    <row r="70" spans="1:5" x14ac:dyDescent="0.25">
      <c r="A70" s="139" t="s">
        <v>2282</v>
      </c>
      <c r="B70" s="140">
        <v>38</v>
      </c>
      <c r="C70" s="140">
        <v>7124</v>
      </c>
      <c r="D70" s="140">
        <v>42130</v>
      </c>
      <c r="E70" s="140">
        <v>39858</v>
      </c>
    </row>
    <row r="71" spans="1:5" x14ac:dyDescent="0.25">
      <c r="A71" s="139" t="s">
        <v>2640</v>
      </c>
      <c r="B71" s="140">
        <v>1</v>
      </c>
      <c r="C71" s="140">
        <v>38</v>
      </c>
      <c r="D71" s="140">
        <v>76</v>
      </c>
      <c r="E71" s="140">
        <v>72</v>
      </c>
    </row>
    <row r="72" spans="1:5" x14ac:dyDescent="0.25">
      <c r="A72" s="139" t="s">
        <v>2283</v>
      </c>
      <c r="B72" s="140">
        <v>1</v>
      </c>
      <c r="C72" s="140">
        <v>130</v>
      </c>
      <c r="D72" s="140">
        <v>0</v>
      </c>
      <c r="E72" s="140">
        <v>0</v>
      </c>
    </row>
    <row r="73" spans="1:5" x14ac:dyDescent="0.25">
      <c r="A73" s="139" t="s">
        <v>2284</v>
      </c>
      <c r="B73" s="140">
        <v>5</v>
      </c>
      <c r="C73" s="140">
        <v>1352</v>
      </c>
      <c r="D73" s="140">
        <v>8112</v>
      </c>
      <c r="E73" s="140">
        <v>7810</v>
      </c>
    </row>
    <row r="74" spans="1:5" x14ac:dyDescent="0.25">
      <c r="A74" s="138" t="s">
        <v>680</v>
      </c>
      <c r="B74" s="140">
        <v>24</v>
      </c>
      <c r="C74" s="140">
        <v>2054</v>
      </c>
      <c r="D74" s="140">
        <v>11592</v>
      </c>
      <c r="E74" s="140">
        <v>10758</v>
      </c>
    </row>
    <row r="75" spans="1:5" x14ac:dyDescent="0.25">
      <c r="A75" s="139" t="s">
        <v>2280</v>
      </c>
      <c r="B75" s="140">
        <v>7</v>
      </c>
      <c r="C75" s="140">
        <v>592</v>
      </c>
      <c r="D75" s="140">
        <v>3552</v>
      </c>
      <c r="E75" s="140">
        <v>3378</v>
      </c>
    </row>
    <row r="76" spans="1:5" x14ac:dyDescent="0.25">
      <c r="A76" s="139" t="s">
        <v>2282</v>
      </c>
      <c r="B76" s="140">
        <v>12</v>
      </c>
      <c r="C76" s="140">
        <v>834</v>
      </c>
      <c r="D76" s="140">
        <v>5004</v>
      </c>
      <c r="E76" s="140">
        <v>4779</v>
      </c>
    </row>
    <row r="77" spans="1:5" x14ac:dyDescent="0.25">
      <c r="A77" s="139" t="s">
        <v>2283</v>
      </c>
      <c r="B77" s="140">
        <v>2</v>
      </c>
      <c r="C77" s="140">
        <v>122</v>
      </c>
      <c r="D77" s="140">
        <v>0</v>
      </c>
      <c r="E77" s="140">
        <v>0</v>
      </c>
    </row>
    <row r="78" spans="1:5" x14ac:dyDescent="0.25">
      <c r="A78" s="139" t="s">
        <v>2284</v>
      </c>
      <c r="B78" s="140">
        <v>3</v>
      </c>
      <c r="C78" s="140">
        <v>506</v>
      </c>
      <c r="D78" s="140">
        <v>3036</v>
      </c>
      <c r="E78" s="140">
        <v>2601</v>
      </c>
    </row>
    <row r="79" spans="1:5" x14ac:dyDescent="0.25">
      <c r="A79" s="138" t="s">
        <v>724</v>
      </c>
      <c r="B79" s="140">
        <v>5</v>
      </c>
      <c r="C79" s="140">
        <v>383</v>
      </c>
      <c r="D79" s="140">
        <v>2237</v>
      </c>
      <c r="E79" s="140">
        <v>2202</v>
      </c>
    </row>
    <row r="80" spans="1:5" x14ac:dyDescent="0.25">
      <c r="A80" s="139" t="s">
        <v>2286</v>
      </c>
      <c r="B80" s="140">
        <v>1</v>
      </c>
      <c r="C80" s="140">
        <v>61</v>
      </c>
      <c r="D80" s="140">
        <v>305</v>
      </c>
      <c r="E80" s="140">
        <v>303</v>
      </c>
    </row>
    <row r="81" spans="1:5" x14ac:dyDescent="0.25">
      <c r="A81" s="139" t="s">
        <v>2282</v>
      </c>
      <c r="B81" s="140">
        <v>3</v>
      </c>
      <c r="C81" s="140">
        <v>216</v>
      </c>
      <c r="D81" s="140">
        <v>1296</v>
      </c>
      <c r="E81" s="140">
        <v>1287</v>
      </c>
    </row>
    <row r="82" spans="1:5" x14ac:dyDescent="0.25">
      <c r="A82" s="139" t="s">
        <v>2284</v>
      </c>
      <c r="B82" s="140">
        <v>1</v>
      </c>
      <c r="C82" s="140">
        <v>106</v>
      </c>
      <c r="D82" s="140">
        <v>636</v>
      </c>
      <c r="E82" s="140">
        <v>612</v>
      </c>
    </row>
    <row r="83" spans="1:5" x14ac:dyDescent="0.25">
      <c r="A83" s="138" t="s">
        <v>731</v>
      </c>
      <c r="B83" s="140">
        <v>4</v>
      </c>
      <c r="C83" s="140">
        <v>137</v>
      </c>
      <c r="D83" s="140">
        <v>510</v>
      </c>
      <c r="E83" s="140">
        <v>484</v>
      </c>
    </row>
    <row r="84" spans="1:5" x14ac:dyDescent="0.25">
      <c r="A84" s="139" t="s">
        <v>2282</v>
      </c>
      <c r="B84" s="140">
        <v>3</v>
      </c>
      <c r="C84" s="140">
        <v>85</v>
      </c>
      <c r="D84" s="140">
        <v>510</v>
      </c>
      <c r="E84" s="140">
        <v>484</v>
      </c>
    </row>
    <row r="85" spans="1:5" x14ac:dyDescent="0.25">
      <c r="A85" s="139" t="s">
        <v>2283</v>
      </c>
      <c r="B85" s="140">
        <v>1</v>
      </c>
      <c r="C85" s="140">
        <v>52</v>
      </c>
      <c r="D85" s="140">
        <v>0</v>
      </c>
      <c r="E85" s="140">
        <v>0</v>
      </c>
    </row>
    <row r="86" spans="1:5" x14ac:dyDescent="0.25">
      <c r="A86" s="138" t="s">
        <v>736</v>
      </c>
      <c r="B86" s="140">
        <v>7</v>
      </c>
      <c r="C86" s="140">
        <v>469</v>
      </c>
      <c r="D86" s="140">
        <v>2534</v>
      </c>
      <c r="E86" s="140">
        <v>2385</v>
      </c>
    </row>
    <row r="87" spans="1:5" x14ac:dyDescent="0.25">
      <c r="A87" s="139" t="s">
        <v>2641</v>
      </c>
      <c r="B87" s="140">
        <v>1</v>
      </c>
      <c r="C87" s="140">
        <v>37</v>
      </c>
      <c r="D87" s="140">
        <v>74</v>
      </c>
      <c r="E87" s="140">
        <v>73</v>
      </c>
    </row>
    <row r="88" spans="1:5" x14ac:dyDescent="0.25">
      <c r="A88" s="139" t="s">
        <v>2282</v>
      </c>
      <c r="B88" s="140">
        <v>5</v>
      </c>
      <c r="C88" s="140">
        <v>376</v>
      </c>
      <c r="D88" s="140">
        <v>2124</v>
      </c>
      <c r="E88" s="140">
        <v>1984</v>
      </c>
    </row>
    <row r="89" spans="1:5" x14ac:dyDescent="0.25">
      <c r="A89" s="139" t="s">
        <v>2284</v>
      </c>
      <c r="B89" s="140">
        <v>1</v>
      </c>
      <c r="C89" s="140">
        <v>56</v>
      </c>
      <c r="D89" s="140">
        <v>336</v>
      </c>
      <c r="E89" s="140">
        <v>328</v>
      </c>
    </row>
    <row r="90" spans="1:5" x14ac:dyDescent="0.25">
      <c r="A90" s="138" t="s">
        <v>749</v>
      </c>
      <c r="B90" s="140">
        <v>1</v>
      </c>
      <c r="C90" s="140">
        <v>50</v>
      </c>
      <c r="D90" s="140">
        <v>0</v>
      </c>
      <c r="E90" s="140">
        <v>0</v>
      </c>
    </row>
    <row r="91" spans="1:5" x14ac:dyDescent="0.25">
      <c r="A91" s="139" t="s">
        <v>2283</v>
      </c>
      <c r="B91" s="140">
        <v>1</v>
      </c>
      <c r="C91" s="140">
        <v>50</v>
      </c>
      <c r="D91" s="140">
        <v>0</v>
      </c>
      <c r="E91" s="140">
        <v>0</v>
      </c>
    </row>
    <row r="92" spans="1:5" x14ac:dyDescent="0.25">
      <c r="A92" s="138" t="s">
        <v>751</v>
      </c>
      <c r="B92" s="140">
        <v>2</v>
      </c>
      <c r="C92" s="140">
        <v>101</v>
      </c>
      <c r="D92" s="140">
        <v>102</v>
      </c>
      <c r="E92" s="140">
        <v>91</v>
      </c>
    </row>
    <row r="93" spans="1:5" x14ac:dyDescent="0.25">
      <c r="A93" s="139" t="s">
        <v>2282</v>
      </c>
      <c r="B93" s="140">
        <v>1</v>
      </c>
      <c r="C93" s="140">
        <v>51</v>
      </c>
      <c r="D93" s="140">
        <v>102</v>
      </c>
      <c r="E93" s="140">
        <v>91</v>
      </c>
    </row>
    <row r="94" spans="1:5" x14ac:dyDescent="0.25">
      <c r="A94" s="139" t="s">
        <v>2283</v>
      </c>
      <c r="B94" s="140">
        <v>1</v>
      </c>
      <c r="C94" s="140">
        <v>50</v>
      </c>
      <c r="D94" s="140">
        <v>0</v>
      </c>
      <c r="E94" s="140">
        <v>0</v>
      </c>
    </row>
    <row r="95" spans="1:5" x14ac:dyDescent="0.25">
      <c r="A95" s="138" t="s">
        <v>754</v>
      </c>
      <c r="B95" s="140">
        <v>4</v>
      </c>
      <c r="C95" s="140">
        <v>109</v>
      </c>
      <c r="D95" s="140">
        <v>654</v>
      </c>
      <c r="E95" s="140">
        <v>597</v>
      </c>
    </row>
    <row r="96" spans="1:5" x14ac:dyDescent="0.25">
      <c r="A96" s="139" t="s">
        <v>2282</v>
      </c>
      <c r="B96" s="140">
        <v>4</v>
      </c>
      <c r="C96" s="140">
        <v>109</v>
      </c>
      <c r="D96" s="140">
        <v>654</v>
      </c>
      <c r="E96" s="140">
        <v>597</v>
      </c>
    </row>
    <row r="97" spans="1:5" x14ac:dyDescent="0.25">
      <c r="A97" s="138" t="s">
        <v>760</v>
      </c>
      <c r="B97" s="140">
        <v>6</v>
      </c>
      <c r="C97" s="140">
        <v>443</v>
      </c>
      <c r="D97" s="140">
        <v>2450</v>
      </c>
      <c r="E97" s="140">
        <v>2257</v>
      </c>
    </row>
    <row r="98" spans="1:5" x14ac:dyDescent="0.25">
      <c r="A98" s="139" t="s">
        <v>2280</v>
      </c>
      <c r="B98" s="140">
        <v>1</v>
      </c>
      <c r="C98" s="140">
        <v>67</v>
      </c>
      <c r="D98" s="140">
        <v>402</v>
      </c>
      <c r="E98" s="140">
        <v>394</v>
      </c>
    </row>
    <row r="99" spans="1:5" x14ac:dyDescent="0.25">
      <c r="A99" s="139" t="s">
        <v>2282</v>
      </c>
      <c r="B99" s="140">
        <v>3</v>
      </c>
      <c r="C99" s="140">
        <v>216</v>
      </c>
      <c r="D99" s="140">
        <v>1128</v>
      </c>
      <c r="E99" s="140">
        <v>1085</v>
      </c>
    </row>
    <row r="100" spans="1:5" x14ac:dyDescent="0.25">
      <c r="A100" s="139" t="s">
        <v>2284</v>
      </c>
      <c r="B100" s="140">
        <v>1</v>
      </c>
      <c r="C100" s="140">
        <v>40</v>
      </c>
      <c r="D100" s="140">
        <v>200</v>
      </c>
      <c r="E100" s="140">
        <v>190</v>
      </c>
    </row>
    <row r="101" spans="1:5" x14ac:dyDescent="0.25">
      <c r="A101" s="139" t="s">
        <v>2288</v>
      </c>
      <c r="B101" s="140">
        <v>1</v>
      </c>
      <c r="C101" s="140">
        <v>120</v>
      </c>
      <c r="D101" s="140">
        <v>720</v>
      </c>
      <c r="E101" s="140">
        <v>588</v>
      </c>
    </row>
    <row r="102" spans="1:5" x14ac:dyDescent="0.25">
      <c r="A102" s="138" t="s">
        <v>770</v>
      </c>
      <c r="B102" s="140">
        <v>7</v>
      </c>
      <c r="C102" s="140">
        <v>361</v>
      </c>
      <c r="D102" s="140">
        <v>2116</v>
      </c>
      <c r="E102" s="140">
        <v>1900</v>
      </c>
    </row>
    <row r="103" spans="1:5" x14ac:dyDescent="0.25">
      <c r="A103" s="139" t="s">
        <v>2280</v>
      </c>
      <c r="B103" s="140">
        <v>1</v>
      </c>
      <c r="C103" s="140">
        <v>36</v>
      </c>
      <c r="D103" s="140">
        <v>216</v>
      </c>
      <c r="E103" s="140">
        <v>216</v>
      </c>
    </row>
    <row r="104" spans="1:5" x14ac:dyDescent="0.25">
      <c r="A104" s="139" t="s">
        <v>2641</v>
      </c>
      <c r="B104" s="140">
        <v>1</v>
      </c>
      <c r="C104" s="140">
        <v>50</v>
      </c>
      <c r="D104" s="140">
        <v>250</v>
      </c>
      <c r="E104" s="140">
        <v>77</v>
      </c>
    </row>
    <row r="105" spans="1:5" x14ac:dyDescent="0.25">
      <c r="A105" s="139" t="s">
        <v>2282</v>
      </c>
      <c r="B105" s="140">
        <v>1</v>
      </c>
      <c r="C105" s="140">
        <v>32</v>
      </c>
      <c r="D105" s="140">
        <v>192</v>
      </c>
      <c r="E105" s="140">
        <v>189</v>
      </c>
    </row>
    <row r="106" spans="1:5" x14ac:dyDescent="0.25">
      <c r="A106" s="139" t="s">
        <v>2288</v>
      </c>
      <c r="B106" s="140">
        <v>2</v>
      </c>
      <c r="C106" s="140">
        <v>179</v>
      </c>
      <c r="D106" s="140">
        <v>1074</v>
      </c>
      <c r="E106" s="140">
        <v>1059</v>
      </c>
    </row>
    <row r="107" spans="1:5" x14ac:dyDescent="0.25">
      <c r="A107" s="139" t="s">
        <v>2289</v>
      </c>
      <c r="B107" s="140">
        <v>2</v>
      </c>
      <c r="C107" s="140">
        <v>64</v>
      </c>
      <c r="D107" s="140">
        <v>384</v>
      </c>
      <c r="E107" s="140">
        <v>359</v>
      </c>
    </row>
    <row r="108" spans="1:5" x14ac:dyDescent="0.25">
      <c r="A108" s="138" t="s">
        <v>782</v>
      </c>
      <c r="B108" s="140">
        <v>18</v>
      </c>
      <c r="C108" s="140">
        <v>1752</v>
      </c>
      <c r="D108" s="140">
        <v>8196</v>
      </c>
      <c r="E108" s="140">
        <v>7975</v>
      </c>
    </row>
    <row r="109" spans="1:5" x14ac:dyDescent="0.25">
      <c r="A109" s="139" t="s">
        <v>2280</v>
      </c>
      <c r="B109" s="140">
        <v>3</v>
      </c>
      <c r="C109" s="140">
        <v>174</v>
      </c>
      <c r="D109" s="140">
        <v>1044</v>
      </c>
      <c r="E109" s="140">
        <v>1030</v>
      </c>
    </row>
    <row r="110" spans="1:5" x14ac:dyDescent="0.25">
      <c r="A110" s="139" t="s">
        <v>2281</v>
      </c>
      <c r="B110" s="140">
        <v>1</v>
      </c>
      <c r="C110" s="140">
        <v>92</v>
      </c>
      <c r="D110" s="140">
        <v>0</v>
      </c>
      <c r="E110" s="140">
        <v>0</v>
      </c>
    </row>
    <row r="111" spans="1:5" x14ac:dyDescent="0.25">
      <c r="A111" s="139" t="s">
        <v>2286</v>
      </c>
      <c r="B111" s="140">
        <v>1</v>
      </c>
      <c r="C111" s="140">
        <v>103</v>
      </c>
      <c r="D111" s="140">
        <v>618</v>
      </c>
      <c r="E111" s="140">
        <v>602</v>
      </c>
    </row>
    <row r="112" spans="1:5" x14ac:dyDescent="0.25">
      <c r="A112" s="139" t="s">
        <v>2282</v>
      </c>
      <c r="B112" s="140">
        <v>10</v>
      </c>
      <c r="C112" s="140">
        <v>1089</v>
      </c>
      <c r="D112" s="140">
        <v>6534</v>
      </c>
      <c r="E112" s="140">
        <v>6343</v>
      </c>
    </row>
    <row r="113" spans="1:5" x14ac:dyDescent="0.25">
      <c r="A113" s="139" t="s">
        <v>2283</v>
      </c>
      <c r="B113" s="140">
        <v>3</v>
      </c>
      <c r="C113" s="140">
        <v>294</v>
      </c>
      <c r="D113" s="140">
        <v>0</v>
      </c>
      <c r="E113" s="140">
        <v>0</v>
      </c>
    </row>
    <row r="114" spans="1:5" x14ac:dyDescent="0.25">
      <c r="A114" s="138" t="s">
        <v>809</v>
      </c>
      <c r="B114" s="140">
        <v>17</v>
      </c>
      <c r="C114" s="140">
        <v>902</v>
      </c>
      <c r="D114" s="140">
        <v>4608</v>
      </c>
      <c r="E114" s="140">
        <v>4142</v>
      </c>
    </row>
    <row r="115" spans="1:5" x14ac:dyDescent="0.25">
      <c r="A115" s="139" t="s">
        <v>2280</v>
      </c>
      <c r="B115" s="140">
        <v>1</v>
      </c>
      <c r="C115" s="140">
        <v>122</v>
      </c>
      <c r="D115" s="140">
        <v>732</v>
      </c>
      <c r="E115" s="140">
        <v>716</v>
      </c>
    </row>
    <row r="116" spans="1:5" x14ac:dyDescent="0.25">
      <c r="A116" s="139" t="s">
        <v>2282</v>
      </c>
      <c r="B116" s="140">
        <v>10</v>
      </c>
      <c r="C116" s="140">
        <v>486</v>
      </c>
      <c r="D116" s="140">
        <v>2916</v>
      </c>
      <c r="E116" s="140">
        <v>2592</v>
      </c>
    </row>
    <row r="117" spans="1:5" x14ac:dyDescent="0.25">
      <c r="A117" s="139" t="s">
        <v>2283</v>
      </c>
      <c r="B117" s="140">
        <v>3</v>
      </c>
      <c r="C117" s="140">
        <v>134</v>
      </c>
      <c r="D117" s="140">
        <v>0</v>
      </c>
      <c r="E117" s="140">
        <v>0</v>
      </c>
    </row>
    <row r="118" spans="1:5" x14ac:dyDescent="0.25">
      <c r="A118" s="139" t="s">
        <v>2288</v>
      </c>
      <c r="B118" s="140">
        <v>3</v>
      </c>
      <c r="C118" s="140">
        <v>160</v>
      </c>
      <c r="D118" s="140">
        <v>960</v>
      </c>
      <c r="E118" s="140">
        <v>834</v>
      </c>
    </row>
    <row r="119" spans="1:5" x14ac:dyDescent="0.25">
      <c r="A119" s="138" t="s">
        <v>838</v>
      </c>
      <c r="B119" s="140">
        <v>100</v>
      </c>
      <c r="C119" s="140">
        <v>17181</v>
      </c>
      <c r="D119" s="140">
        <v>93926</v>
      </c>
      <c r="E119" s="140">
        <v>91665</v>
      </c>
    </row>
    <row r="120" spans="1:5" x14ac:dyDescent="0.25">
      <c r="A120" s="139" t="s">
        <v>2280</v>
      </c>
      <c r="B120" s="140">
        <v>10</v>
      </c>
      <c r="C120" s="140">
        <v>1519</v>
      </c>
      <c r="D120" s="140">
        <v>9114</v>
      </c>
      <c r="E120" s="140">
        <v>9021</v>
      </c>
    </row>
    <row r="121" spans="1:5" x14ac:dyDescent="0.25">
      <c r="A121" s="139" t="s">
        <v>2281</v>
      </c>
      <c r="B121" s="140">
        <v>2</v>
      </c>
      <c r="C121" s="140">
        <v>241</v>
      </c>
      <c r="D121" s="140">
        <v>0</v>
      </c>
      <c r="E121" s="140">
        <v>0</v>
      </c>
    </row>
    <row r="122" spans="1:5" x14ac:dyDescent="0.25">
      <c r="A122" s="139" t="s">
        <v>2286</v>
      </c>
      <c r="B122" s="140">
        <v>2</v>
      </c>
      <c r="C122" s="140">
        <v>312</v>
      </c>
      <c r="D122" s="140">
        <v>1872</v>
      </c>
      <c r="E122" s="140">
        <v>1838</v>
      </c>
    </row>
    <row r="123" spans="1:5" x14ac:dyDescent="0.25">
      <c r="A123" s="139" t="s">
        <v>2282</v>
      </c>
      <c r="B123" s="140">
        <v>62</v>
      </c>
      <c r="C123" s="140">
        <v>11119</v>
      </c>
      <c r="D123" s="140">
        <v>62846</v>
      </c>
      <c r="E123" s="140">
        <v>61363</v>
      </c>
    </row>
    <row r="124" spans="1:5" x14ac:dyDescent="0.25">
      <c r="A124" s="139" t="s">
        <v>2283</v>
      </c>
      <c r="B124" s="140">
        <v>3</v>
      </c>
      <c r="C124" s="140">
        <v>426</v>
      </c>
      <c r="D124" s="140">
        <v>0</v>
      </c>
      <c r="E124" s="140">
        <v>0</v>
      </c>
    </row>
    <row r="125" spans="1:5" x14ac:dyDescent="0.25">
      <c r="A125" s="139" t="s">
        <v>2284</v>
      </c>
      <c r="B125" s="140">
        <v>15</v>
      </c>
      <c r="C125" s="140">
        <v>2978</v>
      </c>
      <c r="D125" s="140">
        <v>17796</v>
      </c>
      <c r="E125" s="140">
        <v>17180</v>
      </c>
    </row>
    <row r="126" spans="1:5" x14ac:dyDescent="0.25">
      <c r="A126" s="139" t="s">
        <v>2287</v>
      </c>
      <c r="B126" s="140">
        <v>1</v>
      </c>
      <c r="C126" s="140">
        <v>203</v>
      </c>
      <c r="D126" s="140">
        <v>0</v>
      </c>
      <c r="E126" s="140">
        <v>0</v>
      </c>
    </row>
    <row r="127" spans="1:5" x14ac:dyDescent="0.25">
      <c r="A127" s="139" t="s">
        <v>2288</v>
      </c>
      <c r="B127" s="140">
        <v>4</v>
      </c>
      <c r="C127" s="140">
        <v>356</v>
      </c>
      <c r="D127" s="140">
        <v>2136</v>
      </c>
      <c r="E127" s="140">
        <v>2109</v>
      </c>
    </row>
    <row r="128" spans="1:5" x14ac:dyDescent="0.25">
      <c r="A128" s="139" t="s">
        <v>2289</v>
      </c>
      <c r="B128" s="140">
        <v>1</v>
      </c>
      <c r="C128" s="140">
        <v>27</v>
      </c>
      <c r="D128" s="140">
        <v>162</v>
      </c>
      <c r="E128" s="140">
        <v>154</v>
      </c>
    </row>
    <row r="129" spans="1:5" x14ac:dyDescent="0.25">
      <c r="A129" s="138" t="s">
        <v>998</v>
      </c>
      <c r="B129" s="140">
        <v>2</v>
      </c>
      <c r="C129" s="140">
        <v>38</v>
      </c>
      <c r="D129" s="140">
        <v>228</v>
      </c>
      <c r="E129" s="140">
        <v>216</v>
      </c>
    </row>
    <row r="130" spans="1:5" x14ac:dyDescent="0.25">
      <c r="A130" s="139" t="s">
        <v>2282</v>
      </c>
      <c r="B130" s="140">
        <v>2</v>
      </c>
      <c r="C130" s="140">
        <v>38</v>
      </c>
      <c r="D130" s="140">
        <v>228</v>
      </c>
      <c r="E130" s="140">
        <v>216</v>
      </c>
    </row>
    <row r="131" spans="1:5" x14ac:dyDescent="0.25">
      <c r="A131" s="138" t="s">
        <v>1002</v>
      </c>
      <c r="B131" s="140">
        <v>17</v>
      </c>
      <c r="C131" s="140">
        <v>2269</v>
      </c>
      <c r="D131" s="140">
        <v>13614</v>
      </c>
      <c r="E131" s="140">
        <v>13073</v>
      </c>
    </row>
    <row r="132" spans="1:5" x14ac:dyDescent="0.25">
      <c r="A132" s="139" t="s">
        <v>2280</v>
      </c>
      <c r="B132" s="140">
        <v>5</v>
      </c>
      <c r="C132" s="140">
        <v>475</v>
      </c>
      <c r="D132" s="140">
        <v>2850</v>
      </c>
      <c r="E132" s="140">
        <v>2768</v>
      </c>
    </row>
    <row r="133" spans="1:5" x14ac:dyDescent="0.25">
      <c r="A133" s="139" t="s">
        <v>2282</v>
      </c>
      <c r="B133" s="140">
        <v>9</v>
      </c>
      <c r="C133" s="140">
        <v>1483</v>
      </c>
      <c r="D133" s="140">
        <v>8898</v>
      </c>
      <c r="E133" s="140">
        <v>8604</v>
      </c>
    </row>
    <row r="134" spans="1:5" x14ac:dyDescent="0.25">
      <c r="A134" s="139" t="s">
        <v>2288</v>
      </c>
      <c r="B134" s="140">
        <v>2</v>
      </c>
      <c r="C134" s="140">
        <v>240</v>
      </c>
      <c r="D134" s="140">
        <v>1440</v>
      </c>
      <c r="E134" s="140">
        <v>1291</v>
      </c>
    </row>
    <row r="135" spans="1:5" x14ac:dyDescent="0.25">
      <c r="A135" s="139" t="s">
        <v>2289</v>
      </c>
      <c r="B135" s="140">
        <v>1</v>
      </c>
      <c r="C135" s="140">
        <v>71</v>
      </c>
      <c r="D135" s="140">
        <v>426</v>
      </c>
      <c r="E135" s="140">
        <v>410</v>
      </c>
    </row>
    <row r="136" spans="1:5" x14ac:dyDescent="0.25">
      <c r="A136" s="138" t="s">
        <v>1030</v>
      </c>
      <c r="B136" s="140">
        <v>10</v>
      </c>
      <c r="C136" s="140">
        <v>579</v>
      </c>
      <c r="D136" s="140">
        <v>3474</v>
      </c>
      <c r="E136" s="140">
        <v>3318</v>
      </c>
    </row>
    <row r="137" spans="1:5" x14ac:dyDescent="0.25">
      <c r="A137" s="139" t="s">
        <v>2286</v>
      </c>
      <c r="B137" s="140">
        <v>1</v>
      </c>
      <c r="C137" s="140">
        <v>76</v>
      </c>
      <c r="D137" s="140">
        <v>456</v>
      </c>
      <c r="E137" s="140">
        <v>415</v>
      </c>
    </row>
    <row r="138" spans="1:5" x14ac:dyDescent="0.25">
      <c r="A138" s="139" t="s">
        <v>2282</v>
      </c>
      <c r="B138" s="140">
        <v>9</v>
      </c>
      <c r="C138" s="140">
        <v>503</v>
      </c>
      <c r="D138" s="140">
        <v>3018</v>
      </c>
      <c r="E138" s="140">
        <v>2903</v>
      </c>
    </row>
    <row r="139" spans="1:5" x14ac:dyDescent="0.25">
      <c r="A139" s="138" t="s">
        <v>1048</v>
      </c>
      <c r="B139" s="140">
        <v>2</v>
      </c>
      <c r="C139" s="140">
        <v>75</v>
      </c>
      <c r="D139" s="140">
        <v>294</v>
      </c>
      <c r="E139" s="140">
        <v>279</v>
      </c>
    </row>
    <row r="140" spans="1:5" x14ac:dyDescent="0.25">
      <c r="A140" s="139" t="s">
        <v>2282</v>
      </c>
      <c r="B140" s="140">
        <v>1</v>
      </c>
      <c r="C140" s="140">
        <v>36</v>
      </c>
      <c r="D140" s="140">
        <v>216</v>
      </c>
      <c r="E140" s="140">
        <v>202</v>
      </c>
    </row>
    <row r="141" spans="1:5" x14ac:dyDescent="0.25">
      <c r="A141" s="139" t="s">
        <v>2640</v>
      </c>
      <c r="B141" s="140">
        <v>1</v>
      </c>
      <c r="C141" s="140">
        <v>39</v>
      </c>
      <c r="D141" s="140">
        <v>78</v>
      </c>
      <c r="E141" s="140">
        <v>77</v>
      </c>
    </row>
    <row r="142" spans="1:5" x14ac:dyDescent="0.25">
      <c r="A142" s="138" t="s">
        <v>1052</v>
      </c>
      <c r="B142" s="140">
        <v>30</v>
      </c>
      <c r="C142" s="140">
        <v>3115</v>
      </c>
      <c r="D142" s="140">
        <v>18272</v>
      </c>
      <c r="E142" s="140">
        <v>17624</v>
      </c>
    </row>
    <row r="143" spans="1:5" x14ac:dyDescent="0.25">
      <c r="A143" s="139" t="s">
        <v>2280</v>
      </c>
      <c r="B143" s="140">
        <v>6</v>
      </c>
      <c r="C143" s="140">
        <v>450</v>
      </c>
      <c r="D143" s="140">
        <v>2470</v>
      </c>
      <c r="E143" s="140">
        <v>2407</v>
      </c>
    </row>
    <row r="144" spans="1:5" x14ac:dyDescent="0.25">
      <c r="A144" s="139" t="s">
        <v>2641</v>
      </c>
      <c r="B144" s="140">
        <v>1</v>
      </c>
      <c r="C144" s="140">
        <v>47</v>
      </c>
      <c r="D144" s="140">
        <v>94</v>
      </c>
      <c r="E144" s="140">
        <v>84</v>
      </c>
    </row>
    <row r="145" spans="1:5" x14ac:dyDescent="0.25">
      <c r="A145" s="139" t="s">
        <v>2282</v>
      </c>
      <c r="B145" s="140">
        <v>19</v>
      </c>
      <c r="C145" s="140">
        <v>2162</v>
      </c>
      <c r="D145" s="140">
        <v>12972</v>
      </c>
      <c r="E145" s="140">
        <v>12533</v>
      </c>
    </row>
    <row r="146" spans="1:5" x14ac:dyDescent="0.25">
      <c r="A146" s="139" t="s">
        <v>2284</v>
      </c>
      <c r="B146" s="140">
        <v>4</v>
      </c>
      <c r="C146" s="140">
        <v>456</v>
      </c>
      <c r="D146" s="140">
        <v>2736</v>
      </c>
      <c r="E146" s="140">
        <v>2600</v>
      </c>
    </row>
    <row r="147" spans="1:5" x14ac:dyDescent="0.25">
      <c r="A147" s="138" t="s">
        <v>1095</v>
      </c>
      <c r="B147" s="140">
        <v>27</v>
      </c>
      <c r="C147" s="140">
        <v>4096</v>
      </c>
      <c r="D147" s="140">
        <v>23856</v>
      </c>
      <c r="E147" s="140">
        <v>22821</v>
      </c>
    </row>
    <row r="148" spans="1:5" x14ac:dyDescent="0.25">
      <c r="A148" s="139" t="s">
        <v>2280</v>
      </c>
      <c r="B148" s="140">
        <v>5</v>
      </c>
      <c r="C148" s="140">
        <v>552</v>
      </c>
      <c r="D148" s="140">
        <v>3192</v>
      </c>
      <c r="E148" s="140">
        <v>3155</v>
      </c>
    </row>
    <row r="149" spans="1:5" x14ac:dyDescent="0.25">
      <c r="A149" s="139" t="s">
        <v>2281</v>
      </c>
      <c r="B149" s="140">
        <v>1</v>
      </c>
      <c r="C149" s="140">
        <v>100</v>
      </c>
      <c r="D149" s="140">
        <v>0</v>
      </c>
      <c r="E149" s="140">
        <v>0</v>
      </c>
    </row>
    <row r="150" spans="1:5" x14ac:dyDescent="0.25">
      <c r="A150" s="139" t="s">
        <v>2282</v>
      </c>
      <c r="B150" s="140">
        <v>18</v>
      </c>
      <c r="C150" s="140">
        <v>2926</v>
      </c>
      <c r="D150" s="140">
        <v>17556</v>
      </c>
      <c r="E150" s="140">
        <v>16788</v>
      </c>
    </row>
    <row r="151" spans="1:5" x14ac:dyDescent="0.25">
      <c r="A151" s="139" t="s">
        <v>2284</v>
      </c>
      <c r="B151" s="140">
        <v>1</v>
      </c>
      <c r="C151" s="140">
        <v>350</v>
      </c>
      <c r="D151" s="140">
        <v>2100</v>
      </c>
      <c r="E151" s="140">
        <v>1970</v>
      </c>
    </row>
    <row r="152" spans="1:5" x14ac:dyDescent="0.25">
      <c r="A152" s="139" t="s">
        <v>2642</v>
      </c>
      <c r="B152" s="140">
        <v>1</v>
      </c>
      <c r="C152" s="140">
        <v>88</v>
      </c>
      <c r="D152" s="140">
        <v>528</v>
      </c>
      <c r="E152" s="140">
        <v>430</v>
      </c>
    </row>
    <row r="153" spans="1:5" x14ac:dyDescent="0.25">
      <c r="A153" s="139" t="s">
        <v>2289</v>
      </c>
      <c r="B153" s="140">
        <v>1</v>
      </c>
      <c r="C153" s="140">
        <v>80</v>
      </c>
      <c r="D153" s="140">
        <v>480</v>
      </c>
      <c r="E153" s="140">
        <v>478</v>
      </c>
    </row>
    <row r="154" spans="1:5" x14ac:dyDescent="0.25">
      <c r="A154" s="138" t="s">
        <v>1140</v>
      </c>
      <c r="B154" s="140">
        <v>16</v>
      </c>
      <c r="C154" s="140">
        <v>2661</v>
      </c>
      <c r="D154" s="140">
        <v>13990</v>
      </c>
      <c r="E154" s="140">
        <v>12875</v>
      </c>
    </row>
    <row r="155" spans="1:5" x14ac:dyDescent="0.25">
      <c r="A155" s="139" t="s">
        <v>2280</v>
      </c>
      <c r="B155" s="140">
        <v>1</v>
      </c>
      <c r="C155" s="140">
        <v>150</v>
      </c>
      <c r="D155" s="140">
        <v>900</v>
      </c>
      <c r="E155" s="140">
        <v>866</v>
      </c>
    </row>
    <row r="156" spans="1:5" x14ac:dyDescent="0.25">
      <c r="A156" s="139" t="s">
        <v>2641</v>
      </c>
      <c r="B156" s="140">
        <v>1</v>
      </c>
      <c r="C156" s="140">
        <v>112</v>
      </c>
      <c r="D156" s="140">
        <v>224</v>
      </c>
      <c r="E156" s="140">
        <v>41</v>
      </c>
    </row>
    <row r="157" spans="1:5" x14ac:dyDescent="0.25">
      <c r="A157" s="139" t="s">
        <v>2281</v>
      </c>
      <c r="B157" s="140">
        <v>1</v>
      </c>
      <c r="C157" s="140">
        <v>108</v>
      </c>
      <c r="D157" s="140">
        <v>0</v>
      </c>
      <c r="E157" s="140">
        <v>0</v>
      </c>
    </row>
    <row r="158" spans="1:5" x14ac:dyDescent="0.25">
      <c r="A158" s="139" t="s">
        <v>2282</v>
      </c>
      <c r="B158" s="140">
        <v>8</v>
      </c>
      <c r="C158" s="140">
        <v>1133</v>
      </c>
      <c r="D158" s="140">
        <v>6798</v>
      </c>
      <c r="E158" s="140">
        <v>6243</v>
      </c>
    </row>
    <row r="159" spans="1:5" x14ac:dyDescent="0.25">
      <c r="A159" s="139" t="s">
        <v>2284</v>
      </c>
      <c r="B159" s="140">
        <v>4</v>
      </c>
      <c r="C159" s="140">
        <v>1070</v>
      </c>
      <c r="D159" s="140">
        <v>6068</v>
      </c>
      <c r="E159" s="140">
        <v>5725</v>
      </c>
    </row>
    <row r="160" spans="1:5" x14ac:dyDescent="0.25">
      <c r="A160" s="139" t="s">
        <v>2287</v>
      </c>
      <c r="B160" s="140">
        <v>1</v>
      </c>
      <c r="C160" s="140">
        <v>88</v>
      </c>
      <c r="D160" s="140">
        <v>0</v>
      </c>
      <c r="E160" s="140">
        <v>0</v>
      </c>
    </row>
    <row r="161" spans="1:5" x14ac:dyDescent="0.25">
      <c r="A161" s="138" t="s">
        <v>1169</v>
      </c>
      <c r="B161" s="140">
        <v>5</v>
      </c>
      <c r="C161" s="140">
        <v>233</v>
      </c>
      <c r="D161" s="140">
        <v>1398</v>
      </c>
      <c r="E161" s="140">
        <v>1347</v>
      </c>
    </row>
    <row r="162" spans="1:5" x14ac:dyDescent="0.25">
      <c r="A162" s="139" t="s">
        <v>2282</v>
      </c>
      <c r="B162" s="140">
        <v>5</v>
      </c>
      <c r="C162" s="140">
        <v>233</v>
      </c>
      <c r="D162" s="140">
        <v>1398</v>
      </c>
      <c r="E162" s="140">
        <v>1347</v>
      </c>
    </row>
    <row r="163" spans="1:5" x14ac:dyDescent="0.25">
      <c r="A163" s="138" t="s">
        <v>1176</v>
      </c>
      <c r="B163" s="140">
        <v>3</v>
      </c>
      <c r="C163" s="140">
        <v>116</v>
      </c>
      <c r="D163" s="140">
        <v>696</v>
      </c>
      <c r="E163" s="140">
        <v>625</v>
      </c>
    </row>
    <row r="164" spans="1:5" x14ac:dyDescent="0.25">
      <c r="A164" s="139" t="s">
        <v>2282</v>
      </c>
      <c r="B164" s="140">
        <v>3</v>
      </c>
      <c r="C164" s="140">
        <v>116</v>
      </c>
      <c r="D164" s="140">
        <v>696</v>
      </c>
      <c r="E164" s="140">
        <v>625</v>
      </c>
    </row>
    <row r="165" spans="1:5" x14ac:dyDescent="0.25">
      <c r="A165" s="138" t="s">
        <v>1180</v>
      </c>
      <c r="B165" s="140">
        <v>21</v>
      </c>
      <c r="C165" s="140">
        <v>2988</v>
      </c>
      <c r="D165" s="140">
        <v>17246</v>
      </c>
      <c r="E165" s="140">
        <v>16650</v>
      </c>
    </row>
    <row r="166" spans="1:5" x14ac:dyDescent="0.25">
      <c r="A166" s="139" t="s">
        <v>2280</v>
      </c>
      <c r="B166" s="140">
        <v>1</v>
      </c>
      <c r="C166" s="140">
        <v>36</v>
      </c>
      <c r="D166" s="140">
        <v>216</v>
      </c>
      <c r="E166" s="140">
        <v>216</v>
      </c>
    </row>
    <row r="167" spans="1:5" x14ac:dyDescent="0.25">
      <c r="A167" s="139" t="s">
        <v>2281</v>
      </c>
      <c r="B167" s="140">
        <v>1</v>
      </c>
      <c r="C167" s="140">
        <v>72</v>
      </c>
      <c r="D167" s="140">
        <v>0</v>
      </c>
      <c r="E167" s="140">
        <v>0</v>
      </c>
    </row>
    <row r="168" spans="1:5" x14ac:dyDescent="0.25">
      <c r="A168" s="139" t="s">
        <v>2286</v>
      </c>
      <c r="B168" s="140">
        <v>1</v>
      </c>
      <c r="C168" s="140">
        <v>204</v>
      </c>
      <c r="D168" s="140">
        <v>1224</v>
      </c>
      <c r="E168" s="140">
        <v>1214</v>
      </c>
    </row>
    <row r="169" spans="1:5" x14ac:dyDescent="0.25">
      <c r="A169" s="139" t="s">
        <v>2282</v>
      </c>
      <c r="B169" s="140">
        <v>16</v>
      </c>
      <c r="C169" s="140">
        <v>2468</v>
      </c>
      <c r="D169" s="140">
        <v>14558</v>
      </c>
      <c r="E169" s="140">
        <v>13994</v>
      </c>
    </row>
    <row r="170" spans="1:5" x14ac:dyDescent="0.25">
      <c r="A170" s="139" t="s">
        <v>2288</v>
      </c>
      <c r="B170" s="140">
        <v>2</v>
      </c>
      <c r="C170" s="140">
        <v>208</v>
      </c>
      <c r="D170" s="140">
        <v>1248</v>
      </c>
      <c r="E170" s="140">
        <v>1226</v>
      </c>
    </row>
    <row r="171" spans="1:5" x14ac:dyDescent="0.25">
      <c r="A171" s="138" t="s">
        <v>1211</v>
      </c>
      <c r="B171" s="140">
        <v>18</v>
      </c>
      <c r="C171" s="140">
        <v>1757</v>
      </c>
      <c r="D171" s="140">
        <v>9786</v>
      </c>
      <c r="E171" s="140">
        <v>9371</v>
      </c>
    </row>
    <row r="172" spans="1:5" x14ac:dyDescent="0.25">
      <c r="A172" s="139" t="s">
        <v>2280</v>
      </c>
      <c r="B172" s="140">
        <v>2</v>
      </c>
      <c r="C172" s="140">
        <v>208</v>
      </c>
      <c r="D172" s="140">
        <v>1104</v>
      </c>
      <c r="E172" s="140">
        <v>1077</v>
      </c>
    </row>
    <row r="173" spans="1:5" x14ac:dyDescent="0.25">
      <c r="A173" s="139" t="s">
        <v>2281</v>
      </c>
      <c r="B173" s="140">
        <v>1</v>
      </c>
      <c r="C173" s="140">
        <v>90</v>
      </c>
      <c r="D173" s="140">
        <v>0</v>
      </c>
      <c r="E173" s="140">
        <v>0</v>
      </c>
    </row>
    <row r="174" spans="1:5" x14ac:dyDescent="0.25">
      <c r="A174" s="139" t="s">
        <v>2282</v>
      </c>
      <c r="B174" s="140">
        <v>12</v>
      </c>
      <c r="C174" s="140">
        <v>1204</v>
      </c>
      <c r="D174" s="140">
        <v>7224</v>
      </c>
      <c r="E174" s="140">
        <v>6879</v>
      </c>
    </row>
    <row r="175" spans="1:5" x14ac:dyDescent="0.25">
      <c r="A175" s="139" t="s">
        <v>2284</v>
      </c>
      <c r="B175" s="140">
        <v>2</v>
      </c>
      <c r="C175" s="140">
        <v>131</v>
      </c>
      <c r="D175" s="140">
        <v>714</v>
      </c>
      <c r="E175" s="140">
        <v>700</v>
      </c>
    </row>
    <row r="176" spans="1:5" x14ac:dyDescent="0.25">
      <c r="A176" s="139" t="s">
        <v>2288</v>
      </c>
      <c r="B176" s="140">
        <v>1</v>
      </c>
      <c r="C176" s="140">
        <v>124</v>
      </c>
      <c r="D176" s="140">
        <v>744</v>
      </c>
      <c r="E176" s="140">
        <v>715</v>
      </c>
    </row>
    <row r="177" spans="1:5" x14ac:dyDescent="0.25">
      <c r="A177" s="138" t="s">
        <v>1235</v>
      </c>
      <c r="B177" s="140">
        <v>6</v>
      </c>
      <c r="C177" s="140">
        <v>858</v>
      </c>
      <c r="D177" s="140">
        <v>5148</v>
      </c>
      <c r="E177" s="140">
        <v>5065</v>
      </c>
    </row>
    <row r="178" spans="1:5" x14ac:dyDescent="0.25">
      <c r="A178" s="139" t="s">
        <v>2282</v>
      </c>
      <c r="B178" s="140">
        <v>5</v>
      </c>
      <c r="C178" s="140">
        <v>825</v>
      </c>
      <c r="D178" s="140">
        <v>4950</v>
      </c>
      <c r="E178" s="140">
        <v>4877</v>
      </c>
    </row>
    <row r="179" spans="1:5" x14ac:dyDescent="0.25">
      <c r="A179" s="139" t="s">
        <v>2284</v>
      </c>
      <c r="B179" s="140">
        <v>1</v>
      </c>
      <c r="C179" s="140">
        <v>33</v>
      </c>
      <c r="D179" s="140">
        <v>198</v>
      </c>
      <c r="E179" s="140">
        <v>188</v>
      </c>
    </row>
    <row r="180" spans="1:5" x14ac:dyDescent="0.25">
      <c r="A180" s="138" t="s">
        <v>1247</v>
      </c>
      <c r="B180" s="140">
        <v>236</v>
      </c>
      <c r="C180" s="140">
        <v>32928</v>
      </c>
      <c r="D180" s="140">
        <v>173043</v>
      </c>
      <c r="E180" s="140">
        <v>168768</v>
      </c>
    </row>
    <row r="181" spans="1:5" x14ac:dyDescent="0.25">
      <c r="A181" s="139" t="s">
        <v>2280</v>
      </c>
      <c r="B181" s="140">
        <v>41</v>
      </c>
      <c r="C181" s="140">
        <v>4363</v>
      </c>
      <c r="D181" s="140">
        <v>25879</v>
      </c>
      <c r="E181" s="140">
        <v>25552</v>
      </c>
    </row>
    <row r="182" spans="1:5" x14ac:dyDescent="0.25">
      <c r="A182" s="139" t="s">
        <v>2641</v>
      </c>
      <c r="B182" s="140">
        <v>1</v>
      </c>
      <c r="C182" s="140">
        <v>133</v>
      </c>
      <c r="D182" s="140">
        <v>532</v>
      </c>
      <c r="E182" s="140">
        <v>457</v>
      </c>
    </row>
    <row r="183" spans="1:5" x14ac:dyDescent="0.25">
      <c r="A183" s="139" t="s">
        <v>2281</v>
      </c>
      <c r="B183" s="140">
        <v>8</v>
      </c>
      <c r="C183" s="140">
        <v>901</v>
      </c>
      <c r="D183" s="140">
        <v>0</v>
      </c>
      <c r="E183" s="140">
        <v>0</v>
      </c>
    </row>
    <row r="184" spans="1:5" x14ac:dyDescent="0.25">
      <c r="A184" s="139" t="s">
        <v>2286</v>
      </c>
      <c r="B184" s="140">
        <v>3</v>
      </c>
      <c r="C184" s="140">
        <v>361</v>
      </c>
      <c r="D184" s="140">
        <v>2166</v>
      </c>
      <c r="E184" s="140">
        <v>2139</v>
      </c>
    </row>
    <row r="185" spans="1:5" x14ac:dyDescent="0.25">
      <c r="A185" s="139" t="s">
        <v>2290</v>
      </c>
      <c r="B185" s="140">
        <v>1</v>
      </c>
      <c r="C185" s="140">
        <v>134</v>
      </c>
      <c r="D185" s="140">
        <v>0</v>
      </c>
      <c r="E185" s="140">
        <v>0</v>
      </c>
    </row>
    <row r="186" spans="1:5" x14ac:dyDescent="0.25">
      <c r="A186" s="139" t="s">
        <v>2282</v>
      </c>
      <c r="B186" s="140">
        <v>140</v>
      </c>
      <c r="C186" s="140">
        <v>21990</v>
      </c>
      <c r="D186" s="140">
        <v>127039</v>
      </c>
      <c r="E186" s="140">
        <v>124673</v>
      </c>
    </row>
    <row r="187" spans="1:5" x14ac:dyDescent="0.25">
      <c r="A187" s="139" t="s">
        <v>2640</v>
      </c>
      <c r="B187" s="140">
        <v>3</v>
      </c>
      <c r="C187" s="140">
        <v>273</v>
      </c>
      <c r="D187" s="140">
        <v>888</v>
      </c>
      <c r="E187" s="140">
        <v>652</v>
      </c>
    </row>
    <row r="188" spans="1:5" x14ac:dyDescent="0.25">
      <c r="A188" s="139" t="s">
        <v>2283</v>
      </c>
      <c r="B188" s="140">
        <v>15</v>
      </c>
      <c r="C188" s="140">
        <v>1725</v>
      </c>
      <c r="D188" s="140">
        <v>121</v>
      </c>
      <c r="E188" s="140">
        <v>6</v>
      </c>
    </row>
    <row r="189" spans="1:5" x14ac:dyDescent="0.25">
      <c r="A189" s="139" t="s">
        <v>2284</v>
      </c>
      <c r="B189" s="140">
        <v>17</v>
      </c>
      <c r="C189" s="140">
        <v>2397</v>
      </c>
      <c r="D189" s="140">
        <v>14066</v>
      </c>
      <c r="E189" s="140">
        <v>12962</v>
      </c>
    </row>
    <row r="190" spans="1:5" x14ac:dyDescent="0.25">
      <c r="A190" s="139" t="s">
        <v>2287</v>
      </c>
      <c r="B190" s="140">
        <v>3</v>
      </c>
      <c r="C190" s="140">
        <v>259</v>
      </c>
      <c r="D190" s="140">
        <v>0</v>
      </c>
      <c r="E190" s="140">
        <v>0</v>
      </c>
    </row>
    <row r="191" spans="1:5" x14ac:dyDescent="0.25">
      <c r="A191" s="139" t="s">
        <v>2288</v>
      </c>
      <c r="B191" s="140">
        <v>4</v>
      </c>
      <c r="C191" s="140">
        <v>392</v>
      </c>
      <c r="D191" s="140">
        <v>2352</v>
      </c>
      <c r="E191" s="140">
        <v>2327</v>
      </c>
    </row>
    <row r="192" spans="1:5" x14ac:dyDescent="0.25">
      <c r="A192" s="138" t="s">
        <v>1588</v>
      </c>
      <c r="B192" s="140">
        <v>20</v>
      </c>
      <c r="C192" s="140">
        <v>1157</v>
      </c>
      <c r="D192" s="140">
        <v>5858</v>
      </c>
      <c r="E192" s="140">
        <v>5703</v>
      </c>
    </row>
    <row r="193" spans="1:5" x14ac:dyDescent="0.25">
      <c r="A193" s="139" t="s">
        <v>2280</v>
      </c>
      <c r="B193" s="140">
        <v>1</v>
      </c>
      <c r="C193" s="140">
        <v>28</v>
      </c>
      <c r="D193" s="140">
        <v>168</v>
      </c>
      <c r="E193" s="140">
        <v>163</v>
      </c>
    </row>
    <row r="194" spans="1:5" x14ac:dyDescent="0.25">
      <c r="A194" s="139" t="s">
        <v>2641</v>
      </c>
      <c r="B194" s="140">
        <v>1</v>
      </c>
      <c r="C194" s="140">
        <v>42</v>
      </c>
      <c r="D194" s="140">
        <v>126</v>
      </c>
      <c r="E194" s="140">
        <v>71</v>
      </c>
    </row>
    <row r="195" spans="1:5" x14ac:dyDescent="0.25">
      <c r="A195" s="139" t="s">
        <v>2282</v>
      </c>
      <c r="B195" s="140">
        <v>11</v>
      </c>
      <c r="C195" s="140">
        <v>652</v>
      </c>
      <c r="D195" s="140">
        <v>3912</v>
      </c>
      <c r="E195" s="140">
        <v>3853</v>
      </c>
    </row>
    <row r="196" spans="1:5" x14ac:dyDescent="0.25">
      <c r="A196" s="139" t="s">
        <v>2283</v>
      </c>
      <c r="B196" s="140">
        <v>2</v>
      </c>
      <c r="C196" s="140">
        <v>138</v>
      </c>
      <c r="D196" s="140">
        <v>0</v>
      </c>
      <c r="E196" s="140">
        <v>0</v>
      </c>
    </row>
    <row r="197" spans="1:5" x14ac:dyDescent="0.25">
      <c r="A197" s="139" t="s">
        <v>2284</v>
      </c>
      <c r="B197" s="140">
        <v>3</v>
      </c>
      <c r="C197" s="140">
        <v>205</v>
      </c>
      <c r="D197" s="140">
        <v>1100</v>
      </c>
      <c r="E197" s="140">
        <v>1084</v>
      </c>
    </row>
    <row r="198" spans="1:5" x14ac:dyDescent="0.25">
      <c r="A198" s="139" t="s">
        <v>2288</v>
      </c>
      <c r="B198" s="140">
        <v>2</v>
      </c>
      <c r="C198" s="140">
        <v>92</v>
      </c>
      <c r="D198" s="140">
        <v>552</v>
      </c>
      <c r="E198" s="140">
        <v>532</v>
      </c>
    </row>
    <row r="199" spans="1:5" x14ac:dyDescent="0.25">
      <c r="A199" s="138" t="s">
        <v>1622</v>
      </c>
      <c r="B199" s="140">
        <v>7</v>
      </c>
      <c r="C199" s="140">
        <v>460</v>
      </c>
      <c r="D199" s="140">
        <v>2392</v>
      </c>
      <c r="E199" s="140">
        <v>2107</v>
      </c>
    </row>
    <row r="200" spans="1:5" x14ac:dyDescent="0.25">
      <c r="A200" s="139" t="s">
        <v>2280</v>
      </c>
      <c r="B200" s="140">
        <v>1</v>
      </c>
      <c r="C200" s="140">
        <v>36</v>
      </c>
      <c r="D200" s="140">
        <v>216</v>
      </c>
      <c r="E200" s="140">
        <v>211</v>
      </c>
    </row>
    <row r="201" spans="1:5" x14ac:dyDescent="0.25">
      <c r="A201" s="139" t="s">
        <v>2282</v>
      </c>
      <c r="B201" s="140">
        <v>3</v>
      </c>
      <c r="C201" s="140">
        <v>144</v>
      </c>
      <c r="D201" s="140">
        <v>696</v>
      </c>
      <c r="E201" s="140">
        <v>548</v>
      </c>
    </row>
    <row r="202" spans="1:5" x14ac:dyDescent="0.25">
      <c r="A202" s="139" t="s">
        <v>2283</v>
      </c>
      <c r="B202" s="140">
        <v>1</v>
      </c>
      <c r="C202" s="140">
        <v>40</v>
      </c>
      <c r="D202" s="140">
        <v>40</v>
      </c>
      <c r="E202" s="140">
        <v>40</v>
      </c>
    </row>
    <row r="203" spans="1:5" x14ac:dyDescent="0.25">
      <c r="A203" s="139" t="s">
        <v>2284</v>
      </c>
      <c r="B203" s="140">
        <v>2</v>
      </c>
      <c r="C203" s="140">
        <v>240</v>
      </c>
      <c r="D203" s="140">
        <v>1440</v>
      </c>
      <c r="E203" s="140">
        <v>1308</v>
      </c>
    </row>
    <row r="204" spans="1:5" x14ac:dyDescent="0.25">
      <c r="A204" s="138" t="s">
        <v>1631</v>
      </c>
      <c r="B204" s="140">
        <v>4</v>
      </c>
      <c r="C204" s="140">
        <v>462</v>
      </c>
      <c r="D204" s="140">
        <v>2772</v>
      </c>
      <c r="E204" s="140">
        <v>2454</v>
      </c>
    </row>
    <row r="205" spans="1:5" x14ac:dyDescent="0.25">
      <c r="A205" s="139" t="s">
        <v>2641</v>
      </c>
      <c r="B205" s="140">
        <v>1</v>
      </c>
      <c r="C205" s="140">
        <v>102</v>
      </c>
      <c r="D205" s="140">
        <v>612</v>
      </c>
      <c r="E205" s="140">
        <v>492</v>
      </c>
    </row>
    <row r="206" spans="1:5" x14ac:dyDescent="0.25">
      <c r="A206" s="139" t="s">
        <v>2282</v>
      </c>
      <c r="B206" s="140">
        <v>3</v>
      </c>
      <c r="C206" s="140">
        <v>360</v>
      </c>
      <c r="D206" s="140">
        <v>2160</v>
      </c>
      <c r="E206" s="140">
        <v>1962</v>
      </c>
    </row>
    <row r="207" spans="1:5" x14ac:dyDescent="0.25">
      <c r="A207" s="138" t="s">
        <v>1637</v>
      </c>
      <c r="B207" s="140">
        <v>5</v>
      </c>
      <c r="C207" s="140">
        <v>255</v>
      </c>
      <c r="D207" s="140">
        <v>1359</v>
      </c>
      <c r="E207" s="140">
        <v>1270</v>
      </c>
    </row>
    <row r="208" spans="1:5" x14ac:dyDescent="0.25">
      <c r="A208" s="139" t="s">
        <v>2280</v>
      </c>
      <c r="B208" s="140">
        <v>1</v>
      </c>
      <c r="C208" s="140">
        <v>80</v>
      </c>
      <c r="D208" s="140">
        <v>480</v>
      </c>
      <c r="E208" s="140">
        <v>460</v>
      </c>
    </row>
    <row r="209" spans="1:5" x14ac:dyDescent="0.25">
      <c r="A209" s="139" t="s">
        <v>2282</v>
      </c>
      <c r="B209" s="140">
        <v>2</v>
      </c>
      <c r="C209" s="140">
        <v>134</v>
      </c>
      <c r="D209" s="140">
        <v>804</v>
      </c>
      <c r="E209" s="140">
        <v>737</v>
      </c>
    </row>
    <row r="210" spans="1:5" x14ac:dyDescent="0.25">
      <c r="A210" s="139" t="s">
        <v>2283</v>
      </c>
      <c r="B210" s="140">
        <v>1</v>
      </c>
      <c r="C210" s="140">
        <v>26</v>
      </c>
      <c r="D210" s="140">
        <v>0</v>
      </c>
      <c r="E210" s="140">
        <v>0</v>
      </c>
    </row>
    <row r="211" spans="1:5" x14ac:dyDescent="0.25">
      <c r="A211" s="139" t="s">
        <v>2288</v>
      </c>
      <c r="B211" s="140">
        <v>1</v>
      </c>
      <c r="C211" s="140">
        <v>15</v>
      </c>
      <c r="D211" s="140">
        <v>75</v>
      </c>
      <c r="E211" s="140">
        <v>73</v>
      </c>
    </row>
    <row r="212" spans="1:5" x14ac:dyDescent="0.25">
      <c r="A212" s="138" t="s">
        <v>1645</v>
      </c>
      <c r="B212" s="140">
        <v>119</v>
      </c>
      <c r="C212" s="140">
        <v>24372</v>
      </c>
      <c r="D212" s="140">
        <v>139229</v>
      </c>
      <c r="E212" s="140">
        <v>136084</v>
      </c>
    </row>
    <row r="213" spans="1:5" x14ac:dyDescent="0.25">
      <c r="A213" s="139" t="s">
        <v>2280</v>
      </c>
      <c r="B213" s="140">
        <v>5</v>
      </c>
      <c r="C213" s="140">
        <v>662</v>
      </c>
      <c r="D213" s="140">
        <v>3757</v>
      </c>
      <c r="E213" s="140">
        <v>3707</v>
      </c>
    </row>
    <row r="214" spans="1:5" x14ac:dyDescent="0.25">
      <c r="A214" s="139" t="s">
        <v>2281</v>
      </c>
      <c r="B214" s="140">
        <v>2</v>
      </c>
      <c r="C214" s="140">
        <v>176</v>
      </c>
      <c r="D214" s="140">
        <v>0</v>
      </c>
      <c r="E214" s="140">
        <v>0</v>
      </c>
    </row>
    <row r="215" spans="1:5" x14ac:dyDescent="0.25">
      <c r="A215" s="139" t="s">
        <v>2286</v>
      </c>
      <c r="B215" s="140">
        <v>2</v>
      </c>
      <c r="C215" s="140">
        <v>197</v>
      </c>
      <c r="D215" s="140">
        <v>1182</v>
      </c>
      <c r="E215" s="140">
        <v>1170</v>
      </c>
    </row>
    <row r="216" spans="1:5" x14ac:dyDescent="0.25">
      <c r="A216" s="139" t="s">
        <v>2282</v>
      </c>
      <c r="B216" s="140">
        <v>84</v>
      </c>
      <c r="C216" s="140">
        <v>17882</v>
      </c>
      <c r="D216" s="140">
        <v>106546</v>
      </c>
      <c r="E216" s="140">
        <v>104689</v>
      </c>
    </row>
    <row r="217" spans="1:5" x14ac:dyDescent="0.25">
      <c r="A217" s="139" t="s">
        <v>2283</v>
      </c>
      <c r="B217" s="140">
        <v>4</v>
      </c>
      <c r="C217" s="140">
        <v>524</v>
      </c>
      <c r="D217" s="140">
        <v>70</v>
      </c>
      <c r="E217" s="140">
        <v>70</v>
      </c>
    </row>
    <row r="218" spans="1:5" x14ac:dyDescent="0.25">
      <c r="A218" s="139" t="s">
        <v>2284</v>
      </c>
      <c r="B218" s="140">
        <v>20</v>
      </c>
      <c r="C218" s="140">
        <v>4615</v>
      </c>
      <c r="D218" s="140">
        <v>27674</v>
      </c>
      <c r="E218" s="140">
        <v>26448</v>
      </c>
    </row>
    <row r="219" spans="1:5" x14ac:dyDescent="0.25">
      <c r="A219" s="139" t="s">
        <v>2287</v>
      </c>
      <c r="B219" s="140">
        <v>2</v>
      </c>
      <c r="C219" s="140">
        <v>316</v>
      </c>
      <c r="D219" s="140">
        <v>0</v>
      </c>
      <c r="E219" s="140">
        <v>0</v>
      </c>
    </row>
    <row r="220" spans="1:5" x14ac:dyDescent="0.25">
      <c r="A220" s="138" t="s">
        <v>1816</v>
      </c>
      <c r="B220" s="140">
        <v>35</v>
      </c>
      <c r="C220" s="140">
        <v>5959</v>
      </c>
      <c r="D220" s="140">
        <v>30453</v>
      </c>
      <c r="E220" s="140">
        <v>30044</v>
      </c>
    </row>
    <row r="221" spans="1:5" x14ac:dyDescent="0.25">
      <c r="A221" s="139" t="s">
        <v>2280</v>
      </c>
      <c r="B221" s="140">
        <v>4</v>
      </c>
      <c r="C221" s="140">
        <v>306</v>
      </c>
      <c r="D221" s="140">
        <v>1836</v>
      </c>
      <c r="E221" s="140">
        <v>1836</v>
      </c>
    </row>
    <row r="222" spans="1:5" x14ac:dyDescent="0.25">
      <c r="A222" s="139" t="s">
        <v>2641</v>
      </c>
      <c r="B222" s="140">
        <v>2</v>
      </c>
      <c r="C222" s="140">
        <v>102</v>
      </c>
      <c r="D222" s="140">
        <v>204</v>
      </c>
      <c r="E222" s="140">
        <v>187</v>
      </c>
    </row>
    <row r="223" spans="1:5" x14ac:dyDescent="0.25">
      <c r="A223" s="139" t="s">
        <v>2281</v>
      </c>
      <c r="B223" s="140">
        <v>3</v>
      </c>
      <c r="C223" s="140">
        <v>318</v>
      </c>
      <c r="D223" s="140">
        <v>0</v>
      </c>
      <c r="E223" s="140">
        <v>0</v>
      </c>
    </row>
    <row r="224" spans="1:5" x14ac:dyDescent="0.25">
      <c r="A224" s="139" t="s">
        <v>2286</v>
      </c>
      <c r="B224" s="140">
        <v>1</v>
      </c>
      <c r="C224" s="140">
        <v>160</v>
      </c>
      <c r="D224" s="140">
        <v>960</v>
      </c>
      <c r="E224" s="140">
        <v>959</v>
      </c>
    </row>
    <row r="225" spans="1:5" x14ac:dyDescent="0.25">
      <c r="A225" s="139" t="s">
        <v>2282</v>
      </c>
      <c r="B225" s="140">
        <v>19</v>
      </c>
      <c r="C225" s="140">
        <v>4253</v>
      </c>
      <c r="D225" s="140">
        <v>24077</v>
      </c>
      <c r="E225" s="140">
        <v>23810</v>
      </c>
    </row>
    <row r="226" spans="1:5" x14ac:dyDescent="0.25">
      <c r="A226" s="139" t="s">
        <v>2640</v>
      </c>
      <c r="B226" s="140">
        <v>2</v>
      </c>
      <c r="C226" s="140">
        <v>280</v>
      </c>
      <c r="D226" s="140">
        <v>736</v>
      </c>
      <c r="E226" s="140">
        <v>684</v>
      </c>
    </row>
    <row r="227" spans="1:5" x14ac:dyDescent="0.25">
      <c r="A227" s="139" t="s">
        <v>2283</v>
      </c>
      <c r="B227" s="140">
        <v>1</v>
      </c>
      <c r="C227" s="140">
        <v>100</v>
      </c>
      <c r="D227" s="140">
        <v>0</v>
      </c>
      <c r="E227" s="140">
        <v>0</v>
      </c>
    </row>
    <row r="228" spans="1:5" x14ac:dyDescent="0.25">
      <c r="A228" s="139" t="s">
        <v>2284</v>
      </c>
      <c r="B228" s="140">
        <v>3</v>
      </c>
      <c r="C228" s="140">
        <v>440</v>
      </c>
      <c r="D228" s="140">
        <v>2640</v>
      </c>
      <c r="E228" s="140">
        <v>2568</v>
      </c>
    </row>
    <row r="229" spans="1:5" x14ac:dyDescent="0.25">
      <c r="A229" s="138" t="s">
        <v>1860</v>
      </c>
      <c r="B229" s="140">
        <v>62</v>
      </c>
      <c r="C229" s="140">
        <v>9522</v>
      </c>
      <c r="D229" s="140">
        <v>50713</v>
      </c>
      <c r="E229" s="140">
        <v>48773</v>
      </c>
    </row>
    <row r="230" spans="1:5" x14ac:dyDescent="0.25">
      <c r="A230" s="139" t="s">
        <v>2280</v>
      </c>
      <c r="B230" s="140">
        <v>7</v>
      </c>
      <c r="C230" s="140">
        <v>1081</v>
      </c>
      <c r="D230" s="140">
        <v>6082</v>
      </c>
      <c r="E230" s="140">
        <v>5831</v>
      </c>
    </row>
    <row r="231" spans="1:5" x14ac:dyDescent="0.25">
      <c r="A231" s="139" t="s">
        <v>2281</v>
      </c>
      <c r="B231" s="140">
        <v>4</v>
      </c>
      <c r="C231" s="140">
        <v>413</v>
      </c>
      <c r="D231" s="140">
        <v>0</v>
      </c>
      <c r="E231" s="140">
        <v>0</v>
      </c>
    </row>
    <row r="232" spans="1:5" x14ac:dyDescent="0.25">
      <c r="A232" s="139" t="s">
        <v>2286</v>
      </c>
      <c r="B232" s="140">
        <v>1</v>
      </c>
      <c r="C232" s="140">
        <v>240</v>
      </c>
      <c r="D232" s="140">
        <v>1440</v>
      </c>
      <c r="E232" s="140">
        <v>1424</v>
      </c>
    </row>
    <row r="233" spans="1:5" x14ac:dyDescent="0.25">
      <c r="A233" s="139" t="s">
        <v>2282</v>
      </c>
      <c r="B233" s="140">
        <v>40</v>
      </c>
      <c r="C233" s="140">
        <v>6695</v>
      </c>
      <c r="D233" s="140">
        <v>39999</v>
      </c>
      <c r="E233" s="140">
        <v>39087</v>
      </c>
    </row>
    <row r="234" spans="1:5" x14ac:dyDescent="0.25">
      <c r="A234" s="139" t="s">
        <v>2640</v>
      </c>
      <c r="B234" s="140">
        <v>1</v>
      </c>
      <c r="C234" s="140">
        <v>144</v>
      </c>
      <c r="D234" s="140">
        <v>864</v>
      </c>
      <c r="E234" s="140">
        <v>200</v>
      </c>
    </row>
    <row r="235" spans="1:5" x14ac:dyDescent="0.25">
      <c r="A235" s="139" t="s">
        <v>2283</v>
      </c>
      <c r="B235" s="140">
        <v>5</v>
      </c>
      <c r="C235" s="140">
        <v>561</v>
      </c>
      <c r="D235" s="140">
        <v>0</v>
      </c>
      <c r="E235" s="140">
        <v>0</v>
      </c>
    </row>
    <row r="236" spans="1:5" x14ac:dyDescent="0.25">
      <c r="A236" s="139" t="s">
        <v>2284</v>
      </c>
      <c r="B236" s="140">
        <v>3</v>
      </c>
      <c r="C236" s="140">
        <v>348</v>
      </c>
      <c r="D236" s="140">
        <v>2088</v>
      </c>
      <c r="E236" s="140">
        <v>1991</v>
      </c>
    </row>
    <row r="237" spans="1:5" x14ac:dyDescent="0.25">
      <c r="A237" s="139" t="s">
        <v>2288</v>
      </c>
      <c r="B237" s="140">
        <v>1</v>
      </c>
      <c r="C237" s="140">
        <v>40</v>
      </c>
      <c r="D237" s="140">
        <v>240</v>
      </c>
      <c r="E237" s="140">
        <v>240</v>
      </c>
    </row>
    <row r="238" spans="1:5" x14ac:dyDescent="0.25">
      <c r="A238" s="138" t="s">
        <v>1953</v>
      </c>
      <c r="B238" s="140">
        <v>24</v>
      </c>
      <c r="C238" s="140">
        <v>2608</v>
      </c>
      <c r="D238" s="140">
        <v>13024</v>
      </c>
      <c r="E238" s="140">
        <v>12254</v>
      </c>
    </row>
    <row r="239" spans="1:5" x14ac:dyDescent="0.25">
      <c r="A239" s="139" t="s">
        <v>2280</v>
      </c>
      <c r="B239" s="140">
        <v>4</v>
      </c>
      <c r="C239" s="140">
        <v>444</v>
      </c>
      <c r="D239" s="140">
        <v>2664</v>
      </c>
      <c r="E239" s="140">
        <v>2625</v>
      </c>
    </row>
    <row r="240" spans="1:5" x14ac:dyDescent="0.25">
      <c r="A240" s="139" t="s">
        <v>2641</v>
      </c>
      <c r="B240" s="140">
        <v>1</v>
      </c>
      <c r="C240" s="140">
        <v>48</v>
      </c>
      <c r="D240" s="140">
        <v>96</v>
      </c>
      <c r="E240" s="140">
        <v>93</v>
      </c>
    </row>
    <row r="241" spans="1:5" x14ac:dyDescent="0.25">
      <c r="A241" s="139" t="s">
        <v>2281</v>
      </c>
      <c r="B241" s="140">
        <v>1</v>
      </c>
      <c r="C241" s="140">
        <v>90</v>
      </c>
      <c r="D241" s="140">
        <v>0</v>
      </c>
      <c r="E241" s="140">
        <v>0</v>
      </c>
    </row>
    <row r="242" spans="1:5" x14ac:dyDescent="0.25">
      <c r="A242" s="139" t="s">
        <v>2286</v>
      </c>
      <c r="B242" s="140">
        <v>3</v>
      </c>
      <c r="C242" s="140">
        <v>491</v>
      </c>
      <c r="D242" s="140">
        <v>2946</v>
      </c>
      <c r="E242" s="140">
        <v>2739</v>
      </c>
    </row>
    <row r="243" spans="1:5" x14ac:dyDescent="0.25">
      <c r="A243" s="139" t="s">
        <v>2282</v>
      </c>
      <c r="B243" s="140">
        <v>10</v>
      </c>
      <c r="C243" s="140">
        <v>1148</v>
      </c>
      <c r="D243" s="140">
        <v>6888</v>
      </c>
      <c r="E243" s="140">
        <v>6504</v>
      </c>
    </row>
    <row r="244" spans="1:5" x14ac:dyDescent="0.25">
      <c r="A244" s="139" t="s">
        <v>2640</v>
      </c>
      <c r="B244" s="140">
        <v>3</v>
      </c>
      <c r="C244" s="140">
        <v>167</v>
      </c>
      <c r="D244" s="140">
        <v>430</v>
      </c>
      <c r="E244" s="140">
        <v>293</v>
      </c>
    </row>
    <row r="245" spans="1:5" x14ac:dyDescent="0.25">
      <c r="A245" s="139" t="s">
        <v>2283</v>
      </c>
      <c r="B245" s="140">
        <v>2</v>
      </c>
      <c r="C245" s="140">
        <v>220</v>
      </c>
      <c r="D245" s="140">
        <v>0</v>
      </c>
      <c r="E245" s="140">
        <v>0</v>
      </c>
    </row>
    <row r="246" spans="1:5" x14ac:dyDescent="0.25">
      <c r="A246" s="138" t="s">
        <v>1987</v>
      </c>
      <c r="B246" s="140">
        <v>44</v>
      </c>
      <c r="C246" s="140">
        <v>6230</v>
      </c>
      <c r="D246" s="140">
        <v>35057</v>
      </c>
      <c r="E246" s="140">
        <v>33469</v>
      </c>
    </row>
    <row r="247" spans="1:5" x14ac:dyDescent="0.25">
      <c r="A247" s="139" t="s">
        <v>2280</v>
      </c>
      <c r="B247" s="140">
        <v>12</v>
      </c>
      <c r="C247" s="140">
        <v>1352</v>
      </c>
      <c r="D247" s="140">
        <v>8112</v>
      </c>
      <c r="E247" s="140">
        <v>8003</v>
      </c>
    </row>
    <row r="248" spans="1:5" x14ac:dyDescent="0.25">
      <c r="A248" s="139" t="s">
        <v>2641</v>
      </c>
      <c r="B248" s="140">
        <v>1</v>
      </c>
      <c r="C248" s="140">
        <v>95</v>
      </c>
      <c r="D248" s="140">
        <v>570</v>
      </c>
      <c r="E248" s="140">
        <v>308</v>
      </c>
    </row>
    <row r="249" spans="1:5" x14ac:dyDescent="0.25">
      <c r="A249" s="139" t="s">
        <v>2281</v>
      </c>
      <c r="B249" s="140">
        <v>1</v>
      </c>
      <c r="C249" s="140">
        <v>86</v>
      </c>
      <c r="D249" s="140">
        <v>0</v>
      </c>
      <c r="E249" s="140">
        <v>0</v>
      </c>
    </row>
    <row r="250" spans="1:5" x14ac:dyDescent="0.25">
      <c r="A250" s="139" t="s">
        <v>2286</v>
      </c>
      <c r="B250" s="140">
        <v>1</v>
      </c>
      <c r="C250" s="140">
        <v>225</v>
      </c>
      <c r="D250" s="140">
        <v>1125</v>
      </c>
      <c r="E250" s="140">
        <v>1111</v>
      </c>
    </row>
    <row r="251" spans="1:5" x14ac:dyDescent="0.25">
      <c r="A251" s="139" t="s">
        <v>2282</v>
      </c>
      <c r="B251" s="140">
        <v>17</v>
      </c>
      <c r="C251" s="140">
        <v>1993</v>
      </c>
      <c r="D251" s="140">
        <v>11904</v>
      </c>
      <c r="E251" s="140">
        <v>11412</v>
      </c>
    </row>
    <row r="252" spans="1:5" x14ac:dyDescent="0.25">
      <c r="A252" s="139" t="s">
        <v>2640</v>
      </c>
      <c r="B252" s="140">
        <v>1</v>
      </c>
      <c r="C252" s="140">
        <v>76</v>
      </c>
      <c r="D252" s="140">
        <v>380</v>
      </c>
      <c r="E252" s="140">
        <v>294</v>
      </c>
    </row>
    <row r="253" spans="1:5" x14ac:dyDescent="0.25">
      <c r="A253" s="139" t="s">
        <v>2283</v>
      </c>
      <c r="B253" s="140">
        <v>3</v>
      </c>
      <c r="C253" s="140">
        <v>242</v>
      </c>
      <c r="D253" s="140">
        <v>0</v>
      </c>
      <c r="E253" s="140">
        <v>0</v>
      </c>
    </row>
    <row r="254" spans="1:5" x14ac:dyDescent="0.25">
      <c r="A254" s="139" t="s">
        <v>2284</v>
      </c>
      <c r="B254" s="140">
        <v>8</v>
      </c>
      <c r="C254" s="140">
        <v>2161</v>
      </c>
      <c r="D254" s="140">
        <v>12966</v>
      </c>
      <c r="E254" s="140">
        <v>12341</v>
      </c>
    </row>
    <row r="255" spans="1:5" x14ac:dyDescent="0.25">
      <c r="A255" s="138" t="s">
        <v>2054</v>
      </c>
      <c r="B255" s="140">
        <v>29</v>
      </c>
      <c r="C255" s="140">
        <v>3384</v>
      </c>
      <c r="D255" s="140">
        <v>18018</v>
      </c>
      <c r="E255" s="140">
        <v>17632</v>
      </c>
    </row>
    <row r="256" spans="1:5" x14ac:dyDescent="0.25">
      <c r="A256" s="139" t="s">
        <v>2280</v>
      </c>
      <c r="B256" s="140">
        <v>5</v>
      </c>
      <c r="C256" s="140">
        <v>562</v>
      </c>
      <c r="D256" s="140">
        <v>3372</v>
      </c>
      <c r="E256" s="140">
        <v>3328</v>
      </c>
    </row>
    <row r="257" spans="1:5" x14ac:dyDescent="0.25">
      <c r="A257" s="139" t="s">
        <v>2281</v>
      </c>
      <c r="B257" s="140">
        <v>1</v>
      </c>
      <c r="C257" s="140">
        <v>100</v>
      </c>
      <c r="D257" s="140">
        <v>0</v>
      </c>
      <c r="E257" s="140">
        <v>0</v>
      </c>
    </row>
    <row r="258" spans="1:5" x14ac:dyDescent="0.25">
      <c r="A258" s="139" t="s">
        <v>2282</v>
      </c>
      <c r="B258" s="140">
        <v>18</v>
      </c>
      <c r="C258" s="140">
        <v>2317</v>
      </c>
      <c r="D258" s="140">
        <v>13782</v>
      </c>
      <c r="E258" s="140">
        <v>13453</v>
      </c>
    </row>
    <row r="259" spans="1:5" x14ac:dyDescent="0.25">
      <c r="A259" s="139" t="s">
        <v>2292</v>
      </c>
      <c r="B259" s="140">
        <v>1</v>
      </c>
      <c r="C259" s="140">
        <v>33</v>
      </c>
      <c r="D259" s="140">
        <v>0</v>
      </c>
      <c r="E259" s="140">
        <v>0</v>
      </c>
    </row>
    <row r="260" spans="1:5" x14ac:dyDescent="0.25">
      <c r="A260" s="139" t="s">
        <v>2283</v>
      </c>
      <c r="B260" s="140">
        <v>2</v>
      </c>
      <c r="C260" s="140">
        <v>228</v>
      </c>
      <c r="D260" s="140">
        <v>0</v>
      </c>
      <c r="E260" s="140">
        <v>0</v>
      </c>
    </row>
    <row r="261" spans="1:5" x14ac:dyDescent="0.25">
      <c r="A261" s="139" t="s">
        <v>2288</v>
      </c>
      <c r="B261" s="140">
        <v>2</v>
      </c>
      <c r="C261" s="140">
        <v>144</v>
      </c>
      <c r="D261" s="140">
        <v>864</v>
      </c>
      <c r="E261" s="140">
        <v>851</v>
      </c>
    </row>
    <row r="262" spans="1:5" x14ac:dyDescent="0.25">
      <c r="A262" s="138" t="s">
        <v>2095</v>
      </c>
      <c r="B262" s="140">
        <v>9</v>
      </c>
      <c r="C262" s="140">
        <v>525</v>
      </c>
      <c r="D262" s="140">
        <v>3150</v>
      </c>
      <c r="E262" s="140">
        <v>3004</v>
      </c>
    </row>
    <row r="263" spans="1:5" x14ac:dyDescent="0.25">
      <c r="A263" s="139" t="s">
        <v>2280</v>
      </c>
      <c r="B263" s="140">
        <v>2</v>
      </c>
      <c r="C263" s="140">
        <v>198</v>
      </c>
      <c r="D263" s="140">
        <v>1188</v>
      </c>
      <c r="E263" s="140">
        <v>1140</v>
      </c>
    </row>
    <row r="264" spans="1:5" x14ac:dyDescent="0.25">
      <c r="A264" s="139" t="s">
        <v>2282</v>
      </c>
      <c r="B264" s="140">
        <v>7</v>
      </c>
      <c r="C264" s="140">
        <v>327</v>
      </c>
      <c r="D264" s="140">
        <v>1962</v>
      </c>
      <c r="E264" s="140">
        <v>1864</v>
      </c>
    </row>
    <row r="265" spans="1:5" x14ac:dyDescent="0.25">
      <c r="A265" s="138" t="s">
        <v>2107</v>
      </c>
      <c r="B265" s="140">
        <v>4</v>
      </c>
      <c r="C265" s="140">
        <v>316</v>
      </c>
      <c r="D265" s="140">
        <v>1356</v>
      </c>
      <c r="E265" s="140">
        <v>1283</v>
      </c>
    </row>
    <row r="266" spans="1:5" x14ac:dyDescent="0.25">
      <c r="A266" s="139" t="s">
        <v>2281</v>
      </c>
      <c r="B266" s="140">
        <v>1</v>
      </c>
      <c r="C266" s="140">
        <v>90</v>
      </c>
      <c r="D266" s="140">
        <v>0</v>
      </c>
      <c r="E266" s="140">
        <v>0</v>
      </c>
    </row>
    <row r="267" spans="1:5" x14ac:dyDescent="0.25">
      <c r="A267" s="139" t="s">
        <v>2282</v>
      </c>
      <c r="B267" s="140">
        <v>3</v>
      </c>
      <c r="C267" s="140">
        <v>226</v>
      </c>
      <c r="D267" s="140">
        <v>1356</v>
      </c>
      <c r="E267" s="140">
        <v>1283</v>
      </c>
    </row>
    <row r="268" spans="1:5" x14ac:dyDescent="0.25">
      <c r="A268" s="138" t="s">
        <v>2112</v>
      </c>
      <c r="B268" s="140">
        <v>13</v>
      </c>
      <c r="C268" s="140">
        <v>1233</v>
      </c>
      <c r="D268" s="140">
        <v>6822</v>
      </c>
      <c r="E268" s="140">
        <v>6690</v>
      </c>
    </row>
    <row r="269" spans="1:5" x14ac:dyDescent="0.25">
      <c r="A269" s="139" t="s">
        <v>2280</v>
      </c>
      <c r="B269" s="140">
        <v>4</v>
      </c>
      <c r="C269" s="140">
        <v>365</v>
      </c>
      <c r="D269" s="140">
        <v>2190</v>
      </c>
      <c r="E269" s="140">
        <v>2158</v>
      </c>
    </row>
    <row r="270" spans="1:5" x14ac:dyDescent="0.25">
      <c r="A270" s="139" t="s">
        <v>2281</v>
      </c>
      <c r="B270" s="140">
        <v>1</v>
      </c>
      <c r="C270" s="140">
        <v>84</v>
      </c>
      <c r="D270" s="140">
        <v>0</v>
      </c>
      <c r="E270" s="140">
        <v>0</v>
      </c>
    </row>
    <row r="271" spans="1:5" x14ac:dyDescent="0.25">
      <c r="A271" s="139" t="s">
        <v>2286</v>
      </c>
      <c r="B271" s="140">
        <v>1</v>
      </c>
      <c r="C271" s="140">
        <v>78</v>
      </c>
      <c r="D271" s="140">
        <v>468</v>
      </c>
      <c r="E271" s="140">
        <v>463</v>
      </c>
    </row>
    <row r="272" spans="1:5" x14ac:dyDescent="0.25">
      <c r="A272" s="139" t="s">
        <v>2282</v>
      </c>
      <c r="B272" s="140">
        <v>5</v>
      </c>
      <c r="C272" s="140">
        <v>548</v>
      </c>
      <c r="D272" s="140">
        <v>3288</v>
      </c>
      <c r="E272" s="140">
        <v>3211</v>
      </c>
    </row>
    <row r="273" spans="1:5" x14ac:dyDescent="0.25">
      <c r="A273" s="139" t="s">
        <v>2284</v>
      </c>
      <c r="B273" s="140">
        <v>2</v>
      </c>
      <c r="C273" s="140">
        <v>158</v>
      </c>
      <c r="D273" s="140">
        <v>876</v>
      </c>
      <c r="E273" s="140">
        <v>858</v>
      </c>
    </row>
    <row r="274" spans="1:5" x14ac:dyDescent="0.25">
      <c r="A274" s="138" t="s">
        <v>2128</v>
      </c>
      <c r="B274" s="140">
        <v>28</v>
      </c>
      <c r="C274" s="140">
        <v>4599</v>
      </c>
      <c r="D274" s="140">
        <v>26748</v>
      </c>
      <c r="E274" s="140">
        <v>25726</v>
      </c>
    </row>
    <row r="275" spans="1:5" x14ac:dyDescent="0.25">
      <c r="A275" s="139" t="s">
        <v>2280</v>
      </c>
      <c r="B275" s="140">
        <v>2</v>
      </c>
      <c r="C275" s="140">
        <v>147</v>
      </c>
      <c r="D275" s="140">
        <v>882</v>
      </c>
      <c r="E275" s="140">
        <v>868</v>
      </c>
    </row>
    <row r="276" spans="1:5" x14ac:dyDescent="0.25">
      <c r="A276" s="139" t="s">
        <v>2281</v>
      </c>
      <c r="B276" s="140">
        <v>1</v>
      </c>
      <c r="C276" s="140">
        <v>90</v>
      </c>
      <c r="D276" s="140">
        <v>0</v>
      </c>
      <c r="E276" s="140">
        <v>0</v>
      </c>
    </row>
    <row r="277" spans="1:5" x14ac:dyDescent="0.25">
      <c r="A277" s="139" t="s">
        <v>2286</v>
      </c>
      <c r="B277" s="140">
        <v>2</v>
      </c>
      <c r="C277" s="140">
        <v>207</v>
      </c>
      <c r="D277" s="140">
        <v>1242</v>
      </c>
      <c r="E277" s="140">
        <v>1219</v>
      </c>
    </row>
    <row r="278" spans="1:5" x14ac:dyDescent="0.25">
      <c r="A278" s="139" t="s">
        <v>2282</v>
      </c>
      <c r="B278" s="140">
        <v>18</v>
      </c>
      <c r="C278" s="140">
        <v>3254</v>
      </c>
      <c r="D278" s="140">
        <v>19524</v>
      </c>
      <c r="E278" s="140">
        <v>18924</v>
      </c>
    </row>
    <row r="279" spans="1:5" x14ac:dyDescent="0.25">
      <c r="A279" s="139" t="s">
        <v>2640</v>
      </c>
      <c r="B279" s="140">
        <v>1</v>
      </c>
      <c r="C279" s="140">
        <v>102</v>
      </c>
      <c r="D279" s="140">
        <v>306</v>
      </c>
      <c r="E279" s="140">
        <v>70</v>
      </c>
    </row>
    <row r="280" spans="1:5" x14ac:dyDescent="0.25">
      <c r="A280" s="139" t="s">
        <v>2284</v>
      </c>
      <c r="B280" s="140">
        <v>4</v>
      </c>
      <c r="C280" s="140">
        <v>799</v>
      </c>
      <c r="D280" s="140">
        <v>4794</v>
      </c>
      <c r="E280" s="140">
        <v>4645</v>
      </c>
    </row>
    <row r="281" spans="1:5" x14ac:dyDescent="0.25">
      <c r="A281" s="138" t="s">
        <v>2169</v>
      </c>
      <c r="B281" s="140">
        <v>10</v>
      </c>
      <c r="C281" s="140">
        <v>1124</v>
      </c>
      <c r="D281" s="140">
        <v>6744</v>
      </c>
      <c r="E281" s="140">
        <v>6453</v>
      </c>
    </row>
    <row r="282" spans="1:5" x14ac:dyDescent="0.25">
      <c r="A282" s="139" t="s">
        <v>2280</v>
      </c>
      <c r="B282" s="140">
        <v>2</v>
      </c>
      <c r="C282" s="140">
        <v>192</v>
      </c>
      <c r="D282" s="140">
        <v>1152</v>
      </c>
      <c r="E282" s="140">
        <v>1129</v>
      </c>
    </row>
    <row r="283" spans="1:5" x14ac:dyDescent="0.25">
      <c r="A283" s="139" t="s">
        <v>2282</v>
      </c>
      <c r="B283" s="140">
        <v>6</v>
      </c>
      <c r="C283" s="140">
        <v>664</v>
      </c>
      <c r="D283" s="140">
        <v>3984</v>
      </c>
      <c r="E283" s="140">
        <v>3804</v>
      </c>
    </row>
    <row r="284" spans="1:5" x14ac:dyDescent="0.25">
      <c r="A284" s="139" t="s">
        <v>2284</v>
      </c>
      <c r="B284" s="140">
        <v>2</v>
      </c>
      <c r="C284" s="140">
        <v>268</v>
      </c>
      <c r="D284" s="140">
        <v>1608</v>
      </c>
      <c r="E284" s="140">
        <v>1520</v>
      </c>
    </row>
    <row r="285" spans="1:5" x14ac:dyDescent="0.25">
      <c r="A285" s="138" t="s">
        <v>2183</v>
      </c>
      <c r="B285" s="140">
        <v>15</v>
      </c>
      <c r="C285" s="140">
        <v>2432</v>
      </c>
      <c r="D285" s="140">
        <v>14382</v>
      </c>
      <c r="E285" s="140">
        <v>14055</v>
      </c>
    </row>
    <row r="286" spans="1:5" x14ac:dyDescent="0.25">
      <c r="A286" s="139" t="s">
        <v>2280</v>
      </c>
      <c r="B286" s="140">
        <v>2</v>
      </c>
      <c r="C286" s="140">
        <v>236</v>
      </c>
      <c r="D286" s="140">
        <v>1416</v>
      </c>
      <c r="E286" s="140">
        <v>1414</v>
      </c>
    </row>
    <row r="287" spans="1:5" x14ac:dyDescent="0.25">
      <c r="A287" s="139" t="s">
        <v>2286</v>
      </c>
      <c r="B287" s="140">
        <v>1</v>
      </c>
      <c r="C287" s="140">
        <v>50</v>
      </c>
      <c r="D287" s="140">
        <v>300</v>
      </c>
      <c r="E287" s="140">
        <v>294</v>
      </c>
    </row>
    <row r="288" spans="1:5" x14ac:dyDescent="0.25">
      <c r="A288" s="139" t="s">
        <v>2282</v>
      </c>
      <c r="B288" s="140">
        <v>8</v>
      </c>
      <c r="C288" s="140">
        <v>1717</v>
      </c>
      <c r="D288" s="140">
        <v>10092</v>
      </c>
      <c r="E288" s="140">
        <v>9823</v>
      </c>
    </row>
    <row r="289" spans="1:5" x14ac:dyDescent="0.25">
      <c r="A289" s="139" t="s">
        <v>2284</v>
      </c>
      <c r="B289" s="140">
        <v>2</v>
      </c>
      <c r="C289" s="140">
        <v>245</v>
      </c>
      <c r="D289" s="140">
        <v>1470</v>
      </c>
      <c r="E289" s="140">
        <v>1457</v>
      </c>
    </row>
    <row r="290" spans="1:5" x14ac:dyDescent="0.25">
      <c r="A290" s="139" t="s">
        <v>2288</v>
      </c>
      <c r="B290" s="140">
        <v>2</v>
      </c>
      <c r="C290" s="140">
        <v>184</v>
      </c>
      <c r="D290" s="140">
        <v>1104</v>
      </c>
      <c r="E290" s="140">
        <v>1067</v>
      </c>
    </row>
    <row r="291" spans="1:5" x14ac:dyDescent="0.25">
      <c r="A291" s="138" t="s">
        <v>2205</v>
      </c>
      <c r="B291" s="140">
        <v>5</v>
      </c>
      <c r="C291" s="140">
        <v>203</v>
      </c>
      <c r="D291" s="140">
        <v>1218</v>
      </c>
      <c r="E291" s="140">
        <v>1136</v>
      </c>
    </row>
    <row r="292" spans="1:5" x14ac:dyDescent="0.25">
      <c r="A292" s="139" t="s">
        <v>2280</v>
      </c>
      <c r="B292" s="140">
        <v>1</v>
      </c>
      <c r="C292" s="140">
        <v>20</v>
      </c>
      <c r="D292" s="140">
        <v>120</v>
      </c>
      <c r="E292" s="140">
        <v>105</v>
      </c>
    </row>
    <row r="293" spans="1:5" x14ac:dyDescent="0.25">
      <c r="A293" s="139" t="s">
        <v>2282</v>
      </c>
      <c r="B293" s="140">
        <v>4</v>
      </c>
      <c r="C293" s="140">
        <v>183</v>
      </c>
      <c r="D293" s="140">
        <v>1098</v>
      </c>
      <c r="E293" s="140">
        <v>1031</v>
      </c>
    </row>
    <row r="294" spans="1:5" x14ac:dyDescent="0.25">
      <c r="A294" s="138" t="s">
        <v>2213</v>
      </c>
      <c r="B294" s="140">
        <v>3</v>
      </c>
      <c r="C294" s="140">
        <v>233</v>
      </c>
      <c r="D294" s="140">
        <v>1182</v>
      </c>
      <c r="E294" s="140">
        <v>1149</v>
      </c>
    </row>
    <row r="295" spans="1:5" x14ac:dyDescent="0.25">
      <c r="A295" s="139" t="s">
        <v>2282</v>
      </c>
      <c r="B295" s="140">
        <v>2</v>
      </c>
      <c r="C295" s="140">
        <v>197</v>
      </c>
      <c r="D295" s="140">
        <v>1182</v>
      </c>
      <c r="E295" s="140">
        <v>1149</v>
      </c>
    </row>
    <row r="296" spans="1:5" x14ac:dyDescent="0.25">
      <c r="A296" s="139" t="s">
        <v>2283</v>
      </c>
      <c r="B296" s="140">
        <v>1</v>
      </c>
      <c r="C296" s="140">
        <v>36</v>
      </c>
      <c r="D296" s="140">
        <v>0</v>
      </c>
      <c r="E296" s="140">
        <v>0</v>
      </c>
    </row>
    <row r="297" spans="1:5" x14ac:dyDescent="0.25">
      <c r="A297" s="138" t="s">
        <v>1784</v>
      </c>
      <c r="B297" s="140">
        <v>2</v>
      </c>
      <c r="C297" s="140">
        <v>137</v>
      </c>
      <c r="D297" s="140">
        <v>222</v>
      </c>
      <c r="E297" s="140">
        <v>214</v>
      </c>
    </row>
    <row r="298" spans="1:5" x14ac:dyDescent="0.25">
      <c r="A298" s="139" t="s">
        <v>2282</v>
      </c>
      <c r="B298" s="140">
        <v>1</v>
      </c>
      <c r="C298" s="140">
        <v>37</v>
      </c>
      <c r="D298" s="140">
        <v>222</v>
      </c>
      <c r="E298" s="140">
        <v>214</v>
      </c>
    </row>
    <row r="299" spans="1:5" x14ac:dyDescent="0.25">
      <c r="A299" s="139" t="s">
        <v>2283</v>
      </c>
      <c r="B299" s="140">
        <v>1</v>
      </c>
      <c r="C299" s="140">
        <v>100</v>
      </c>
      <c r="D299" s="140">
        <v>0</v>
      </c>
      <c r="E299" s="140">
        <v>0</v>
      </c>
    </row>
    <row r="300" spans="1:5" x14ac:dyDescent="0.25">
      <c r="A300" s="138" t="s">
        <v>2219</v>
      </c>
      <c r="B300" s="140">
        <v>38</v>
      </c>
      <c r="C300" s="140">
        <v>5287</v>
      </c>
      <c r="D300" s="140">
        <v>28181</v>
      </c>
      <c r="E300" s="140">
        <v>27084</v>
      </c>
    </row>
    <row r="301" spans="1:5" x14ac:dyDescent="0.25">
      <c r="A301" s="139" t="s">
        <v>2280</v>
      </c>
      <c r="B301" s="140">
        <v>1</v>
      </c>
      <c r="C301" s="140">
        <v>96</v>
      </c>
      <c r="D301" s="140">
        <v>576</v>
      </c>
      <c r="E301" s="140">
        <v>574</v>
      </c>
    </row>
    <row r="302" spans="1:5" x14ac:dyDescent="0.25">
      <c r="A302" s="139" t="s">
        <v>2641</v>
      </c>
      <c r="B302" s="140">
        <v>2</v>
      </c>
      <c r="C302" s="140">
        <v>121</v>
      </c>
      <c r="D302" s="140">
        <v>161</v>
      </c>
      <c r="E302" s="140">
        <v>151</v>
      </c>
    </row>
    <row r="303" spans="1:5" x14ac:dyDescent="0.25">
      <c r="A303" s="139" t="s">
        <v>2281</v>
      </c>
      <c r="B303" s="140">
        <v>2</v>
      </c>
      <c r="C303" s="140">
        <v>196</v>
      </c>
      <c r="D303" s="140">
        <v>0</v>
      </c>
      <c r="E303" s="140">
        <v>0</v>
      </c>
    </row>
    <row r="304" spans="1:5" x14ac:dyDescent="0.25">
      <c r="A304" s="139" t="s">
        <v>2282</v>
      </c>
      <c r="B304" s="140">
        <v>25</v>
      </c>
      <c r="C304" s="140">
        <v>4025</v>
      </c>
      <c r="D304" s="140">
        <v>23638</v>
      </c>
      <c r="E304" s="140">
        <v>23044</v>
      </c>
    </row>
    <row r="305" spans="1:5" x14ac:dyDescent="0.25">
      <c r="A305" s="139" t="s">
        <v>2640</v>
      </c>
      <c r="B305" s="140">
        <v>3</v>
      </c>
      <c r="C305" s="140">
        <v>212</v>
      </c>
      <c r="D305" s="140">
        <v>584</v>
      </c>
      <c r="E305" s="140">
        <v>289</v>
      </c>
    </row>
    <row r="306" spans="1:5" x14ac:dyDescent="0.25">
      <c r="A306" s="139" t="s">
        <v>2283</v>
      </c>
      <c r="B306" s="140">
        <v>1</v>
      </c>
      <c r="C306" s="140">
        <v>100</v>
      </c>
      <c r="D306" s="140">
        <v>0</v>
      </c>
      <c r="E306" s="140">
        <v>0</v>
      </c>
    </row>
    <row r="307" spans="1:5" x14ac:dyDescent="0.25">
      <c r="A307" s="139" t="s">
        <v>2284</v>
      </c>
      <c r="B307" s="140">
        <v>3</v>
      </c>
      <c r="C307" s="140">
        <v>476</v>
      </c>
      <c r="D307" s="140">
        <v>2856</v>
      </c>
      <c r="E307" s="140">
        <v>2708</v>
      </c>
    </row>
    <row r="308" spans="1:5" x14ac:dyDescent="0.25">
      <c r="A308" s="139" t="s">
        <v>2289</v>
      </c>
      <c r="B308" s="140">
        <v>1</v>
      </c>
      <c r="C308" s="140">
        <v>61</v>
      </c>
      <c r="D308" s="140">
        <v>366</v>
      </c>
      <c r="E308" s="140">
        <v>318</v>
      </c>
    </row>
    <row r="309" spans="1:5" x14ac:dyDescent="0.25">
      <c r="A309" s="138" t="s">
        <v>2264</v>
      </c>
      <c r="B309" s="140">
        <v>2</v>
      </c>
      <c r="C309" s="140">
        <v>64</v>
      </c>
      <c r="D309" s="140">
        <v>384</v>
      </c>
      <c r="E309" s="140">
        <v>365</v>
      </c>
    </row>
    <row r="310" spans="1:5" x14ac:dyDescent="0.25">
      <c r="A310" s="139" t="s">
        <v>2280</v>
      </c>
      <c r="B310" s="140">
        <v>1</v>
      </c>
      <c r="C310" s="140">
        <v>30</v>
      </c>
      <c r="D310" s="140">
        <v>180</v>
      </c>
      <c r="E310" s="140">
        <v>171</v>
      </c>
    </row>
    <row r="311" spans="1:5" x14ac:dyDescent="0.25">
      <c r="A311" s="139" t="s">
        <v>2282</v>
      </c>
      <c r="B311" s="140">
        <v>1</v>
      </c>
      <c r="C311" s="140">
        <v>34</v>
      </c>
      <c r="D311" s="140">
        <v>204</v>
      </c>
      <c r="E311" s="140">
        <v>194</v>
      </c>
    </row>
    <row r="312" spans="1:5" x14ac:dyDescent="0.25">
      <c r="A312" s="138" t="s">
        <v>2269</v>
      </c>
      <c r="B312" s="140">
        <v>5</v>
      </c>
      <c r="C312" s="140">
        <v>203</v>
      </c>
      <c r="D312" s="140">
        <v>1218</v>
      </c>
      <c r="E312" s="140">
        <v>1177</v>
      </c>
    </row>
    <row r="313" spans="1:5" x14ac:dyDescent="0.25">
      <c r="A313" s="139" t="s">
        <v>2282</v>
      </c>
      <c r="B313" s="140">
        <v>5</v>
      </c>
      <c r="C313" s="140">
        <v>203</v>
      </c>
      <c r="D313" s="140">
        <v>1218</v>
      </c>
      <c r="E313" s="140">
        <v>1177</v>
      </c>
    </row>
    <row r="314" spans="1:5" x14ac:dyDescent="0.25">
      <c r="A314" s="138" t="s">
        <v>2276</v>
      </c>
      <c r="B314" s="140">
        <v>1</v>
      </c>
      <c r="C314" s="140">
        <v>33</v>
      </c>
      <c r="D314" s="140">
        <v>198</v>
      </c>
      <c r="E314" s="140">
        <v>180</v>
      </c>
    </row>
    <row r="315" spans="1:5" x14ac:dyDescent="0.25">
      <c r="A315" s="139" t="s">
        <v>2282</v>
      </c>
      <c r="B315" s="140">
        <v>1</v>
      </c>
      <c r="C315" s="140">
        <v>33</v>
      </c>
      <c r="D315" s="140">
        <v>198</v>
      </c>
      <c r="E315" s="140">
        <v>180</v>
      </c>
    </row>
    <row r="316" spans="1:5" x14ac:dyDescent="0.25">
      <c r="A316" s="138" t="s">
        <v>3315</v>
      </c>
      <c r="B316" s="140"/>
      <c r="C316" s="140"/>
      <c r="D316" s="140"/>
      <c r="E316" s="140"/>
    </row>
    <row r="317" spans="1:5" x14ac:dyDescent="0.25">
      <c r="A317" s="139" t="s">
        <v>3315</v>
      </c>
      <c r="B317" s="140"/>
      <c r="C317" s="140"/>
      <c r="D317" s="140"/>
      <c r="E317" s="140"/>
    </row>
    <row r="318" spans="1:5" x14ac:dyDescent="0.25">
      <c r="A318" s="138" t="s">
        <v>3313</v>
      </c>
      <c r="B318" s="140">
        <v>1349</v>
      </c>
      <c r="C318" s="140">
        <v>186902</v>
      </c>
      <c r="D318" s="140">
        <v>1020818</v>
      </c>
      <c r="E318" s="140">
        <v>986107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3"/>
  <sheetViews>
    <sheetView tabSelected="1" view="pageBreakPreview" zoomScale="60" zoomScaleNormal="100" workbookViewId="0">
      <selection activeCell="B1" sqref="B1:E1048576"/>
    </sheetView>
  </sheetViews>
  <sheetFormatPr defaultColWidth="9.109375" defaultRowHeight="13.8" x14ac:dyDescent="0.3"/>
  <cols>
    <col min="1" max="1" width="20.6640625" style="141" bestFit="1" customWidth="1"/>
    <col min="2" max="2" width="15.6640625" style="176" customWidth="1"/>
    <col min="3" max="3" width="10.33203125" style="176" customWidth="1"/>
    <col min="4" max="4" width="12.5546875" style="176" customWidth="1"/>
    <col min="5" max="5" width="14.21875" style="176" customWidth="1"/>
    <col min="6" max="6" width="15.44140625" style="142" customWidth="1"/>
    <col min="7" max="8" width="15.33203125" style="145" customWidth="1"/>
    <col min="9" max="16384" width="9.109375" style="141"/>
  </cols>
  <sheetData>
    <row r="1" spans="1:8" s="144" customFormat="1" ht="42.6" thickTop="1" thickBot="1" x14ac:dyDescent="0.35">
      <c r="A1" s="150" t="s">
        <v>3320</v>
      </c>
      <c r="B1" s="166" t="s">
        <v>2638</v>
      </c>
      <c r="C1" s="166" t="s">
        <v>6</v>
      </c>
      <c r="D1" s="166" t="s">
        <v>2278</v>
      </c>
      <c r="E1" s="167" t="s">
        <v>2279</v>
      </c>
      <c r="F1" s="164" t="s">
        <v>3321</v>
      </c>
      <c r="G1" s="156" t="s">
        <v>3322</v>
      </c>
      <c r="H1" s="151" t="s">
        <v>3323</v>
      </c>
    </row>
    <row r="2" spans="1:8" s="143" customFormat="1" x14ac:dyDescent="0.3">
      <c r="A2" s="152" t="s">
        <v>34</v>
      </c>
      <c r="B2" s="168">
        <v>20</v>
      </c>
      <c r="C2" s="168">
        <v>2560</v>
      </c>
      <c r="D2" s="168">
        <v>14400</v>
      </c>
      <c r="E2" s="169">
        <v>13754</v>
      </c>
      <c r="F2" s="161">
        <v>0.95513888888888887</v>
      </c>
      <c r="G2" s="157">
        <v>0.92390000000000005</v>
      </c>
      <c r="H2" s="153">
        <v>0.92420000000000002</v>
      </c>
    </row>
    <row r="3" spans="1:8" x14ac:dyDescent="0.3">
      <c r="A3" s="146" t="s">
        <v>2280</v>
      </c>
      <c r="B3" s="170">
        <v>1</v>
      </c>
      <c r="C3" s="170">
        <v>101</v>
      </c>
      <c r="D3" s="170">
        <v>606</v>
      </c>
      <c r="E3" s="171">
        <v>584</v>
      </c>
      <c r="F3" s="162">
        <v>0.9636963696369637</v>
      </c>
      <c r="G3" s="158">
        <v>0.9356435643564357</v>
      </c>
      <c r="H3" s="147">
        <v>0.8911</v>
      </c>
    </row>
    <row r="4" spans="1:8" x14ac:dyDescent="0.3">
      <c r="A4" s="146" t="s">
        <v>2281</v>
      </c>
      <c r="B4" s="170">
        <v>1</v>
      </c>
      <c r="C4" s="170">
        <v>64</v>
      </c>
      <c r="D4" s="170">
        <v>0</v>
      </c>
      <c r="E4" s="171">
        <v>0</v>
      </c>
      <c r="F4" s="162"/>
      <c r="G4" s="158"/>
      <c r="H4" s="147"/>
    </row>
    <row r="5" spans="1:8" x14ac:dyDescent="0.3">
      <c r="A5" s="146" t="s">
        <v>2282</v>
      </c>
      <c r="B5" s="170">
        <v>15</v>
      </c>
      <c r="C5" s="170">
        <v>1849</v>
      </c>
      <c r="D5" s="170">
        <v>11094</v>
      </c>
      <c r="E5" s="171">
        <v>10601</v>
      </c>
      <c r="F5" s="162">
        <v>0.95556156480980714</v>
      </c>
      <c r="G5" s="158">
        <v>0.93222023454581593</v>
      </c>
      <c r="H5" s="147">
        <v>0.93679999999999997</v>
      </c>
    </row>
    <row r="6" spans="1:8" x14ac:dyDescent="0.3">
      <c r="A6" s="146" t="s">
        <v>2283</v>
      </c>
      <c r="B6" s="170">
        <v>1</v>
      </c>
      <c r="C6" s="170">
        <v>96</v>
      </c>
      <c r="D6" s="170">
        <v>0</v>
      </c>
      <c r="E6" s="171">
        <v>0</v>
      </c>
      <c r="F6" s="162"/>
      <c r="G6" s="158"/>
      <c r="H6" s="147"/>
    </row>
    <row r="7" spans="1:8" ht="14.4" thickBot="1" x14ac:dyDescent="0.35">
      <c r="A7" s="154" t="s">
        <v>2284</v>
      </c>
      <c r="B7" s="172">
        <v>2</v>
      </c>
      <c r="C7" s="172">
        <v>450</v>
      </c>
      <c r="D7" s="172">
        <v>2700</v>
      </c>
      <c r="E7" s="173">
        <v>2569</v>
      </c>
      <c r="F7" s="163">
        <v>0.95148148148148148</v>
      </c>
      <c r="G7" s="159">
        <v>0.89037037037037037</v>
      </c>
      <c r="H7" s="155">
        <v>0.8407</v>
      </c>
    </row>
    <row r="8" spans="1:8" s="143" customFormat="1" x14ac:dyDescent="0.3">
      <c r="A8" s="152" t="s">
        <v>126</v>
      </c>
      <c r="B8" s="168">
        <v>2</v>
      </c>
      <c r="C8" s="168">
        <v>80</v>
      </c>
      <c r="D8" s="168">
        <v>300</v>
      </c>
      <c r="E8" s="169">
        <v>298</v>
      </c>
      <c r="F8" s="161">
        <v>0.99333333333333329</v>
      </c>
      <c r="G8" s="157">
        <v>0.9966666666666667</v>
      </c>
      <c r="H8" s="153">
        <v>1</v>
      </c>
    </row>
    <row r="9" spans="1:8" x14ac:dyDescent="0.3">
      <c r="A9" s="146" t="s">
        <v>2282</v>
      </c>
      <c r="B9" s="170">
        <v>1</v>
      </c>
      <c r="C9" s="170">
        <v>50</v>
      </c>
      <c r="D9" s="170">
        <v>300</v>
      </c>
      <c r="E9" s="171">
        <v>298</v>
      </c>
      <c r="F9" s="162">
        <v>0.99333333333333329</v>
      </c>
      <c r="G9" s="158">
        <v>0.9966666666666667</v>
      </c>
      <c r="H9" s="147">
        <v>1</v>
      </c>
    </row>
    <row r="10" spans="1:8" ht="14.4" thickBot="1" x14ac:dyDescent="0.35">
      <c r="A10" s="154" t="s">
        <v>2283</v>
      </c>
      <c r="B10" s="172">
        <v>1</v>
      </c>
      <c r="C10" s="172">
        <v>30</v>
      </c>
      <c r="D10" s="172">
        <v>0</v>
      </c>
      <c r="E10" s="173">
        <v>0</v>
      </c>
      <c r="F10" s="163"/>
      <c r="G10" s="159"/>
      <c r="H10" s="155"/>
    </row>
    <row r="11" spans="1:8" s="143" customFormat="1" x14ac:dyDescent="0.3">
      <c r="A11" s="152" t="s">
        <v>132</v>
      </c>
      <c r="B11" s="168">
        <v>15</v>
      </c>
      <c r="C11" s="168">
        <v>1750</v>
      </c>
      <c r="D11" s="168">
        <v>9480</v>
      </c>
      <c r="E11" s="169">
        <v>9250</v>
      </c>
      <c r="F11" s="161">
        <v>0.97573839662447259</v>
      </c>
      <c r="G11" s="157">
        <v>0.97267932489451481</v>
      </c>
      <c r="H11" s="153">
        <v>0.97130000000000005</v>
      </c>
    </row>
    <row r="12" spans="1:8" x14ac:dyDescent="0.3">
      <c r="A12" s="146" t="s">
        <v>2280</v>
      </c>
      <c r="B12" s="170">
        <v>1</v>
      </c>
      <c r="C12" s="170">
        <v>150</v>
      </c>
      <c r="D12" s="170">
        <v>900</v>
      </c>
      <c r="E12" s="171">
        <v>879</v>
      </c>
      <c r="F12" s="162">
        <v>0.97666666666666668</v>
      </c>
      <c r="G12" s="158">
        <v>0.98888888888888893</v>
      </c>
      <c r="H12" s="147">
        <v>0.99</v>
      </c>
    </row>
    <row r="13" spans="1:8" x14ac:dyDescent="0.3">
      <c r="A13" s="146" t="s">
        <v>2282</v>
      </c>
      <c r="B13" s="170">
        <v>11</v>
      </c>
      <c r="C13" s="170">
        <v>1230</v>
      </c>
      <c r="D13" s="170">
        <v>7380</v>
      </c>
      <c r="E13" s="171">
        <v>7218</v>
      </c>
      <c r="F13" s="162">
        <v>0.97804878048780486</v>
      </c>
      <c r="G13" s="158">
        <v>0.97276422764227644</v>
      </c>
      <c r="H13" s="147">
        <v>0.97140000000000004</v>
      </c>
    </row>
    <row r="14" spans="1:8" x14ac:dyDescent="0.3">
      <c r="A14" s="146" t="s">
        <v>2283</v>
      </c>
      <c r="B14" s="170">
        <v>2</v>
      </c>
      <c r="C14" s="170">
        <v>170</v>
      </c>
      <c r="D14" s="170">
        <v>0</v>
      </c>
      <c r="E14" s="171">
        <v>0</v>
      </c>
      <c r="F14" s="162"/>
      <c r="G14" s="158"/>
      <c r="H14" s="147"/>
    </row>
    <row r="15" spans="1:8" ht="14.4" thickBot="1" x14ac:dyDescent="0.35">
      <c r="A15" s="154" t="s">
        <v>2284</v>
      </c>
      <c r="B15" s="172">
        <v>1</v>
      </c>
      <c r="C15" s="172">
        <v>200</v>
      </c>
      <c r="D15" s="172">
        <v>1200</v>
      </c>
      <c r="E15" s="173">
        <v>1153</v>
      </c>
      <c r="F15" s="163">
        <v>0.96083333333333332</v>
      </c>
      <c r="G15" s="159">
        <v>0.96</v>
      </c>
      <c r="H15" s="155">
        <v>0.97499999999999998</v>
      </c>
    </row>
    <row r="16" spans="1:8" s="143" customFormat="1" x14ac:dyDescent="0.3">
      <c r="A16" s="152" t="s">
        <v>181</v>
      </c>
      <c r="B16" s="168">
        <v>2</v>
      </c>
      <c r="C16" s="168">
        <v>150</v>
      </c>
      <c r="D16" s="168">
        <v>780</v>
      </c>
      <c r="E16" s="169">
        <v>646</v>
      </c>
      <c r="F16" s="161">
        <v>0.82820512820512826</v>
      </c>
      <c r="G16" s="157">
        <v>0.91388888888888886</v>
      </c>
      <c r="H16" s="153">
        <v>0.88890000000000002</v>
      </c>
    </row>
    <row r="17" spans="1:8" x14ac:dyDescent="0.3">
      <c r="A17" s="146" t="s">
        <v>2282</v>
      </c>
      <c r="B17" s="170">
        <v>1</v>
      </c>
      <c r="C17" s="170">
        <v>120</v>
      </c>
      <c r="D17" s="170">
        <v>720</v>
      </c>
      <c r="E17" s="171">
        <v>595</v>
      </c>
      <c r="F17" s="162">
        <v>0.82638888888888884</v>
      </c>
      <c r="G17" s="158">
        <v>0.91388888888888886</v>
      </c>
      <c r="H17" s="147">
        <v>0.88890000000000002</v>
      </c>
    </row>
    <row r="18" spans="1:8" ht="14.4" thickBot="1" x14ac:dyDescent="0.35">
      <c r="A18" s="154" t="s">
        <v>2640</v>
      </c>
      <c r="B18" s="172">
        <v>1</v>
      </c>
      <c r="C18" s="172">
        <v>30</v>
      </c>
      <c r="D18" s="172">
        <v>60</v>
      </c>
      <c r="E18" s="173">
        <v>51</v>
      </c>
      <c r="F18" s="163">
        <v>0.85</v>
      </c>
      <c r="G18" s="159"/>
      <c r="H18" s="155"/>
    </row>
    <row r="19" spans="1:8" s="143" customFormat="1" x14ac:dyDescent="0.3">
      <c r="A19" s="152" t="s">
        <v>189</v>
      </c>
      <c r="B19" s="168">
        <v>24</v>
      </c>
      <c r="C19" s="168">
        <v>3418</v>
      </c>
      <c r="D19" s="168">
        <v>16758</v>
      </c>
      <c r="E19" s="169">
        <v>16234</v>
      </c>
      <c r="F19" s="161">
        <v>0.96873135218999884</v>
      </c>
      <c r="G19" s="157">
        <v>0.96049606775559593</v>
      </c>
      <c r="H19" s="153">
        <v>0.94950000000000001</v>
      </c>
    </row>
    <row r="20" spans="1:8" x14ac:dyDescent="0.3">
      <c r="A20" s="146" t="s">
        <v>2280</v>
      </c>
      <c r="B20" s="170">
        <v>2</v>
      </c>
      <c r="C20" s="170">
        <v>312</v>
      </c>
      <c r="D20" s="170">
        <v>1872</v>
      </c>
      <c r="E20" s="171">
        <v>1825</v>
      </c>
      <c r="F20" s="162">
        <v>0.97489316239316237</v>
      </c>
      <c r="G20" s="158">
        <v>0.981280193236715</v>
      </c>
      <c r="H20" s="147">
        <v>0.97460000000000002</v>
      </c>
    </row>
    <row r="21" spans="1:8" x14ac:dyDescent="0.3">
      <c r="A21" s="146" t="s">
        <v>2281</v>
      </c>
      <c r="B21" s="170">
        <v>2</v>
      </c>
      <c r="C21" s="170">
        <v>170</v>
      </c>
      <c r="D21" s="170">
        <v>0</v>
      </c>
      <c r="E21" s="171">
        <v>0</v>
      </c>
      <c r="F21" s="162"/>
      <c r="G21" s="158"/>
      <c r="H21" s="147"/>
    </row>
    <row r="22" spans="1:8" x14ac:dyDescent="0.3">
      <c r="A22" s="146" t="s">
        <v>2286</v>
      </c>
      <c r="B22" s="170">
        <v>3</v>
      </c>
      <c r="C22" s="170">
        <v>475</v>
      </c>
      <c r="D22" s="170">
        <v>1542</v>
      </c>
      <c r="E22" s="171">
        <v>1467</v>
      </c>
      <c r="F22" s="162">
        <v>0.95136186770428011</v>
      </c>
      <c r="G22" s="158">
        <v>0.95751633986928109</v>
      </c>
      <c r="H22" s="147">
        <v>0.98819999999999997</v>
      </c>
    </row>
    <row r="23" spans="1:8" x14ac:dyDescent="0.3">
      <c r="A23" s="146" t="s">
        <v>2282</v>
      </c>
      <c r="B23" s="170">
        <v>13</v>
      </c>
      <c r="C23" s="170">
        <v>2030</v>
      </c>
      <c r="D23" s="170">
        <v>12180</v>
      </c>
      <c r="E23" s="171">
        <v>11793</v>
      </c>
      <c r="F23" s="162">
        <v>0.96822660098522173</v>
      </c>
      <c r="G23" s="158">
        <v>0.95665024630541873</v>
      </c>
      <c r="H23" s="147">
        <v>0.94340000000000002</v>
      </c>
    </row>
    <row r="24" spans="1:8" x14ac:dyDescent="0.3">
      <c r="A24" s="146" t="s">
        <v>2283</v>
      </c>
      <c r="B24" s="170">
        <v>2</v>
      </c>
      <c r="C24" s="170">
        <v>237</v>
      </c>
      <c r="D24" s="170">
        <v>0</v>
      </c>
      <c r="E24" s="171">
        <v>0</v>
      </c>
      <c r="F24" s="162"/>
      <c r="G24" s="158"/>
      <c r="H24" s="147"/>
    </row>
    <row r="25" spans="1:8" ht="14.4" thickBot="1" x14ac:dyDescent="0.35">
      <c r="A25" s="154" t="s">
        <v>2284</v>
      </c>
      <c r="B25" s="172">
        <v>2</v>
      </c>
      <c r="C25" s="172">
        <v>194</v>
      </c>
      <c r="D25" s="172">
        <v>1164</v>
      </c>
      <c r="E25" s="173">
        <v>1149</v>
      </c>
      <c r="F25" s="163">
        <v>0.98711340206185572</v>
      </c>
      <c r="G25" s="159">
        <v>0.97508591065292094</v>
      </c>
      <c r="H25" s="155">
        <v>0.96130000000000004</v>
      </c>
    </row>
    <row r="26" spans="1:8" s="143" customFormat="1" x14ac:dyDescent="0.3">
      <c r="A26" s="152" t="s">
        <v>256</v>
      </c>
      <c r="B26" s="168">
        <v>82</v>
      </c>
      <c r="C26" s="168">
        <v>13695</v>
      </c>
      <c r="D26" s="168">
        <v>75576</v>
      </c>
      <c r="E26" s="169">
        <v>72978</v>
      </c>
      <c r="F26" s="161">
        <v>0.96562400762146716</v>
      </c>
      <c r="G26" s="157">
        <v>0.96881592095037194</v>
      </c>
      <c r="H26" s="153">
        <v>0.9728</v>
      </c>
    </row>
    <row r="27" spans="1:8" x14ac:dyDescent="0.3">
      <c r="A27" s="146" t="s">
        <v>2280</v>
      </c>
      <c r="B27" s="170">
        <v>8</v>
      </c>
      <c r="C27" s="170">
        <v>1087</v>
      </c>
      <c r="D27" s="170">
        <v>6522</v>
      </c>
      <c r="E27" s="171">
        <v>6260</v>
      </c>
      <c r="F27" s="162">
        <v>0.9598282735357252</v>
      </c>
      <c r="G27" s="158">
        <v>0.98352816153028688</v>
      </c>
      <c r="H27" s="147">
        <v>0.98050000000000004</v>
      </c>
    </row>
    <row r="28" spans="1:8" x14ac:dyDescent="0.3">
      <c r="A28" s="146" t="s">
        <v>2641</v>
      </c>
      <c r="B28" s="170">
        <v>1</v>
      </c>
      <c r="C28" s="170">
        <v>200</v>
      </c>
      <c r="D28" s="170">
        <v>1200</v>
      </c>
      <c r="E28" s="171">
        <v>638</v>
      </c>
      <c r="F28" s="162">
        <v>0.53166666666666662</v>
      </c>
      <c r="G28" s="158">
        <v>0.5</v>
      </c>
      <c r="H28" s="147"/>
    </row>
    <row r="29" spans="1:8" x14ac:dyDescent="0.3">
      <c r="A29" s="146" t="s">
        <v>2281</v>
      </c>
      <c r="B29" s="170">
        <v>4</v>
      </c>
      <c r="C29" s="170">
        <v>426</v>
      </c>
      <c r="D29" s="170">
        <v>0</v>
      </c>
      <c r="E29" s="171">
        <v>0</v>
      </c>
      <c r="F29" s="162"/>
      <c r="G29" s="158"/>
      <c r="H29" s="147"/>
    </row>
    <row r="30" spans="1:8" x14ac:dyDescent="0.3">
      <c r="A30" s="146" t="s">
        <v>2286</v>
      </c>
      <c r="B30" s="170">
        <v>2</v>
      </c>
      <c r="C30" s="170">
        <v>320</v>
      </c>
      <c r="D30" s="170">
        <v>1920</v>
      </c>
      <c r="E30" s="171">
        <v>1894</v>
      </c>
      <c r="F30" s="162">
        <v>0.98645833333333333</v>
      </c>
      <c r="G30" s="158">
        <v>0.98333333333333328</v>
      </c>
      <c r="H30" s="147">
        <v>0.97030000000000005</v>
      </c>
    </row>
    <row r="31" spans="1:8" x14ac:dyDescent="0.3">
      <c r="A31" s="146" t="s">
        <v>2282</v>
      </c>
      <c r="B31" s="170">
        <v>55</v>
      </c>
      <c r="C31" s="170">
        <v>10155</v>
      </c>
      <c r="D31" s="170">
        <v>60171</v>
      </c>
      <c r="E31" s="171">
        <v>59091</v>
      </c>
      <c r="F31" s="162">
        <v>0.98205115421050004</v>
      </c>
      <c r="G31" s="158">
        <v>0.9684244242894231</v>
      </c>
      <c r="H31" s="147">
        <v>0.97309999999999997</v>
      </c>
    </row>
    <row r="32" spans="1:8" x14ac:dyDescent="0.3">
      <c r="A32" s="146" t="s">
        <v>2640</v>
      </c>
      <c r="B32" s="170">
        <v>2</v>
      </c>
      <c r="C32" s="170">
        <v>197</v>
      </c>
      <c r="D32" s="170">
        <v>591</v>
      </c>
      <c r="E32" s="171">
        <v>233</v>
      </c>
      <c r="F32" s="162">
        <v>0.39424703891708968</v>
      </c>
      <c r="G32" s="158">
        <v>0.2727</v>
      </c>
      <c r="H32" s="147"/>
    </row>
    <row r="33" spans="1:8" x14ac:dyDescent="0.3">
      <c r="A33" s="146" t="s">
        <v>2283</v>
      </c>
      <c r="B33" s="170">
        <v>4</v>
      </c>
      <c r="C33" s="170">
        <v>337</v>
      </c>
      <c r="D33" s="170">
        <v>0</v>
      </c>
      <c r="E33" s="171">
        <v>0</v>
      </c>
      <c r="F33" s="162"/>
      <c r="G33" s="158"/>
      <c r="H33" s="147"/>
    </row>
    <row r="34" spans="1:8" x14ac:dyDescent="0.3">
      <c r="A34" s="146" t="s">
        <v>2284</v>
      </c>
      <c r="B34" s="170">
        <v>5</v>
      </c>
      <c r="C34" s="170">
        <v>862</v>
      </c>
      <c r="D34" s="170">
        <v>5172</v>
      </c>
      <c r="E34" s="171">
        <v>4862</v>
      </c>
      <c r="F34" s="162">
        <v>0.94006187161639598</v>
      </c>
      <c r="G34" s="158">
        <v>0.95185614849187938</v>
      </c>
      <c r="H34" s="147">
        <v>0.9587</v>
      </c>
    </row>
    <row r="35" spans="1:8" ht="14.4" thickBot="1" x14ac:dyDescent="0.35">
      <c r="A35" s="154" t="s">
        <v>2287</v>
      </c>
      <c r="B35" s="172">
        <v>1</v>
      </c>
      <c r="C35" s="172">
        <v>111</v>
      </c>
      <c r="D35" s="172">
        <v>0</v>
      </c>
      <c r="E35" s="173">
        <v>0</v>
      </c>
      <c r="F35" s="163"/>
      <c r="G35" s="159"/>
      <c r="H35" s="155"/>
    </row>
    <row r="36" spans="1:8" s="143" customFormat="1" x14ac:dyDescent="0.3">
      <c r="A36" s="152" t="s">
        <v>416</v>
      </c>
      <c r="B36" s="168">
        <v>10</v>
      </c>
      <c r="C36" s="168">
        <v>1591</v>
      </c>
      <c r="D36" s="168">
        <v>8774</v>
      </c>
      <c r="E36" s="169">
        <v>8637</v>
      </c>
      <c r="F36" s="161">
        <v>0.98438568497834511</v>
      </c>
      <c r="G36" s="157">
        <v>0.98595060049852712</v>
      </c>
      <c r="H36" s="153">
        <v>0.98140000000000005</v>
      </c>
    </row>
    <row r="37" spans="1:8" x14ac:dyDescent="0.3">
      <c r="A37" s="146" t="s">
        <v>2280</v>
      </c>
      <c r="B37" s="170">
        <v>1</v>
      </c>
      <c r="C37" s="170">
        <v>82</v>
      </c>
      <c r="D37" s="170">
        <v>492</v>
      </c>
      <c r="E37" s="171">
        <v>484</v>
      </c>
      <c r="F37" s="162">
        <v>0.98373983739837401</v>
      </c>
      <c r="G37" s="158">
        <v>0.96951219512195119</v>
      </c>
      <c r="H37" s="147">
        <v>0.998</v>
      </c>
    </row>
    <row r="38" spans="1:8" x14ac:dyDescent="0.3">
      <c r="A38" s="146" t="s">
        <v>2641</v>
      </c>
      <c r="B38" s="170">
        <v>2</v>
      </c>
      <c r="C38" s="170">
        <v>120</v>
      </c>
      <c r="D38" s="170">
        <v>300</v>
      </c>
      <c r="E38" s="171">
        <v>277</v>
      </c>
      <c r="F38" s="162">
        <v>0.92333333333333334</v>
      </c>
      <c r="G38" s="158"/>
      <c r="H38" s="147"/>
    </row>
    <row r="39" spans="1:8" x14ac:dyDescent="0.3">
      <c r="A39" s="146" t="s">
        <v>2282</v>
      </c>
      <c r="B39" s="170">
        <v>6</v>
      </c>
      <c r="C39" s="170">
        <v>1219</v>
      </c>
      <c r="D39" s="170">
        <v>6962</v>
      </c>
      <c r="E39" s="171">
        <v>6870</v>
      </c>
      <c r="F39" s="162">
        <v>0.98678540649238722</v>
      </c>
      <c r="G39" s="158">
        <v>0.98714793546622914</v>
      </c>
      <c r="H39" s="147">
        <v>0.97989999999999999</v>
      </c>
    </row>
    <row r="40" spans="1:8" ht="14.4" thickBot="1" x14ac:dyDescent="0.35">
      <c r="A40" s="154" t="s">
        <v>2284</v>
      </c>
      <c r="B40" s="172">
        <v>1</v>
      </c>
      <c r="C40" s="172">
        <v>170</v>
      </c>
      <c r="D40" s="172">
        <v>1020</v>
      </c>
      <c r="E40" s="173">
        <v>1006</v>
      </c>
      <c r="F40" s="163">
        <v>0.98627450980392162</v>
      </c>
      <c r="G40" s="159">
        <v>0.98529411764705888</v>
      </c>
      <c r="H40" s="155">
        <v>0.98429999999999995</v>
      </c>
    </row>
    <row r="41" spans="1:8" s="143" customFormat="1" x14ac:dyDescent="0.3">
      <c r="A41" s="152" t="s">
        <v>444</v>
      </c>
      <c r="B41" s="168">
        <v>9</v>
      </c>
      <c r="C41" s="168">
        <v>596</v>
      </c>
      <c r="D41" s="168">
        <v>3576</v>
      </c>
      <c r="E41" s="169">
        <v>3384</v>
      </c>
      <c r="F41" s="161">
        <v>0.94630872483221473</v>
      </c>
      <c r="G41" s="157">
        <v>0.96156533892382945</v>
      </c>
      <c r="H41" s="153">
        <v>0.94540000000000002</v>
      </c>
    </row>
    <row r="42" spans="1:8" x14ac:dyDescent="0.3">
      <c r="A42" s="146" t="s">
        <v>2280</v>
      </c>
      <c r="B42" s="170">
        <v>2</v>
      </c>
      <c r="C42" s="170">
        <v>219</v>
      </c>
      <c r="D42" s="170">
        <v>1314</v>
      </c>
      <c r="E42" s="171">
        <v>1287</v>
      </c>
      <c r="F42" s="162">
        <v>0.97945205479452058</v>
      </c>
      <c r="G42" s="158">
        <v>0.98166666666666669</v>
      </c>
      <c r="H42" s="147">
        <v>0.97499999999999998</v>
      </c>
    </row>
    <row r="43" spans="1:8" x14ac:dyDescent="0.3">
      <c r="A43" s="146" t="s">
        <v>2282</v>
      </c>
      <c r="B43" s="170">
        <v>6</v>
      </c>
      <c r="C43" s="170">
        <v>327</v>
      </c>
      <c r="D43" s="170">
        <v>1962</v>
      </c>
      <c r="E43" s="171">
        <v>1809</v>
      </c>
      <c r="F43" s="162">
        <v>0.92201834862385323</v>
      </c>
      <c r="G43" s="158">
        <v>0.95208970438328233</v>
      </c>
      <c r="H43" s="147">
        <v>0.93300000000000005</v>
      </c>
    </row>
    <row r="44" spans="1:8" ht="14.4" thickBot="1" x14ac:dyDescent="0.35">
      <c r="A44" s="154" t="s">
        <v>2284</v>
      </c>
      <c r="B44" s="172">
        <v>1</v>
      </c>
      <c r="C44" s="172">
        <v>50</v>
      </c>
      <c r="D44" s="172">
        <v>300</v>
      </c>
      <c r="E44" s="173">
        <v>288</v>
      </c>
      <c r="F44" s="163">
        <v>0.96</v>
      </c>
      <c r="G44" s="159">
        <v>0.98333333333333328</v>
      </c>
      <c r="H44" s="155">
        <v>0.96330000000000005</v>
      </c>
    </row>
    <row r="45" spans="1:8" s="143" customFormat="1" x14ac:dyDescent="0.3">
      <c r="A45" s="152" t="s">
        <v>468</v>
      </c>
      <c r="B45" s="168">
        <v>7</v>
      </c>
      <c r="C45" s="168">
        <v>1015</v>
      </c>
      <c r="D45" s="168">
        <v>5514</v>
      </c>
      <c r="E45" s="169">
        <v>5320</v>
      </c>
      <c r="F45" s="161">
        <v>0.9648168298875589</v>
      </c>
      <c r="G45" s="157">
        <v>0.95429815016322084</v>
      </c>
      <c r="H45" s="153">
        <v>0.94910000000000005</v>
      </c>
    </row>
    <row r="46" spans="1:8" x14ac:dyDescent="0.3">
      <c r="A46" s="146" t="s">
        <v>2281</v>
      </c>
      <c r="B46" s="170">
        <v>1</v>
      </c>
      <c r="C46" s="170">
        <v>96</v>
      </c>
      <c r="D46" s="170">
        <v>0</v>
      </c>
      <c r="E46" s="171">
        <v>0</v>
      </c>
      <c r="F46" s="162"/>
      <c r="G46" s="158"/>
      <c r="H46" s="147"/>
    </row>
    <row r="47" spans="1:8" x14ac:dyDescent="0.3">
      <c r="A47" s="146" t="s">
        <v>2282</v>
      </c>
      <c r="B47" s="170">
        <v>5</v>
      </c>
      <c r="C47" s="170">
        <v>717</v>
      </c>
      <c r="D47" s="170">
        <v>4302</v>
      </c>
      <c r="E47" s="171">
        <v>4153</v>
      </c>
      <c r="F47" s="162">
        <v>0.96536494653649463</v>
      </c>
      <c r="G47" s="158">
        <v>0.95862389586238961</v>
      </c>
      <c r="H47" s="147">
        <v>0.94969999999999999</v>
      </c>
    </row>
    <row r="48" spans="1:8" ht="14.4" thickBot="1" x14ac:dyDescent="0.35">
      <c r="A48" s="154" t="s">
        <v>2284</v>
      </c>
      <c r="B48" s="172">
        <v>1</v>
      </c>
      <c r="C48" s="172">
        <v>202</v>
      </c>
      <c r="D48" s="172">
        <v>1212</v>
      </c>
      <c r="E48" s="173">
        <v>1167</v>
      </c>
      <c r="F48" s="163">
        <v>0.96287128712871284</v>
      </c>
      <c r="G48" s="159">
        <v>0.93894389438943893</v>
      </c>
      <c r="H48" s="155">
        <v>0.94720000000000004</v>
      </c>
    </row>
    <row r="49" spans="1:8" s="143" customFormat="1" x14ac:dyDescent="0.3">
      <c r="A49" s="152" t="s">
        <v>485</v>
      </c>
      <c r="B49" s="168">
        <v>29</v>
      </c>
      <c r="C49" s="168">
        <v>3933</v>
      </c>
      <c r="D49" s="168">
        <v>21814</v>
      </c>
      <c r="E49" s="169">
        <v>21414</v>
      </c>
      <c r="F49" s="161">
        <v>0.98166315210415334</v>
      </c>
      <c r="G49" s="157">
        <v>0.97970166963301974</v>
      </c>
      <c r="H49" s="153">
        <v>0.97050000000000003</v>
      </c>
    </row>
    <row r="50" spans="1:8" x14ac:dyDescent="0.3">
      <c r="A50" s="146" t="s">
        <v>2280</v>
      </c>
      <c r="B50" s="170">
        <v>1</v>
      </c>
      <c r="C50" s="170">
        <v>30</v>
      </c>
      <c r="D50" s="170">
        <v>180</v>
      </c>
      <c r="E50" s="171">
        <v>170</v>
      </c>
      <c r="F50" s="162">
        <v>0.94444444444444442</v>
      </c>
      <c r="G50" s="158">
        <v>0.96666666666666667</v>
      </c>
      <c r="H50" s="147">
        <v>0.9667</v>
      </c>
    </row>
    <row r="51" spans="1:8" x14ac:dyDescent="0.3">
      <c r="A51" s="146" t="s">
        <v>2282</v>
      </c>
      <c r="B51" s="170">
        <v>21</v>
      </c>
      <c r="C51" s="170">
        <v>3444</v>
      </c>
      <c r="D51" s="170">
        <v>19469</v>
      </c>
      <c r="E51" s="171">
        <v>19148</v>
      </c>
      <c r="F51" s="162">
        <v>0.98351225024397759</v>
      </c>
      <c r="G51" s="158">
        <v>0.98194928377855206</v>
      </c>
      <c r="H51" s="147">
        <v>0.97150000000000003</v>
      </c>
    </row>
    <row r="52" spans="1:8" x14ac:dyDescent="0.3">
      <c r="A52" s="146" t="s">
        <v>2288</v>
      </c>
      <c r="B52" s="170">
        <v>6</v>
      </c>
      <c r="C52" s="170">
        <v>422</v>
      </c>
      <c r="D52" s="170">
        <v>1943</v>
      </c>
      <c r="E52" s="171">
        <v>1881</v>
      </c>
      <c r="F52" s="162">
        <v>0.96809058157488415</v>
      </c>
      <c r="G52" s="158">
        <v>0.96406003159557663</v>
      </c>
      <c r="H52" s="147">
        <v>0.96189999999999998</v>
      </c>
    </row>
    <row r="53" spans="1:8" ht="14.4" thickBot="1" x14ac:dyDescent="0.35">
      <c r="A53" s="154" t="s">
        <v>2289</v>
      </c>
      <c r="B53" s="172">
        <v>1</v>
      </c>
      <c r="C53" s="172">
        <v>37</v>
      </c>
      <c r="D53" s="172">
        <v>222</v>
      </c>
      <c r="E53" s="173">
        <v>215</v>
      </c>
      <c r="F53" s="163">
        <v>0.96846846846846846</v>
      </c>
      <c r="G53" s="159">
        <v>0.95945945945945943</v>
      </c>
      <c r="H53" s="155">
        <v>0.96850000000000003</v>
      </c>
    </row>
    <row r="54" spans="1:8" s="143" customFormat="1" x14ac:dyDescent="0.3">
      <c r="A54" s="152" t="s">
        <v>543</v>
      </c>
      <c r="B54" s="168">
        <v>5</v>
      </c>
      <c r="C54" s="168">
        <v>469</v>
      </c>
      <c r="D54" s="168">
        <v>2382</v>
      </c>
      <c r="E54" s="169">
        <v>2005</v>
      </c>
      <c r="F54" s="161">
        <v>0.84172963895885811</v>
      </c>
      <c r="G54" s="157">
        <v>0.88655788655788659</v>
      </c>
      <c r="H54" s="153">
        <v>0.88229999999999997</v>
      </c>
    </row>
    <row r="55" spans="1:8" x14ac:dyDescent="0.3">
      <c r="A55" s="146" t="s">
        <v>2280</v>
      </c>
      <c r="B55" s="170">
        <v>1</v>
      </c>
      <c r="C55" s="170">
        <v>29</v>
      </c>
      <c r="D55" s="170">
        <v>174</v>
      </c>
      <c r="E55" s="171">
        <v>172</v>
      </c>
      <c r="F55" s="162">
        <v>0.9885057471264368</v>
      </c>
      <c r="G55" s="158">
        <v>0.99425287356321834</v>
      </c>
      <c r="H55" s="147">
        <v>0.98280000000000001</v>
      </c>
    </row>
    <row r="56" spans="1:8" x14ac:dyDescent="0.3">
      <c r="A56" s="146" t="s">
        <v>2282</v>
      </c>
      <c r="B56" s="170">
        <v>3</v>
      </c>
      <c r="C56" s="170">
        <v>368</v>
      </c>
      <c r="D56" s="170">
        <v>2208</v>
      </c>
      <c r="E56" s="171">
        <v>1833</v>
      </c>
      <c r="F56" s="162">
        <v>0.83016304347826086</v>
      </c>
      <c r="G56" s="158">
        <v>0.87364130434782605</v>
      </c>
      <c r="H56" s="147">
        <v>0.86729999999999996</v>
      </c>
    </row>
    <row r="57" spans="1:8" ht="14.4" thickBot="1" x14ac:dyDescent="0.35">
      <c r="A57" s="154" t="s">
        <v>2283</v>
      </c>
      <c r="B57" s="172">
        <v>1</v>
      </c>
      <c r="C57" s="172">
        <v>72</v>
      </c>
      <c r="D57" s="172">
        <v>0</v>
      </c>
      <c r="E57" s="173">
        <v>0</v>
      </c>
      <c r="F57" s="163"/>
      <c r="G57" s="159"/>
      <c r="H57" s="155"/>
    </row>
    <row r="58" spans="1:8" s="143" customFormat="1" x14ac:dyDescent="0.3">
      <c r="A58" s="152" t="s">
        <v>552</v>
      </c>
      <c r="B58" s="168">
        <v>14</v>
      </c>
      <c r="C58" s="168">
        <v>799</v>
      </c>
      <c r="D58" s="168">
        <v>3434</v>
      </c>
      <c r="E58" s="169">
        <v>3095</v>
      </c>
      <c r="F58" s="161">
        <v>0.90128130460104838</v>
      </c>
      <c r="G58" s="157">
        <v>0.94085365853658531</v>
      </c>
      <c r="H58" s="153">
        <v>0.95369999999999999</v>
      </c>
    </row>
    <row r="59" spans="1:8" x14ac:dyDescent="0.3">
      <c r="A59" s="146" t="s">
        <v>2281</v>
      </c>
      <c r="B59" s="170">
        <v>2</v>
      </c>
      <c r="C59" s="170">
        <v>82</v>
      </c>
      <c r="D59" s="170">
        <v>0</v>
      </c>
      <c r="E59" s="171">
        <v>0</v>
      </c>
      <c r="F59" s="162">
        <v>0</v>
      </c>
      <c r="G59" s="158"/>
      <c r="H59" s="147"/>
    </row>
    <row r="60" spans="1:8" x14ac:dyDescent="0.3">
      <c r="A60" s="146" t="s">
        <v>2282</v>
      </c>
      <c r="B60" s="170">
        <v>8</v>
      </c>
      <c r="C60" s="170">
        <v>554</v>
      </c>
      <c r="D60" s="170">
        <v>2544</v>
      </c>
      <c r="E60" s="171">
        <v>2349</v>
      </c>
      <c r="F60" s="162">
        <v>0.92334905660377353</v>
      </c>
      <c r="G60" s="158">
        <v>0.9296933433059088</v>
      </c>
      <c r="H60" s="147">
        <v>0.95479999999999998</v>
      </c>
    </row>
    <row r="61" spans="1:8" x14ac:dyDescent="0.3">
      <c r="A61" s="146" t="s">
        <v>2640</v>
      </c>
      <c r="B61" s="170">
        <v>2</v>
      </c>
      <c r="C61" s="170">
        <v>62</v>
      </c>
      <c r="D61" s="170">
        <v>284</v>
      </c>
      <c r="E61" s="171">
        <v>156</v>
      </c>
      <c r="F61" s="162">
        <v>0.54929577464788737</v>
      </c>
      <c r="G61" s="158"/>
      <c r="H61" s="147"/>
    </row>
    <row r="62" spans="1:8" ht="14.4" thickBot="1" x14ac:dyDescent="0.35">
      <c r="A62" s="154" t="s">
        <v>2288</v>
      </c>
      <c r="B62" s="172">
        <v>2</v>
      </c>
      <c r="C62" s="172">
        <v>101</v>
      </c>
      <c r="D62" s="172">
        <v>606</v>
      </c>
      <c r="E62" s="173">
        <v>590</v>
      </c>
      <c r="F62" s="163">
        <v>0.97359735973597361</v>
      </c>
      <c r="G62" s="159">
        <v>0.99009900990099009</v>
      </c>
      <c r="H62" s="155">
        <v>0.94879999999999998</v>
      </c>
    </row>
    <row r="63" spans="1:8" s="143" customFormat="1" x14ac:dyDescent="0.3">
      <c r="A63" s="152" t="s">
        <v>577</v>
      </c>
      <c r="B63" s="168">
        <v>58</v>
      </c>
      <c r="C63" s="168">
        <v>10393</v>
      </c>
      <c r="D63" s="168">
        <v>57380</v>
      </c>
      <c r="E63" s="169">
        <v>54298</v>
      </c>
      <c r="F63" s="161">
        <v>0.94628790519344719</v>
      </c>
      <c r="G63" s="157">
        <v>0.9419898876785775</v>
      </c>
      <c r="H63" s="153">
        <v>0.94499999999999995</v>
      </c>
    </row>
    <row r="64" spans="1:8" x14ac:dyDescent="0.3">
      <c r="A64" s="146" t="s">
        <v>2280</v>
      </c>
      <c r="B64" s="170">
        <v>8</v>
      </c>
      <c r="C64" s="170">
        <v>960</v>
      </c>
      <c r="D64" s="170">
        <v>5760</v>
      </c>
      <c r="E64" s="171">
        <v>5540</v>
      </c>
      <c r="F64" s="162">
        <v>0.96180555555555558</v>
      </c>
      <c r="G64" s="158">
        <v>0.94790286975717442</v>
      </c>
      <c r="H64" s="147">
        <v>0.95279999999999998</v>
      </c>
    </row>
    <row r="65" spans="1:8" x14ac:dyDescent="0.3">
      <c r="A65" s="146" t="s">
        <v>2641</v>
      </c>
      <c r="B65" s="170">
        <v>1</v>
      </c>
      <c r="C65" s="170">
        <v>240</v>
      </c>
      <c r="D65" s="170">
        <v>720</v>
      </c>
      <c r="E65" s="171">
        <v>633</v>
      </c>
      <c r="F65" s="162">
        <v>0.87916666666666665</v>
      </c>
      <c r="G65" s="158">
        <v>0.84573002754820936</v>
      </c>
      <c r="H65" s="147"/>
    </row>
    <row r="66" spans="1:8" x14ac:dyDescent="0.3">
      <c r="A66" s="146" t="s">
        <v>2281</v>
      </c>
      <c r="B66" s="170">
        <v>3</v>
      </c>
      <c r="C66" s="170">
        <v>355</v>
      </c>
      <c r="D66" s="170">
        <v>0</v>
      </c>
      <c r="E66" s="171">
        <v>0</v>
      </c>
      <c r="F66" s="162"/>
      <c r="G66" s="158"/>
      <c r="H66" s="147"/>
    </row>
    <row r="67" spans="1:8" x14ac:dyDescent="0.3">
      <c r="A67" s="146" t="s">
        <v>2286</v>
      </c>
      <c r="B67" s="170">
        <v>1</v>
      </c>
      <c r="C67" s="170">
        <v>194</v>
      </c>
      <c r="D67" s="170">
        <v>582</v>
      </c>
      <c r="E67" s="171">
        <v>385</v>
      </c>
      <c r="F67" s="162">
        <v>0.66151202749140892</v>
      </c>
      <c r="G67" s="158">
        <v>0.88230240549828176</v>
      </c>
      <c r="H67" s="147"/>
    </row>
    <row r="68" spans="1:8" x14ac:dyDescent="0.3">
      <c r="A68" s="146" t="s">
        <v>2282</v>
      </c>
      <c r="B68" s="170">
        <v>38</v>
      </c>
      <c r="C68" s="170">
        <v>7124</v>
      </c>
      <c r="D68" s="170">
        <v>42130</v>
      </c>
      <c r="E68" s="171">
        <v>39858</v>
      </c>
      <c r="F68" s="162">
        <v>0.94607168288630428</v>
      </c>
      <c r="G68" s="158">
        <v>0.9391977480647431</v>
      </c>
      <c r="H68" s="147">
        <v>0.94579999999999997</v>
      </c>
    </row>
    <row r="69" spans="1:8" x14ac:dyDescent="0.3">
      <c r="A69" s="146" t="s">
        <v>2640</v>
      </c>
      <c r="B69" s="170">
        <v>1</v>
      </c>
      <c r="C69" s="170">
        <v>38</v>
      </c>
      <c r="D69" s="170">
        <v>76</v>
      </c>
      <c r="E69" s="171">
        <v>72</v>
      </c>
      <c r="F69" s="162">
        <v>0.94736842105263153</v>
      </c>
      <c r="G69" s="158"/>
      <c r="H69" s="147"/>
    </row>
    <row r="70" spans="1:8" x14ac:dyDescent="0.3">
      <c r="A70" s="146" t="s">
        <v>2283</v>
      </c>
      <c r="B70" s="170">
        <v>1</v>
      </c>
      <c r="C70" s="170">
        <v>130</v>
      </c>
      <c r="D70" s="170">
        <v>0</v>
      </c>
      <c r="E70" s="171">
        <v>0</v>
      </c>
      <c r="F70" s="162"/>
      <c r="G70" s="158"/>
      <c r="H70" s="147"/>
    </row>
    <row r="71" spans="1:8" ht="14.4" thickBot="1" x14ac:dyDescent="0.35">
      <c r="A71" s="154" t="s">
        <v>2284</v>
      </c>
      <c r="B71" s="172">
        <v>5</v>
      </c>
      <c r="C71" s="172">
        <v>1352</v>
      </c>
      <c r="D71" s="172">
        <v>8112</v>
      </c>
      <c r="E71" s="173">
        <v>7810</v>
      </c>
      <c r="F71" s="163">
        <v>0.96277120315581854</v>
      </c>
      <c r="G71" s="159">
        <v>0.95364891518737671</v>
      </c>
      <c r="H71" s="155">
        <v>0.93540000000000001</v>
      </c>
    </row>
    <row r="72" spans="1:8" s="143" customFormat="1" x14ac:dyDescent="0.3">
      <c r="A72" s="152" t="s">
        <v>680</v>
      </c>
      <c r="B72" s="168">
        <v>24</v>
      </c>
      <c r="C72" s="168">
        <v>2054</v>
      </c>
      <c r="D72" s="168">
        <v>11592</v>
      </c>
      <c r="E72" s="169">
        <v>10758</v>
      </c>
      <c r="F72" s="161">
        <v>0.92805383022774324</v>
      </c>
      <c r="G72" s="157">
        <v>0.9286321155480034</v>
      </c>
      <c r="H72" s="153">
        <v>0.93789999999999996</v>
      </c>
    </row>
    <row r="73" spans="1:8" x14ac:dyDescent="0.3">
      <c r="A73" s="146" t="s">
        <v>2280</v>
      </c>
      <c r="B73" s="170">
        <v>7</v>
      </c>
      <c r="C73" s="170">
        <v>592</v>
      </c>
      <c r="D73" s="170">
        <v>3552</v>
      </c>
      <c r="E73" s="171">
        <v>3378</v>
      </c>
      <c r="F73" s="162">
        <v>0.95101351351351349</v>
      </c>
      <c r="G73" s="158">
        <v>0.9572072072072072</v>
      </c>
      <c r="H73" s="147">
        <v>0.94699999999999995</v>
      </c>
    </row>
    <row r="74" spans="1:8" x14ac:dyDescent="0.3">
      <c r="A74" s="146" t="s">
        <v>2282</v>
      </c>
      <c r="B74" s="170">
        <v>12</v>
      </c>
      <c r="C74" s="170">
        <v>834</v>
      </c>
      <c r="D74" s="170">
        <v>5004</v>
      </c>
      <c r="E74" s="171">
        <v>4779</v>
      </c>
      <c r="F74" s="162">
        <v>0.95503597122302153</v>
      </c>
      <c r="G74" s="158">
        <v>0.95876701361088867</v>
      </c>
      <c r="H74" s="147">
        <v>0.93940000000000001</v>
      </c>
    </row>
    <row r="75" spans="1:8" x14ac:dyDescent="0.3">
      <c r="A75" s="146" t="s">
        <v>2283</v>
      </c>
      <c r="B75" s="170">
        <v>2</v>
      </c>
      <c r="C75" s="170">
        <v>122</v>
      </c>
      <c r="D75" s="170">
        <v>0</v>
      </c>
      <c r="E75" s="171">
        <v>0</v>
      </c>
      <c r="F75" s="162"/>
      <c r="G75" s="158"/>
      <c r="H75" s="147"/>
    </row>
    <row r="76" spans="1:8" ht="14.4" thickBot="1" x14ac:dyDescent="0.35">
      <c r="A76" s="154" t="s">
        <v>2284</v>
      </c>
      <c r="B76" s="172">
        <v>3</v>
      </c>
      <c r="C76" s="172">
        <v>506</v>
      </c>
      <c r="D76" s="172">
        <v>3036</v>
      </c>
      <c r="E76" s="173">
        <v>2601</v>
      </c>
      <c r="F76" s="163">
        <v>0.85671936758893286</v>
      </c>
      <c r="G76" s="159">
        <v>0.84222661396574439</v>
      </c>
      <c r="H76" s="155">
        <v>0.92520000000000002</v>
      </c>
    </row>
    <row r="77" spans="1:8" s="143" customFormat="1" x14ac:dyDescent="0.3">
      <c r="A77" s="152" t="s">
        <v>724</v>
      </c>
      <c r="B77" s="168">
        <v>5</v>
      </c>
      <c r="C77" s="168">
        <v>383</v>
      </c>
      <c r="D77" s="168">
        <v>2237</v>
      </c>
      <c r="E77" s="169">
        <v>2202</v>
      </c>
      <c r="F77" s="161">
        <v>0.98435404559678141</v>
      </c>
      <c r="G77" s="157">
        <v>0.98076923076923073</v>
      </c>
      <c r="H77" s="153">
        <v>0.98909999999999998</v>
      </c>
    </row>
    <row r="78" spans="1:8" x14ac:dyDescent="0.3">
      <c r="A78" s="146" t="s">
        <v>2286</v>
      </c>
      <c r="B78" s="170">
        <v>1</v>
      </c>
      <c r="C78" s="170">
        <v>61</v>
      </c>
      <c r="D78" s="170">
        <v>305</v>
      </c>
      <c r="E78" s="171">
        <v>303</v>
      </c>
      <c r="F78" s="162">
        <v>0.99344262295081964</v>
      </c>
      <c r="G78" s="158">
        <v>0.98360655737704916</v>
      </c>
      <c r="H78" s="147"/>
    </row>
    <row r="79" spans="1:8" x14ac:dyDescent="0.3">
      <c r="A79" s="146" t="s">
        <v>2282</v>
      </c>
      <c r="B79" s="170">
        <v>3</v>
      </c>
      <c r="C79" s="170">
        <v>216</v>
      </c>
      <c r="D79" s="170">
        <v>1296</v>
      </c>
      <c r="E79" s="171">
        <v>1287</v>
      </c>
      <c r="F79" s="162">
        <v>0.99305555555555558</v>
      </c>
      <c r="G79" s="158">
        <v>0.98611111111111116</v>
      </c>
      <c r="H79" s="147">
        <v>0.99150000000000005</v>
      </c>
    </row>
    <row r="80" spans="1:8" ht="14.4" thickBot="1" x14ac:dyDescent="0.35">
      <c r="A80" s="154" t="s">
        <v>2284</v>
      </c>
      <c r="B80" s="172">
        <v>1</v>
      </c>
      <c r="C80" s="172">
        <v>106</v>
      </c>
      <c r="D80" s="172">
        <v>636</v>
      </c>
      <c r="E80" s="173">
        <v>612</v>
      </c>
      <c r="F80" s="163">
        <v>0.96226415094339623</v>
      </c>
      <c r="G80" s="159">
        <v>0.98113207547169812</v>
      </c>
      <c r="H80" s="155">
        <v>0.98429999999999995</v>
      </c>
    </row>
    <row r="81" spans="1:8" s="143" customFormat="1" x14ac:dyDescent="0.3">
      <c r="A81" s="152" t="s">
        <v>731</v>
      </c>
      <c r="B81" s="168">
        <v>4</v>
      </c>
      <c r="C81" s="168">
        <v>137</v>
      </c>
      <c r="D81" s="168">
        <v>510</v>
      </c>
      <c r="E81" s="169">
        <v>484</v>
      </c>
      <c r="F81" s="161">
        <v>0.94901960784313721</v>
      </c>
      <c r="G81" s="157">
        <v>0.96470588235294119</v>
      </c>
      <c r="H81" s="153">
        <v>0.96079999999999999</v>
      </c>
    </row>
    <row r="82" spans="1:8" x14ac:dyDescent="0.3">
      <c r="A82" s="146" t="s">
        <v>2282</v>
      </c>
      <c r="B82" s="170">
        <v>3</v>
      </c>
      <c r="C82" s="170">
        <v>85</v>
      </c>
      <c r="D82" s="170">
        <v>510</v>
      </c>
      <c r="E82" s="171">
        <v>484</v>
      </c>
      <c r="F82" s="162">
        <v>0.94901960784313721</v>
      </c>
      <c r="G82" s="158">
        <v>0.96470588235294119</v>
      </c>
      <c r="H82" s="147">
        <v>0.96079999999999999</v>
      </c>
    </row>
    <row r="83" spans="1:8" ht="14.4" thickBot="1" x14ac:dyDescent="0.35">
      <c r="A83" s="154" t="s">
        <v>2283</v>
      </c>
      <c r="B83" s="172">
        <v>1</v>
      </c>
      <c r="C83" s="172">
        <v>52</v>
      </c>
      <c r="D83" s="172">
        <v>0</v>
      </c>
      <c r="E83" s="173">
        <v>0</v>
      </c>
      <c r="F83" s="163"/>
      <c r="G83" s="159"/>
      <c r="H83" s="155"/>
    </row>
    <row r="84" spans="1:8" s="143" customFormat="1" x14ac:dyDescent="0.3">
      <c r="A84" s="152" t="s">
        <v>736</v>
      </c>
      <c r="B84" s="168">
        <v>7</v>
      </c>
      <c r="C84" s="168">
        <v>469</v>
      </c>
      <c r="D84" s="168">
        <v>2534</v>
      </c>
      <c r="E84" s="169">
        <v>2385</v>
      </c>
      <c r="F84" s="161">
        <v>0.9411996842936069</v>
      </c>
      <c r="G84" s="157">
        <v>0.94227642276422763</v>
      </c>
      <c r="H84" s="153">
        <v>0.92600000000000005</v>
      </c>
    </row>
    <row r="85" spans="1:8" x14ac:dyDescent="0.3">
      <c r="A85" s="146" t="s">
        <v>2641</v>
      </c>
      <c r="B85" s="170">
        <v>1</v>
      </c>
      <c r="C85" s="170">
        <v>37</v>
      </c>
      <c r="D85" s="170">
        <v>74</v>
      </c>
      <c r="E85" s="171">
        <v>73</v>
      </c>
      <c r="F85" s="162">
        <v>0.98648648648648651</v>
      </c>
      <c r="G85" s="158"/>
      <c r="H85" s="147"/>
    </row>
    <row r="86" spans="1:8" x14ac:dyDescent="0.3">
      <c r="A86" s="146" t="s">
        <v>2282</v>
      </c>
      <c r="B86" s="170">
        <v>5</v>
      </c>
      <c r="C86" s="170">
        <v>376</v>
      </c>
      <c r="D86" s="170">
        <v>2124</v>
      </c>
      <c r="E86" s="171">
        <v>1984</v>
      </c>
      <c r="F86" s="162">
        <v>0.93408662900188322</v>
      </c>
      <c r="G86" s="158">
        <v>0.93973634651600757</v>
      </c>
      <c r="H86" s="147">
        <v>0.92230000000000001</v>
      </c>
    </row>
    <row r="87" spans="1:8" ht="14.4" thickBot="1" x14ac:dyDescent="0.35">
      <c r="A87" s="154" t="s">
        <v>2284</v>
      </c>
      <c r="B87" s="172">
        <v>1</v>
      </c>
      <c r="C87" s="172">
        <v>56</v>
      </c>
      <c r="D87" s="172">
        <v>336</v>
      </c>
      <c r="E87" s="173">
        <v>328</v>
      </c>
      <c r="F87" s="163">
        <v>0.97619047619047616</v>
      </c>
      <c r="G87" s="159">
        <v>0.95833333333333337</v>
      </c>
      <c r="H87" s="155">
        <v>0.94940000000000002</v>
      </c>
    </row>
    <row r="88" spans="1:8" s="143" customFormat="1" x14ac:dyDescent="0.3">
      <c r="A88" s="152" t="s">
        <v>749</v>
      </c>
      <c r="B88" s="168">
        <v>1</v>
      </c>
      <c r="C88" s="168">
        <v>50</v>
      </c>
      <c r="D88" s="168">
        <v>0</v>
      </c>
      <c r="E88" s="169">
        <v>0</v>
      </c>
      <c r="F88" s="161">
        <v>0</v>
      </c>
      <c r="G88" s="157"/>
      <c r="H88" s="153"/>
    </row>
    <row r="89" spans="1:8" ht="14.4" thickBot="1" x14ac:dyDescent="0.35">
      <c r="A89" s="154" t="s">
        <v>2283</v>
      </c>
      <c r="B89" s="172">
        <v>1</v>
      </c>
      <c r="C89" s="172">
        <v>50</v>
      </c>
      <c r="D89" s="172">
        <v>0</v>
      </c>
      <c r="E89" s="173">
        <v>0</v>
      </c>
      <c r="F89" s="163"/>
      <c r="G89" s="159"/>
      <c r="H89" s="155"/>
    </row>
    <row r="90" spans="1:8" s="143" customFormat="1" x14ac:dyDescent="0.3">
      <c r="A90" s="152" t="s">
        <v>751</v>
      </c>
      <c r="B90" s="168">
        <v>2</v>
      </c>
      <c r="C90" s="168">
        <v>101</v>
      </c>
      <c r="D90" s="168">
        <v>102</v>
      </c>
      <c r="E90" s="169">
        <v>91</v>
      </c>
      <c r="F90" s="161">
        <v>0.89215686274509809</v>
      </c>
      <c r="G90" s="157"/>
      <c r="H90" s="153"/>
    </row>
    <row r="91" spans="1:8" x14ac:dyDescent="0.3">
      <c r="A91" s="146" t="s">
        <v>2282</v>
      </c>
      <c r="B91" s="170">
        <v>1</v>
      </c>
      <c r="C91" s="170">
        <v>51</v>
      </c>
      <c r="D91" s="170">
        <v>102</v>
      </c>
      <c r="E91" s="171">
        <v>91</v>
      </c>
      <c r="F91" s="162">
        <v>0.89215686274509809</v>
      </c>
      <c r="G91" s="158"/>
      <c r="H91" s="147"/>
    </row>
    <row r="92" spans="1:8" ht="14.4" thickBot="1" x14ac:dyDescent="0.35">
      <c r="A92" s="154" t="s">
        <v>2283</v>
      </c>
      <c r="B92" s="172">
        <v>1</v>
      </c>
      <c r="C92" s="172">
        <v>50</v>
      </c>
      <c r="D92" s="172">
        <v>0</v>
      </c>
      <c r="E92" s="173">
        <v>0</v>
      </c>
      <c r="F92" s="163"/>
      <c r="G92" s="159"/>
      <c r="H92" s="155"/>
    </row>
    <row r="93" spans="1:8" s="143" customFormat="1" x14ac:dyDescent="0.3">
      <c r="A93" s="152" t="s">
        <v>754</v>
      </c>
      <c r="B93" s="168">
        <v>4</v>
      </c>
      <c r="C93" s="168">
        <v>109</v>
      </c>
      <c r="D93" s="168">
        <v>654</v>
      </c>
      <c r="E93" s="169">
        <v>597</v>
      </c>
      <c r="F93" s="161">
        <v>0.91284403669724767</v>
      </c>
      <c r="G93" s="157">
        <v>0.91437308868501532</v>
      </c>
      <c r="H93" s="153">
        <v>0.94040000000000001</v>
      </c>
    </row>
    <row r="94" spans="1:8" ht="14.4" thickBot="1" x14ac:dyDescent="0.35">
      <c r="A94" s="154" t="s">
        <v>2282</v>
      </c>
      <c r="B94" s="172">
        <v>4</v>
      </c>
      <c r="C94" s="172">
        <v>109</v>
      </c>
      <c r="D94" s="172">
        <v>654</v>
      </c>
      <c r="E94" s="173">
        <v>597</v>
      </c>
      <c r="F94" s="163">
        <v>0.91284403669724767</v>
      </c>
      <c r="G94" s="159">
        <v>0.91437308868501532</v>
      </c>
      <c r="H94" s="155">
        <v>0.94040000000000001</v>
      </c>
    </row>
    <row r="95" spans="1:8" s="143" customFormat="1" x14ac:dyDescent="0.3">
      <c r="A95" s="152" t="s">
        <v>760</v>
      </c>
      <c r="B95" s="168">
        <v>6</v>
      </c>
      <c r="C95" s="168">
        <v>443</v>
      </c>
      <c r="D95" s="168">
        <v>2450</v>
      </c>
      <c r="E95" s="169">
        <v>2257</v>
      </c>
      <c r="F95" s="161">
        <v>0.92122448979591842</v>
      </c>
      <c r="G95" s="157">
        <v>0.92282608695652169</v>
      </c>
      <c r="H95" s="153">
        <v>0.82899999999999996</v>
      </c>
    </row>
    <row r="96" spans="1:8" x14ac:dyDescent="0.3">
      <c r="A96" s="146" t="s">
        <v>2280</v>
      </c>
      <c r="B96" s="170">
        <v>1</v>
      </c>
      <c r="C96" s="170">
        <v>67</v>
      </c>
      <c r="D96" s="170">
        <v>402</v>
      </c>
      <c r="E96" s="171">
        <v>394</v>
      </c>
      <c r="F96" s="162">
        <v>0.98009950248756217</v>
      </c>
      <c r="G96" s="158">
        <v>0.90547263681592038</v>
      </c>
      <c r="H96" s="147">
        <v>0.91790000000000005</v>
      </c>
    </row>
    <row r="97" spans="1:8" x14ac:dyDescent="0.3">
      <c r="A97" s="146" t="s">
        <v>2282</v>
      </c>
      <c r="B97" s="170">
        <v>3</v>
      </c>
      <c r="C97" s="170">
        <v>216</v>
      </c>
      <c r="D97" s="170">
        <v>1128</v>
      </c>
      <c r="E97" s="171">
        <v>1085</v>
      </c>
      <c r="F97" s="162">
        <v>0.96187943262411346</v>
      </c>
      <c r="G97" s="158">
        <v>0.94521604938271608</v>
      </c>
      <c r="H97" s="147">
        <v>0.84189999999999998</v>
      </c>
    </row>
    <row r="98" spans="1:8" x14ac:dyDescent="0.3">
      <c r="A98" s="146" t="s">
        <v>2284</v>
      </c>
      <c r="B98" s="170">
        <v>1</v>
      </c>
      <c r="C98" s="170">
        <v>40</v>
      </c>
      <c r="D98" s="170">
        <v>200</v>
      </c>
      <c r="E98" s="171">
        <v>190</v>
      </c>
      <c r="F98" s="162">
        <v>0.95</v>
      </c>
      <c r="G98" s="158">
        <v>0.97499999999999998</v>
      </c>
      <c r="H98" s="147"/>
    </row>
    <row r="99" spans="1:8" ht="14.4" thickBot="1" x14ac:dyDescent="0.35">
      <c r="A99" s="154" t="s">
        <v>2288</v>
      </c>
      <c r="B99" s="172">
        <v>1</v>
      </c>
      <c r="C99" s="172">
        <v>120</v>
      </c>
      <c r="D99" s="172">
        <v>720</v>
      </c>
      <c r="E99" s="173">
        <v>588</v>
      </c>
      <c r="F99" s="163">
        <v>0.81666666666666665</v>
      </c>
      <c r="G99" s="159">
        <v>0.91388888888888886</v>
      </c>
      <c r="H99" s="155">
        <v>0.75419999999999998</v>
      </c>
    </row>
    <row r="100" spans="1:8" s="143" customFormat="1" x14ac:dyDescent="0.3">
      <c r="A100" s="152" t="s">
        <v>770</v>
      </c>
      <c r="B100" s="168">
        <v>7</v>
      </c>
      <c r="C100" s="168">
        <v>361</v>
      </c>
      <c r="D100" s="168">
        <v>2116</v>
      </c>
      <c r="E100" s="169">
        <v>1900</v>
      </c>
      <c r="F100" s="161">
        <v>0.89792060491493386</v>
      </c>
      <c r="G100" s="157">
        <v>0.97481243301178988</v>
      </c>
      <c r="H100" s="153">
        <v>0.97370000000000001</v>
      </c>
    </row>
    <row r="101" spans="1:8" x14ac:dyDescent="0.3">
      <c r="A101" s="146" t="s">
        <v>2280</v>
      </c>
      <c r="B101" s="170">
        <v>1</v>
      </c>
      <c r="C101" s="170">
        <v>36</v>
      </c>
      <c r="D101" s="170">
        <v>216</v>
      </c>
      <c r="E101" s="171">
        <v>216</v>
      </c>
      <c r="F101" s="162">
        <v>1</v>
      </c>
      <c r="G101" s="158">
        <v>0.95370370370370372</v>
      </c>
      <c r="H101" s="147">
        <v>0.95830000000000004</v>
      </c>
    </row>
    <row r="102" spans="1:8" x14ac:dyDescent="0.3">
      <c r="A102" s="146" t="s">
        <v>2641</v>
      </c>
      <c r="B102" s="170">
        <v>1</v>
      </c>
      <c r="C102" s="170">
        <v>50</v>
      </c>
      <c r="D102" s="170">
        <v>250</v>
      </c>
      <c r="E102" s="171">
        <v>77</v>
      </c>
      <c r="F102" s="162">
        <v>0.308</v>
      </c>
      <c r="G102" s="158"/>
      <c r="H102" s="147"/>
    </row>
    <row r="103" spans="1:8" x14ac:dyDescent="0.3">
      <c r="A103" s="146" t="s">
        <v>2282</v>
      </c>
      <c r="B103" s="170">
        <v>1</v>
      </c>
      <c r="C103" s="170">
        <v>32</v>
      </c>
      <c r="D103" s="170">
        <v>192</v>
      </c>
      <c r="E103" s="171">
        <v>189</v>
      </c>
      <c r="F103" s="162">
        <v>0.984375</v>
      </c>
      <c r="G103" s="158">
        <v>0.984375</v>
      </c>
      <c r="H103" s="147">
        <v>0.96879999999999999</v>
      </c>
    </row>
    <row r="104" spans="1:8" x14ac:dyDescent="0.3">
      <c r="A104" s="146" t="s">
        <v>2288</v>
      </c>
      <c r="B104" s="170">
        <v>2</v>
      </c>
      <c r="C104" s="170">
        <v>179</v>
      </c>
      <c r="D104" s="170">
        <v>1074</v>
      </c>
      <c r="E104" s="171">
        <v>1059</v>
      </c>
      <c r="F104" s="162">
        <v>0.98603351955307261</v>
      </c>
      <c r="G104" s="158">
        <v>0.97579143389199252</v>
      </c>
      <c r="H104" s="147">
        <v>0.97389999999999999</v>
      </c>
    </row>
    <row r="105" spans="1:8" ht="14.4" thickBot="1" x14ac:dyDescent="0.35">
      <c r="A105" s="154" t="s">
        <v>2289</v>
      </c>
      <c r="B105" s="172">
        <v>2</v>
      </c>
      <c r="C105" s="172">
        <v>64</v>
      </c>
      <c r="D105" s="172">
        <v>384</v>
      </c>
      <c r="E105" s="173">
        <v>359</v>
      </c>
      <c r="F105" s="163">
        <v>0.93489583333333337</v>
      </c>
      <c r="G105" s="159">
        <v>0.97916666666666663</v>
      </c>
      <c r="H105" s="155">
        <v>0.98440000000000005</v>
      </c>
    </row>
    <row r="106" spans="1:8" s="143" customFormat="1" x14ac:dyDescent="0.3">
      <c r="A106" s="152" t="s">
        <v>782</v>
      </c>
      <c r="B106" s="168">
        <v>18</v>
      </c>
      <c r="C106" s="168">
        <v>1752</v>
      </c>
      <c r="D106" s="168">
        <v>8196</v>
      </c>
      <c r="E106" s="169">
        <v>7975</v>
      </c>
      <c r="F106" s="161">
        <v>0.97303562713518787</v>
      </c>
      <c r="G106" s="157">
        <v>0.953269887750122</v>
      </c>
      <c r="H106" s="153">
        <v>0.96860000000000002</v>
      </c>
    </row>
    <row r="107" spans="1:8" x14ac:dyDescent="0.3">
      <c r="A107" s="146" t="s">
        <v>2280</v>
      </c>
      <c r="B107" s="170">
        <v>3</v>
      </c>
      <c r="C107" s="170">
        <v>174</v>
      </c>
      <c r="D107" s="170">
        <v>1044</v>
      </c>
      <c r="E107" s="171">
        <v>1030</v>
      </c>
      <c r="F107" s="162">
        <v>0.98659003831417624</v>
      </c>
      <c r="G107" s="158">
        <v>0.98275862068965514</v>
      </c>
      <c r="H107" s="147">
        <v>0.97130000000000005</v>
      </c>
    </row>
    <row r="108" spans="1:8" x14ac:dyDescent="0.3">
      <c r="A108" s="146" t="s">
        <v>2281</v>
      </c>
      <c r="B108" s="170">
        <v>1</v>
      </c>
      <c r="C108" s="170">
        <v>92</v>
      </c>
      <c r="D108" s="170">
        <v>0</v>
      </c>
      <c r="E108" s="171">
        <v>0</v>
      </c>
      <c r="F108" s="162"/>
      <c r="G108" s="158"/>
      <c r="H108" s="147"/>
    </row>
    <row r="109" spans="1:8" x14ac:dyDescent="0.3">
      <c r="A109" s="146" t="s">
        <v>2286</v>
      </c>
      <c r="B109" s="170">
        <v>1</v>
      </c>
      <c r="C109" s="170">
        <v>103</v>
      </c>
      <c r="D109" s="170">
        <v>618</v>
      </c>
      <c r="E109" s="171">
        <v>602</v>
      </c>
      <c r="F109" s="162">
        <v>0.97411003236245952</v>
      </c>
      <c r="G109" s="158">
        <v>0.90453074433656955</v>
      </c>
      <c r="H109" s="147"/>
    </row>
    <row r="110" spans="1:8" x14ac:dyDescent="0.3">
      <c r="A110" s="146" t="s">
        <v>2282</v>
      </c>
      <c r="B110" s="170">
        <v>10</v>
      </c>
      <c r="C110" s="170">
        <v>1089</v>
      </c>
      <c r="D110" s="170">
        <v>6534</v>
      </c>
      <c r="E110" s="171">
        <v>6343</v>
      </c>
      <c r="F110" s="162">
        <v>0.97076828895010714</v>
      </c>
      <c r="G110" s="158">
        <v>0.95316804407713496</v>
      </c>
      <c r="H110" s="147">
        <v>0.96819999999999995</v>
      </c>
    </row>
    <row r="111" spans="1:8" ht="14.4" thickBot="1" x14ac:dyDescent="0.35">
      <c r="A111" s="154" t="s">
        <v>2283</v>
      </c>
      <c r="B111" s="172">
        <v>3</v>
      </c>
      <c r="C111" s="172">
        <v>294</v>
      </c>
      <c r="D111" s="172">
        <v>0</v>
      </c>
      <c r="E111" s="173">
        <v>0</v>
      </c>
      <c r="F111" s="163"/>
      <c r="G111" s="159"/>
      <c r="H111" s="155"/>
    </row>
    <row r="112" spans="1:8" s="143" customFormat="1" x14ac:dyDescent="0.3">
      <c r="A112" s="152" t="s">
        <v>809</v>
      </c>
      <c r="B112" s="168">
        <v>17</v>
      </c>
      <c r="C112" s="168">
        <v>902</v>
      </c>
      <c r="D112" s="168">
        <v>4608</v>
      </c>
      <c r="E112" s="169">
        <v>4142</v>
      </c>
      <c r="F112" s="161">
        <v>0.89887152777777779</v>
      </c>
      <c r="G112" s="157">
        <v>0.86798469387755106</v>
      </c>
      <c r="H112" s="153">
        <v>0.90990000000000004</v>
      </c>
    </row>
    <row r="113" spans="1:8" x14ac:dyDescent="0.3">
      <c r="A113" s="146" t="s">
        <v>2280</v>
      </c>
      <c r="B113" s="170">
        <v>1</v>
      </c>
      <c r="C113" s="170">
        <v>122</v>
      </c>
      <c r="D113" s="170">
        <v>732</v>
      </c>
      <c r="E113" s="171">
        <v>716</v>
      </c>
      <c r="F113" s="162">
        <v>0.97814207650273222</v>
      </c>
      <c r="G113" s="158">
        <v>0.95081967213114749</v>
      </c>
      <c r="H113" s="147">
        <v>0.94950000000000001</v>
      </c>
    </row>
    <row r="114" spans="1:8" x14ac:dyDescent="0.3">
      <c r="A114" s="146" t="s">
        <v>2282</v>
      </c>
      <c r="B114" s="170">
        <v>10</v>
      </c>
      <c r="C114" s="170">
        <v>486</v>
      </c>
      <c r="D114" s="170">
        <v>2916</v>
      </c>
      <c r="E114" s="171">
        <v>2592</v>
      </c>
      <c r="F114" s="162">
        <v>0.88888888888888884</v>
      </c>
      <c r="G114" s="158">
        <v>0.8652263374485597</v>
      </c>
      <c r="H114" s="147">
        <v>0.90359999999999996</v>
      </c>
    </row>
    <row r="115" spans="1:8" x14ac:dyDescent="0.3">
      <c r="A115" s="146" t="s">
        <v>2283</v>
      </c>
      <c r="B115" s="170">
        <v>3</v>
      </c>
      <c r="C115" s="170">
        <v>134</v>
      </c>
      <c r="D115" s="170">
        <v>0</v>
      </c>
      <c r="E115" s="171">
        <v>0</v>
      </c>
      <c r="F115" s="162"/>
      <c r="G115" s="158"/>
      <c r="H115" s="147"/>
    </row>
    <row r="116" spans="1:8" ht="14.4" thickBot="1" x14ac:dyDescent="0.35">
      <c r="A116" s="154" t="s">
        <v>2288</v>
      </c>
      <c r="B116" s="172">
        <v>3</v>
      </c>
      <c r="C116" s="172">
        <v>160</v>
      </c>
      <c r="D116" s="172">
        <v>960</v>
      </c>
      <c r="E116" s="173">
        <v>834</v>
      </c>
      <c r="F116" s="163">
        <v>0.86875000000000002</v>
      </c>
      <c r="G116" s="159">
        <v>0.81874999999999998</v>
      </c>
      <c r="H116" s="155">
        <v>0.89380000000000004</v>
      </c>
    </row>
    <row r="117" spans="1:8" s="143" customFormat="1" x14ac:dyDescent="0.3">
      <c r="A117" s="152" t="s">
        <v>838</v>
      </c>
      <c r="B117" s="168">
        <v>100</v>
      </c>
      <c r="C117" s="168">
        <v>17181</v>
      </c>
      <c r="D117" s="168">
        <v>93926</v>
      </c>
      <c r="E117" s="169">
        <v>91665</v>
      </c>
      <c r="F117" s="161">
        <v>0.97592785810105831</v>
      </c>
      <c r="G117" s="157">
        <v>0.97560924192596343</v>
      </c>
      <c r="H117" s="153">
        <v>0.97119999999999995</v>
      </c>
    </row>
    <row r="118" spans="1:8" x14ac:dyDescent="0.3">
      <c r="A118" s="146" t="s">
        <v>2280</v>
      </c>
      <c r="B118" s="170">
        <v>10</v>
      </c>
      <c r="C118" s="170">
        <v>1519</v>
      </c>
      <c r="D118" s="170">
        <v>9114</v>
      </c>
      <c r="E118" s="171">
        <v>9021</v>
      </c>
      <c r="F118" s="162">
        <v>0.98979591836734693</v>
      </c>
      <c r="G118" s="158">
        <v>0.99027102154273805</v>
      </c>
      <c r="H118" s="147">
        <v>0.98670000000000002</v>
      </c>
    </row>
    <row r="119" spans="1:8" x14ac:dyDescent="0.3">
      <c r="A119" s="146" t="s">
        <v>2281</v>
      </c>
      <c r="B119" s="170">
        <v>2</v>
      </c>
      <c r="C119" s="170">
        <v>241</v>
      </c>
      <c r="D119" s="170">
        <v>0</v>
      </c>
      <c r="E119" s="171">
        <v>0</v>
      </c>
      <c r="F119" s="162"/>
      <c r="G119" s="158"/>
      <c r="H119" s="147"/>
    </row>
    <row r="120" spans="1:8" x14ac:dyDescent="0.3">
      <c r="A120" s="146" t="s">
        <v>2286</v>
      </c>
      <c r="B120" s="170">
        <v>2</v>
      </c>
      <c r="C120" s="170">
        <v>312</v>
      </c>
      <c r="D120" s="170">
        <v>1872</v>
      </c>
      <c r="E120" s="171">
        <v>1838</v>
      </c>
      <c r="F120" s="162">
        <v>0.98183760683760679</v>
      </c>
      <c r="G120" s="158">
        <v>0.98397435897435892</v>
      </c>
      <c r="H120" s="147">
        <v>0.97919999999999996</v>
      </c>
    </row>
    <row r="121" spans="1:8" x14ac:dyDescent="0.3">
      <c r="A121" s="146" t="s">
        <v>2282</v>
      </c>
      <c r="B121" s="170">
        <v>62</v>
      </c>
      <c r="C121" s="170">
        <v>11119</v>
      </c>
      <c r="D121" s="170">
        <v>62846</v>
      </c>
      <c r="E121" s="171">
        <v>61363</v>
      </c>
      <c r="F121" s="162">
        <v>0.97640263501257041</v>
      </c>
      <c r="G121" s="158">
        <v>0.97338050314465407</v>
      </c>
      <c r="H121" s="147">
        <v>0.97109999999999996</v>
      </c>
    </row>
    <row r="122" spans="1:8" x14ac:dyDescent="0.3">
      <c r="A122" s="146" t="s">
        <v>2283</v>
      </c>
      <c r="B122" s="170">
        <v>3</v>
      </c>
      <c r="C122" s="170">
        <v>426</v>
      </c>
      <c r="D122" s="170">
        <v>0</v>
      </c>
      <c r="E122" s="171">
        <v>0</v>
      </c>
      <c r="F122" s="162"/>
      <c r="G122" s="158"/>
      <c r="H122" s="147"/>
    </row>
    <row r="123" spans="1:8" x14ac:dyDescent="0.3">
      <c r="A123" s="146" t="s">
        <v>2284</v>
      </c>
      <c r="B123" s="170">
        <v>15</v>
      </c>
      <c r="C123" s="170">
        <v>2978</v>
      </c>
      <c r="D123" s="170">
        <v>17796</v>
      </c>
      <c r="E123" s="171">
        <v>17180</v>
      </c>
      <c r="F123" s="162">
        <v>0.96538547988311985</v>
      </c>
      <c r="G123" s="158">
        <v>0.97363006281134934</v>
      </c>
      <c r="H123" s="147">
        <v>0.96599999999999997</v>
      </c>
    </row>
    <row r="124" spans="1:8" x14ac:dyDescent="0.3">
      <c r="A124" s="146" t="s">
        <v>2287</v>
      </c>
      <c r="B124" s="170">
        <v>1</v>
      </c>
      <c r="C124" s="170">
        <v>203</v>
      </c>
      <c r="D124" s="170">
        <v>0</v>
      </c>
      <c r="E124" s="171">
        <v>0</v>
      </c>
      <c r="F124" s="162"/>
      <c r="G124" s="158"/>
      <c r="H124" s="147"/>
    </row>
    <row r="125" spans="1:8" x14ac:dyDescent="0.3">
      <c r="A125" s="146" t="s">
        <v>2288</v>
      </c>
      <c r="B125" s="170">
        <v>4</v>
      </c>
      <c r="C125" s="170">
        <v>356</v>
      </c>
      <c r="D125" s="170">
        <v>2136</v>
      </c>
      <c r="E125" s="171">
        <v>2109</v>
      </c>
      <c r="F125" s="162">
        <v>0.98735955056179781</v>
      </c>
      <c r="G125" s="158">
        <v>0.9915730337078652</v>
      </c>
      <c r="H125" s="147">
        <v>0.99439999999999995</v>
      </c>
    </row>
    <row r="126" spans="1:8" ht="14.4" thickBot="1" x14ac:dyDescent="0.35">
      <c r="A126" s="154" t="s">
        <v>2289</v>
      </c>
      <c r="B126" s="172">
        <v>1</v>
      </c>
      <c r="C126" s="172">
        <v>27</v>
      </c>
      <c r="D126" s="172">
        <v>162</v>
      </c>
      <c r="E126" s="173">
        <v>154</v>
      </c>
      <c r="F126" s="163">
        <v>0.95061728395061729</v>
      </c>
      <c r="G126" s="159">
        <v>0.98765432098765427</v>
      </c>
      <c r="H126" s="155">
        <v>0.98150000000000004</v>
      </c>
    </row>
    <row r="127" spans="1:8" s="143" customFormat="1" x14ac:dyDescent="0.3">
      <c r="A127" s="152" t="s">
        <v>998</v>
      </c>
      <c r="B127" s="168">
        <v>2</v>
      </c>
      <c r="C127" s="168">
        <v>38</v>
      </c>
      <c r="D127" s="168">
        <v>228</v>
      </c>
      <c r="E127" s="169">
        <v>216</v>
      </c>
      <c r="F127" s="161">
        <v>0.94736842105263153</v>
      </c>
      <c r="G127" s="157">
        <v>0.9692982456140351</v>
      </c>
      <c r="H127" s="153">
        <v>0.95609999999999995</v>
      </c>
    </row>
    <row r="128" spans="1:8" ht="14.4" thickBot="1" x14ac:dyDescent="0.35">
      <c r="A128" s="154" t="s">
        <v>2282</v>
      </c>
      <c r="B128" s="172">
        <v>2</v>
      </c>
      <c r="C128" s="172">
        <v>38</v>
      </c>
      <c r="D128" s="172">
        <v>228</v>
      </c>
      <c r="E128" s="173">
        <v>216</v>
      </c>
      <c r="F128" s="163">
        <v>0.94736842105263153</v>
      </c>
      <c r="G128" s="159">
        <v>0.9692982456140351</v>
      </c>
      <c r="H128" s="155">
        <v>0.95609999999999995</v>
      </c>
    </row>
    <row r="129" spans="1:8" s="143" customFormat="1" x14ac:dyDescent="0.3">
      <c r="A129" s="152" t="s">
        <v>1002</v>
      </c>
      <c r="B129" s="168">
        <v>17</v>
      </c>
      <c r="C129" s="168">
        <v>2269</v>
      </c>
      <c r="D129" s="168">
        <v>13614</v>
      </c>
      <c r="E129" s="169">
        <v>13073</v>
      </c>
      <c r="F129" s="161">
        <v>0.96026149551931839</v>
      </c>
      <c r="G129" s="157">
        <v>0.95982077273395039</v>
      </c>
      <c r="H129" s="153">
        <v>0.96250000000000002</v>
      </c>
    </row>
    <row r="130" spans="1:8" x14ac:dyDescent="0.3">
      <c r="A130" s="146" t="s">
        <v>2280</v>
      </c>
      <c r="B130" s="170">
        <v>5</v>
      </c>
      <c r="C130" s="170">
        <v>475</v>
      </c>
      <c r="D130" s="170">
        <v>2850</v>
      </c>
      <c r="E130" s="171">
        <v>2768</v>
      </c>
      <c r="F130" s="162">
        <v>0.97122807017543855</v>
      </c>
      <c r="G130" s="158">
        <v>0.98070175438596496</v>
      </c>
      <c r="H130" s="147">
        <v>0.97440000000000004</v>
      </c>
    </row>
    <row r="131" spans="1:8" x14ac:dyDescent="0.3">
      <c r="A131" s="146" t="s">
        <v>2282</v>
      </c>
      <c r="B131" s="170">
        <v>9</v>
      </c>
      <c r="C131" s="170">
        <v>1483</v>
      </c>
      <c r="D131" s="170">
        <v>8898</v>
      </c>
      <c r="E131" s="171">
        <v>8604</v>
      </c>
      <c r="F131" s="162">
        <v>0.96695886716115986</v>
      </c>
      <c r="G131" s="158">
        <v>0.96448640143852549</v>
      </c>
      <c r="H131" s="147">
        <v>0.96489999999999998</v>
      </c>
    </row>
    <row r="132" spans="1:8" x14ac:dyDescent="0.3">
      <c r="A132" s="146" t="s">
        <v>2288</v>
      </c>
      <c r="B132" s="170">
        <v>2</v>
      </c>
      <c r="C132" s="170">
        <v>240</v>
      </c>
      <c r="D132" s="170">
        <v>1440</v>
      </c>
      <c r="E132" s="171">
        <v>1291</v>
      </c>
      <c r="F132" s="162">
        <v>0.89652777777777781</v>
      </c>
      <c r="G132" s="158">
        <v>0.8881944444444444</v>
      </c>
      <c r="H132" s="147">
        <v>0.92920000000000003</v>
      </c>
    </row>
    <row r="133" spans="1:8" ht="14.4" thickBot="1" x14ac:dyDescent="0.35">
      <c r="A133" s="154" t="s">
        <v>2289</v>
      </c>
      <c r="B133" s="172">
        <v>1</v>
      </c>
      <c r="C133" s="172">
        <v>71</v>
      </c>
      <c r="D133" s="172">
        <v>426</v>
      </c>
      <c r="E133" s="173">
        <v>410</v>
      </c>
      <c r="F133" s="163">
        <v>0.96244131455399062</v>
      </c>
      <c r="G133" s="159">
        <v>0.96478873239436624</v>
      </c>
      <c r="H133" s="155">
        <v>0.94599999999999995</v>
      </c>
    </row>
    <row r="134" spans="1:8" s="143" customFormat="1" x14ac:dyDescent="0.3">
      <c r="A134" s="152" t="s">
        <v>1030</v>
      </c>
      <c r="B134" s="168">
        <v>10</v>
      </c>
      <c r="C134" s="168">
        <v>579</v>
      </c>
      <c r="D134" s="168">
        <v>3474</v>
      </c>
      <c r="E134" s="169">
        <v>3318</v>
      </c>
      <c r="F134" s="161">
        <v>0.95509499136442144</v>
      </c>
      <c r="G134" s="157">
        <v>0.92746113989637302</v>
      </c>
      <c r="H134" s="153">
        <v>0.94679999999999997</v>
      </c>
    </row>
    <row r="135" spans="1:8" x14ac:dyDescent="0.3">
      <c r="A135" s="146" t="s">
        <v>2286</v>
      </c>
      <c r="B135" s="170">
        <v>1</v>
      </c>
      <c r="C135" s="170">
        <v>76</v>
      </c>
      <c r="D135" s="170">
        <v>456</v>
      </c>
      <c r="E135" s="171">
        <v>415</v>
      </c>
      <c r="F135" s="162">
        <v>0.91008771929824561</v>
      </c>
      <c r="G135" s="158">
        <v>0.92543859649122806</v>
      </c>
      <c r="H135" s="147">
        <v>0.90569999999999995</v>
      </c>
    </row>
    <row r="136" spans="1:8" ht="14.4" thickBot="1" x14ac:dyDescent="0.35">
      <c r="A136" s="154" t="s">
        <v>2282</v>
      </c>
      <c r="B136" s="172">
        <v>9</v>
      </c>
      <c r="C136" s="172">
        <v>503</v>
      </c>
      <c r="D136" s="172">
        <v>3018</v>
      </c>
      <c r="E136" s="173">
        <v>2903</v>
      </c>
      <c r="F136" s="163">
        <v>0.96189529489728298</v>
      </c>
      <c r="G136" s="159">
        <v>0.92776673293571899</v>
      </c>
      <c r="H136" s="155">
        <v>0.95450000000000002</v>
      </c>
    </row>
    <row r="137" spans="1:8" s="143" customFormat="1" x14ac:dyDescent="0.3">
      <c r="A137" s="152" t="s">
        <v>1048</v>
      </c>
      <c r="B137" s="168">
        <v>2</v>
      </c>
      <c r="C137" s="168">
        <v>75</v>
      </c>
      <c r="D137" s="168">
        <v>294</v>
      </c>
      <c r="E137" s="169">
        <v>279</v>
      </c>
      <c r="F137" s="161">
        <v>0.94897959183673475</v>
      </c>
      <c r="G137" s="157">
        <v>0.90740740740740744</v>
      </c>
      <c r="H137" s="153">
        <v>0.96760000000000002</v>
      </c>
    </row>
    <row r="138" spans="1:8" x14ac:dyDescent="0.3">
      <c r="A138" s="146" t="s">
        <v>2282</v>
      </c>
      <c r="B138" s="170">
        <v>1</v>
      </c>
      <c r="C138" s="170">
        <v>36</v>
      </c>
      <c r="D138" s="170">
        <v>216</v>
      </c>
      <c r="E138" s="171">
        <v>202</v>
      </c>
      <c r="F138" s="162">
        <v>0.93518518518518523</v>
      </c>
      <c r="G138" s="158">
        <v>0.90740740740740744</v>
      </c>
      <c r="H138" s="147">
        <v>0.96760000000000002</v>
      </c>
    </row>
    <row r="139" spans="1:8" ht="14.4" thickBot="1" x14ac:dyDescent="0.35">
      <c r="A139" s="154" t="s">
        <v>2640</v>
      </c>
      <c r="B139" s="172">
        <v>1</v>
      </c>
      <c r="C139" s="172">
        <v>39</v>
      </c>
      <c r="D139" s="172">
        <v>78</v>
      </c>
      <c r="E139" s="173">
        <v>77</v>
      </c>
      <c r="F139" s="163">
        <v>0.98717948717948723</v>
      </c>
      <c r="G139" s="159"/>
      <c r="H139" s="155"/>
    </row>
    <row r="140" spans="1:8" s="143" customFormat="1" x14ac:dyDescent="0.3">
      <c r="A140" s="152" t="s">
        <v>1052</v>
      </c>
      <c r="B140" s="168">
        <v>30</v>
      </c>
      <c r="C140" s="168">
        <v>3115</v>
      </c>
      <c r="D140" s="168">
        <v>18272</v>
      </c>
      <c r="E140" s="169">
        <v>17624</v>
      </c>
      <c r="F140" s="161">
        <v>0.96453590192644478</v>
      </c>
      <c r="G140" s="157">
        <v>0.95367132867132864</v>
      </c>
      <c r="H140" s="153">
        <v>0.95409999999999995</v>
      </c>
    </row>
    <row r="141" spans="1:8" x14ac:dyDescent="0.3">
      <c r="A141" s="146" t="s">
        <v>2280</v>
      </c>
      <c r="B141" s="170">
        <v>6</v>
      </c>
      <c r="C141" s="170">
        <v>450</v>
      </c>
      <c r="D141" s="170">
        <v>2470</v>
      </c>
      <c r="E141" s="171">
        <v>2407</v>
      </c>
      <c r="F141" s="162">
        <v>0.97449392712550609</v>
      </c>
      <c r="G141" s="158">
        <v>0.94141689373296999</v>
      </c>
      <c r="H141" s="147">
        <v>0.93640000000000001</v>
      </c>
    </row>
    <row r="142" spans="1:8" x14ac:dyDescent="0.3">
      <c r="A142" s="146" t="s">
        <v>2641</v>
      </c>
      <c r="B142" s="170">
        <v>1</v>
      </c>
      <c r="C142" s="170">
        <v>47</v>
      </c>
      <c r="D142" s="170">
        <v>94</v>
      </c>
      <c r="E142" s="171">
        <v>84</v>
      </c>
      <c r="F142" s="162">
        <v>0.8936170212765957</v>
      </c>
      <c r="G142" s="158"/>
      <c r="H142" s="147"/>
    </row>
    <row r="143" spans="1:8" x14ac:dyDescent="0.3">
      <c r="A143" s="146" t="s">
        <v>2282</v>
      </c>
      <c r="B143" s="170">
        <v>19</v>
      </c>
      <c r="C143" s="170">
        <v>2162</v>
      </c>
      <c r="D143" s="170">
        <v>12972</v>
      </c>
      <c r="E143" s="171">
        <v>12533</v>
      </c>
      <c r="F143" s="162">
        <v>0.96615787850755475</v>
      </c>
      <c r="G143" s="158">
        <v>0.95606283750613652</v>
      </c>
      <c r="H143" s="147">
        <v>0.95720000000000005</v>
      </c>
    </row>
    <row r="144" spans="1:8" ht="14.4" thickBot="1" x14ac:dyDescent="0.35">
      <c r="A144" s="154" t="s">
        <v>2284</v>
      </c>
      <c r="B144" s="172">
        <v>4</v>
      </c>
      <c r="C144" s="172">
        <v>456</v>
      </c>
      <c r="D144" s="172">
        <v>2736</v>
      </c>
      <c r="E144" s="173">
        <v>2600</v>
      </c>
      <c r="F144" s="163">
        <v>0.95029239766081874</v>
      </c>
      <c r="G144" s="159">
        <v>0.95285087719298245</v>
      </c>
      <c r="H144" s="155">
        <v>0.95469999999999999</v>
      </c>
    </row>
    <row r="145" spans="1:8" s="143" customFormat="1" x14ac:dyDescent="0.3">
      <c r="A145" s="152" t="s">
        <v>1095</v>
      </c>
      <c r="B145" s="168">
        <v>27</v>
      </c>
      <c r="C145" s="168">
        <v>4096</v>
      </c>
      <c r="D145" s="168">
        <v>23856</v>
      </c>
      <c r="E145" s="169">
        <v>22821</v>
      </c>
      <c r="F145" s="161">
        <v>0.95661468812877259</v>
      </c>
      <c r="G145" s="157">
        <v>0.96525482692642195</v>
      </c>
      <c r="H145" s="153">
        <v>0.96699999999999997</v>
      </c>
    </row>
    <row r="146" spans="1:8" x14ac:dyDescent="0.3">
      <c r="A146" s="146" t="s">
        <v>2280</v>
      </c>
      <c r="B146" s="170">
        <v>5</v>
      </c>
      <c r="C146" s="170">
        <v>552</v>
      </c>
      <c r="D146" s="170">
        <v>3192</v>
      </c>
      <c r="E146" s="171">
        <v>3155</v>
      </c>
      <c r="F146" s="162">
        <v>0.98840852130325818</v>
      </c>
      <c r="G146" s="158">
        <v>0.98973429951690817</v>
      </c>
      <c r="H146" s="147">
        <v>0.98129999999999995</v>
      </c>
    </row>
    <row r="147" spans="1:8" x14ac:dyDescent="0.3">
      <c r="A147" s="146" t="s">
        <v>2281</v>
      </c>
      <c r="B147" s="170">
        <v>1</v>
      </c>
      <c r="C147" s="170">
        <v>100</v>
      </c>
      <c r="D147" s="170">
        <v>0</v>
      </c>
      <c r="E147" s="171">
        <v>0</v>
      </c>
      <c r="F147" s="162"/>
      <c r="G147" s="158"/>
      <c r="H147" s="147"/>
    </row>
    <row r="148" spans="1:8" x14ac:dyDescent="0.3">
      <c r="A148" s="146" t="s">
        <v>2282</v>
      </c>
      <c r="B148" s="170">
        <v>18</v>
      </c>
      <c r="C148" s="170">
        <v>2926</v>
      </c>
      <c r="D148" s="170">
        <v>17556</v>
      </c>
      <c r="E148" s="171">
        <v>16788</v>
      </c>
      <c r="F148" s="162">
        <v>0.95625427204374569</v>
      </c>
      <c r="G148" s="158">
        <v>0.96135406922357347</v>
      </c>
      <c r="H148" s="147">
        <v>0.96619999999999995</v>
      </c>
    </row>
    <row r="149" spans="1:8" x14ac:dyDescent="0.3">
      <c r="A149" s="146" t="s">
        <v>2284</v>
      </c>
      <c r="B149" s="170">
        <v>1</v>
      </c>
      <c r="C149" s="170">
        <v>350</v>
      </c>
      <c r="D149" s="170">
        <v>2100</v>
      </c>
      <c r="E149" s="171">
        <v>1970</v>
      </c>
      <c r="F149" s="162">
        <v>0.93809523809523809</v>
      </c>
      <c r="G149" s="158">
        <v>0.95904761904761904</v>
      </c>
      <c r="H149" s="147">
        <v>0.94669999999999999</v>
      </c>
    </row>
    <row r="150" spans="1:8" x14ac:dyDescent="0.3">
      <c r="A150" s="146" t="s">
        <v>2642</v>
      </c>
      <c r="B150" s="170">
        <v>1</v>
      </c>
      <c r="C150" s="170">
        <v>88</v>
      </c>
      <c r="D150" s="170">
        <v>528</v>
      </c>
      <c r="E150" s="171">
        <v>430</v>
      </c>
      <c r="F150" s="162">
        <v>0.81439393939393945</v>
      </c>
      <c r="G150" s="158">
        <v>0.29549999999999998</v>
      </c>
      <c r="H150" s="147"/>
    </row>
    <row r="151" spans="1:8" ht="14.4" thickBot="1" x14ac:dyDescent="0.35">
      <c r="A151" s="154" t="s">
        <v>2289</v>
      </c>
      <c r="B151" s="172">
        <v>1</v>
      </c>
      <c r="C151" s="172">
        <v>80</v>
      </c>
      <c r="D151" s="172">
        <v>480</v>
      </c>
      <c r="E151" s="173">
        <v>478</v>
      </c>
      <c r="F151" s="163">
        <v>0.99583333333333335</v>
      </c>
      <c r="G151" s="159">
        <v>0.96250000000000002</v>
      </c>
      <c r="H151" s="155">
        <v>0.98960000000000004</v>
      </c>
    </row>
    <row r="152" spans="1:8" s="143" customFormat="1" x14ac:dyDescent="0.3">
      <c r="A152" s="152" t="s">
        <v>1140</v>
      </c>
      <c r="B152" s="168">
        <v>16</v>
      </c>
      <c r="C152" s="168">
        <v>2661</v>
      </c>
      <c r="D152" s="168">
        <v>13990</v>
      </c>
      <c r="E152" s="169">
        <v>12875</v>
      </c>
      <c r="F152" s="161">
        <v>0.92030021443888488</v>
      </c>
      <c r="G152" s="157">
        <v>0.92456438589035272</v>
      </c>
      <c r="H152" s="153">
        <v>0.91200000000000003</v>
      </c>
    </row>
    <row r="153" spans="1:8" x14ac:dyDescent="0.3">
      <c r="A153" s="146" t="s">
        <v>2280</v>
      </c>
      <c r="B153" s="170">
        <v>1</v>
      </c>
      <c r="C153" s="170">
        <v>150</v>
      </c>
      <c r="D153" s="170">
        <v>900</v>
      </c>
      <c r="E153" s="171">
        <v>866</v>
      </c>
      <c r="F153" s="162">
        <v>0.9622222222222222</v>
      </c>
      <c r="G153" s="158">
        <v>0.97666666666666668</v>
      </c>
      <c r="H153" s="147">
        <v>0.97560000000000002</v>
      </c>
    </row>
    <row r="154" spans="1:8" x14ac:dyDescent="0.3">
      <c r="A154" s="146" t="s">
        <v>2641</v>
      </c>
      <c r="B154" s="170">
        <v>1</v>
      </c>
      <c r="C154" s="170">
        <v>112</v>
      </c>
      <c r="D154" s="170">
        <v>224</v>
      </c>
      <c r="E154" s="171">
        <v>41</v>
      </c>
      <c r="F154" s="162">
        <v>0.18303571428571427</v>
      </c>
      <c r="G154" s="158"/>
      <c r="H154" s="147"/>
    </row>
    <row r="155" spans="1:8" x14ac:dyDescent="0.3">
      <c r="A155" s="146" t="s">
        <v>2281</v>
      </c>
      <c r="B155" s="170">
        <v>1</v>
      </c>
      <c r="C155" s="170">
        <v>108</v>
      </c>
      <c r="D155" s="170">
        <v>0</v>
      </c>
      <c r="E155" s="171">
        <v>0</v>
      </c>
      <c r="F155" s="162"/>
      <c r="G155" s="158"/>
      <c r="H155" s="147"/>
    </row>
    <row r="156" spans="1:8" x14ac:dyDescent="0.3">
      <c r="A156" s="146" t="s">
        <v>2282</v>
      </c>
      <c r="B156" s="170">
        <v>8</v>
      </c>
      <c r="C156" s="170">
        <v>1133</v>
      </c>
      <c r="D156" s="170">
        <v>6798</v>
      </c>
      <c r="E156" s="171">
        <v>6243</v>
      </c>
      <c r="F156" s="162">
        <v>0.9183583406884378</v>
      </c>
      <c r="G156" s="158">
        <v>0.91306266548984993</v>
      </c>
      <c r="H156" s="147">
        <v>0.91749999999999998</v>
      </c>
    </row>
    <row r="157" spans="1:8" x14ac:dyDescent="0.3">
      <c r="A157" s="146" t="s">
        <v>2284</v>
      </c>
      <c r="B157" s="170">
        <v>4</v>
      </c>
      <c r="C157" s="170">
        <v>1070</v>
      </c>
      <c r="D157" s="170">
        <v>6068</v>
      </c>
      <c r="E157" s="171">
        <v>5725</v>
      </c>
      <c r="F157" s="162">
        <v>0.94347396176664466</v>
      </c>
      <c r="G157" s="158">
        <v>0.92943925233644864</v>
      </c>
      <c r="H157" s="147">
        <v>0.8972</v>
      </c>
    </row>
    <row r="158" spans="1:8" ht="14.4" thickBot="1" x14ac:dyDescent="0.35">
      <c r="A158" s="154" t="s">
        <v>2287</v>
      </c>
      <c r="B158" s="172">
        <v>1</v>
      </c>
      <c r="C158" s="172">
        <v>88</v>
      </c>
      <c r="D158" s="172">
        <v>0</v>
      </c>
      <c r="E158" s="173">
        <v>0</v>
      </c>
      <c r="F158" s="163"/>
      <c r="G158" s="159"/>
      <c r="H158" s="155"/>
    </row>
    <row r="159" spans="1:8" s="143" customFormat="1" x14ac:dyDescent="0.3">
      <c r="A159" s="152" t="s">
        <v>1169</v>
      </c>
      <c r="B159" s="168">
        <v>5</v>
      </c>
      <c r="C159" s="168">
        <v>233</v>
      </c>
      <c r="D159" s="168">
        <v>1398</v>
      </c>
      <c r="E159" s="169">
        <v>1347</v>
      </c>
      <c r="F159" s="161">
        <v>0.96351931330472107</v>
      </c>
      <c r="G159" s="157">
        <v>0.94277539341917027</v>
      </c>
      <c r="H159" s="153">
        <v>0.92849999999999999</v>
      </c>
    </row>
    <row r="160" spans="1:8" ht="14.4" thickBot="1" x14ac:dyDescent="0.35">
      <c r="A160" s="154" t="s">
        <v>2282</v>
      </c>
      <c r="B160" s="172">
        <v>5</v>
      </c>
      <c r="C160" s="172">
        <v>233</v>
      </c>
      <c r="D160" s="172">
        <v>1398</v>
      </c>
      <c r="E160" s="173">
        <v>1347</v>
      </c>
      <c r="F160" s="163">
        <v>0.96351931330472107</v>
      </c>
      <c r="G160" s="159">
        <v>0.94277539341917027</v>
      </c>
      <c r="H160" s="155">
        <v>0.92849999999999999</v>
      </c>
    </row>
    <row r="161" spans="1:8" s="143" customFormat="1" x14ac:dyDescent="0.3">
      <c r="A161" s="152" t="s">
        <v>1176</v>
      </c>
      <c r="B161" s="168">
        <v>3</v>
      </c>
      <c r="C161" s="168">
        <v>116</v>
      </c>
      <c r="D161" s="168">
        <v>696</v>
      </c>
      <c r="E161" s="169">
        <v>625</v>
      </c>
      <c r="F161" s="161">
        <v>0.89798850574712641</v>
      </c>
      <c r="G161" s="157">
        <v>0.88218390804597702</v>
      </c>
      <c r="H161" s="153">
        <v>0.9425</v>
      </c>
    </row>
    <row r="162" spans="1:8" ht="14.4" thickBot="1" x14ac:dyDescent="0.35">
      <c r="A162" s="154" t="s">
        <v>2282</v>
      </c>
      <c r="B162" s="172">
        <v>3</v>
      </c>
      <c r="C162" s="172">
        <v>116</v>
      </c>
      <c r="D162" s="172">
        <v>696</v>
      </c>
      <c r="E162" s="173">
        <v>625</v>
      </c>
      <c r="F162" s="163">
        <v>0.89798850574712641</v>
      </c>
      <c r="G162" s="159">
        <v>0.88218390804597702</v>
      </c>
      <c r="H162" s="155">
        <v>0.9425</v>
      </c>
    </row>
    <row r="163" spans="1:8" s="143" customFormat="1" x14ac:dyDescent="0.3">
      <c r="A163" s="152" t="s">
        <v>1180</v>
      </c>
      <c r="B163" s="168">
        <v>21</v>
      </c>
      <c r="C163" s="168">
        <v>2988</v>
      </c>
      <c r="D163" s="168">
        <v>17246</v>
      </c>
      <c r="E163" s="169">
        <v>16650</v>
      </c>
      <c r="F163" s="161">
        <v>0.96544126174185319</v>
      </c>
      <c r="G163" s="157">
        <v>0.96812042124542119</v>
      </c>
      <c r="H163" s="153">
        <v>0.96619999999999995</v>
      </c>
    </row>
    <row r="164" spans="1:8" x14ac:dyDescent="0.3">
      <c r="A164" s="146" t="s">
        <v>2280</v>
      </c>
      <c r="B164" s="170">
        <v>1</v>
      </c>
      <c r="C164" s="170">
        <v>36</v>
      </c>
      <c r="D164" s="170">
        <v>216</v>
      </c>
      <c r="E164" s="171">
        <v>216</v>
      </c>
      <c r="F164" s="162">
        <v>1</v>
      </c>
      <c r="G164" s="158">
        <v>0.93518518518518523</v>
      </c>
      <c r="H164" s="147">
        <v>0.99070000000000003</v>
      </c>
    </row>
    <row r="165" spans="1:8" x14ac:dyDescent="0.3">
      <c r="A165" s="146" t="s">
        <v>2281</v>
      </c>
      <c r="B165" s="170">
        <v>1</v>
      </c>
      <c r="C165" s="170">
        <v>72</v>
      </c>
      <c r="D165" s="170">
        <v>0</v>
      </c>
      <c r="E165" s="171">
        <v>0</v>
      </c>
      <c r="F165" s="162"/>
      <c r="G165" s="158"/>
      <c r="H165" s="147"/>
    </row>
    <row r="166" spans="1:8" x14ac:dyDescent="0.3">
      <c r="A166" s="146" t="s">
        <v>2286</v>
      </c>
      <c r="B166" s="170">
        <v>1</v>
      </c>
      <c r="C166" s="170">
        <v>204</v>
      </c>
      <c r="D166" s="170">
        <v>1224</v>
      </c>
      <c r="E166" s="171">
        <v>1214</v>
      </c>
      <c r="F166" s="162">
        <v>0.99183006535947715</v>
      </c>
      <c r="G166" s="158">
        <v>0.99183006535947715</v>
      </c>
      <c r="H166" s="147">
        <v>0.99180000000000001</v>
      </c>
    </row>
    <row r="167" spans="1:8" x14ac:dyDescent="0.3">
      <c r="A167" s="146" t="s">
        <v>2282</v>
      </c>
      <c r="B167" s="170">
        <v>16</v>
      </c>
      <c r="C167" s="170">
        <v>2468</v>
      </c>
      <c r="D167" s="170">
        <v>14558</v>
      </c>
      <c r="E167" s="171">
        <v>13994</v>
      </c>
      <c r="F167" s="162">
        <v>0.96125841461739248</v>
      </c>
      <c r="G167" s="158">
        <v>0.9665178571428571</v>
      </c>
      <c r="H167" s="147">
        <v>0.96340000000000003</v>
      </c>
    </row>
    <row r="168" spans="1:8" ht="14.4" thickBot="1" x14ac:dyDescent="0.35">
      <c r="A168" s="154" t="s">
        <v>2288</v>
      </c>
      <c r="B168" s="172">
        <v>2</v>
      </c>
      <c r="C168" s="172">
        <v>208</v>
      </c>
      <c r="D168" s="172">
        <v>1248</v>
      </c>
      <c r="E168" s="173">
        <v>1226</v>
      </c>
      <c r="F168" s="163">
        <v>0.98237179487179482</v>
      </c>
      <c r="G168" s="159">
        <v>0.96955128205128205</v>
      </c>
      <c r="H168" s="155">
        <v>0.96960000000000002</v>
      </c>
    </row>
    <row r="169" spans="1:8" s="143" customFormat="1" x14ac:dyDescent="0.3">
      <c r="A169" s="152" t="s">
        <v>1211</v>
      </c>
      <c r="B169" s="168">
        <v>18</v>
      </c>
      <c r="C169" s="168">
        <v>1757</v>
      </c>
      <c r="D169" s="168">
        <v>9786</v>
      </c>
      <c r="E169" s="169">
        <v>9371</v>
      </c>
      <c r="F169" s="161">
        <v>0.95759247905170652</v>
      </c>
      <c r="G169" s="157">
        <v>0.95352505763863604</v>
      </c>
      <c r="H169" s="153">
        <v>0.92830000000000001</v>
      </c>
    </row>
    <row r="170" spans="1:8" x14ac:dyDescent="0.3">
      <c r="A170" s="146" t="s">
        <v>2280</v>
      </c>
      <c r="B170" s="170">
        <v>2</v>
      </c>
      <c r="C170" s="170">
        <v>208</v>
      </c>
      <c r="D170" s="170">
        <v>1104</v>
      </c>
      <c r="E170" s="171">
        <v>1077</v>
      </c>
      <c r="F170" s="162">
        <v>0.97554347826086951</v>
      </c>
      <c r="G170" s="158">
        <v>0.96073717948717952</v>
      </c>
      <c r="H170" s="147">
        <v>0.93669999999999998</v>
      </c>
    </row>
    <row r="171" spans="1:8" x14ac:dyDescent="0.3">
      <c r="A171" s="146" t="s">
        <v>2281</v>
      </c>
      <c r="B171" s="170">
        <v>1</v>
      </c>
      <c r="C171" s="170">
        <v>90</v>
      </c>
      <c r="D171" s="170">
        <v>0</v>
      </c>
      <c r="E171" s="171">
        <v>0</v>
      </c>
      <c r="F171" s="162"/>
      <c r="G171" s="158"/>
      <c r="H171" s="147"/>
    </row>
    <row r="172" spans="1:8" x14ac:dyDescent="0.3">
      <c r="A172" s="146" t="s">
        <v>2282</v>
      </c>
      <c r="B172" s="170">
        <v>12</v>
      </c>
      <c r="C172" s="170">
        <v>1204</v>
      </c>
      <c r="D172" s="170">
        <v>7224</v>
      </c>
      <c r="E172" s="171">
        <v>6879</v>
      </c>
      <c r="F172" s="162">
        <v>0.9522425249169435</v>
      </c>
      <c r="G172" s="158">
        <v>0.95121951219512191</v>
      </c>
      <c r="H172" s="147">
        <v>0.92369999999999997</v>
      </c>
    </row>
    <row r="173" spans="1:8" x14ac:dyDescent="0.3">
      <c r="A173" s="146" t="s">
        <v>2284</v>
      </c>
      <c r="B173" s="170">
        <v>2</v>
      </c>
      <c r="C173" s="170">
        <v>131</v>
      </c>
      <c r="D173" s="170">
        <v>714</v>
      </c>
      <c r="E173" s="171">
        <v>700</v>
      </c>
      <c r="F173" s="162">
        <v>0.98039215686274506</v>
      </c>
      <c r="G173" s="158">
        <v>0.96078431372549022</v>
      </c>
      <c r="H173" s="147">
        <v>0.94399999999999995</v>
      </c>
    </row>
    <row r="174" spans="1:8" ht="14.4" thickBot="1" x14ac:dyDescent="0.35">
      <c r="A174" s="154" t="s">
        <v>2288</v>
      </c>
      <c r="B174" s="172">
        <v>1</v>
      </c>
      <c r="C174" s="172">
        <v>124</v>
      </c>
      <c r="D174" s="172">
        <v>744</v>
      </c>
      <c r="E174" s="173">
        <v>715</v>
      </c>
      <c r="F174" s="163">
        <v>0.96102150537634412</v>
      </c>
      <c r="G174" s="159">
        <v>0.95161290322580649</v>
      </c>
      <c r="H174" s="155">
        <v>0.93279999999999996</v>
      </c>
    </row>
    <row r="175" spans="1:8" s="143" customFormat="1" x14ac:dyDescent="0.3">
      <c r="A175" s="152" t="s">
        <v>1235</v>
      </c>
      <c r="B175" s="168">
        <v>6</v>
      </c>
      <c r="C175" s="168">
        <v>858</v>
      </c>
      <c r="D175" s="168">
        <v>5148</v>
      </c>
      <c r="E175" s="169">
        <v>5065</v>
      </c>
      <c r="F175" s="161">
        <v>0.98387723387723391</v>
      </c>
      <c r="G175" s="157">
        <v>0.97979797979797978</v>
      </c>
      <c r="H175" s="153">
        <v>0.96060000000000001</v>
      </c>
    </row>
    <row r="176" spans="1:8" x14ac:dyDescent="0.3">
      <c r="A176" s="146" t="s">
        <v>2282</v>
      </c>
      <c r="B176" s="170">
        <v>5</v>
      </c>
      <c r="C176" s="170">
        <v>825</v>
      </c>
      <c r="D176" s="170">
        <v>4950</v>
      </c>
      <c r="E176" s="171">
        <v>4877</v>
      </c>
      <c r="F176" s="162">
        <v>0.98525252525252527</v>
      </c>
      <c r="G176" s="158">
        <v>0.98567708333333337</v>
      </c>
      <c r="H176" s="147">
        <v>0.96220000000000006</v>
      </c>
    </row>
    <row r="177" spans="1:8" ht="14.4" thickBot="1" x14ac:dyDescent="0.35">
      <c r="A177" s="154" t="s">
        <v>2284</v>
      </c>
      <c r="B177" s="172">
        <v>1</v>
      </c>
      <c r="C177" s="172">
        <v>33</v>
      </c>
      <c r="D177" s="172">
        <v>198</v>
      </c>
      <c r="E177" s="173">
        <v>188</v>
      </c>
      <c r="F177" s="163">
        <v>0.9494949494949495</v>
      </c>
      <c r="G177" s="159">
        <v>0.91919191919191923</v>
      </c>
      <c r="H177" s="155">
        <v>0.91920000000000002</v>
      </c>
    </row>
    <row r="178" spans="1:8" s="143" customFormat="1" x14ac:dyDescent="0.3">
      <c r="A178" s="152" t="s">
        <v>1247</v>
      </c>
      <c r="B178" s="168">
        <v>236</v>
      </c>
      <c r="C178" s="168">
        <v>32928</v>
      </c>
      <c r="D178" s="168">
        <v>173043</v>
      </c>
      <c r="E178" s="169">
        <v>168768</v>
      </c>
      <c r="F178" s="161">
        <v>0.97529515785093879</v>
      </c>
      <c r="G178" s="157">
        <v>0.97241319893167921</v>
      </c>
      <c r="H178" s="153">
        <v>0.96830000000000005</v>
      </c>
    </row>
    <row r="179" spans="1:8" x14ac:dyDescent="0.3">
      <c r="A179" s="146" t="s">
        <v>2280</v>
      </c>
      <c r="B179" s="170">
        <v>41</v>
      </c>
      <c r="C179" s="170">
        <v>4363</v>
      </c>
      <c r="D179" s="170">
        <v>25879</v>
      </c>
      <c r="E179" s="171">
        <v>25552</v>
      </c>
      <c r="F179" s="162">
        <v>0.98736427218980638</v>
      </c>
      <c r="G179" s="158">
        <v>0.9870575587165068</v>
      </c>
      <c r="H179" s="147">
        <v>0.98009999999999997</v>
      </c>
    </row>
    <row r="180" spans="1:8" x14ac:dyDescent="0.3">
      <c r="A180" s="146" t="s">
        <v>2641</v>
      </c>
      <c r="B180" s="170">
        <v>1</v>
      </c>
      <c r="C180" s="170">
        <v>133</v>
      </c>
      <c r="D180" s="170">
        <v>532</v>
      </c>
      <c r="E180" s="171">
        <v>457</v>
      </c>
      <c r="F180" s="162">
        <v>0.85902255639097747</v>
      </c>
      <c r="G180" s="158">
        <v>0.90629999999999999</v>
      </c>
      <c r="H180" s="147"/>
    </row>
    <row r="181" spans="1:8" x14ac:dyDescent="0.3">
      <c r="A181" s="146" t="s">
        <v>2281</v>
      </c>
      <c r="B181" s="170">
        <v>8</v>
      </c>
      <c r="C181" s="170">
        <v>901</v>
      </c>
      <c r="D181" s="170">
        <v>0</v>
      </c>
      <c r="E181" s="171">
        <v>0</v>
      </c>
      <c r="F181" s="162"/>
      <c r="G181" s="158"/>
      <c r="H181" s="147"/>
    </row>
    <row r="182" spans="1:8" x14ac:dyDescent="0.3">
      <c r="A182" s="146" t="s">
        <v>2286</v>
      </c>
      <c r="B182" s="170">
        <v>3</v>
      </c>
      <c r="C182" s="170">
        <v>361</v>
      </c>
      <c r="D182" s="170">
        <v>2166</v>
      </c>
      <c r="E182" s="171">
        <v>2139</v>
      </c>
      <c r="F182" s="162">
        <v>0.98753462603878117</v>
      </c>
      <c r="G182" s="158">
        <v>0.99071038251366117</v>
      </c>
      <c r="H182" s="147">
        <v>0.89290000000000003</v>
      </c>
    </row>
    <row r="183" spans="1:8" x14ac:dyDescent="0.3">
      <c r="A183" s="146" t="s">
        <v>2290</v>
      </c>
      <c r="B183" s="170">
        <v>1</v>
      </c>
      <c r="C183" s="170">
        <v>134</v>
      </c>
      <c r="D183" s="170">
        <v>0</v>
      </c>
      <c r="E183" s="171">
        <v>0</v>
      </c>
      <c r="F183" s="162"/>
      <c r="G183" s="158"/>
      <c r="H183" s="147"/>
    </row>
    <row r="184" spans="1:8" x14ac:dyDescent="0.3">
      <c r="A184" s="146" t="s">
        <v>2282</v>
      </c>
      <c r="B184" s="170">
        <v>140</v>
      </c>
      <c r="C184" s="170">
        <v>21990</v>
      </c>
      <c r="D184" s="170">
        <v>127039</v>
      </c>
      <c r="E184" s="171">
        <v>124673</v>
      </c>
      <c r="F184" s="162">
        <v>0.98137579798329644</v>
      </c>
      <c r="G184" s="158">
        <v>0.97325889151645184</v>
      </c>
      <c r="H184" s="147">
        <v>0.9698</v>
      </c>
    </row>
    <row r="185" spans="1:8" x14ac:dyDescent="0.3">
      <c r="A185" s="146" t="s">
        <v>2640</v>
      </c>
      <c r="B185" s="170">
        <v>3</v>
      </c>
      <c r="C185" s="170">
        <v>273</v>
      </c>
      <c r="D185" s="170">
        <v>888</v>
      </c>
      <c r="E185" s="171">
        <v>652</v>
      </c>
      <c r="F185" s="162">
        <v>0.73423423423423428</v>
      </c>
      <c r="G185" s="158">
        <v>0.3482142857142857</v>
      </c>
      <c r="H185" s="147"/>
    </row>
    <row r="186" spans="1:8" x14ac:dyDescent="0.3">
      <c r="A186" s="146" t="s">
        <v>2283</v>
      </c>
      <c r="B186" s="170">
        <v>15</v>
      </c>
      <c r="C186" s="170">
        <v>1725</v>
      </c>
      <c r="D186" s="170">
        <v>121</v>
      </c>
      <c r="E186" s="171">
        <v>6</v>
      </c>
      <c r="F186" s="162">
        <v>4.9586776859504134E-2</v>
      </c>
      <c r="G186" s="158"/>
      <c r="H186" s="147"/>
    </row>
    <row r="187" spans="1:8" x14ac:dyDescent="0.3">
      <c r="A187" s="146" t="s">
        <v>2284</v>
      </c>
      <c r="B187" s="170">
        <v>17</v>
      </c>
      <c r="C187" s="170">
        <v>2397</v>
      </c>
      <c r="D187" s="170">
        <v>14066</v>
      </c>
      <c r="E187" s="171">
        <v>12962</v>
      </c>
      <c r="F187" s="162">
        <v>0.92151286790843168</v>
      </c>
      <c r="G187" s="158">
        <v>0.93308119790058663</v>
      </c>
      <c r="H187" s="147">
        <v>0.9476</v>
      </c>
    </row>
    <row r="188" spans="1:8" x14ac:dyDescent="0.3">
      <c r="A188" s="146" t="s">
        <v>2287</v>
      </c>
      <c r="B188" s="170">
        <v>3</v>
      </c>
      <c r="C188" s="170">
        <v>259</v>
      </c>
      <c r="D188" s="170">
        <v>0</v>
      </c>
      <c r="E188" s="171">
        <v>0</v>
      </c>
      <c r="F188" s="162"/>
      <c r="G188" s="158"/>
      <c r="H188" s="147"/>
    </row>
    <row r="189" spans="1:8" ht="14.4" thickBot="1" x14ac:dyDescent="0.35">
      <c r="A189" s="154" t="s">
        <v>2288</v>
      </c>
      <c r="B189" s="172">
        <v>4</v>
      </c>
      <c r="C189" s="172">
        <v>392</v>
      </c>
      <c r="D189" s="172">
        <v>2352</v>
      </c>
      <c r="E189" s="173">
        <v>2327</v>
      </c>
      <c r="F189" s="163">
        <v>0.9893707482993197</v>
      </c>
      <c r="G189" s="159">
        <v>0.983843537414966</v>
      </c>
      <c r="H189" s="155">
        <v>0.97450000000000003</v>
      </c>
    </row>
    <row r="190" spans="1:8" s="143" customFormat="1" x14ac:dyDescent="0.3">
      <c r="A190" s="152" t="s">
        <v>1588</v>
      </c>
      <c r="B190" s="168">
        <v>20</v>
      </c>
      <c r="C190" s="168">
        <v>1157</v>
      </c>
      <c r="D190" s="168">
        <v>5858</v>
      </c>
      <c r="E190" s="169">
        <v>5703</v>
      </c>
      <c r="F190" s="161">
        <v>0.97354045749402529</v>
      </c>
      <c r="G190" s="157">
        <v>0.98686105111591071</v>
      </c>
      <c r="H190" s="153">
        <v>0.9849</v>
      </c>
    </row>
    <row r="191" spans="1:8" x14ac:dyDescent="0.3">
      <c r="A191" s="146" t="s">
        <v>2280</v>
      </c>
      <c r="B191" s="170">
        <v>1</v>
      </c>
      <c r="C191" s="170">
        <v>28</v>
      </c>
      <c r="D191" s="170">
        <v>168</v>
      </c>
      <c r="E191" s="171">
        <v>163</v>
      </c>
      <c r="F191" s="162">
        <v>0.97023809523809523</v>
      </c>
      <c r="G191" s="158">
        <v>0.98809523809523814</v>
      </c>
      <c r="H191" s="147">
        <v>1</v>
      </c>
    </row>
    <row r="192" spans="1:8" x14ac:dyDescent="0.3">
      <c r="A192" s="146" t="s">
        <v>2641</v>
      </c>
      <c r="B192" s="170">
        <v>1</v>
      </c>
      <c r="C192" s="170">
        <v>42</v>
      </c>
      <c r="D192" s="170">
        <v>126</v>
      </c>
      <c r="E192" s="171">
        <v>71</v>
      </c>
      <c r="F192" s="162">
        <v>0.56349206349206349</v>
      </c>
      <c r="G192" s="158"/>
      <c r="H192" s="147"/>
    </row>
    <row r="193" spans="1:8" x14ac:dyDescent="0.3">
      <c r="A193" s="146" t="s">
        <v>2282</v>
      </c>
      <c r="B193" s="170">
        <v>11</v>
      </c>
      <c r="C193" s="170">
        <v>652</v>
      </c>
      <c r="D193" s="170">
        <v>3912</v>
      </c>
      <c r="E193" s="171">
        <v>3853</v>
      </c>
      <c r="F193" s="162">
        <v>0.98491820040899791</v>
      </c>
      <c r="G193" s="158">
        <v>0.9947310038824182</v>
      </c>
      <c r="H193" s="147">
        <v>0.98880000000000001</v>
      </c>
    </row>
    <row r="194" spans="1:8" x14ac:dyDescent="0.3">
      <c r="A194" s="146" t="s">
        <v>2283</v>
      </c>
      <c r="B194" s="170">
        <v>2</v>
      </c>
      <c r="C194" s="170">
        <v>138</v>
      </c>
      <c r="D194" s="170">
        <v>0</v>
      </c>
      <c r="E194" s="171">
        <v>0</v>
      </c>
      <c r="F194" s="162"/>
      <c r="G194" s="158"/>
      <c r="H194" s="147"/>
    </row>
    <row r="195" spans="1:8" x14ac:dyDescent="0.3">
      <c r="A195" s="146" t="s">
        <v>2284</v>
      </c>
      <c r="B195" s="170">
        <v>3</v>
      </c>
      <c r="C195" s="170">
        <v>205</v>
      </c>
      <c r="D195" s="170">
        <v>1100</v>
      </c>
      <c r="E195" s="171">
        <v>1084</v>
      </c>
      <c r="F195" s="162">
        <v>0.98545454545454547</v>
      </c>
      <c r="G195" s="158">
        <v>0.97479674796747973</v>
      </c>
      <c r="H195" s="147">
        <v>0.93220000000000003</v>
      </c>
    </row>
    <row r="196" spans="1:8" ht="14.4" thickBot="1" x14ac:dyDescent="0.35">
      <c r="A196" s="154" t="s">
        <v>2288</v>
      </c>
      <c r="B196" s="172">
        <v>2</v>
      </c>
      <c r="C196" s="172">
        <v>92</v>
      </c>
      <c r="D196" s="172">
        <v>552</v>
      </c>
      <c r="E196" s="173">
        <v>532</v>
      </c>
      <c r="F196" s="163">
        <v>0.96376811594202894</v>
      </c>
      <c r="G196" s="159">
        <v>0.96195652173913049</v>
      </c>
      <c r="H196" s="155">
        <v>0.98729999999999996</v>
      </c>
    </row>
    <row r="197" spans="1:8" s="143" customFormat="1" x14ac:dyDescent="0.3">
      <c r="A197" s="152" t="s">
        <v>1622</v>
      </c>
      <c r="B197" s="168">
        <v>7</v>
      </c>
      <c r="C197" s="168">
        <v>460</v>
      </c>
      <c r="D197" s="168">
        <v>2392</v>
      </c>
      <c r="E197" s="169">
        <v>2107</v>
      </c>
      <c r="F197" s="161">
        <v>0.8808528428093646</v>
      </c>
      <c r="G197" s="157">
        <v>0.9585537918871252</v>
      </c>
      <c r="H197" s="153">
        <v>0.93169999999999997</v>
      </c>
    </row>
    <row r="198" spans="1:8" x14ac:dyDescent="0.3">
      <c r="A198" s="146" t="s">
        <v>2280</v>
      </c>
      <c r="B198" s="170">
        <v>1</v>
      </c>
      <c r="C198" s="170">
        <v>36</v>
      </c>
      <c r="D198" s="170">
        <v>216</v>
      </c>
      <c r="E198" s="171">
        <v>211</v>
      </c>
      <c r="F198" s="162">
        <v>0.97685185185185186</v>
      </c>
      <c r="G198" s="158"/>
      <c r="H198" s="147"/>
    </row>
    <row r="199" spans="1:8" x14ac:dyDescent="0.3">
      <c r="A199" s="146" t="s">
        <v>2282</v>
      </c>
      <c r="B199" s="170">
        <v>3</v>
      </c>
      <c r="C199" s="170">
        <v>144</v>
      </c>
      <c r="D199" s="170">
        <v>696</v>
      </c>
      <c r="E199" s="171">
        <v>548</v>
      </c>
      <c r="F199" s="162">
        <v>0.78735632183908044</v>
      </c>
      <c r="G199" s="158">
        <v>0.97101449275362317</v>
      </c>
      <c r="H199" s="147">
        <v>0.96379999999999999</v>
      </c>
    </row>
    <row r="200" spans="1:8" x14ac:dyDescent="0.3">
      <c r="A200" s="146" t="s">
        <v>2283</v>
      </c>
      <c r="B200" s="170">
        <v>1</v>
      </c>
      <c r="C200" s="170">
        <v>40</v>
      </c>
      <c r="D200" s="170">
        <v>40</v>
      </c>
      <c r="E200" s="171">
        <v>40</v>
      </c>
      <c r="F200" s="162">
        <v>1</v>
      </c>
      <c r="G200" s="158"/>
      <c r="H200" s="147"/>
    </row>
    <row r="201" spans="1:8" ht="14.4" thickBot="1" x14ac:dyDescent="0.35">
      <c r="A201" s="154" t="s">
        <v>2284</v>
      </c>
      <c r="B201" s="172">
        <v>2</v>
      </c>
      <c r="C201" s="172">
        <v>240</v>
      </c>
      <c r="D201" s="172">
        <v>1440</v>
      </c>
      <c r="E201" s="173">
        <v>1308</v>
      </c>
      <c r="F201" s="163">
        <v>0.90833333333333333</v>
      </c>
      <c r="G201" s="159">
        <v>0.95138888888888884</v>
      </c>
      <c r="H201" s="155">
        <v>0.91320000000000001</v>
      </c>
    </row>
    <row r="202" spans="1:8" s="143" customFormat="1" x14ac:dyDescent="0.3">
      <c r="A202" s="152" t="s">
        <v>1631</v>
      </c>
      <c r="B202" s="168">
        <v>4</v>
      </c>
      <c r="C202" s="168">
        <v>462</v>
      </c>
      <c r="D202" s="168">
        <v>2772</v>
      </c>
      <c r="E202" s="169">
        <v>2454</v>
      </c>
      <c r="F202" s="161">
        <v>0.88528138528138534</v>
      </c>
      <c r="G202" s="157">
        <v>0.93287037037037035</v>
      </c>
      <c r="H202" s="153">
        <v>0.93700000000000006</v>
      </c>
    </row>
    <row r="203" spans="1:8" x14ac:dyDescent="0.3">
      <c r="A203" s="146" t="s">
        <v>2641</v>
      </c>
      <c r="B203" s="170">
        <v>1</v>
      </c>
      <c r="C203" s="170">
        <v>102</v>
      </c>
      <c r="D203" s="170">
        <v>612</v>
      </c>
      <c r="E203" s="171">
        <v>492</v>
      </c>
      <c r="F203" s="162">
        <v>0.80392156862745101</v>
      </c>
      <c r="G203" s="158"/>
      <c r="H203" s="147"/>
    </row>
    <row r="204" spans="1:8" ht="14.4" thickBot="1" x14ac:dyDescent="0.35">
      <c r="A204" s="154" t="s">
        <v>2282</v>
      </c>
      <c r="B204" s="172">
        <v>3</v>
      </c>
      <c r="C204" s="172">
        <v>360</v>
      </c>
      <c r="D204" s="172">
        <v>2160</v>
      </c>
      <c r="E204" s="173">
        <v>1962</v>
      </c>
      <c r="F204" s="163">
        <v>0.90833333333333333</v>
      </c>
      <c r="G204" s="159">
        <v>0.93287037037037035</v>
      </c>
      <c r="H204" s="155">
        <v>0.93700000000000006</v>
      </c>
    </row>
    <row r="205" spans="1:8" s="143" customFormat="1" x14ac:dyDescent="0.3">
      <c r="A205" s="152" t="s">
        <v>1637</v>
      </c>
      <c r="B205" s="168">
        <v>5</v>
      </c>
      <c r="C205" s="168">
        <v>255</v>
      </c>
      <c r="D205" s="168">
        <v>1359</v>
      </c>
      <c r="E205" s="169">
        <v>1270</v>
      </c>
      <c r="F205" s="161">
        <v>0.93451066961000739</v>
      </c>
      <c r="G205" s="157">
        <v>0.95050946142649195</v>
      </c>
      <c r="H205" s="153">
        <v>0.97740000000000005</v>
      </c>
    </row>
    <row r="206" spans="1:8" x14ac:dyDescent="0.3">
      <c r="A206" s="146" t="s">
        <v>2280</v>
      </c>
      <c r="B206" s="170">
        <v>1</v>
      </c>
      <c r="C206" s="170">
        <v>80</v>
      </c>
      <c r="D206" s="170">
        <v>480</v>
      </c>
      <c r="E206" s="171">
        <v>460</v>
      </c>
      <c r="F206" s="162">
        <v>0.95833333333333337</v>
      </c>
      <c r="G206" s="158">
        <v>0.95416666666666672</v>
      </c>
      <c r="H206" s="147">
        <v>0.97709999999999997</v>
      </c>
    </row>
    <row r="207" spans="1:8" x14ac:dyDescent="0.3">
      <c r="A207" s="146" t="s">
        <v>2282</v>
      </c>
      <c r="B207" s="170">
        <v>2</v>
      </c>
      <c r="C207" s="170">
        <v>134</v>
      </c>
      <c r="D207" s="170">
        <v>804</v>
      </c>
      <c r="E207" s="171">
        <v>737</v>
      </c>
      <c r="F207" s="162">
        <v>0.91666666666666663</v>
      </c>
      <c r="G207" s="158">
        <v>0.94278606965174128</v>
      </c>
      <c r="H207" s="147">
        <v>0.97889999999999999</v>
      </c>
    </row>
    <row r="208" spans="1:8" x14ac:dyDescent="0.3">
      <c r="A208" s="146" t="s">
        <v>2283</v>
      </c>
      <c r="B208" s="170">
        <v>1</v>
      </c>
      <c r="C208" s="170">
        <v>26</v>
      </c>
      <c r="D208" s="170">
        <v>0</v>
      </c>
      <c r="E208" s="171">
        <v>0</v>
      </c>
      <c r="F208" s="162"/>
      <c r="G208" s="158"/>
      <c r="H208" s="147"/>
    </row>
    <row r="209" spans="1:8" ht="14.4" thickBot="1" x14ac:dyDescent="0.35">
      <c r="A209" s="154" t="s">
        <v>2288</v>
      </c>
      <c r="B209" s="172">
        <v>1</v>
      </c>
      <c r="C209" s="172">
        <v>15</v>
      </c>
      <c r="D209" s="172">
        <v>75</v>
      </c>
      <c r="E209" s="173">
        <v>73</v>
      </c>
      <c r="F209" s="163">
        <v>0.97333333333333338</v>
      </c>
      <c r="G209" s="159">
        <v>1</v>
      </c>
      <c r="H209" s="155">
        <v>0.9667</v>
      </c>
    </row>
    <row r="210" spans="1:8" s="143" customFormat="1" x14ac:dyDescent="0.3">
      <c r="A210" s="152" t="s">
        <v>1645</v>
      </c>
      <c r="B210" s="168">
        <v>119</v>
      </c>
      <c r="C210" s="168">
        <v>24372</v>
      </c>
      <c r="D210" s="168">
        <v>139229</v>
      </c>
      <c r="E210" s="169">
        <v>136084</v>
      </c>
      <c r="F210" s="161">
        <v>0.97741131517140822</v>
      </c>
      <c r="G210" s="157">
        <v>0.97448623552700908</v>
      </c>
      <c r="H210" s="153">
        <v>0.97460000000000002</v>
      </c>
    </row>
    <row r="211" spans="1:8" x14ac:dyDescent="0.3">
      <c r="A211" s="146" t="s">
        <v>2280</v>
      </c>
      <c r="B211" s="170">
        <v>5</v>
      </c>
      <c r="C211" s="170">
        <v>662</v>
      </c>
      <c r="D211" s="170">
        <v>3757</v>
      </c>
      <c r="E211" s="171">
        <v>3707</v>
      </c>
      <c r="F211" s="162">
        <v>0.98669150918285864</v>
      </c>
      <c r="G211" s="158">
        <v>0.98690835850956693</v>
      </c>
      <c r="H211" s="147">
        <v>0.96730000000000005</v>
      </c>
    </row>
    <row r="212" spans="1:8" x14ac:dyDescent="0.3">
      <c r="A212" s="146" t="s">
        <v>2281</v>
      </c>
      <c r="B212" s="170">
        <v>2</v>
      </c>
      <c r="C212" s="170">
        <v>176</v>
      </c>
      <c r="D212" s="170">
        <v>0</v>
      </c>
      <c r="E212" s="171">
        <v>0</v>
      </c>
      <c r="F212" s="162"/>
      <c r="G212" s="158"/>
      <c r="H212" s="147"/>
    </row>
    <row r="213" spans="1:8" x14ac:dyDescent="0.3">
      <c r="A213" s="146" t="s">
        <v>2286</v>
      </c>
      <c r="B213" s="170">
        <v>2</v>
      </c>
      <c r="C213" s="170">
        <v>197</v>
      </c>
      <c r="D213" s="170">
        <v>1182</v>
      </c>
      <c r="E213" s="171">
        <v>1170</v>
      </c>
      <c r="F213" s="162">
        <v>0.98984771573604058</v>
      </c>
      <c r="G213" s="158">
        <v>0.99323181049069376</v>
      </c>
      <c r="H213" s="147">
        <v>0.99150000000000005</v>
      </c>
    </row>
    <row r="214" spans="1:8" x14ac:dyDescent="0.3">
      <c r="A214" s="146" t="s">
        <v>2282</v>
      </c>
      <c r="B214" s="170">
        <v>84</v>
      </c>
      <c r="C214" s="170">
        <v>17882</v>
      </c>
      <c r="D214" s="170">
        <v>106546</v>
      </c>
      <c r="E214" s="171">
        <v>104689</v>
      </c>
      <c r="F214" s="162">
        <v>0.98257090834005967</v>
      </c>
      <c r="G214" s="158">
        <v>0.9789893219832736</v>
      </c>
      <c r="H214" s="147">
        <v>0.97650000000000003</v>
      </c>
    </row>
    <row r="215" spans="1:8" x14ac:dyDescent="0.3">
      <c r="A215" s="146" t="s">
        <v>2283</v>
      </c>
      <c r="B215" s="170">
        <v>4</v>
      </c>
      <c r="C215" s="170">
        <v>524</v>
      </c>
      <c r="D215" s="170">
        <v>70</v>
      </c>
      <c r="E215" s="171">
        <v>70</v>
      </c>
      <c r="F215" s="162">
        <v>1</v>
      </c>
      <c r="G215" s="158"/>
      <c r="H215" s="147"/>
    </row>
    <row r="216" spans="1:8" x14ac:dyDescent="0.3">
      <c r="A216" s="146" t="s">
        <v>2284</v>
      </c>
      <c r="B216" s="170">
        <v>20</v>
      </c>
      <c r="C216" s="170">
        <v>4615</v>
      </c>
      <c r="D216" s="170">
        <v>27674</v>
      </c>
      <c r="E216" s="171">
        <v>26448</v>
      </c>
      <c r="F216" s="162">
        <v>0.95569848955698489</v>
      </c>
      <c r="G216" s="158">
        <v>0.95480386583285959</v>
      </c>
      <c r="H216" s="147">
        <v>0.96609999999999996</v>
      </c>
    </row>
    <row r="217" spans="1:8" ht="14.4" thickBot="1" x14ac:dyDescent="0.35">
      <c r="A217" s="154" t="s">
        <v>2287</v>
      </c>
      <c r="B217" s="172">
        <v>2</v>
      </c>
      <c r="C217" s="172">
        <v>316</v>
      </c>
      <c r="D217" s="172">
        <v>0</v>
      </c>
      <c r="E217" s="173">
        <v>0</v>
      </c>
      <c r="F217" s="163"/>
      <c r="G217" s="159"/>
      <c r="H217" s="155"/>
    </row>
    <row r="218" spans="1:8" s="143" customFormat="1" x14ac:dyDescent="0.3">
      <c r="A218" s="152" t="s">
        <v>1816</v>
      </c>
      <c r="B218" s="168">
        <v>35</v>
      </c>
      <c r="C218" s="168">
        <v>5959</v>
      </c>
      <c r="D218" s="168">
        <v>30453</v>
      </c>
      <c r="E218" s="169">
        <v>30044</v>
      </c>
      <c r="F218" s="161">
        <v>0.98656946770433129</v>
      </c>
      <c r="G218" s="157">
        <v>0.9749769883748679</v>
      </c>
      <c r="H218" s="153">
        <v>0.98160000000000003</v>
      </c>
    </row>
    <row r="219" spans="1:8" x14ac:dyDescent="0.3">
      <c r="A219" s="146" t="s">
        <v>2280</v>
      </c>
      <c r="B219" s="170">
        <v>4</v>
      </c>
      <c r="C219" s="170">
        <v>306</v>
      </c>
      <c r="D219" s="170">
        <v>1836</v>
      </c>
      <c r="E219" s="171">
        <v>1836</v>
      </c>
      <c r="F219" s="162">
        <v>1</v>
      </c>
      <c r="G219" s="158">
        <v>0.99432140829074389</v>
      </c>
      <c r="H219" s="147">
        <v>0.98099999999999998</v>
      </c>
    </row>
    <row r="220" spans="1:8" x14ac:dyDescent="0.3">
      <c r="A220" s="146" t="s">
        <v>2641</v>
      </c>
      <c r="B220" s="170">
        <v>2</v>
      </c>
      <c r="C220" s="170">
        <v>102</v>
      </c>
      <c r="D220" s="170">
        <v>204</v>
      </c>
      <c r="E220" s="171">
        <v>187</v>
      </c>
      <c r="F220" s="162">
        <v>0.91666666666666663</v>
      </c>
      <c r="G220" s="158"/>
      <c r="H220" s="147"/>
    </row>
    <row r="221" spans="1:8" x14ac:dyDescent="0.3">
      <c r="A221" s="146" t="s">
        <v>2281</v>
      </c>
      <c r="B221" s="170">
        <v>3</v>
      </c>
      <c r="C221" s="170">
        <v>318</v>
      </c>
      <c r="D221" s="170">
        <v>0</v>
      </c>
      <c r="E221" s="171">
        <v>0</v>
      </c>
      <c r="F221" s="162"/>
      <c r="G221" s="158"/>
      <c r="H221" s="147"/>
    </row>
    <row r="222" spans="1:8" x14ac:dyDescent="0.3">
      <c r="A222" s="146" t="s">
        <v>2286</v>
      </c>
      <c r="B222" s="170">
        <v>1</v>
      </c>
      <c r="C222" s="170">
        <v>160</v>
      </c>
      <c r="D222" s="170">
        <v>960</v>
      </c>
      <c r="E222" s="171">
        <v>959</v>
      </c>
      <c r="F222" s="162">
        <v>0.99895833333333328</v>
      </c>
      <c r="G222" s="158">
        <v>1</v>
      </c>
      <c r="H222" s="147">
        <v>0.99790000000000001</v>
      </c>
    </row>
    <row r="223" spans="1:8" x14ac:dyDescent="0.3">
      <c r="A223" s="146" t="s">
        <v>2282</v>
      </c>
      <c r="B223" s="170">
        <v>19</v>
      </c>
      <c r="C223" s="170">
        <v>4253</v>
      </c>
      <c r="D223" s="170">
        <v>24077</v>
      </c>
      <c r="E223" s="171">
        <v>23810</v>
      </c>
      <c r="F223" s="162">
        <v>0.98891057856045184</v>
      </c>
      <c r="G223" s="158">
        <v>0.98106123811112966</v>
      </c>
      <c r="H223" s="147">
        <v>0.98160000000000003</v>
      </c>
    </row>
    <row r="224" spans="1:8" x14ac:dyDescent="0.3">
      <c r="A224" s="146" t="s">
        <v>2640</v>
      </c>
      <c r="B224" s="170">
        <v>2</v>
      </c>
      <c r="C224" s="170">
        <v>280</v>
      </c>
      <c r="D224" s="170">
        <v>736</v>
      </c>
      <c r="E224" s="171">
        <v>684</v>
      </c>
      <c r="F224" s="162">
        <v>0.92934782608695654</v>
      </c>
      <c r="G224" s="158"/>
      <c r="H224" s="147"/>
    </row>
    <row r="225" spans="1:8" x14ac:dyDescent="0.3">
      <c r="A225" s="146" t="s">
        <v>2283</v>
      </c>
      <c r="B225" s="170">
        <v>1</v>
      </c>
      <c r="C225" s="170">
        <v>100</v>
      </c>
      <c r="D225" s="170">
        <v>0</v>
      </c>
      <c r="E225" s="171">
        <v>0</v>
      </c>
      <c r="F225" s="162"/>
      <c r="G225" s="158"/>
      <c r="H225" s="147"/>
    </row>
    <row r="226" spans="1:8" ht="14.4" thickBot="1" x14ac:dyDescent="0.35">
      <c r="A226" s="154" t="s">
        <v>2284</v>
      </c>
      <c r="B226" s="172">
        <v>3</v>
      </c>
      <c r="C226" s="172">
        <v>440</v>
      </c>
      <c r="D226" s="172">
        <v>2640</v>
      </c>
      <c r="E226" s="173">
        <v>2568</v>
      </c>
      <c r="F226" s="163">
        <v>0.97272727272727277</v>
      </c>
      <c r="G226" s="159">
        <v>0.89772727272727271</v>
      </c>
      <c r="H226" s="155">
        <v>0.96279999999999999</v>
      </c>
    </row>
    <row r="227" spans="1:8" s="143" customFormat="1" x14ac:dyDescent="0.3">
      <c r="A227" s="152" t="s">
        <v>1860</v>
      </c>
      <c r="B227" s="168">
        <v>62</v>
      </c>
      <c r="C227" s="168">
        <v>9522</v>
      </c>
      <c r="D227" s="168">
        <v>50713</v>
      </c>
      <c r="E227" s="169">
        <v>48773</v>
      </c>
      <c r="F227" s="161">
        <v>0.96174550904107425</v>
      </c>
      <c r="G227" s="157">
        <v>0.97740292176257215</v>
      </c>
      <c r="H227" s="153">
        <v>0.96709999999999996</v>
      </c>
    </row>
    <row r="228" spans="1:8" x14ac:dyDescent="0.3">
      <c r="A228" s="146" t="s">
        <v>2280</v>
      </c>
      <c r="B228" s="170">
        <v>7</v>
      </c>
      <c r="C228" s="170">
        <v>1081</v>
      </c>
      <c r="D228" s="170">
        <v>6082</v>
      </c>
      <c r="E228" s="171">
        <v>5831</v>
      </c>
      <c r="F228" s="162">
        <v>0.95873068069713907</v>
      </c>
      <c r="G228" s="158">
        <v>0.97347850362925736</v>
      </c>
      <c r="H228" s="147">
        <v>0.96989999999999998</v>
      </c>
    </row>
    <row r="229" spans="1:8" x14ac:dyDescent="0.3">
      <c r="A229" s="146" t="s">
        <v>2281</v>
      </c>
      <c r="B229" s="170">
        <v>4</v>
      </c>
      <c r="C229" s="170">
        <v>413</v>
      </c>
      <c r="D229" s="170">
        <v>0</v>
      </c>
      <c r="E229" s="171">
        <v>0</v>
      </c>
      <c r="F229" s="162"/>
      <c r="G229" s="158"/>
      <c r="H229" s="147"/>
    </row>
    <row r="230" spans="1:8" x14ac:dyDescent="0.3">
      <c r="A230" s="146" t="s">
        <v>2286</v>
      </c>
      <c r="B230" s="170">
        <v>1</v>
      </c>
      <c r="C230" s="170">
        <v>240</v>
      </c>
      <c r="D230" s="170">
        <v>1440</v>
      </c>
      <c r="E230" s="171">
        <v>1424</v>
      </c>
      <c r="F230" s="162">
        <v>0.98888888888888893</v>
      </c>
      <c r="G230" s="158">
        <v>0.98750000000000004</v>
      </c>
      <c r="H230" s="147">
        <v>0.98609999999999998</v>
      </c>
    </row>
    <row r="231" spans="1:8" x14ac:dyDescent="0.3">
      <c r="A231" s="146" t="s">
        <v>2282</v>
      </c>
      <c r="B231" s="170">
        <v>40</v>
      </c>
      <c r="C231" s="170">
        <v>6695</v>
      </c>
      <c r="D231" s="170">
        <v>39999</v>
      </c>
      <c r="E231" s="171">
        <v>39087</v>
      </c>
      <c r="F231" s="162">
        <v>0.9771994299857496</v>
      </c>
      <c r="G231" s="158">
        <v>0.97917303307397574</v>
      </c>
      <c r="H231" s="147">
        <v>0.96709999999999996</v>
      </c>
    </row>
    <row r="232" spans="1:8" x14ac:dyDescent="0.3">
      <c r="A232" s="146" t="s">
        <v>2640</v>
      </c>
      <c r="B232" s="170">
        <v>1</v>
      </c>
      <c r="C232" s="170">
        <v>144</v>
      </c>
      <c r="D232" s="170">
        <v>864</v>
      </c>
      <c r="E232" s="171">
        <v>200</v>
      </c>
      <c r="F232" s="162">
        <v>0.23148148148148148</v>
      </c>
      <c r="G232" s="158"/>
      <c r="H232" s="147"/>
    </row>
    <row r="233" spans="1:8" x14ac:dyDescent="0.3">
      <c r="A233" s="146" t="s">
        <v>2283</v>
      </c>
      <c r="B233" s="170">
        <v>5</v>
      </c>
      <c r="C233" s="170">
        <v>561</v>
      </c>
      <c r="D233" s="170">
        <v>0</v>
      </c>
      <c r="E233" s="171">
        <v>0</v>
      </c>
      <c r="F233" s="162"/>
      <c r="G233" s="158"/>
      <c r="H233" s="147"/>
    </row>
    <row r="234" spans="1:8" x14ac:dyDescent="0.3">
      <c r="A234" s="146" t="s">
        <v>2284</v>
      </c>
      <c r="B234" s="170">
        <v>3</v>
      </c>
      <c r="C234" s="170">
        <v>348</v>
      </c>
      <c r="D234" s="170">
        <v>2088</v>
      </c>
      <c r="E234" s="171">
        <v>1991</v>
      </c>
      <c r="F234" s="162">
        <v>0.95354406130268199</v>
      </c>
      <c r="G234" s="158">
        <v>0.93869731800766287</v>
      </c>
      <c r="H234" s="147">
        <v>0.93379999999999996</v>
      </c>
    </row>
    <row r="235" spans="1:8" ht="14.4" thickBot="1" x14ac:dyDescent="0.35">
      <c r="A235" s="154" t="s">
        <v>2288</v>
      </c>
      <c r="B235" s="172">
        <v>1</v>
      </c>
      <c r="C235" s="172">
        <v>40</v>
      </c>
      <c r="D235" s="172">
        <v>240</v>
      </c>
      <c r="E235" s="173">
        <v>240</v>
      </c>
      <c r="F235" s="163">
        <v>1</v>
      </c>
      <c r="G235" s="159">
        <v>0.99583333333333335</v>
      </c>
      <c r="H235" s="155">
        <v>1</v>
      </c>
    </row>
    <row r="236" spans="1:8" s="143" customFormat="1" x14ac:dyDescent="0.3">
      <c r="A236" s="152" t="s">
        <v>1953</v>
      </c>
      <c r="B236" s="168">
        <v>24</v>
      </c>
      <c r="C236" s="168">
        <v>2608</v>
      </c>
      <c r="D236" s="168">
        <v>13024</v>
      </c>
      <c r="E236" s="169">
        <v>12254</v>
      </c>
      <c r="F236" s="161">
        <v>0.9408783783783784</v>
      </c>
      <c r="G236" s="157">
        <v>0.93437603442568684</v>
      </c>
      <c r="H236" s="153">
        <v>0.9425</v>
      </c>
    </row>
    <row r="237" spans="1:8" x14ac:dyDescent="0.3">
      <c r="A237" s="146" t="s">
        <v>2280</v>
      </c>
      <c r="B237" s="170">
        <v>4</v>
      </c>
      <c r="C237" s="170">
        <v>444</v>
      </c>
      <c r="D237" s="170">
        <v>2664</v>
      </c>
      <c r="E237" s="171">
        <v>2625</v>
      </c>
      <c r="F237" s="162">
        <v>0.98536036036036034</v>
      </c>
      <c r="G237" s="158">
        <v>0.98460960960960964</v>
      </c>
      <c r="H237" s="147">
        <v>0.9899</v>
      </c>
    </row>
    <row r="238" spans="1:8" x14ac:dyDescent="0.3">
      <c r="A238" s="146" t="s">
        <v>2641</v>
      </c>
      <c r="B238" s="170">
        <v>1</v>
      </c>
      <c r="C238" s="170">
        <v>48</v>
      </c>
      <c r="D238" s="170">
        <v>96</v>
      </c>
      <c r="E238" s="171">
        <v>93</v>
      </c>
      <c r="F238" s="162">
        <v>0.96875</v>
      </c>
      <c r="G238" s="158"/>
      <c r="H238" s="147"/>
    </row>
    <row r="239" spans="1:8" x14ac:dyDescent="0.3">
      <c r="A239" s="146" t="s">
        <v>2281</v>
      </c>
      <c r="B239" s="170">
        <v>1</v>
      </c>
      <c r="C239" s="170">
        <v>90</v>
      </c>
      <c r="D239" s="170">
        <v>0</v>
      </c>
      <c r="E239" s="171">
        <v>0</v>
      </c>
      <c r="F239" s="162"/>
      <c r="G239" s="158"/>
      <c r="H239" s="147"/>
    </row>
    <row r="240" spans="1:8" x14ac:dyDescent="0.3">
      <c r="A240" s="146" t="s">
        <v>2286</v>
      </c>
      <c r="B240" s="170">
        <v>3</v>
      </c>
      <c r="C240" s="170">
        <v>491</v>
      </c>
      <c r="D240" s="170">
        <v>2946</v>
      </c>
      <c r="E240" s="171">
        <v>2739</v>
      </c>
      <c r="F240" s="162">
        <v>0.929735234215886</v>
      </c>
      <c r="G240" s="158">
        <v>0.97216564833672781</v>
      </c>
      <c r="H240" s="147">
        <v>0.95109999999999995</v>
      </c>
    </row>
    <row r="241" spans="1:8" x14ac:dyDescent="0.3">
      <c r="A241" s="146" t="s">
        <v>2282</v>
      </c>
      <c r="B241" s="170">
        <v>10</v>
      </c>
      <c r="C241" s="170">
        <v>1148</v>
      </c>
      <c r="D241" s="170">
        <v>6888</v>
      </c>
      <c r="E241" s="171">
        <v>6504</v>
      </c>
      <c r="F241" s="162">
        <v>0.94425087108013939</v>
      </c>
      <c r="G241" s="158">
        <v>0.89650911337658323</v>
      </c>
      <c r="H241" s="147">
        <v>0.91910000000000003</v>
      </c>
    </row>
    <row r="242" spans="1:8" x14ac:dyDescent="0.3">
      <c r="A242" s="146" t="s">
        <v>2640</v>
      </c>
      <c r="B242" s="170">
        <v>3</v>
      </c>
      <c r="C242" s="170">
        <v>167</v>
      </c>
      <c r="D242" s="170">
        <v>430</v>
      </c>
      <c r="E242" s="171">
        <v>293</v>
      </c>
      <c r="F242" s="162">
        <v>0.68139534883720931</v>
      </c>
      <c r="G242" s="158"/>
      <c r="H242" s="147"/>
    </row>
    <row r="243" spans="1:8" ht="14.4" thickBot="1" x14ac:dyDescent="0.35">
      <c r="A243" s="154" t="s">
        <v>2283</v>
      </c>
      <c r="B243" s="172">
        <v>2</v>
      </c>
      <c r="C243" s="172">
        <v>220</v>
      </c>
      <c r="D243" s="172">
        <v>0</v>
      </c>
      <c r="E243" s="173">
        <v>0</v>
      </c>
      <c r="F243" s="163"/>
      <c r="G243" s="159"/>
      <c r="H243" s="155"/>
    </row>
    <row r="244" spans="1:8" s="143" customFormat="1" x14ac:dyDescent="0.3">
      <c r="A244" s="152" t="s">
        <v>1987</v>
      </c>
      <c r="B244" s="168">
        <v>44</v>
      </c>
      <c r="C244" s="168">
        <v>6230</v>
      </c>
      <c r="D244" s="168">
        <v>35057</v>
      </c>
      <c r="E244" s="169">
        <v>33469</v>
      </c>
      <c r="F244" s="161">
        <v>0.95470234190033376</v>
      </c>
      <c r="G244" s="157">
        <v>0.9429522294869529</v>
      </c>
      <c r="H244" s="153">
        <v>0.96719999999999995</v>
      </c>
    </row>
    <row r="245" spans="1:8" x14ac:dyDescent="0.3">
      <c r="A245" s="146" t="s">
        <v>2280</v>
      </c>
      <c r="B245" s="170">
        <v>12</v>
      </c>
      <c r="C245" s="170">
        <v>1352</v>
      </c>
      <c r="D245" s="170">
        <v>8112</v>
      </c>
      <c r="E245" s="171">
        <v>8003</v>
      </c>
      <c r="F245" s="162">
        <v>0.98656311637080862</v>
      </c>
      <c r="G245" s="158">
        <v>0.97177021696252464</v>
      </c>
      <c r="H245" s="147">
        <v>0.98380000000000001</v>
      </c>
    </row>
    <row r="246" spans="1:8" x14ac:dyDescent="0.3">
      <c r="A246" s="146" t="s">
        <v>2641</v>
      </c>
      <c r="B246" s="170">
        <v>1</v>
      </c>
      <c r="C246" s="170">
        <v>95</v>
      </c>
      <c r="D246" s="170">
        <v>570</v>
      </c>
      <c r="E246" s="171">
        <v>308</v>
      </c>
      <c r="F246" s="162">
        <v>0.54035087719298247</v>
      </c>
      <c r="G246" s="158">
        <v>0.54035087719298247</v>
      </c>
      <c r="H246" s="147">
        <v>0.85263157894736841</v>
      </c>
    </row>
    <row r="247" spans="1:8" x14ac:dyDescent="0.3">
      <c r="A247" s="146" t="s">
        <v>2281</v>
      </c>
      <c r="B247" s="170">
        <v>1</v>
      </c>
      <c r="C247" s="170">
        <v>86</v>
      </c>
      <c r="D247" s="170">
        <v>0</v>
      </c>
      <c r="E247" s="171">
        <v>0</v>
      </c>
      <c r="F247" s="162"/>
      <c r="G247" s="158"/>
      <c r="H247" s="147"/>
    </row>
    <row r="248" spans="1:8" x14ac:dyDescent="0.3">
      <c r="A248" s="146" t="s">
        <v>2286</v>
      </c>
      <c r="B248" s="170">
        <v>1</v>
      </c>
      <c r="C248" s="170">
        <v>225</v>
      </c>
      <c r="D248" s="170">
        <v>1125</v>
      </c>
      <c r="E248" s="171">
        <v>1111</v>
      </c>
      <c r="F248" s="162">
        <v>0.98755555555555552</v>
      </c>
      <c r="G248" s="158">
        <v>0.98814814814814811</v>
      </c>
      <c r="H248" s="147">
        <v>0.9667</v>
      </c>
    </row>
    <row r="249" spans="1:8" x14ac:dyDescent="0.3">
      <c r="A249" s="146" t="s">
        <v>2282</v>
      </c>
      <c r="B249" s="170">
        <v>17</v>
      </c>
      <c r="C249" s="170">
        <v>1993</v>
      </c>
      <c r="D249" s="170">
        <v>11904</v>
      </c>
      <c r="E249" s="171">
        <v>11412</v>
      </c>
      <c r="F249" s="162">
        <v>0.95866935483870963</v>
      </c>
      <c r="G249" s="158">
        <v>0.96537146968879295</v>
      </c>
      <c r="H249" s="147">
        <v>0.97770000000000001</v>
      </c>
    </row>
    <row r="250" spans="1:8" x14ac:dyDescent="0.3">
      <c r="A250" s="146" t="s">
        <v>2640</v>
      </c>
      <c r="B250" s="170">
        <v>1</v>
      </c>
      <c r="C250" s="170">
        <v>76</v>
      </c>
      <c r="D250" s="170">
        <v>380</v>
      </c>
      <c r="E250" s="171">
        <v>294</v>
      </c>
      <c r="F250" s="162">
        <v>0.77368421052631575</v>
      </c>
      <c r="G250" s="158">
        <v>0.72916666666666663</v>
      </c>
      <c r="H250" s="147"/>
    </row>
    <row r="251" spans="1:8" x14ac:dyDescent="0.3">
      <c r="A251" s="146" t="s">
        <v>2283</v>
      </c>
      <c r="B251" s="170">
        <v>3</v>
      </c>
      <c r="C251" s="170">
        <v>242</v>
      </c>
      <c r="D251" s="170">
        <v>0</v>
      </c>
      <c r="E251" s="171">
        <v>0</v>
      </c>
      <c r="F251" s="162"/>
      <c r="G251" s="158"/>
      <c r="H251" s="147"/>
    </row>
    <row r="252" spans="1:8" ht="14.4" thickBot="1" x14ac:dyDescent="0.35">
      <c r="A252" s="154" t="s">
        <v>2284</v>
      </c>
      <c r="B252" s="172">
        <v>8</v>
      </c>
      <c r="C252" s="172">
        <v>2161</v>
      </c>
      <c r="D252" s="172">
        <v>12966</v>
      </c>
      <c r="E252" s="173">
        <v>12341</v>
      </c>
      <c r="F252" s="163">
        <v>0.95179700755822927</v>
      </c>
      <c r="G252" s="159">
        <v>0.90075082121069916</v>
      </c>
      <c r="H252" s="155">
        <v>0.95150000000000001</v>
      </c>
    </row>
    <row r="253" spans="1:8" s="143" customFormat="1" x14ac:dyDescent="0.3">
      <c r="A253" s="152" t="s">
        <v>2054</v>
      </c>
      <c r="B253" s="168">
        <v>29</v>
      </c>
      <c r="C253" s="168">
        <v>3384</v>
      </c>
      <c r="D253" s="168">
        <v>18018</v>
      </c>
      <c r="E253" s="169">
        <v>17632</v>
      </c>
      <c r="F253" s="161">
        <v>0.97857697857697856</v>
      </c>
      <c r="G253" s="157">
        <v>0.96057767369242775</v>
      </c>
      <c r="H253" s="153">
        <v>0.94940000000000002</v>
      </c>
    </row>
    <row r="254" spans="1:8" x14ac:dyDescent="0.3">
      <c r="A254" s="146" t="s">
        <v>2280</v>
      </c>
      <c r="B254" s="170">
        <v>5</v>
      </c>
      <c r="C254" s="170">
        <v>562</v>
      </c>
      <c r="D254" s="170">
        <v>3372</v>
      </c>
      <c r="E254" s="171">
        <v>3328</v>
      </c>
      <c r="F254" s="162">
        <v>0.98695136417556351</v>
      </c>
      <c r="G254" s="158">
        <v>0.98309608540925264</v>
      </c>
      <c r="H254" s="147">
        <v>0.96199999999999997</v>
      </c>
    </row>
    <row r="255" spans="1:8" x14ac:dyDescent="0.3">
      <c r="A255" s="146" t="s">
        <v>2281</v>
      </c>
      <c r="B255" s="170">
        <v>1</v>
      </c>
      <c r="C255" s="170">
        <v>100</v>
      </c>
      <c r="D255" s="170">
        <v>0</v>
      </c>
      <c r="E255" s="171">
        <v>0</v>
      </c>
      <c r="F255" s="162"/>
      <c r="G255" s="158"/>
      <c r="H255" s="147"/>
    </row>
    <row r="256" spans="1:8" x14ac:dyDescent="0.3">
      <c r="A256" s="146" t="s">
        <v>2282</v>
      </c>
      <c r="B256" s="170">
        <v>18</v>
      </c>
      <c r="C256" s="170">
        <v>2317</v>
      </c>
      <c r="D256" s="170">
        <v>13782</v>
      </c>
      <c r="E256" s="171">
        <v>13453</v>
      </c>
      <c r="F256" s="162">
        <v>0.97612828326803081</v>
      </c>
      <c r="G256" s="158">
        <v>0.95714702876332314</v>
      </c>
      <c r="H256" s="147">
        <v>0.94779999999999998</v>
      </c>
    </row>
    <row r="257" spans="1:8" x14ac:dyDescent="0.3">
      <c r="A257" s="146" t="s">
        <v>2283</v>
      </c>
      <c r="B257" s="170">
        <v>2</v>
      </c>
      <c r="C257" s="170">
        <v>228</v>
      </c>
      <c r="D257" s="170">
        <v>0</v>
      </c>
      <c r="E257" s="171">
        <v>0</v>
      </c>
      <c r="F257" s="162"/>
      <c r="G257" s="158"/>
      <c r="H257" s="147"/>
    </row>
    <row r="258" spans="1:8" ht="14.4" thickBot="1" x14ac:dyDescent="0.35">
      <c r="A258" s="154" t="s">
        <v>2288</v>
      </c>
      <c r="B258" s="172">
        <v>2</v>
      </c>
      <c r="C258" s="172">
        <v>144</v>
      </c>
      <c r="D258" s="172">
        <v>864</v>
      </c>
      <c r="E258" s="173">
        <v>851</v>
      </c>
      <c r="F258" s="163">
        <v>0.98495370370370372</v>
      </c>
      <c r="G258" s="159">
        <v>0.92708333333333337</v>
      </c>
      <c r="H258" s="155">
        <v>0.92710000000000004</v>
      </c>
    </row>
    <row r="259" spans="1:8" s="143" customFormat="1" x14ac:dyDescent="0.3">
      <c r="A259" s="152" t="s">
        <v>2095</v>
      </c>
      <c r="B259" s="168">
        <v>9</v>
      </c>
      <c r="C259" s="168">
        <v>525</v>
      </c>
      <c r="D259" s="168">
        <v>3150</v>
      </c>
      <c r="E259" s="169">
        <v>3004</v>
      </c>
      <c r="F259" s="161">
        <v>0.95365079365079364</v>
      </c>
      <c r="G259" s="157">
        <v>0.95492063492063495</v>
      </c>
      <c r="H259" s="153">
        <v>0.94379999999999997</v>
      </c>
    </row>
    <row r="260" spans="1:8" x14ac:dyDescent="0.3">
      <c r="A260" s="146" t="s">
        <v>2280</v>
      </c>
      <c r="B260" s="170">
        <v>2</v>
      </c>
      <c r="C260" s="170">
        <v>198</v>
      </c>
      <c r="D260" s="170">
        <v>1188</v>
      </c>
      <c r="E260" s="171">
        <v>1140</v>
      </c>
      <c r="F260" s="162">
        <v>0.95959595959595956</v>
      </c>
      <c r="G260" s="158">
        <v>0.97138047138047134</v>
      </c>
      <c r="H260" s="147">
        <v>0.97050000000000003</v>
      </c>
    </row>
    <row r="261" spans="1:8" ht="14.4" thickBot="1" x14ac:dyDescent="0.35">
      <c r="A261" s="154" t="s">
        <v>2282</v>
      </c>
      <c r="B261" s="172">
        <v>7</v>
      </c>
      <c r="C261" s="172">
        <v>327</v>
      </c>
      <c r="D261" s="172">
        <v>1962</v>
      </c>
      <c r="E261" s="173">
        <v>1864</v>
      </c>
      <c r="F261" s="163">
        <v>0.95005096839959224</v>
      </c>
      <c r="G261" s="159">
        <v>0.94495412844036697</v>
      </c>
      <c r="H261" s="155">
        <v>0.92759999999999998</v>
      </c>
    </row>
    <row r="262" spans="1:8" s="143" customFormat="1" x14ac:dyDescent="0.3">
      <c r="A262" s="152" t="s">
        <v>2107</v>
      </c>
      <c r="B262" s="168">
        <v>4</v>
      </c>
      <c r="C262" s="168">
        <v>316</v>
      </c>
      <c r="D262" s="168">
        <v>1356</v>
      </c>
      <c r="E262" s="169">
        <v>1283</v>
      </c>
      <c r="F262" s="161">
        <v>0.94616519174041303</v>
      </c>
      <c r="G262" s="157">
        <v>0.93141592920353977</v>
      </c>
      <c r="H262" s="153">
        <v>0.91810000000000003</v>
      </c>
    </row>
    <row r="263" spans="1:8" x14ac:dyDescent="0.3">
      <c r="A263" s="146" t="s">
        <v>2281</v>
      </c>
      <c r="B263" s="170">
        <v>1</v>
      </c>
      <c r="C263" s="170">
        <v>90</v>
      </c>
      <c r="D263" s="170">
        <v>0</v>
      </c>
      <c r="E263" s="171">
        <v>0</v>
      </c>
      <c r="F263" s="162"/>
      <c r="G263" s="158"/>
      <c r="H263" s="147"/>
    </row>
    <row r="264" spans="1:8" ht="14.4" thickBot="1" x14ac:dyDescent="0.35">
      <c r="A264" s="154" t="s">
        <v>2282</v>
      </c>
      <c r="B264" s="172">
        <v>3</v>
      </c>
      <c r="C264" s="172">
        <v>226</v>
      </c>
      <c r="D264" s="172">
        <v>1356</v>
      </c>
      <c r="E264" s="173">
        <v>1283</v>
      </c>
      <c r="F264" s="163">
        <v>0.94616519174041303</v>
      </c>
      <c r="G264" s="159">
        <v>0.93141592920353977</v>
      </c>
      <c r="H264" s="155">
        <v>0.91810000000000003</v>
      </c>
    </row>
    <row r="265" spans="1:8" s="143" customFormat="1" x14ac:dyDescent="0.3">
      <c r="A265" s="152" t="s">
        <v>2112</v>
      </c>
      <c r="B265" s="168">
        <v>13</v>
      </c>
      <c r="C265" s="168">
        <v>1233</v>
      </c>
      <c r="D265" s="168">
        <v>6822</v>
      </c>
      <c r="E265" s="169">
        <v>6690</v>
      </c>
      <c r="F265" s="161">
        <v>0.98065083553210197</v>
      </c>
      <c r="G265" s="157">
        <v>0.98204890126895694</v>
      </c>
      <c r="H265" s="153">
        <v>0.97550000000000003</v>
      </c>
    </row>
    <row r="266" spans="1:8" x14ac:dyDescent="0.3">
      <c r="A266" s="146" t="s">
        <v>2280</v>
      </c>
      <c r="B266" s="170">
        <v>4</v>
      </c>
      <c r="C266" s="170">
        <v>365</v>
      </c>
      <c r="D266" s="170">
        <v>2190</v>
      </c>
      <c r="E266" s="171">
        <v>2158</v>
      </c>
      <c r="F266" s="162">
        <v>0.9853881278538813</v>
      </c>
      <c r="G266" s="158">
        <v>0.98767123287671232</v>
      </c>
      <c r="H266" s="147">
        <v>0.97699999999999998</v>
      </c>
    </row>
    <row r="267" spans="1:8" x14ac:dyDescent="0.3">
      <c r="A267" s="146" t="s">
        <v>2281</v>
      </c>
      <c r="B267" s="170">
        <v>1</v>
      </c>
      <c r="C267" s="170">
        <v>84</v>
      </c>
      <c r="D267" s="170">
        <v>0</v>
      </c>
      <c r="E267" s="171">
        <v>0</v>
      </c>
      <c r="F267" s="162"/>
      <c r="G267" s="158"/>
      <c r="H267" s="147"/>
    </row>
    <row r="268" spans="1:8" x14ac:dyDescent="0.3">
      <c r="A268" s="146" t="s">
        <v>2286</v>
      </c>
      <c r="B268" s="170">
        <v>1</v>
      </c>
      <c r="C268" s="170">
        <v>78</v>
      </c>
      <c r="D268" s="170">
        <v>468</v>
      </c>
      <c r="E268" s="171">
        <v>463</v>
      </c>
      <c r="F268" s="162">
        <v>0.98931623931623935</v>
      </c>
      <c r="G268" s="158">
        <v>0.99786324786324787</v>
      </c>
      <c r="H268" s="147">
        <v>1</v>
      </c>
    </row>
    <row r="269" spans="1:8" x14ac:dyDescent="0.3">
      <c r="A269" s="146" t="s">
        <v>2282</v>
      </c>
      <c r="B269" s="170">
        <v>5</v>
      </c>
      <c r="C269" s="170">
        <v>548</v>
      </c>
      <c r="D269" s="170">
        <v>3288</v>
      </c>
      <c r="E269" s="171">
        <v>3211</v>
      </c>
      <c r="F269" s="162">
        <v>0.97658150851581504</v>
      </c>
      <c r="G269" s="158">
        <v>0.9759732360097324</v>
      </c>
      <c r="H269" s="147">
        <v>0.97170000000000001</v>
      </c>
    </row>
    <row r="270" spans="1:8" ht="14.4" thickBot="1" x14ac:dyDescent="0.35">
      <c r="A270" s="154" t="s">
        <v>2284</v>
      </c>
      <c r="B270" s="172">
        <v>2</v>
      </c>
      <c r="C270" s="172">
        <v>158</v>
      </c>
      <c r="D270" s="172">
        <v>876</v>
      </c>
      <c r="E270" s="173">
        <v>858</v>
      </c>
      <c r="F270" s="163">
        <v>0.97945205479452058</v>
      </c>
      <c r="G270" s="159">
        <v>0.98255813953488369</v>
      </c>
      <c r="H270" s="155">
        <v>0.97089999999999999</v>
      </c>
    </row>
    <row r="271" spans="1:8" s="143" customFormat="1" x14ac:dyDescent="0.3">
      <c r="A271" s="152" t="s">
        <v>2128</v>
      </c>
      <c r="B271" s="168">
        <v>28</v>
      </c>
      <c r="C271" s="168">
        <v>4599</v>
      </c>
      <c r="D271" s="168">
        <v>26748</v>
      </c>
      <c r="E271" s="169">
        <v>25726</v>
      </c>
      <c r="F271" s="161">
        <v>0.96179153581576193</v>
      </c>
      <c r="G271" s="157">
        <v>0.96847377725397765</v>
      </c>
      <c r="H271" s="153">
        <v>0.96940000000000004</v>
      </c>
    </row>
    <row r="272" spans="1:8" x14ac:dyDescent="0.3">
      <c r="A272" s="146" t="s">
        <v>2280</v>
      </c>
      <c r="B272" s="170">
        <v>2</v>
      </c>
      <c r="C272" s="170">
        <v>147</v>
      </c>
      <c r="D272" s="170">
        <v>882</v>
      </c>
      <c r="E272" s="171">
        <v>868</v>
      </c>
      <c r="F272" s="162">
        <v>0.98412698412698407</v>
      </c>
      <c r="G272" s="158">
        <v>1</v>
      </c>
      <c r="H272" s="147">
        <v>0.98609999999999998</v>
      </c>
    </row>
    <row r="273" spans="1:8" x14ac:dyDescent="0.3">
      <c r="A273" s="146" t="s">
        <v>2281</v>
      </c>
      <c r="B273" s="170">
        <v>1</v>
      </c>
      <c r="C273" s="170">
        <v>90</v>
      </c>
      <c r="D273" s="170">
        <v>0</v>
      </c>
      <c r="E273" s="171">
        <v>0</v>
      </c>
      <c r="F273" s="162"/>
      <c r="G273" s="158"/>
      <c r="H273" s="147"/>
    </row>
    <row r="274" spans="1:8" x14ac:dyDescent="0.3">
      <c r="A274" s="146" t="s">
        <v>2286</v>
      </c>
      <c r="B274" s="170">
        <v>2</v>
      </c>
      <c r="C274" s="170">
        <v>207</v>
      </c>
      <c r="D274" s="170">
        <v>1242</v>
      </c>
      <c r="E274" s="171">
        <v>1219</v>
      </c>
      <c r="F274" s="162">
        <v>0.98148148148148151</v>
      </c>
      <c r="G274" s="158">
        <v>0.97685185185185186</v>
      </c>
      <c r="H274" s="147">
        <v>0.98770000000000002</v>
      </c>
    </row>
    <row r="275" spans="1:8" x14ac:dyDescent="0.3">
      <c r="A275" s="146" t="s">
        <v>2282</v>
      </c>
      <c r="B275" s="170">
        <v>18</v>
      </c>
      <c r="C275" s="170">
        <v>3254</v>
      </c>
      <c r="D275" s="170">
        <v>19524</v>
      </c>
      <c r="E275" s="171">
        <v>18924</v>
      </c>
      <c r="F275" s="162">
        <v>0.96926859250153652</v>
      </c>
      <c r="G275" s="158">
        <v>0.96991226397100894</v>
      </c>
      <c r="H275" s="147">
        <v>0.96940000000000004</v>
      </c>
    </row>
    <row r="276" spans="1:8" x14ac:dyDescent="0.3">
      <c r="A276" s="146" t="s">
        <v>2640</v>
      </c>
      <c r="B276" s="170">
        <v>1</v>
      </c>
      <c r="C276" s="170">
        <v>102</v>
      </c>
      <c r="D276" s="170">
        <v>306</v>
      </c>
      <c r="E276" s="171">
        <v>70</v>
      </c>
      <c r="F276" s="162">
        <v>0.22875816993464052</v>
      </c>
      <c r="G276" s="158"/>
      <c r="H276" s="147"/>
    </row>
    <row r="277" spans="1:8" ht="14.4" thickBot="1" x14ac:dyDescent="0.35">
      <c r="A277" s="154" t="s">
        <v>2284</v>
      </c>
      <c r="B277" s="172">
        <v>4</v>
      </c>
      <c r="C277" s="172">
        <v>799</v>
      </c>
      <c r="D277" s="172">
        <v>4794</v>
      </c>
      <c r="E277" s="173">
        <v>4645</v>
      </c>
      <c r="F277" s="163">
        <v>0.9689194826866917</v>
      </c>
      <c r="G277" s="159">
        <v>0.96102449888641428</v>
      </c>
      <c r="H277" s="155">
        <v>0.96640000000000004</v>
      </c>
    </row>
    <row r="278" spans="1:8" s="143" customFormat="1" x14ac:dyDescent="0.3">
      <c r="A278" s="152" t="s">
        <v>2169</v>
      </c>
      <c r="B278" s="168">
        <v>10</v>
      </c>
      <c r="C278" s="168">
        <v>1124</v>
      </c>
      <c r="D278" s="168">
        <v>6744</v>
      </c>
      <c r="E278" s="169">
        <v>6453</v>
      </c>
      <c r="F278" s="161">
        <v>0.95685053380782914</v>
      </c>
      <c r="G278" s="157">
        <v>0.95365338164251212</v>
      </c>
      <c r="H278" s="153">
        <v>0.95799999999999996</v>
      </c>
    </row>
    <row r="279" spans="1:8" x14ac:dyDescent="0.3">
      <c r="A279" s="146" t="s">
        <v>2280</v>
      </c>
      <c r="B279" s="170">
        <v>2</v>
      </c>
      <c r="C279" s="170">
        <v>192</v>
      </c>
      <c r="D279" s="170">
        <v>1152</v>
      </c>
      <c r="E279" s="171">
        <v>1129</v>
      </c>
      <c r="F279" s="162">
        <v>0.98003472222222221</v>
      </c>
      <c r="G279" s="158">
        <v>0.94670542635658916</v>
      </c>
      <c r="H279" s="147">
        <v>0.95079999999999998</v>
      </c>
    </row>
    <row r="280" spans="1:8" x14ac:dyDescent="0.3">
      <c r="A280" s="146" t="s">
        <v>2282</v>
      </c>
      <c r="B280" s="170">
        <v>6</v>
      </c>
      <c r="C280" s="170">
        <v>664</v>
      </c>
      <c r="D280" s="170">
        <v>3984</v>
      </c>
      <c r="E280" s="171">
        <v>3804</v>
      </c>
      <c r="F280" s="162">
        <v>0.95481927710843373</v>
      </c>
      <c r="G280" s="158">
        <v>0.95281124497991965</v>
      </c>
      <c r="H280" s="147">
        <v>0.95369999999999999</v>
      </c>
    </row>
    <row r="281" spans="1:8" ht="14.4" thickBot="1" x14ac:dyDescent="0.35">
      <c r="A281" s="154" t="s">
        <v>2284</v>
      </c>
      <c r="B281" s="172">
        <v>2</v>
      </c>
      <c r="C281" s="172">
        <v>268</v>
      </c>
      <c r="D281" s="172">
        <v>1608</v>
      </c>
      <c r="E281" s="173">
        <v>1520</v>
      </c>
      <c r="F281" s="163">
        <v>0.94527363184079605</v>
      </c>
      <c r="G281" s="159">
        <v>0.96019900497512434</v>
      </c>
      <c r="H281" s="155">
        <v>0.97829999999999995</v>
      </c>
    </row>
    <row r="282" spans="1:8" s="143" customFormat="1" x14ac:dyDescent="0.3">
      <c r="A282" s="152" t="s">
        <v>2183</v>
      </c>
      <c r="B282" s="168">
        <v>15</v>
      </c>
      <c r="C282" s="168">
        <v>2432</v>
      </c>
      <c r="D282" s="168">
        <v>14382</v>
      </c>
      <c r="E282" s="169">
        <v>14055</v>
      </c>
      <c r="F282" s="161">
        <v>0.97726324572382139</v>
      </c>
      <c r="G282" s="157">
        <v>0.95996064184075081</v>
      </c>
      <c r="H282" s="153">
        <v>0.95020000000000004</v>
      </c>
    </row>
    <row r="283" spans="1:8" x14ac:dyDescent="0.3">
      <c r="A283" s="146" t="s">
        <v>2280</v>
      </c>
      <c r="B283" s="170">
        <v>2</v>
      </c>
      <c r="C283" s="170">
        <v>236</v>
      </c>
      <c r="D283" s="170">
        <v>1416</v>
      </c>
      <c r="E283" s="171">
        <v>1414</v>
      </c>
      <c r="F283" s="162">
        <v>0.99858757062146897</v>
      </c>
      <c r="G283" s="158">
        <v>0.99646892655367236</v>
      </c>
      <c r="H283" s="147">
        <v>0.99790000000000001</v>
      </c>
    </row>
    <row r="284" spans="1:8" x14ac:dyDescent="0.3">
      <c r="A284" s="146" t="s">
        <v>2286</v>
      </c>
      <c r="B284" s="170">
        <v>1</v>
      </c>
      <c r="C284" s="170">
        <v>50</v>
      </c>
      <c r="D284" s="170">
        <v>300</v>
      </c>
      <c r="E284" s="171">
        <v>294</v>
      </c>
      <c r="F284" s="162">
        <v>0.98</v>
      </c>
      <c r="G284" s="158">
        <v>0.99333333333333329</v>
      </c>
      <c r="H284" s="147">
        <v>0.98</v>
      </c>
    </row>
    <row r="285" spans="1:8" x14ac:dyDescent="0.3">
      <c r="A285" s="146" t="s">
        <v>2282</v>
      </c>
      <c r="B285" s="170">
        <v>8</v>
      </c>
      <c r="C285" s="170">
        <v>1717</v>
      </c>
      <c r="D285" s="170">
        <v>10092</v>
      </c>
      <c r="E285" s="171">
        <v>9823</v>
      </c>
      <c r="F285" s="162">
        <v>0.97334522393975431</v>
      </c>
      <c r="G285" s="158">
        <v>0.94911454830755437</v>
      </c>
      <c r="H285" s="147">
        <v>0.93200000000000005</v>
      </c>
    </row>
    <row r="286" spans="1:8" x14ac:dyDescent="0.3">
      <c r="A286" s="146" t="s">
        <v>2284</v>
      </c>
      <c r="B286" s="170">
        <v>2</v>
      </c>
      <c r="C286" s="170">
        <v>245</v>
      </c>
      <c r="D286" s="170">
        <v>1470</v>
      </c>
      <c r="E286" s="171">
        <v>1457</v>
      </c>
      <c r="F286" s="162">
        <v>0.99115646258503398</v>
      </c>
      <c r="G286" s="158">
        <v>0.99115646258503398</v>
      </c>
      <c r="H286" s="147">
        <v>0.98499999999999999</v>
      </c>
    </row>
    <row r="287" spans="1:8" ht="14.4" thickBot="1" x14ac:dyDescent="0.35">
      <c r="A287" s="154" t="s">
        <v>2288</v>
      </c>
      <c r="B287" s="172">
        <v>2</v>
      </c>
      <c r="C287" s="172">
        <v>184</v>
      </c>
      <c r="D287" s="172">
        <v>1104</v>
      </c>
      <c r="E287" s="173">
        <v>1067</v>
      </c>
      <c r="F287" s="163">
        <v>0.96648550724637683</v>
      </c>
      <c r="G287" s="159">
        <v>0.9501811594202898</v>
      </c>
      <c r="H287" s="155">
        <v>0.97550000000000003</v>
      </c>
    </row>
    <row r="288" spans="1:8" s="143" customFormat="1" x14ac:dyDescent="0.3">
      <c r="A288" s="152" t="s">
        <v>2205</v>
      </c>
      <c r="B288" s="168">
        <v>5</v>
      </c>
      <c r="C288" s="168">
        <v>203</v>
      </c>
      <c r="D288" s="168">
        <v>1218</v>
      </c>
      <c r="E288" s="169">
        <v>1136</v>
      </c>
      <c r="F288" s="161">
        <v>0.93267651888341541</v>
      </c>
      <c r="G288" s="157">
        <v>0.95155993431855501</v>
      </c>
      <c r="H288" s="153">
        <v>0.96630000000000005</v>
      </c>
    </row>
    <row r="289" spans="1:8" x14ac:dyDescent="0.3">
      <c r="A289" s="146" t="s">
        <v>2280</v>
      </c>
      <c r="B289" s="170">
        <v>1</v>
      </c>
      <c r="C289" s="170">
        <v>20</v>
      </c>
      <c r="D289" s="170">
        <v>120</v>
      </c>
      <c r="E289" s="171">
        <v>105</v>
      </c>
      <c r="F289" s="162">
        <v>0.875</v>
      </c>
      <c r="G289" s="158"/>
      <c r="H289" s="147"/>
    </row>
    <row r="290" spans="1:8" ht="14.4" thickBot="1" x14ac:dyDescent="0.35">
      <c r="A290" s="154" t="s">
        <v>2282</v>
      </c>
      <c r="B290" s="172">
        <v>4</v>
      </c>
      <c r="C290" s="172">
        <v>183</v>
      </c>
      <c r="D290" s="172">
        <v>1098</v>
      </c>
      <c r="E290" s="173">
        <v>1031</v>
      </c>
      <c r="F290" s="163">
        <v>0.93897996357012747</v>
      </c>
      <c r="G290" s="159">
        <v>0.95155993431855501</v>
      </c>
      <c r="H290" s="155">
        <v>0.9718</v>
      </c>
    </row>
    <row r="291" spans="1:8" s="143" customFormat="1" x14ac:dyDescent="0.3">
      <c r="A291" s="152" t="s">
        <v>2213</v>
      </c>
      <c r="B291" s="168">
        <v>3</v>
      </c>
      <c r="C291" s="168">
        <v>233</v>
      </c>
      <c r="D291" s="168">
        <v>1182</v>
      </c>
      <c r="E291" s="169">
        <v>1149</v>
      </c>
      <c r="F291" s="161">
        <v>0.97208121827411165</v>
      </c>
      <c r="G291" s="157">
        <v>0.94754653130287647</v>
      </c>
      <c r="H291" s="153">
        <v>0.94499999999999995</v>
      </c>
    </row>
    <row r="292" spans="1:8" x14ac:dyDescent="0.3">
      <c r="A292" s="146" t="s">
        <v>2282</v>
      </c>
      <c r="B292" s="170">
        <v>2</v>
      </c>
      <c r="C292" s="170">
        <v>197</v>
      </c>
      <c r="D292" s="170">
        <v>1182</v>
      </c>
      <c r="E292" s="171">
        <v>1149</v>
      </c>
      <c r="F292" s="162">
        <v>0.97208121827411165</v>
      </c>
      <c r="G292" s="158">
        <v>0.94754653130287647</v>
      </c>
      <c r="H292" s="147">
        <v>0.94499999999999995</v>
      </c>
    </row>
    <row r="293" spans="1:8" ht="14.4" thickBot="1" x14ac:dyDescent="0.35">
      <c r="A293" s="154" t="s">
        <v>2283</v>
      </c>
      <c r="B293" s="172">
        <v>1</v>
      </c>
      <c r="C293" s="172">
        <v>36</v>
      </c>
      <c r="D293" s="172">
        <v>0</v>
      </c>
      <c r="E293" s="173">
        <v>0</v>
      </c>
      <c r="F293" s="163"/>
      <c r="G293" s="159"/>
      <c r="H293" s="155"/>
    </row>
    <row r="294" spans="1:8" s="143" customFormat="1" x14ac:dyDescent="0.3">
      <c r="A294" s="152" t="s">
        <v>1784</v>
      </c>
      <c r="B294" s="168">
        <v>2</v>
      </c>
      <c r="C294" s="168">
        <v>137</v>
      </c>
      <c r="D294" s="168">
        <v>222</v>
      </c>
      <c r="E294" s="169">
        <v>214</v>
      </c>
      <c r="F294" s="161">
        <v>0.963963963963964</v>
      </c>
      <c r="G294" s="157">
        <v>0.98648648648648651</v>
      </c>
      <c r="H294" s="153">
        <v>0.98199999999999998</v>
      </c>
    </row>
    <row r="295" spans="1:8" x14ac:dyDescent="0.3">
      <c r="A295" s="146" t="s">
        <v>2282</v>
      </c>
      <c r="B295" s="170">
        <v>1</v>
      </c>
      <c r="C295" s="170">
        <v>37</v>
      </c>
      <c r="D295" s="170">
        <v>222</v>
      </c>
      <c r="E295" s="171">
        <v>214</v>
      </c>
      <c r="F295" s="162">
        <v>0.963963963963964</v>
      </c>
      <c r="G295" s="158">
        <v>0.98648648648648651</v>
      </c>
      <c r="H295" s="147">
        <v>0.98199999999999998</v>
      </c>
    </row>
    <row r="296" spans="1:8" ht="14.4" thickBot="1" x14ac:dyDescent="0.35">
      <c r="A296" s="154" t="s">
        <v>2283</v>
      </c>
      <c r="B296" s="172">
        <v>1</v>
      </c>
      <c r="C296" s="172">
        <v>100</v>
      </c>
      <c r="D296" s="172">
        <v>0</v>
      </c>
      <c r="E296" s="173">
        <v>0</v>
      </c>
      <c r="F296" s="163"/>
      <c r="G296" s="159"/>
      <c r="H296" s="155"/>
    </row>
    <row r="297" spans="1:8" s="143" customFormat="1" x14ac:dyDescent="0.3">
      <c r="A297" s="152" t="s">
        <v>2219</v>
      </c>
      <c r="B297" s="168">
        <v>38</v>
      </c>
      <c r="C297" s="168">
        <v>5287</v>
      </c>
      <c r="D297" s="168">
        <v>28181</v>
      </c>
      <c r="E297" s="169">
        <v>27084</v>
      </c>
      <c r="F297" s="161">
        <v>0.96107306341151844</v>
      </c>
      <c r="G297" s="157">
        <v>0.96205843872655905</v>
      </c>
      <c r="H297" s="153">
        <v>0.95620000000000005</v>
      </c>
    </row>
    <row r="298" spans="1:8" x14ac:dyDescent="0.3">
      <c r="A298" s="146" t="s">
        <v>2280</v>
      </c>
      <c r="B298" s="170">
        <v>1</v>
      </c>
      <c r="C298" s="170">
        <v>96</v>
      </c>
      <c r="D298" s="170">
        <v>576</v>
      </c>
      <c r="E298" s="171">
        <v>574</v>
      </c>
      <c r="F298" s="162">
        <v>0.99652777777777779</v>
      </c>
      <c r="G298" s="158">
        <v>0.99479166666666663</v>
      </c>
      <c r="H298" s="147">
        <v>0.99129999999999996</v>
      </c>
    </row>
    <row r="299" spans="1:8" x14ac:dyDescent="0.3">
      <c r="A299" s="146" t="s">
        <v>2641</v>
      </c>
      <c r="B299" s="170">
        <v>2</v>
      </c>
      <c r="C299" s="170">
        <v>121</v>
      </c>
      <c r="D299" s="170">
        <v>161</v>
      </c>
      <c r="E299" s="171">
        <v>151</v>
      </c>
      <c r="F299" s="162">
        <v>0.93788819875776397</v>
      </c>
      <c r="G299" s="158">
        <v>0.40740740740740738</v>
      </c>
      <c r="H299" s="147"/>
    </row>
    <row r="300" spans="1:8" x14ac:dyDescent="0.3">
      <c r="A300" s="146" t="s">
        <v>2281</v>
      </c>
      <c r="B300" s="170">
        <v>2</v>
      </c>
      <c r="C300" s="170">
        <v>196</v>
      </c>
      <c r="D300" s="170">
        <v>0</v>
      </c>
      <c r="E300" s="171">
        <v>0</v>
      </c>
      <c r="F300" s="162"/>
      <c r="G300" s="158"/>
      <c r="H300" s="147"/>
    </row>
    <row r="301" spans="1:8" x14ac:dyDescent="0.3">
      <c r="A301" s="146" t="s">
        <v>2282</v>
      </c>
      <c r="B301" s="170">
        <v>25</v>
      </c>
      <c r="C301" s="170">
        <v>4025</v>
      </c>
      <c r="D301" s="170">
        <v>23638</v>
      </c>
      <c r="E301" s="171">
        <v>23044</v>
      </c>
      <c r="F301" s="162">
        <v>0.97487097047127502</v>
      </c>
      <c r="G301" s="158">
        <v>0.96293953959018463</v>
      </c>
      <c r="H301" s="147">
        <v>0.95779999999999998</v>
      </c>
    </row>
    <row r="302" spans="1:8" x14ac:dyDescent="0.3">
      <c r="A302" s="146" t="s">
        <v>2640</v>
      </c>
      <c r="B302" s="170">
        <v>3</v>
      </c>
      <c r="C302" s="170">
        <v>212</v>
      </c>
      <c r="D302" s="170">
        <v>584</v>
      </c>
      <c r="E302" s="171">
        <v>289</v>
      </c>
      <c r="F302" s="162">
        <v>0.49486301369863012</v>
      </c>
      <c r="G302" s="158"/>
      <c r="H302" s="147"/>
    </row>
    <row r="303" spans="1:8" x14ac:dyDescent="0.3">
      <c r="A303" s="146" t="s">
        <v>2283</v>
      </c>
      <c r="B303" s="170">
        <v>1</v>
      </c>
      <c r="C303" s="170">
        <v>100</v>
      </c>
      <c r="D303" s="170">
        <v>0</v>
      </c>
      <c r="E303" s="171">
        <v>0</v>
      </c>
      <c r="F303" s="162"/>
      <c r="G303" s="158"/>
      <c r="H303" s="147"/>
    </row>
    <row r="304" spans="1:8" x14ac:dyDescent="0.3">
      <c r="A304" s="146" t="s">
        <v>2284</v>
      </c>
      <c r="B304" s="170">
        <v>3</v>
      </c>
      <c r="C304" s="170">
        <v>476</v>
      </c>
      <c r="D304" s="170">
        <v>2856</v>
      </c>
      <c r="E304" s="171">
        <v>2708</v>
      </c>
      <c r="F304" s="162">
        <v>0.94817927170868344</v>
      </c>
      <c r="G304" s="158">
        <v>0.97023809523809523</v>
      </c>
      <c r="H304" s="147">
        <v>0.97030000000000005</v>
      </c>
    </row>
    <row r="305" spans="1:8" ht="14.4" thickBot="1" x14ac:dyDescent="0.35">
      <c r="A305" s="154" t="s">
        <v>2289</v>
      </c>
      <c r="B305" s="172">
        <v>1</v>
      </c>
      <c r="C305" s="172">
        <v>61</v>
      </c>
      <c r="D305" s="172">
        <v>366</v>
      </c>
      <c r="E305" s="173">
        <v>318</v>
      </c>
      <c r="F305" s="163">
        <v>0.86885245901639341</v>
      </c>
      <c r="G305" s="159">
        <v>0.7896174863387978</v>
      </c>
      <c r="H305" s="155">
        <v>0.73499999999999999</v>
      </c>
    </row>
    <row r="306" spans="1:8" s="143" customFormat="1" x14ac:dyDescent="0.3">
      <c r="A306" s="152" t="s">
        <v>2264</v>
      </c>
      <c r="B306" s="168">
        <v>2</v>
      </c>
      <c r="C306" s="168">
        <v>64</v>
      </c>
      <c r="D306" s="168">
        <v>384</v>
      </c>
      <c r="E306" s="169">
        <v>365</v>
      </c>
      <c r="F306" s="161">
        <v>0.95052083333333337</v>
      </c>
      <c r="G306" s="157">
        <v>0.94270833333333337</v>
      </c>
      <c r="H306" s="153">
        <v>0.96879999999999999</v>
      </c>
    </row>
    <row r="307" spans="1:8" x14ac:dyDescent="0.3">
      <c r="A307" s="146" t="s">
        <v>2280</v>
      </c>
      <c r="B307" s="170">
        <v>1</v>
      </c>
      <c r="C307" s="170">
        <v>30</v>
      </c>
      <c r="D307" s="170">
        <v>180</v>
      </c>
      <c r="E307" s="171">
        <v>171</v>
      </c>
      <c r="F307" s="162">
        <v>0.95</v>
      </c>
      <c r="G307" s="158">
        <v>0.92222222222222228</v>
      </c>
      <c r="H307" s="147">
        <v>0.93330000000000002</v>
      </c>
    </row>
    <row r="308" spans="1:8" ht="14.4" thickBot="1" x14ac:dyDescent="0.35">
      <c r="A308" s="154" t="s">
        <v>2282</v>
      </c>
      <c r="B308" s="172">
        <v>1</v>
      </c>
      <c r="C308" s="172">
        <v>34</v>
      </c>
      <c r="D308" s="172">
        <v>204</v>
      </c>
      <c r="E308" s="173">
        <v>194</v>
      </c>
      <c r="F308" s="163">
        <v>0.9509803921568627</v>
      </c>
      <c r="G308" s="159">
        <v>0.96078431372549022</v>
      </c>
      <c r="H308" s="155">
        <v>1</v>
      </c>
    </row>
    <row r="309" spans="1:8" s="143" customFormat="1" x14ac:dyDescent="0.3">
      <c r="A309" s="152" t="s">
        <v>2269</v>
      </c>
      <c r="B309" s="168">
        <v>5</v>
      </c>
      <c r="C309" s="168">
        <v>203</v>
      </c>
      <c r="D309" s="168">
        <v>1218</v>
      </c>
      <c r="E309" s="169">
        <v>1177</v>
      </c>
      <c r="F309" s="161">
        <v>0.9663382594417077</v>
      </c>
      <c r="G309" s="157">
        <v>0.94827586206896552</v>
      </c>
      <c r="H309" s="153">
        <v>0.95979999999999999</v>
      </c>
    </row>
    <row r="310" spans="1:8" ht="14.4" thickBot="1" x14ac:dyDescent="0.35">
      <c r="A310" s="154" t="s">
        <v>2282</v>
      </c>
      <c r="B310" s="172">
        <v>5</v>
      </c>
      <c r="C310" s="172">
        <v>203</v>
      </c>
      <c r="D310" s="172">
        <v>1218</v>
      </c>
      <c r="E310" s="173">
        <v>1177</v>
      </c>
      <c r="F310" s="163">
        <v>0.9663382594417077</v>
      </c>
      <c r="G310" s="159">
        <v>0.94827586206896552</v>
      </c>
      <c r="H310" s="155">
        <v>0.95979999999999999</v>
      </c>
    </row>
    <row r="311" spans="1:8" s="143" customFormat="1" x14ac:dyDescent="0.3">
      <c r="A311" s="152" t="s">
        <v>2276</v>
      </c>
      <c r="B311" s="168">
        <v>1</v>
      </c>
      <c r="C311" s="168">
        <v>33</v>
      </c>
      <c r="D311" s="168">
        <v>198</v>
      </c>
      <c r="E311" s="169">
        <v>180</v>
      </c>
      <c r="F311" s="161">
        <v>0.90909090909090906</v>
      </c>
      <c r="G311" s="157">
        <v>0.96969696969696972</v>
      </c>
      <c r="H311" s="153">
        <v>0.93940000000000001</v>
      </c>
    </row>
    <row r="312" spans="1:8" ht="14.4" thickBot="1" x14ac:dyDescent="0.35">
      <c r="A312" s="148" t="s">
        <v>2282</v>
      </c>
      <c r="B312" s="174">
        <v>1</v>
      </c>
      <c r="C312" s="174">
        <v>33</v>
      </c>
      <c r="D312" s="174">
        <v>198</v>
      </c>
      <c r="E312" s="175">
        <v>180</v>
      </c>
      <c r="F312" s="165">
        <v>0.90909090909090906</v>
      </c>
      <c r="G312" s="160">
        <v>0.96969696969696972</v>
      </c>
      <c r="H312" s="149">
        <v>0.93940000000000001</v>
      </c>
    </row>
    <row r="313" spans="1:8" ht="14.4" thickTop="1" x14ac:dyDescent="0.3"/>
  </sheetData>
  <conditionalFormatting sqref="F2:H3 F7:H9 F5:H5 F11:H13 F15:H17 F19:H20 F18 F22:H23 F25:H27 F30:H312 F28:G28">
    <cfRule type="cellIs" dxfId="242" priority="1" operator="between">
      <formula>0.9</formula>
      <formula>0.93</formula>
    </cfRule>
    <cfRule type="cellIs" dxfId="241" priority="2" operator="between">
      <formula>0.01</formula>
      <formula>0.9</formula>
    </cfRule>
    <cfRule type="cellIs" dxfId="240" priority="3" operator="greaterThan">
      <formula>0.93</formula>
    </cfRule>
  </conditionalFormatting>
  <pageMargins left="0.7" right="0.7" top="0.75" bottom="0.75" header="0.3" footer="0.3"/>
  <pageSetup scale="99" orientation="landscape" verticalDpi="1200" r:id="rId1"/>
  <headerFooter>
    <oddFooter>&amp;L&amp;D&amp;T&amp;C&amp;A&amp;R&amp;P</oddFooter>
  </headerFooter>
  <rowBreaks count="8" manualBreakCount="8">
    <brk id="35" max="16383" man="1"/>
    <brk id="71" max="16383" man="1"/>
    <brk id="105" max="16383" man="1"/>
    <brk id="139" max="16383" man="1"/>
    <brk id="174" max="16383" man="1"/>
    <brk id="209" max="16383" man="1"/>
    <brk id="243" max="16383" man="1"/>
    <brk id="27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G1351"/>
  <sheetViews>
    <sheetView topLeftCell="B1" zoomScaleNormal="100" workbookViewId="0">
      <pane ySplit="1" topLeftCell="A41" activePane="bottomLeft" state="frozen"/>
      <selection activeCell="B1" sqref="B1"/>
      <selection pane="bottomLeft" activeCell="K1" sqref="K1:M1048576"/>
    </sheetView>
  </sheetViews>
  <sheetFormatPr defaultColWidth="4.88671875" defaultRowHeight="13.2" x14ac:dyDescent="0.25"/>
  <cols>
    <col min="1" max="1" width="5.33203125" style="38" hidden="1" customWidth="1"/>
    <col min="2" max="2" width="11.109375" style="38" bestFit="1" customWidth="1"/>
    <col min="3" max="4" width="32.6640625" style="38" hidden="1" customWidth="1"/>
    <col min="5" max="5" width="25.6640625" style="38" customWidth="1"/>
    <col min="6" max="6" width="23.33203125" style="38" customWidth="1"/>
    <col min="7" max="7" width="10" style="38" customWidth="1"/>
    <col min="8" max="8" width="8.44140625" style="38" customWidth="1"/>
    <col min="9" max="9" width="10" style="38" bestFit="1" customWidth="1"/>
    <col min="10" max="10" width="7.6640625" style="38" bestFit="1" customWidth="1"/>
    <col min="11" max="11" width="6.109375" style="38" hidden="1" customWidth="1"/>
    <col min="12" max="13" width="7.6640625" style="38" hidden="1" customWidth="1"/>
    <col min="14" max="18" width="3.5546875" style="38" hidden="1" customWidth="1"/>
    <col min="19" max="21" width="3.109375" style="38" hidden="1" customWidth="1"/>
    <col min="22" max="22" width="6.88671875" style="38" customWidth="1"/>
    <col min="23" max="24" width="7" style="38" bestFit="1" customWidth="1"/>
    <col min="25" max="30" width="3.5546875" style="38" hidden="1" customWidth="1"/>
    <col min="31" max="31" width="35.88671875" style="38" hidden="1" customWidth="1"/>
    <col min="32" max="32" width="3.5546875" style="38" hidden="1" customWidth="1"/>
    <col min="33" max="33" width="10" style="38" hidden="1" customWidth="1"/>
    <col min="34" max="34" width="10.5546875" style="38" hidden="1" customWidth="1"/>
    <col min="35" max="16384" width="4.88671875" style="38"/>
  </cols>
  <sheetData>
    <row r="1" spans="1:59" s="87" customFormat="1" ht="78.75" customHeight="1" x14ac:dyDescent="0.25">
      <c r="A1" s="97" t="s">
        <v>0</v>
      </c>
      <c r="B1" s="98" t="s">
        <v>1</v>
      </c>
      <c r="C1" s="98" t="s">
        <v>2636</v>
      </c>
      <c r="D1" s="98" t="s">
        <v>2637</v>
      </c>
      <c r="E1" s="98" t="s">
        <v>3061</v>
      </c>
      <c r="F1" s="99" t="s">
        <v>3</v>
      </c>
      <c r="G1" s="98" t="s">
        <v>4</v>
      </c>
      <c r="H1" s="98" t="s">
        <v>5</v>
      </c>
      <c r="I1" s="100" t="s">
        <v>2638</v>
      </c>
      <c r="J1" s="100" t="s">
        <v>6</v>
      </c>
      <c r="K1" s="100" t="s">
        <v>2278</v>
      </c>
      <c r="L1" s="100" t="s">
        <v>2279</v>
      </c>
      <c r="M1" s="100" t="s">
        <v>2639</v>
      </c>
      <c r="N1" s="100" t="s">
        <v>7</v>
      </c>
      <c r="O1" s="100" t="s">
        <v>8</v>
      </c>
      <c r="P1" s="100" t="s">
        <v>9</v>
      </c>
      <c r="Q1" s="100" t="s">
        <v>10</v>
      </c>
      <c r="R1" s="100" t="s">
        <v>11</v>
      </c>
      <c r="S1" s="100" t="s">
        <v>12</v>
      </c>
      <c r="T1" s="100" t="s">
        <v>13</v>
      </c>
      <c r="U1" s="111" t="s">
        <v>14</v>
      </c>
      <c r="V1" s="130" t="s">
        <v>15</v>
      </c>
      <c r="W1" s="124" t="s">
        <v>16</v>
      </c>
      <c r="X1" s="100" t="s">
        <v>17</v>
      </c>
      <c r="Y1" s="100" t="s">
        <v>2630</v>
      </c>
      <c r="Z1" s="100" t="s">
        <v>2631</v>
      </c>
      <c r="AA1" s="100" t="s">
        <v>2632</v>
      </c>
      <c r="AB1" s="101" t="s">
        <v>2633</v>
      </c>
      <c r="AC1" s="100" t="s">
        <v>2634</v>
      </c>
      <c r="AD1" s="101" t="s">
        <v>2635</v>
      </c>
      <c r="AE1" s="98" t="s">
        <v>30</v>
      </c>
      <c r="AF1" s="102" t="s">
        <v>31</v>
      </c>
      <c r="AG1" s="96" t="s">
        <v>32</v>
      </c>
      <c r="AH1" s="45" t="s">
        <v>33</v>
      </c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</row>
    <row r="2" spans="1:59" x14ac:dyDescent="0.25">
      <c r="A2" s="25">
        <v>2680</v>
      </c>
      <c r="B2" s="9" t="s">
        <v>34</v>
      </c>
      <c r="C2" s="9" t="s">
        <v>3062</v>
      </c>
      <c r="D2" s="9" t="s">
        <v>2280</v>
      </c>
      <c r="E2" s="9" t="s">
        <v>35</v>
      </c>
      <c r="F2" s="14" t="s">
        <v>2643</v>
      </c>
      <c r="G2" s="9" t="s">
        <v>9</v>
      </c>
      <c r="H2" s="9" t="s">
        <v>37</v>
      </c>
      <c r="I2" s="9">
        <v>1</v>
      </c>
      <c r="J2" s="9">
        <v>101</v>
      </c>
      <c r="K2" s="42">
        <f t="shared" ref="K2:K65" si="0">COUNTA(Y2:AD2)*J2</f>
        <v>606</v>
      </c>
      <c r="L2" s="42">
        <f t="shared" ref="L2:L65" si="1">SUM(Y2:AD2)</f>
        <v>584</v>
      </c>
      <c r="M2" s="48">
        <v>0.9636963696369637</v>
      </c>
      <c r="N2" s="9">
        <v>0</v>
      </c>
      <c r="O2" s="9">
        <v>101</v>
      </c>
      <c r="P2" s="9">
        <v>81</v>
      </c>
      <c r="Q2" s="9">
        <v>20</v>
      </c>
      <c r="R2" s="9"/>
      <c r="S2" s="9"/>
      <c r="T2" s="9">
        <v>11</v>
      </c>
      <c r="U2" s="55"/>
      <c r="V2" s="131">
        <f>(Y2+Z2+AA2+AB2+AC2+AD2)/(J2*COUNTA(Y2,Z2,AA2,AB2,AC2,AD2))</f>
        <v>0.9636963696369637</v>
      </c>
      <c r="W2" s="125">
        <v>0.93559999999999999</v>
      </c>
      <c r="X2" s="14">
        <v>0.8911</v>
      </c>
      <c r="Y2" s="9">
        <v>97</v>
      </c>
      <c r="Z2" s="9">
        <v>97</v>
      </c>
      <c r="AA2" s="9">
        <v>97</v>
      </c>
      <c r="AB2" s="9">
        <v>97</v>
      </c>
      <c r="AC2" s="9">
        <v>98</v>
      </c>
      <c r="AD2" s="9">
        <v>98</v>
      </c>
      <c r="AE2" s="9" t="s">
        <v>39</v>
      </c>
      <c r="AF2" s="26">
        <v>101</v>
      </c>
      <c r="AG2" s="56">
        <v>29.653110999999999</v>
      </c>
      <c r="AH2" s="9">
        <v>-82.329361000000006</v>
      </c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</row>
    <row r="3" spans="1:59" x14ac:dyDescent="0.25">
      <c r="A3" s="25">
        <v>2623</v>
      </c>
      <c r="B3" s="9" t="s">
        <v>34</v>
      </c>
      <c r="C3" s="9" t="s">
        <v>3065</v>
      </c>
      <c r="D3" s="9" t="s">
        <v>2281</v>
      </c>
      <c r="E3" s="9" t="s">
        <v>40</v>
      </c>
      <c r="F3" s="14" t="s">
        <v>2644</v>
      </c>
      <c r="G3" s="9" t="s">
        <v>9</v>
      </c>
      <c r="H3" s="9" t="s">
        <v>42</v>
      </c>
      <c r="I3" s="9">
        <v>1</v>
      </c>
      <c r="J3" s="9">
        <v>64</v>
      </c>
      <c r="K3" s="9">
        <f t="shared" si="0"/>
        <v>0</v>
      </c>
      <c r="L3" s="9">
        <f t="shared" si="1"/>
        <v>0</v>
      </c>
      <c r="M3" s="42">
        <v>0</v>
      </c>
      <c r="N3" s="9">
        <v>0</v>
      </c>
      <c r="O3" s="9">
        <v>64</v>
      </c>
      <c r="P3" s="9">
        <v>52</v>
      </c>
      <c r="Q3" s="9">
        <v>12</v>
      </c>
      <c r="R3" s="9"/>
      <c r="S3" s="9"/>
      <c r="T3" s="9">
        <v>4</v>
      </c>
      <c r="U3" s="55"/>
      <c r="V3" s="131"/>
      <c r="W3" s="56"/>
      <c r="X3" s="9"/>
      <c r="Y3" s="9"/>
      <c r="Z3" s="9"/>
      <c r="AA3" s="9"/>
      <c r="AB3" s="9"/>
      <c r="AC3" s="9"/>
      <c r="AD3" s="9"/>
      <c r="AE3" s="9" t="s">
        <v>43</v>
      </c>
      <c r="AF3" s="26"/>
      <c r="AG3" s="56">
        <v>29.638639000000001</v>
      </c>
      <c r="AH3" s="9">
        <v>-82.338860999999994</v>
      </c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</row>
    <row r="4" spans="1:59" x14ac:dyDescent="0.25">
      <c r="A4" s="25">
        <v>1243</v>
      </c>
      <c r="B4" s="9" t="s">
        <v>34</v>
      </c>
      <c r="C4" s="9" t="s">
        <v>3063</v>
      </c>
      <c r="D4" s="9" t="s">
        <v>2282</v>
      </c>
      <c r="E4" s="9" t="s">
        <v>45</v>
      </c>
      <c r="F4" s="14" t="s">
        <v>2733</v>
      </c>
      <c r="G4" s="9" t="s">
        <v>10</v>
      </c>
      <c r="H4" s="9" t="s">
        <v>37</v>
      </c>
      <c r="I4" s="9">
        <v>1</v>
      </c>
      <c r="J4" s="9">
        <v>176</v>
      </c>
      <c r="K4" s="9">
        <f t="shared" si="0"/>
        <v>1056</v>
      </c>
      <c r="L4" s="9">
        <f t="shared" si="1"/>
        <v>1008</v>
      </c>
      <c r="M4" s="48">
        <v>0.95454545454545459</v>
      </c>
      <c r="N4" s="9">
        <v>0</v>
      </c>
      <c r="O4" s="9">
        <v>176</v>
      </c>
      <c r="P4" s="9"/>
      <c r="Q4" s="9">
        <v>176</v>
      </c>
      <c r="R4" s="9"/>
      <c r="S4" s="9"/>
      <c r="T4" s="9"/>
      <c r="U4" s="55"/>
      <c r="V4" s="131">
        <v>0.95450000000000002</v>
      </c>
      <c r="W4" s="125">
        <v>0.96399999999999997</v>
      </c>
      <c r="X4" s="14">
        <v>0.9536</v>
      </c>
      <c r="Y4" s="9">
        <v>171</v>
      </c>
      <c r="Z4" s="9">
        <v>168</v>
      </c>
      <c r="AA4" s="9">
        <v>165</v>
      </c>
      <c r="AB4" s="9">
        <v>166</v>
      </c>
      <c r="AC4" s="9">
        <v>168</v>
      </c>
      <c r="AD4" s="9">
        <v>170</v>
      </c>
      <c r="AE4" s="9" t="s">
        <v>50</v>
      </c>
      <c r="AF4" s="26"/>
      <c r="AG4" s="56">
        <v>29.6539</v>
      </c>
      <c r="AH4" s="9">
        <v>-82.510400000000004</v>
      </c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</row>
    <row r="5" spans="1:59" x14ac:dyDescent="0.25">
      <c r="A5" s="25">
        <v>1072</v>
      </c>
      <c r="B5" s="9" t="s">
        <v>34</v>
      </c>
      <c r="C5" s="9" t="s">
        <v>3063</v>
      </c>
      <c r="D5" s="9" t="s">
        <v>2282</v>
      </c>
      <c r="E5" s="9" t="s">
        <v>51</v>
      </c>
      <c r="F5" s="14" t="s">
        <v>2734</v>
      </c>
      <c r="G5" s="9" t="s">
        <v>10</v>
      </c>
      <c r="H5" s="9" t="s">
        <v>37</v>
      </c>
      <c r="I5" s="9">
        <v>1</v>
      </c>
      <c r="J5" s="9">
        <v>104</v>
      </c>
      <c r="K5" s="9">
        <f t="shared" si="0"/>
        <v>624</v>
      </c>
      <c r="L5" s="9">
        <f t="shared" si="1"/>
        <v>600</v>
      </c>
      <c r="M5" s="48">
        <v>0.96153846153846156</v>
      </c>
      <c r="N5" s="9">
        <v>0</v>
      </c>
      <c r="O5" s="9">
        <v>104</v>
      </c>
      <c r="P5" s="9"/>
      <c r="Q5" s="9">
        <v>104</v>
      </c>
      <c r="R5" s="9"/>
      <c r="S5" s="9"/>
      <c r="T5" s="9"/>
      <c r="U5" s="55"/>
      <c r="V5" s="131">
        <v>0.96150000000000002</v>
      </c>
      <c r="W5" s="125">
        <v>0.90539999999999998</v>
      </c>
      <c r="X5" s="14">
        <v>0.88619999999999999</v>
      </c>
      <c r="Y5" s="9">
        <v>103</v>
      </c>
      <c r="Z5" s="9">
        <v>96</v>
      </c>
      <c r="AA5" s="9">
        <v>98</v>
      </c>
      <c r="AB5" s="9">
        <v>100</v>
      </c>
      <c r="AC5" s="9">
        <v>103</v>
      </c>
      <c r="AD5" s="9">
        <v>100</v>
      </c>
      <c r="AE5" s="9" t="s">
        <v>54</v>
      </c>
      <c r="AF5" s="26"/>
      <c r="AG5" s="56">
        <v>29.688500000000001</v>
      </c>
      <c r="AH5" s="9">
        <v>-82.307000000000002</v>
      </c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</row>
    <row r="6" spans="1:59" x14ac:dyDescent="0.25">
      <c r="A6" s="25">
        <v>1417</v>
      </c>
      <c r="B6" s="9" t="s">
        <v>34</v>
      </c>
      <c r="C6" s="9" t="s">
        <v>3063</v>
      </c>
      <c r="D6" s="9" t="s">
        <v>2282</v>
      </c>
      <c r="E6" s="9" t="s">
        <v>55</v>
      </c>
      <c r="F6" s="14" t="s">
        <v>2698</v>
      </c>
      <c r="G6" s="9" t="s">
        <v>10</v>
      </c>
      <c r="H6" s="9" t="s">
        <v>37</v>
      </c>
      <c r="I6" s="9">
        <v>1</v>
      </c>
      <c r="J6" s="9">
        <v>200</v>
      </c>
      <c r="K6" s="9">
        <f t="shared" si="0"/>
        <v>1200</v>
      </c>
      <c r="L6" s="9">
        <f t="shared" si="1"/>
        <v>1144</v>
      </c>
      <c r="M6" s="48">
        <v>0.95333333333333337</v>
      </c>
      <c r="N6" s="9">
        <v>0</v>
      </c>
      <c r="O6" s="9">
        <v>200</v>
      </c>
      <c r="P6" s="9"/>
      <c r="Q6" s="9">
        <v>200</v>
      </c>
      <c r="R6" s="9"/>
      <c r="S6" s="9"/>
      <c r="T6" s="9"/>
      <c r="U6" s="55"/>
      <c r="V6" s="131">
        <f t="shared" ref="V6:V18" si="2">(Y6+Z6+AA6+AB6+AC6+AD6)/(J6*COUNTA(Y6,Z6,AA6,AB6,AC6,AD6))</f>
        <v>0.95333333333333337</v>
      </c>
      <c r="W6" s="125">
        <v>0.92169999999999996</v>
      </c>
      <c r="X6" s="14">
        <v>0.97170000000000001</v>
      </c>
      <c r="Y6" s="9">
        <v>189</v>
      </c>
      <c r="Z6" s="9">
        <v>198</v>
      </c>
      <c r="AA6" s="9">
        <v>194</v>
      </c>
      <c r="AB6" s="9">
        <v>189</v>
      </c>
      <c r="AC6" s="9">
        <v>188</v>
      </c>
      <c r="AD6" s="9">
        <v>186</v>
      </c>
      <c r="AE6" s="9" t="s">
        <v>64</v>
      </c>
      <c r="AF6" s="26">
        <v>85</v>
      </c>
      <c r="AG6" s="56">
        <v>29.684899999999999</v>
      </c>
      <c r="AH6" s="9">
        <v>-82.305700000000002</v>
      </c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</row>
    <row r="7" spans="1:59" x14ac:dyDescent="0.25">
      <c r="A7" s="25">
        <v>2563</v>
      </c>
      <c r="B7" s="9" t="s">
        <v>34</v>
      </c>
      <c r="C7" s="9" t="s">
        <v>3063</v>
      </c>
      <c r="D7" s="9" t="s">
        <v>2282</v>
      </c>
      <c r="E7" s="9" t="s">
        <v>65</v>
      </c>
      <c r="F7" s="14" t="s">
        <v>2645</v>
      </c>
      <c r="G7" s="9" t="s">
        <v>10</v>
      </c>
      <c r="H7" s="9" t="s">
        <v>37</v>
      </c>
      <c r="I7" s="9">
        <v>1</v>
      </c>
      <c r="J7" s="9">
        <v>100</v>
      </c>
      <c r="K7" s="9">
        <f t="shared" si="0"/>
        <v>600</v>
      </c>
      <c r="L7" s="9">
        <f t="shared" si="1"/>
        <v>584</v>
      </c>
      <c r="M7" s="48">
        <v>0.97333333333333338</v>
      </c>
      <c r="N7" s="9">
        <v>0</v>
      </c>
      <c r="O7" s="9">
        <v>100</v>
      </c>
      <c r="P7" s="9"/>
      <c r="Q7" s="9">
        <v>100</v>
      </c>
      <c r="R7" s="9"/>
      <c r="S7" s="9"/>
      <c r="T7" s="9">
        <v>10</v>
      </c>
      <c r="U7" s="55"/>
      <c r="V7" s="131">
        <f t="shared" si="2"/>
        <v>0.97333333333333338</v>
      </c>
      <c r="W7" s="125">
        <v>0.96830000000000005</v>
      </c>
      <c r="X7" s="14">
        <v>0.95330000000000004</v>
      </c>
      <c r="Y7" s="9">
        <v>97</v>
      </c>
      <c r="Z7" s="9">
        <v>96</v>
      </c>
      <c r="AA7" s="9">
        <v>96</v>
      </c>
      <c r="AB7" s="9">
        <v>98</v>
      </c>
      <c r="AC7" s="9">
        <v>99</v>
      </c>
      <c r="AD7" s="9">
        <v>98</v>
      </c>
      <c r="AE7" s="9" t="s">
        <v>70</v>
      </c>
      <c r="AF7" s="26">
        <v>99</v>
      </c>
      <c r="AG7" s="56">
        <v>29.6582222222222</v>
      </c>
      <c r="AH7" s="9">
        <v>-82.302166666666693</v>
      </c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</row>
    <row r="8" spans="1:59" x14ac:dyDescent="0.25">
      <c r="A8" s="25">
        <v>1117</v>
      </c>
      <c r="B8" s="9" t="s">
        <v>34</v>
      </c>
      <c r="C8" s="9" t="s">
        <v>3063</v>
      </c>
      <c r="D8" s="9" t="s">
        <v>2282</v>
      </c>
      <c r="E8" s="9" t="s">
        <v>71</v>
      </c>
      <c r="F8" s="14" t="s">
        <v>2735</v>
      </c>
      <c r="G8" s="9" t="s">
        <v>10</v>
      </c>
      <c r="H8" s="9" t="s">
        <v>37</v>
      </c>
      <c r="I8" s="9">
        <v>1</v>
      </c>
      <c r="J8" s="9">
        <v>208</v>
      </c>
      <c r="K8" s="9">
        <f t="shared" si="0"/>
        <v>1248</v>
      </c>
      <c r="L8" s="9">
        <f t="shared" si="1"/>
        <v>1224</v>
      </c>
      <c r="M8" s="48">
        <v>0.98076923076923073</v>
      </c>
      <c r="N8" s="9">
        <v>0</v>
      </c>
      <c r="O8" s="9">
        <v>208</v>
      </c>
      <c r="P8" s="9"/>
      <c r="Q8" s="9">
        <v>208</v>
      </c>
      <c r="R8" s="9"/>
      <c r="S8" s="9"/>
      <c r="T8" s="9"/>
      <c r="U8" s="55"/>
      <c r="V8" s="131">
        <f t="shared" si="2"/>
        <v>0.98076923076923073</v>
      </c>
      <c r="W8" s="125">
        <v>0.9607</v>
      </c>
      <c r="X8" s="14">
        <v>0.93510000000000004</v>
      </c>
      <c r="Y8" s="9">
        <v>205</v>
      </c>
      <c r="Z8" s="9">
        <v>202</v>
      </c>
      <c r="AA8" s="9">
        <v>206</v>
      </c>
      <c r="AB8" s="9">
        <v>205</v>
      </c>
      <c r="AC8" s="9">
        <v>204</v>
      </c>
      <c r="AD8" s="9">
        <v>202</v>
      </c>
      <c r="AE8" s="9" t="s">
        <v>50</v>
      </c>
      <c r="AF8" s="26"/>
      <c r="AG8" s="56">
        <v>29.653199999999998</v>
      </c>
      <c r="AH8" s="9">
        <v>-82.414599999999993</v>
      </c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</row>
    <row r="9" spans="1:59" x14ac:dyDescent="0.25">
      <c r="A9" s="25">
        <v>1083</v>
      </c>
      <c r="B9" s="9" t="s">
        <v>34</v>
      </c>
      <c r="C9" s="9" t="s">
        <v>3063</v>
      </c>
      <c r="D9" s="9" t="s">
        <v>2282</v>
      </c>
      <c r="E9" s="9" t="s">
        <v>74</v>
      </c>
      <c r="F9" s="14" t="s">
        <v>2736</v>
      </c>
      <c r="G9" s="9" t="s">
        <v>10</v>
      </c>
      <c r="H9" s="9" t="s">
        <v>37</v>
      </c>
      <c r="I9" s="9">
        <v>1</v>
      </c>
      <c r="J9" s="9">
        <v>80</v>
      </c>
      <c r="K9" s="9">
        <f t="shared" si="0"/>
        <v>480</v>
      </c>
      <c r="L9" s="9">
        <f t="shared" si="1"/>
        <v>448</v>
      </c>
      <c r="M9" s="48">
        <v>0.93333333333333335</v>
      </c>
      <c r="N9" s="9">
        <v>0</v>
      </c>
      <c r="O9" s="9">
        <v>80</v>
      </c>
      <c r="P9" s="9"/>
      <c r="Q9" s="9">
        <v>80</v>
      </c>
      <c r="R9" s="9"/>
      <c r="S9" s="9"/>
      <c r="T9" s="9"/>
      <c r="U9" s="55"/>
      <c r="V9" s="131">
        <f t="shared" si="2"/>
        <v>0.93333333333333335</v>
      </c>
      <c r="W9" s="125">
        <v>0.80420000000000003</v>
      </c>
      <c r="X9" s="14">
        <v>0.85309999999999997</v>
      </c>
      <c r="Y9" s="9">
        <v>76</v>
      </c>
      <c r="Z9" s="9">
        <v>76</v>
      </c>
      <c r="AA9" s="9">
        <v>77</v>
      </c>
      <c r="AB9" s="9">
        <v>77</v>
      </c>
      <c r="AC9" s="9">
        <v>72</v>
      </c>
      <c r="AD9" s="9">
        <v>70</v>
      </c>
      <c r="AE9" s="9" t="s">
        <v>81</v>
      </c>
      <c r="AF9" s="26">
        <v>25</v>
      </c>
      <c r="AG9" s="56">
        <v>29.666557000000001</v>
      </c>
      <c r="AH9" s="9">
        <v>-82.334011000000004</v>
      </c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</row>
    <row r="10" spans="1:59" x14ac:dyDescent="0.25">
      <c r="A10" s="25">
        <v>466</v>
      </c>
      <c r="B10" s="9" t="s">
        <v>34</v>
      </c>
      <c r="C10" s="9" t="s">
        <v>3063</v>
      </c>
      <c r="D10" s="9" t="s">
        <v>2282</v>
      </c>
      <c r="E10" s="9" t="s">
        <v>82</v>
      </c>
      <c r="F10" s="14" t="s">
        <v>2737</v>
      </c>
      <c r="G10" s="9" t="s">
        <v>10</v>
      </c>
      <c r="H10" s="9" t="s">
        <v>37</v>
      </c>
      <c r="I10" s="9">
        <v>1</v>
      </c>
      <c r="J10" s="9">
        <v>112</v>
      </c>
      <c r="K10" s="9">
        <f t="shared" si="0"/>
        <v>672</v>
      </c>
      <c r="L10" s="9">
        <f t="shared" si="1"/>
        <v>640</v>
      </c>
      <c r="M10" s="48">
        <v>0.95238095238095233</v>
      </c>
      <c r="N10" s="9">
        <v>0</v>
      </c>
      <c r="O10" s="9">
        <v>112</v>
      </c>
      <c r="P10" s="9"/>
      <c r="Q10" s="9">
        <v>112</v>
      </c>
      <c r="R10" s="9"/>
      <c r="S10" s="9"/>
      <c r="T10" s="9"/>
      <c r="U10" s="55"/>
      <c r="V10" s="131">
        <f t="shared" si="2"/>
        <v>0.95238095238095233</v>
      </c>
      <c r="W10" s="125">
        <v>0.91220000000000001</v>
      </c>
      <c r="X10" s="14">
        <v>0.95679999999999998</v>
      </c>
      <c r="Y10" s="9">
        <v>112</v>
      </c>
      <c r="Z10" s="9">
        <v>106</v>
      </c>
      <c r="AA10" s="9">
        <v>105</v>
      </c>
      <c r="AB10" s="9">
        <v>107</v>
      </c>
      <c r="AC10" s="9">
        <v>104</v>
      </c>
      <c r="AD10" s="9">
        <v>106</v>
      </c>
      <c r="AE10" s="9" t="s">
        <v>85</v>
      </c>
      <c r="AF10" s="26"/>
      <c r="AG10" s="56">
        <v>29.690899999999999</v>
      </c>
      <c r="AH10" s="9">
        <v>-82.305700000000002</v>
      </c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</row>
    <row r="11" spans="1:59" x14ac:dyDescent="0.25">
      <c r="A11" s="25">
        <v>493</v>
      </c>
      <c r="B11" s="9" t="s">
        <v>34</v>
      </c>
      <c r="C11" s="9" t="s">
        <v>3063</v>
      </c>
      <c r="D11" s="9" t="s">
        <v>2282</v>
      </c>
      <c r="E11" s="9" t="s">
        <v>86</v>
      </c>
      <c r="F11" s="14" t="s">
        <v>2983</v>
      </c>
      <c r="G11" s="9" t="s">
        <v>10</v>
      </c>
      <c r="H11" s="9" t="s">
        <v>37</v>
      </c>
      <c r="I11" s="9">
        <v>1</v>
      </c>
      <c r="J11" s="9">
        <v>97</v>
      </c>
      <c r="K11" s="9">
        <f t="shared" si="0"/>
        <v>582</v>
      </c>
      <c r="L11" s="9">
        <f t="shared" si="1"/>
        <v>568</v>
      </c>
      <c r="M11" s="48">
        <v>0.97594501718213056</v>
      </c>
      <c r="N11" s="9">
        <v>0</v>
      </c>
      <c r="O11" s="9">
        <v>97</v>
      </c>
      <c r="P11" s="9"/>
      <c r="Q11" s="9">
        <v>97</v>
      </c>
      <c r="R11" s="9"/>
      <c r="S11" s="9"/>
      <c r="T11" s="9"/>
      <c r="U11" s="55"/>
      <c r="V11" s="131">
        <f t="shared" si="2"/>
        <v>0.97594501718213056</v>
      </c>
      <c r="W11" s="125">
        <v>0.97770000000000001</v>
      </c>
      <c r="X11" s="14">
        <v>0.97589999999999999</v>
      </c>
      <c r="Y11" s="9">
        <v>97</v>
      </c>
      <c r="Z11" s="9">
        <v>92</v>
      </c>
      <c r="AA11" s="9">
        <v>95</v>
      </c>
      <c r="AB11" s="9">
        <v>95</v>
      </c>
      <c r="AC11" s="9">
        <v>94</v>
      </c>
      <c r="AD11" s="9">
        <v>95</v>
      </c>
      <c r="AE11" s="9" t="s">
        <v>89</v>
      </c>
      <c r="AF11" s="26"/>
      <c r="AG11" s="56">
        <v>29.609100000000002</v>
      </c>
      <c r="AH11" s="9">
        <v>-82.402100000000004</v>
      </c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</row>
    <row r="12" spans="1:59" x14ac:dyDescent="0.25">
      <c r="A12" s="25">
        <v>2797</v>
      </c>
      <c r="B12" s="9" t="s">
        <v>34</v>
      </c>
      <c r="C12" s="9" t="s">
        <v>3063</v>
      </c>
      <c r="D12" s="9" t="s">
        <v>2282</v>
      </c>
      <c r="E12" s="9" t="s">
        <v>90</v>
      </c>
      <c r="F12" s="14" t="s">
        <v>2646</v>
      </c>
      <c r="G12" s="9" t="s">
        <v>10</v>
      </c>
      <c r="H12" s="9" t="s">
        <v>37</v>
      </c>
      <c r="I12" s="9">
        <v>1</v>
      </c>
      <c r="J12" s="9">
        <v>172</v>
      </c>
      <c r="K12" s="9">
        <f t="shared" si="0"/>
        <v>1032</v>
      </c>
      <c r="L12" s="9">
        <f t="shared" si="1"/>
        <v>913</v>
      </c>
      <c r="M12" s="48">
        <v>0.88468992248062017</v>
      </c>
      <c r="N12" s="9">
        <v>0</v>
      </c>
      <c r="O12" s="9">
        <v>172</v>
      </c>
      <c r="P12" s="9"/>
      <c r="Q12" s="9">
        <v>172</v>
      </c>
      <c r="R12" s="9"/>
      <c r="S12" s="9"/>
      <c r="T12" s="9">
        <v>26</v>
      </c>
      <c r="U12" s="55"/>
      <c r="V12" s="131">
        <f t="shared" si="2"/>
        <v>0.88468992248062017</v>
      </c>
      <c r="W12" s="125"/>
      <c r="X12" s="14"/>
      <c r="Y12" s="9">
        <v>148</v>
      </c>
      <c r="Z12" s="9">
        <v>152</v>
      </c>
      <c r="AA12" s="9">
        <v>152</v>
      </c>
      <c r="AB12" s="9">
        <v>152</v>
      </c>
      <c r="AC12" s="9">
        <v>154</v>
      </c>
      <c r="AD12" s="9">
        <v>155</v>
      </c>
      <c r="AE12" s="9" t="s">
        <v>39</v>
      </c>
      <c r="AF12" s="26">
        <v>172</v>
      </c>
      <c r="AG12" s="56">
        <v>29.641235999999999</v>
      </c>
      <c r="AH12" s="9">
        <v>-82.405080999999996</v>
      </c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</row>
    <row r="13" spans="1:59" x14ac:dyDescent="0.25">
      <c r="A13" s="25">
        <v>21</v>
      </c>
      <c r="B13" s="9" t="s">
        <v>34</v>
      </c>
      <c r="C13" s="9" t="s">
        <v>3063</v>
      </c>
      <c r="D13" s="9" t="s">
        <v>2282</v>
      </c>
      <c r="E13" s="9" t="s">
        <v>92</v>
      </c>
      <c r="F13" s="14" t="s">
        <v>2984</v>
      </c>
      <c r="G13" s="9" t="s">
        <v>10</v>
      </c>
      <c r="H13" s="9" t="s">
        <v>37</v>
      </c>
      <c r="I13" s="9">
        <v>1</v>
      </c>
      <c r="J13" s="9">
        <v>78</v>
      </c>
      <c r="K13" s="9">
        <f t="shared" si="0"/>
        <v>468</v>
      </c>
      <c r="L13" s="9">
        <f t="shared" si="1"/>
        <v>464</v>
      </c>
      <c r="M13" s="48">
        <v>0.99145299145299148</v>
      </c>
      <c r="N13" s="9">
        <v>0</v>
      </c>
      <c r="O13" s="9">
        <v>78</v>
      </c>
      <c r="P13" s="9"/>
      <c r="Q13" s="9">
        <v>78</v>
      </c>
      <c r="R13" s="9"/>
      <c r="S13" s="9"/>
      <c r="T13" s="9"/>
      <c r="U13" s="55"/>
      <c r="V13" s="131">
        <f t="shared" si="2"/>
        <v>0.99145299145299148</v>
      </c>
      <c r="W13" s="125">
        <v>0.98499999999999999</v>
      </c>
      <c r="X13" s="14">
        <v>0.98719999999999997</v>
      </c>
      <c r="Y13" s="9">
        <v>77</v>
      </c>
      <c r="Z13" s="9">
        <v>75</v>
      </c>
      <c r="AA13" s="9">
        <v>78</v>
      </c>
      <c r="AB13" s="9">
        <v>78</v>
      </c>
      <c r="AC13" s="9">
        <v>78</v>
      </c>
      <c r="AD13" s="9">
        <v>78</v>
      </c>
      <c r="AE13" s="9" t="s">
        <v>96</v>
      </c>
      <c r="AF13" s="26">
        <v>78</v>
      </c>
      <c r="AG13" s="56">
        <v>29.652256000000001</v>
      </c>
      <c r="AH13" s="9">
        <v>-82.417974000000001</v>
      </c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</row>
    <row r="14" spans="1:59" x14ac:dyDescent="0.25">
      <c r="A14" s="25">
        <v>752</v>
      </c>
      <c r="B14" s="9" t="s">
        <v>34</v>
      </c>
      <c r="C14" s="9" t="s">
        <v>3063</v>
      </c>
      <c r="D14" s="9" t="s">
        <v>2282</v>
      </c>
      <c r="E14" s="9" t="s">
        <v>102</v>
      </c>
      <c r="F14" s="14" t="s">
        <v>2699</v>
      </c>
      <c r="G14" s="9" t="s">
        <v>10</v>
      </c>
      <c r="H14" s="9" t="s">
        <v>37</v>
      </c>
      <c r="I14" s="9">
        <v>1</v>
      </c>
      <c r="J14" s="9">
        <v>66</v>
      </c>
      <c r="K14" s="9">
        <f t="shared" si="0"/>
        <v>396</v>
      </c>
      <c r="L14" s="9">
        <f t="shared" si="1"/>
        <v>392</v>
      </c>
      <c r="M14" s="48">
        <v>0.98989898989898994</v>
      </c>
      <c r="N14" s="9">
        <v>0</v>
      </c>
      <c r="O14" s="9">
        <v>66</v>
      </c>
      <c r="P14" s="9"/>
      <c r="Q14" s="9">
        <v>66</v>
      </c>
      <c r="R14" s="9"/>
      <c r="S14" s="9"/>
      <c r="T14" s="9"/>
      <c r="U14" s="55"/>
      <c r="V14" s="131">
        <f t="shared" si="2"/>
        <v>0.98989898989898994</v>
      </c>
      <c r="W14" s="125">
        <v>0.94189999999999996</v>
      </c>
      <c r="X14" s="14">
        <v>0.98180000000000001</v>
      </c>
      <c r="Y14" s="9">
        <v>65</v>
      </c>
      <c r="Z14" s="9">
        <v>65</v>
      </c>
      <c r="AA14" s="9">
        <v>66</v>
      </c>
      <c r="AB14" s="9">
        <v>66</v>
      </c>
      <c r="AC14" s="9">
        <v>66</v>
      </c>
      <c r="AD14" s="9">
        <v>64</v>
      </c>
      <c r="AE14" s="9" t="s">
        <v>104</v>
      </c>
      <c r="AF14" s="26"/>
      <c r="AG14" s="56">
        <v>29.680599999999998</v>
      </c>
      <c r="AH14" s="9">
        <v>-82.429299999999998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</row>
    <row r="15" spans="1:59" x14ac:dyDescent="0.25">
      <c r="A15" s="25">
        <v>753</v>
      </c>
      <c r="B15" s="9" t="s">
        <v>34</v>
      </c>
      <c r="C15" s="9" t="s">
        <v>3063</v>
      </c>
      <c r="D15" s="9" t="s">
        <v>2282</v>
      </c>
      <c r="E15" s="9" t="s">
        <v>105</v>
      </c>
      <c r="F15" s="14" t="s">
        <v>2700</v>
      </c>
      <c r="G15" s="9" t="s">
        <v>10</v>
      </c>
      <c r="H15" s="9" t="s">
        <v>37</v>
      </c>
      <c r="I15" s="9">
        <v>1</v>
      </c>
      <c r="J15" s="9">
        <v>129</v>
      </c>
      <c r="K15" s="9">
        <f t="shared" si="0"/>
        <v>774</v>
      </c>
      <c r="L15" s="9">
        <f t="shared" si="1"/>
        <v>733</v>
      </c>
      <c r="M15" s="48">
        <v>0.94702842377260987</v>
      </c>
      <c r="N15" s="9">
        <v>0</v>
      </c>
      <c r="O15" s="9">
        <v>129</v>
      </c>
      <c r="P15" s="9"/>
      <c r="Q15" s="9">
        <v>129</v>
      </c>
      <c r="R15" s="9"/>
      <c r="S15" s="9"/>
      <c r="T15" s="9"/>
      <c r="U15" s="55"/>
      <c r="V15" s="131">
        <f t="shared" si="2"/>
        <v>0.94702842377260987</v>
      </c>
      <c r="W15" s="125">
        <v>0.9083</v>
      </c>
      <c r="X15" s="14">
        <v>0.96430000000000005</v>
      </c>
      <c r="Y15" s="9">
        <v>124</v>
      </c>
      <c r="Z15" s="9">
        <v>123</v>
      </c>
      <c r="AA15" s="9">
        <v>124</v>
      </c>
      <c r="AB15" s="9">
        <v>121</v>
      </c>
      <c r="AC15" s="9">
        <v>118</v>
      </c>
      <c r="AD15" s="9">
        <v>123</v>
      </c>
      <c r="AE15" s="9" t="s">
        <v>104</v>
      </c>
      <c r="AF15" s="26"/>
      <c r="AG15" s="56">
        <v>29.680499999999999</v>
      </c>
      <c r="AH15" s="9">
        <v>-82.427400000000006</v>
      </c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</row>
    <row r="16" spans="1:59" x14ac:dyDescent="0.25">
      <c r="A16" s="25">
        <v>1574</v>
      </c>
      <c r="B16" s="9" t="s">
        <v>34</v>
      </c>
      <c r="C16" s="9" t="s">
        <v>3063</v>
      </c>
      <c r="D16" s="9" t="s">
        <v>2282</v>
      </c>
      <c r="E16" s="9" t="s">
        <v>112</v>
      </c>
      <c r="F16" s="14" t="s">
        <v>2647</v>
      </c>
      <c r="G16" s="9" t="s">
        <v>10</v>
      </c>
      <c r="H16" s="9" t="s">
        <v>37</v>
      </c>
      <c r="I16" s="9">
        <v>1</v>
      </c>
      <c r="J16" s="9">
        <v>96</v>
      </c>
      <c r="K16" s="9">
        <f t="shared" si="0"/>
        <v>576</v>
      </c>
      <c r="L16" s="9">
        <f t="shared" si="1"/>
        <v>560</v>
      </c>
      <c r="M16" s="48">
        <v>0.97222222222222221</v>
      </c>
      <c r="N16" s="9">
        <v>0</v>
      </c>
      <c r="O16" s="9">
        <v>96</v>
      </c>
      <c r="P16" s="9"/>
      <c r="Q16" s="9">
        <v>96</v>
      </c>
      <c r="R16" s="9"/>
      <c r="S16" s="9"/>
      <c r="T16" s="9"/>
      <c r="U16" s="55"/>
      <c r="V16" s="131">
        <f t="shared" si="2"/>
        <v>0.97222222222222221</v>
      </c>
      <c r="W16" s="125">
        <v>0.95660000000000001</v>
      </c>
      <c r="X16" s="14">
        <v>0.95660000000000001</v>
      </c>
      <c r="Y16" s="9">
        <v>93</v>
      </c>
      <c r="Z16" s="9">
        <v>92</v>
      </c>
      <c r="AA16" s="9">
        <v>93</v>
      </c>
      <c r="AB16" s="9">
        <v>94</v>
      </c>
      <c r="AC16" s="9">
        <v>95</v>
      </c>
      <c r="AD16" s="9">
        <v>93</v>
      </c>
      <c r="AE16" s="9" t="s">
        <v>85</v>
      </c>
      <c r="AF16" s="26"/>
      <c r="AG16" s="56">
        <v>29.645399999999999</v>
      </c>
      <c r="AH16" s="9">
        <v>-82.294200000000004</v>
      </c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</row>
    <row r="17" spans="1:59" x14ac:dyDescent="0.25">
      <c r="A17" s="25">
        <v>1071</v>
      </c>
      <c r="B17" s="9" t="s">
        <v>34</v>
      </c>
      <c r="C17" s="9" t="s">
        <v>3063</v>
      </c>
      <c r="D17" s="9" t="s">
        <v>2282</v>
      </c>
      <c r="E17" s="9" t="s">
        <v>117</v>
      </c>
      <c r="F17" s="14" t="s">
        <v>2648</v>
      </c>
      <c r="G17" s="9" t="s">
        <v>10</v>
      </c>
      <c r="H17" s="9" t="s">
        <v>37</v>
      </c>
      <c r="I17" s="9">
        <v>1</v>
      </c>
      <c r="J17" s="9">
        <v>140</v>
      </c>
      <c r="K17" s="9">
        <f t="shared" si="0"/>
        <v>840</v>
      </c>
      <c r="L17" s="9">
        <f t="shared" si="1"/>
        <v>810</v>
      </c>
      <c r="M17" s="48">
        <v>0.9642857142857143</v>
      </c>
      <c r="N17" s="9">
        <v>0</v>
      </c>
      <c r="O17" s="9">
        <v>140</v>
      </c>
      <c r="P17" s="9"/>
      <c r="Q17" s="9">
        <v>140</v>
      </c>
      <c r="R17" s="9"/>
      <c r="S17" s="9"/>
      <c r="T17" s="9"/>
      <c r="U17" s="55"/>
      <c r="V17" s="131">
        <f t="shared" si="2"/>
        <v>0.9642857142857143</v>
      </c>
      <c r="W17" s="125">
        <v>0.94399999999999995</v>
      </c>
      <c r="X17" s="14">
        <v>0.91069999999999995</v>
      </c>
      <c r="Y17" s="9">
        <v>138</v>
      </c>
      <c r="Z17" s="9">
        <v>131</v>
      </c>
      <c r="AA17" s="9">
        <v>130</v>
      </c>
      <c r="AB17" s="9">
        <v>136</v>
      </c>
      <c r="AC17" s="9">
        <v>137</v>
      </c>
      <c r="AD17" s="9">
        <v>138</v>
      </c>
      <c r="AE17" s="9" t="s">
        <v>120</v>
      </c>
      <c r="AF17" s="26"/>
      <c r="AG17" s="56">
        <v>29.637699999999999</v>
      </c>
      <c r="AH17" s="9">
        <v>-82.298599999999993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</row>
    <row r="18" spans="1:59" x14ac:dyDescent="0.25">
      <c r="A18" s="25">
        <v>896</v>
      </c>
      <c r="B18" s="9" t="s">
        <v>34</v>
      </c>
      <c r="C18" s="9" t="s">
        <v>3063</v>
      </c>
      <c r="D18" s="9" t="s">
        <v>2282</v>
      </c>
      <c r="E18" s="9" t="s">
        <v>121</v>
      </c>
      <c r="F18" s="14" t="s">
        <v>2649</v>
      </c>
      <c r="G18" s="9" t="s">
        <v>10</v>
      </c>
      <c r="H18" s="9" t="s">
        <v>37</v>
      </c>
      <c r="I18" s="9">
        <v>1</v>
      </c>
      <c r="J18" s="9">
        <v>91</v>
      </c>
      <c r="K18" s="9">
        <f t="shared" si="0"/>
        <v>546</v>
      </c>
      <c r="L18" s="9">
        <f t="shared" si="1"/>
        <v>513</v>
      </c>
      <c r="M18" s="48">
        <v>0.93956043956043955</v>
      </c>
      <c r="N18" s="9">
        <v>0</v>
      </c>
      <c r="O18" s="9">
        <v>91</v>
      </c>
      <c r="P18" s="9"/>
      <c r="Q18" s="9">
        <v>91</v>
      </c>
      <c r="R18" s="9"/>
      <c r="S18" s="9"/>
      <c r="T18" s="9"/>
      <c r="U18" s="55"/>
      <c r="V18" s="131">
        <f t="shared" si="2"/>
        <v>0.93956043956043955</v>
      </c>
      <c r="W18" s="125">
        <v>0.84619999999999995</v>
      </c>
      <c r="X18" s="14">
        <v>0.87909999999999999</v>
      </c>
      <c r="Y18" s="9">
        <v>89</v>
      </c>
      <c r="Z18" s="9">
        <v>88</v>
      </c>
      <c r="AA18" s="9">
        <v>86</v>
      </c>
      <c r="AB18" s="9">
        <v>84</v>
      </c>
      <c r="AC18" s="9">
        <v>84</v>
      </c>
      <c r="AD18" s="9">
        <v>82</v>
      </c>
      <c r="AE18" s="9" t="s">
        <v>123</v>
      </c>
      <c r="AF18" s="26"/>
      <c r="AG18" s="56">
        <v>29.647300000000001</v>
      </c>
      <c r="AH18" s="9">
        <v>-82.301599999999993</v>
      </c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</row>
    <row r="19" spans="1:59" x14ac:dyDescent="0.25">
      <c r="A19" s="25">
        <v>2845</v>
      </c>
      <c r="B19" s="9" t="s">
        <v>34</v>
      </c>
      <c r="C19" s="9" t="s">
        <v>3066</v>
      </c>
      <c r="D19" s="9" t="s">
        <v>2283</v>
      </c>
      <c r="E19" s="9" t="s">
        <v>124</v>
      </c>
      <c r="F19" s="14" t="s">
        <v>2738</v>
      </c>
      <c r="G19" s="9" t="s">
        <v>10</v>
      </c>
      <c r="H19" s="9" t="s">
        <v>42</v>
      </c>
      <c r="I19" s="9">
        <v>1</v>
      </c>
      <c r="J19" s="9">
        <v>96</v>
      </c>
      <c r="K19" s="9">
        <f t="shared" si="0"/>
        <v>0</v>
      </c>
      <c r="L19" s="9">
        <f t="shared" si="1"/>
        <v>0</v>
      </c>
      <c r="M19" s="42">
        <v>0</v>
      </c>
      <c r="N19" s="9">
        <v>0</v>
      </c>
      <c r="O19" s="9">
        <v>96</v>
      </c>
      <c r="P19" s="9"/>
      <c r="Q19" s="9">
        <v>96</v>
      </c>
      <c r="R19" s="9"/>
      <c r="S19" s="9"/>
      <c r="T19" s="9">
        <v>9</v>
      </c>
      <c r="U19" s="55"/>
      <c r="V19" s="131"/>
      <c r="W19" s="125"/>
      <c r="X19" s="14"/>
      <c r="Y19" s="9"/>
      <c r="Z19" s="9"/>
      <c r="AA19" s="9"/>
      <c r="AB19" s="9"/>
      <c r="AC19" s="9"/>
      <c r="AD19" s="9"/>
      <c r="AE19" s="9"/>
      <c r="AF19" s="26"/>
      <c r="AG19" s="56">
        <v>29.632306</v>
      </c>
      <c r="AH19" s="9">
        <v>-82.319219000000004</v>
      </c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</row>
    <row r="20" spans="1:59" x14ac:dyDescent="0.25">
      <c r="A20" s="25">
        <v>683</v>
      </c>
      <c r="B20" s="9" t="s">
        <v>34</v>
      </c>
      <c r="C20" s="9" t="s">
        <v>3064</v>
      </c>
      <c r="D20" s="9" t="s">
        <v>2284</v>
      </c>
      <c r="E20" s="9" t="s">
        <v>97</v>
      </c>
      <c r="F20" s="14" t="s">
        <v>2679</v>
      </c>
      <c r="G20" s="9" t="s">
        <v>99</v>
      </c>
      <c r="H20" s="9" t="s">
        <v>37</v>
      </c>
      <c r="I20" s="9">
        <v>1</v>
      </c>
      <c r="J20" s="9">
        <v>272</v>
      </c>
      <c r="K20" s="9">
        <f t="shared" si="0"/>
        <v>1632</v>
      </c>
      <c r="L20" s="9">
        <f t="shared" si="1"/>
        <v>1550</v>
      </c>
      <c r="M20" s="48">
        <v>0.94975490196078427</v>
      </c>
      <c r="N20" s="9">
        <v>216</v>
      </c>
      <c r="O20" s="9">
        <v>56</v>
      </c>
      <c r="P20" s="9"/>
      <c r="Q20" s="9">
        <v>56</v>
      </c>
      <c r="R20" s="9"/>
      <c r="S20" s="9"/>
      <c r="T20" s="9"/>
      <c r="U20" s="55"/>
      <c r="V20" s="131">
        <f>(Y20+Z20+AA20+AB20+AC20+AD20)/(J20*COUNTA(Y20,Z20,AA20,AB20,AC20,AD20))</f>
        <v>0.94975490196078427</v>
      </c>
      <c r="W20" s="125">
        <v>0.88660000000000005</v>
      </c>
      <c r="X20" s="14">
        <v>0.8407</v>
      </c>
      <c r="Y20" s="9">
        <v>264</v>
      </c>
      <c r="Z20" s="9">
        <v>266</v>
      </c>
      <c r="AA20" s="9">
        <v>264</v>
      </c>
      <c r="AB20" s="9">
        <v>256</v>
      </c>
      <c r="AC20" s="9">
        <v>251</v>
      </c>
      <c r="AD20" s="9">
        <v>249</v>
      </c>
      <c r="AE20" s="9" t="s">
        <v>96</v>
      </c>
      <c r="AF20" s="26"/>
      <c r="AG20" s="56">
        <v>29.616464000000001</v>
      </c>
      <c r="AH20" s="9">
        <v>-82.388191000000006</v>
      </c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</row>
    <row r="21" spans="1:59" ht="13.8" thickBot="1" x14ac:dyDescent="0.3">
      <c r="A21" s="40">
        <v>259</v>
      </c>
      <c r="B21" s="34" t="s">
        <v>34</v>
      </c>
      <c r="C21" s="9" t="s">
        <v>3064</v>
      </c>
      <c r="D21" s="9" t="s">
        <v>2284</v>
      </c>
      <c r="E21" s="34" t="s">
        <v>107</v>
      </c>
      <c r="F21" s="17" t="s">
        <v>2869</v>
      </c>
      <c r="G21" s="34" t="s">
        <v>99</v>
      </c>
      <c r="H21" s="34" t="s">
        <v>37</v>
      </c>
      <c r="I21" s="34">
        <v>1</v>
      </c>
      <c r="J21" s="34">
        <v>178</v>
      </c>
      <c r="K21" s="34">
        <f t="shared" si="0"/>
        <v>1068</v>
      </c>
      <c r="L21" s="34">
        <f t="shared" si="1"/>
        <v>1019</v>
      </c>
      <c r="M21" s="79">
        <v>0.95411985018726597</v>
      </c>
      <c r="N21" s="34">
        <v>178</v>
      </c>
      <c r="O21" s="34">
        <v>178</v>
      </c>
      <c r="P21" s="34"/>
      <c r="Q21" s="34">
        <v>178</v>
      </c>
      <c r="R21" s="34"/>
      <c r="S21" s="34"/>
      <c r="T21" s="34"/>
      <c r="U21" s="112"/>
      <c r="V21" s="132">
        <f>(Y21+Z21+AA21+AB21+AC21+AD21)/(J21*COUNTA(Y21,Z21,AA21,AB21,AC21,AD21))</f>
        <v>0.95411985018726597</v>
      </c>
      <c r="W21" s="126">
        <v>0.89610000000000001</v>
      </c>
      <c r="X21" s="17">
        <v>0.88109999999999999</v>
      </c>
      <c r="Y21" s="34">
        <v>170</v>
      </c>
      <c r="Z21" s="34">
        <v>171</v>
      </c>
      <c r="AA21" s="34">
        <v>170</v>
      </c>
      <c r="AB21" s="34">
        <v>172</v>
      </c>
      <c r="AC21" s="34">
        <v>172</v>
      </c>
      <c r="AD21" s="34">
        <v>164</v>
      </c>
      <c r="AE21" s="34" t="s">
        <v>111</v>
      </c>
      <c r="AF21" s="41"/>
      <c r="AG21" s="56">
        <v>29.649899999999999</v>
      </c>
      <c r="AH21" s="9">
        <v>-82.407200000000003</v>
      </c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</row>
    <row r="22" spans="1:59" ht="13.8" thickTop="1" x14ac:dyDescent="0.25">
      <c r="A22" s="103">
        <v>58</v>
      </c>
      <c r="B22" s="89" t="s">
        <v>126</v>
      </c>
      <c r="C22" s="9" t="s">
        <v>3067</v>
      </c>
      <c r="D22" s="9" t="s">
        <v>2282</v>
      </c>
      <c r="E22" s="89" t="s">
        <v>129</v>
      </c>
      <c r="F22" s="90" t="s">
        <v>2739</v>
      </c>
      <c r="G22" s="89" t="s">
        <v>10</v>
      </c>
      <c r="H22" s="89" t="s">
        <v>37</v>
      </c>
      <c r="I22" s="89">
        <v>1</v>
      </c>
      <c r="J22" s="89">
        <v>50</v>
      </c>
      <c r="K22" s="89">
        <f t="shared" si="0"/>
        <v>300</v>
      </c>
      <c r="L22" s="89">
        <f t="shared" si="1"/>
        <v>298</v>
      </c>
      <c r="M22" s="91">
        <v>0.99333333333333329</v>
      </c>
      <c r="N22" s="89">
        <v>0</v>
      </c>
      <c r="O22" s="89">
        <v>50</v>
      </c>
      <c r="P22" s="89"/>
      <c r="Q22" s="89">
        <v>50</v>
      </c>
      <c r="R22" s="89"/>
      <c r="S22" s="89"/>
      <c r="T22" s="89"/>
      <c r="U22" s="113"/>
      <c r="V22" s="133">
        <f>(Y22+Z22+AA22+AB22+AC22+AD22)/(J22*COUNTA(Y22,Z22,AA22,AB22,AC22,AD22))</f>
        <v>0.99333333333333329</v>
      </c>
      <c r="W22" s="127">
        <v>0.99670000000000003</v>
      </c>
      <c r="X22" s="90">
        <v>1</v>
      </c>
      <c r="Y22" s="89">
        <v>50</v>
      </c>
      <c r="Z22" s="89">
        <v>50</v>
      </c>
      <c r="AA22" s="89">
        <v>50</v>
      </c>
      <c r="AB22" s="89">
        <v>50</v>
      </c>
      <c r="AC22" s="89">
        <v>49</v>
      </c>
      <c r="AD22" s="89">
        <v>49</v>
      </c>
      <c r="AE22" s="89" t="s">
        <v>131</v>
      </c>
      <c r="AF22" s="104">
        <v>50</v>
      </c>
      <c r="AG22" s="56">
        <v>30.2744</v>
      </c>
      <c r="AH22" s="9">
        <v>-82.122299999999996</v>
      </c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</row>
    <row r="23" spans="1:59" ht="13.8" thickBot="1" x14ac:dyDescent="0.3">
      <c r="A23" s="27">
        <v>2924</v>
      </c>
      <c r="B23" s="19" t="s">
        <v>126</v>
      </c>
      <c r="C23" s="9" t="s">
        <v>3068</v>
      </c>
      <c r="D23" s="9" t="s">
        <v>2283</v>
      </c>
      <c r="E23" s="19" t="s">
        <v>127</v>
      </c>
      <c r="F23" s="15" t="s">
        <v>2985</v>
      </c>
      <c r="G23" s="19" t="s">
        <v>10</v>
      </c>
      <c r="H23" s="19" t="s">
        <v>42</v>
      </c>
      <c r="I23" s="19">
        <v>1</v>
      </c>
      <c r="J23" s="19">
        <v>30</v>
      </c>
      <c r="K23" s="19">
        <f t="shared" si="0"/>
        <v>0</v>
      </c>
      <c r="L23" s="19">
        <f t="shared" si="1"/>
        <v>0</v>
      </c>
      <c r="M23" s="92">
        <v>0</v>
      </c>
      <c r="N23" s="19"/>
      <c r="O23" s="19">
        <v>30</v>
      </c>
      <c r="P23" s="19"/>
      <c r="Q23" s="19">
        <v>30</v>
      </c>
      <c r="R23" s="19"/>
      <c r="S23" s="19"/>
      <c r="T23" s="19"/>
      <c r="U23" s="114"/>
      <c r="V23" s="134"/>
      <c r="W23" s="128"/>
      <c r="X23" s="15"/>
      <c r="Y23" s="19"/>
      <c r="Z23" s="19"/>
      <c r="AA23" s="19"/>
      <c r="AB23" s="19"/>
      <c r="AC23" s="19"/>
      <c r="AD23" s="19"/>
      <c r="AE23" s="19"/>
      <c r="AF23" s="28"/>
      <c r="AG23" s="56">
        <v>30.274139000000002</v>
      </c>
      <c r="AH23" s="9">
        <v>-82.118311000000006</v>
      </c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</row>
    <row r="24" spans="1:59" ht="13.8" thickTop="1" x14ac:dyDescent="0.25">
      <c r="A24" s="29">
        <v>1175</v>
      </c>
      <c r="B24" s="12" t="s">
        <v>132</v>
      </c>
      <c r="C24" s="9" t="s">
        <v>3069</v>
      </c>
      <c r="D24" s="9" t="s">
        <v>2280</v>
      </c>
      <c r="E24" s="12" t="s">
        <v>169</v>
      </c>
      <c r="F24" s="13" t="s">
        <v>2740</v>
      </c>
      <c r="G24" s="12" t="s">
        <v>9</v>
      </c>
      <c r="H24" s="12" t="s">
        <v>37</v>
      </c>
      <c r="I24" s="12">
        <v>1</v>
      </c>
      <c r="J24" s="12">
        <v>150</v>
      </c>
      <c r="K24" s="12">
        <f t="shared" si="0"/>
        <v>900</v>
      </c>
      <c r="L24" s="12">
        <f t="shared" si="1"/>
        <v>879</v>
      </c>
      <c r="M24" s="60">
        <v>0.97666666666666668</v>
      </c>
      <c r="N24" s="12">
        <v>0</v>
      </c>
      <c r="O24" s="12">
        <v>150</v>
      </c>
      <c r="P24" s="12">
        <v>120</v>
      </c>
      <c r="Q24" s="12">
        <v>30</v>
      </c>
      <c r="R24" s="12"/>
      <c r="S24" s="12"/>
      <c r="T24" s="12"/>
      <c r="U24" s="115"/>
      <c r="V24" s="8">
        <f t="shared" ref="V24:V35" si="3">(Y24+Z24+AA24+AB24+AC24+AD24)/(J24*COUNTA(Y24,Z24,AA24,AB24,AC24,AD24))</f>
        <v>0.97666666666666668</v>
      </c>
      <c r="W24" s="10">
        <v>0.9889</v>
      </c>
      <c r="X24" s="13">
        <v>0.99</v>
      </c>
      <c r="Y24" s="12">
        <v>148</v>
      </c>
      <c r="Z24" s="12">
        <v>149</v>
      </c>
      <c r="AA24" s="12">
        <v>144</v>
      </c>
      <c r="AB24" s="12">
        <v>146</v>
      </c>
      <c r="AC24" s="12">
        <v>144</v>
      </c>
      <c r="AD24" s="12">
        <v>148</v>
      </c>
      <c r="AE24" s="12" t="s">
        <v>172</v>
      </c>
      <c r="AF24" s="30"/>
      <c r="AG24" s="56">
        <v>30.182400000000001</v>
      </c>
      <c r="AH24" s="9">
        <v>-85.673299999999998</v>
      </c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</row>
    <row r="25" spans="1:59" x14ac:dyDescent="0.25">
      <c r="A25" s="35">
        <v>1149</v>
      </c>
      <c r="B25" s="9" t="s">
        <v>132</v>
      </c>
      <c r="C25" s="9" t="s">
        <v>3070</v>
      </c>
      <c r="D25" s="9" t="s">
        <v>2282</v>
      </c>
      <c r="E25" s="9" t="s">
        <v>133</v>
      </c>
      <c r="F25" s="14" t="s">
        <v>2870</v>
      </c>
      <c r="G25" s="36" t="s">
        <v>10</v>
      </c>
      <c r="H25" s="9" t="s">
        <v>37</v>
      </c>
      <c r="I25" s="9">
        <v>1</v>
      </c>
      <c r="J25" s="9">
        <v>200</v>
      </c>
      <c r="K25" s="9">
        <f t="shared" si="0"/>
        <v>1200</v>
      </c>
      <c r="L25" s="9">
        <f t="shared" si="1"/>
        <v>1191</v>
      </c>
      <c r="M25" s="48">
        <v>0.99250000000000005</v>
      </c>
      <c r="N25" s="9">
        <v>0</v>
      </c>
      <c r="O25" s="9">
        <v>200</v>
      </c>
      <c r="P25" s="9"/>
      <c r="Q25" s="9">
        <v>200</v>
      </c>
      <c r="R25" s="9"/>
      <c r="S25" s="9"/>
      <c r="T25" s="9"/>
      <c r="U25" s="116"/>
      <c r="V25" s="131">
        <f t="shared" si="3"/>
        <v>0.99250000000000005</v>
      </c>
      <c r="W25" s="125">
        <v>0.98060000000000003</v>
      </c>
      <c r="X25" s="14">
        <v>0.95579999999999998</v>
      </c>
      <c r="Y25" s="9">
        <v>197</v>
      </c>
      <c r="Z25" s="9">
        <v>200</v>
      </c>
      <c r="AA25" s="9">
        <v>197</v>
      </c>
      <c r="AB25" s="9">
        <v>199</v>
      </c>
      <c r="AC25" s="9">
        <v>199</v>
      </c>
      <c r="AD25" s="9">
        <v>199</v>
      </c>
      <c r="AE25" s="9" t="s">
        <v>137</v>
      </c>
      <c r="AF25" s="26"/>
      <c r="AG25" s="56">
        <v>30.183</v>
      </c>
      <c r="AH25" s="9">
        <v>-85.691900000000004</v>
      </c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</row>
    <row r="26" spans="1:59" x14ac:dyDescent="0.25">
      <c r="A26" s="25">
        <v>1482</v>
      </c>
      <c r="B26" s="9" t="s">
        <v>132</v>
      </c>
      <c r="C26" s="9" t="s">
        <v>3070</v>
      </c>
      <c r="D26" s="9" t="s">
        <v>2282</v>
      </c>
      <c r="E26" s="9" t="s">
        <v>138</v>
      </c>
      <c r="F26" s="14" t="s">
        <v>2741</v>
      </c>
      <c r="G26" s="9" t="s">
        <v>10</v>
      </c>
      <c r="H26" s="9" t="s">
        <v>37</v>
      </c>
      <c r="I26" s="9">
        <v>1</v>
      </c>
      <c r="J26" s="9">
        <v>120</v>
      </c>
      <c r="K26" s="9">
        <f t="shared" si="0"/>
        <v>720</v>
      </c>
      <c r="L26" s="9">
        <f t="shared" si="1"/>
        <v>713</v>
      </c>
      <c r="M26" s="48">
        <v>0.99027777777777781</v>
      </c>
      <c r="N26" s="9">
        <v>0</v>
      </c>
      <c r="O26" s="9">
        <v>120</v>
      </c>
      <c r="P26" s="9"/>
      <c r="Q26" s="9">
        <v>120</v>
      </c>
      <c r="R26" s="9"/>
      <c r="S26" s="9"/>
      <c r="T26" s="9"/>
      <c r="U26" s="117"/>
      <c r="V26" s="131">
        <f t="shared" si="3"/>
        <v>0.99027777777777781</v>
      </c>
      <c r="W26" s="125">
        <v>0.98060000000000003</v>
      </c>
      <c r="X26" s="14">
        <v>0.97219999999999995</v>
      </c>
      <c r="Y26" s="9">
        <v>119</v>
      </c>
      <c r="Z26" s="9">
        <v>119</v>
      </c>
      <c r="AA26" s="9">
        <v>119</v>
      </c>
      <c r="AB26" s="9">
        <v>118</v>
      </c>
      <c r="AC26" s="9">
        <v>119</v>
      </c>
      <c r="AD26" s="9">
        <v>119</v>
      </c>
      <c r="AE26" s="9" t="s">
        <v>137</v>
      </c>
      <c r="AF26" s="26"/>
      <c r="AG26" s="56">
        <v>30.183</v>
      </c>
      <c r="AH26" s="9">
        <v>-85.691900000000004</v>
      </c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</row>
    <row r="27" spans="1:59" x14ac:dyDescent="0.25">
      <c r="A27" s="25">
        <v>2463</v>
      </c>
      <c r="B27" s="9" t="s">
        <v>132</v>
      </c>
      <c r="C27" s="9" t="s">
        <v>3070</v>
      </c>
      <c r="D27" s="9" t="s">
        <v>2282</v>
      </c>
      <c r="E27" s="9" t="s">
        <v>142</v>
      </c>
      <c r="F27" s="14" t="s">
        <v>3043</v>
      </c>
      <c r="G27" s="9" t="s">
        <v>10</v>
      </c>
      <c r="H27" s="9" t="s">
        <v>37</v>
      </c>
      <c r="I27" s="9">
        <v>1</v>
      </c>
      <c r="J27" s="9">
        <v>94</v>
      </c>
      <c r="K27" s="9">
        <f t="shared" si="0"/>
        <v>564</v>
      </c>
      <c r="L27" s="9">
        <f t="shared" si="1"/>
        <v>537</v>
      </c>
      <c r="M27" s="48">
        <v>0.9521276595744681</v>
      </c>
      <c r="N27" s="9">
        <v>0</v>
      </c>
      <c r="O27" s="9">
        <v>94</v>
      </c>
      <c r="P27" s="9"/>
      <c r="Q27" s="9">
        <v>94</v>
      </c>
      <c r="R27" s="9"/>
      <c r="S27" s="9"/>
      <c r="T27" s="9">
        <v>5</v>
      </c>
      <c r="U27" s="117"/>
      <c r="V27" s="131">
        <f t="shared" si="3"/>
        <v>0.9521276595744681</v>
      </c>
      <c r="W27" s="125">
        <v>0.96809999999999996</v>
      </c>
      <c r="X27" s="14">
        <v>0.99109999999999998</v>
      </c>
      <c r="Y27" s="9">
        <v>90</v>
      </c>
      <c r="Z27" s="9">
        <v>89</v>
      </c>
      <c r="AA27" s="9">
        <v>88</v>
      </c>
      <c r="AB27" s="9">
        <v>90</v>
      </c>
      <c r="AC27" s="9">
        <v>90</v>
      </c>
      <c r="AD27" s="9">
        <v>90</v>
      </c>
      <c r="AE27" s="9" t="s">
        <v>96</v>
      </c>
      <c r="AF27" s="26">
        <v>94</v>
      </c>
      <c r="AG27" s="56">
        <v>30.19</v>
      </c>
      <c r="AH27" s="9">
        <v>-85.704999999999998</v>
      </c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</row>
    <row r="28" spans="1:59" x14ac:dyDescent="0.25">
      <c r="A28" s="25">
        <v>2534</v>
      </c>
      <c r="B28" s="9" t="s">
        <v>132</v>
      </c>
      <c r="C28" s="9" t="s">
        <v>3070</v>
      </c>
      <c r="D28" s="9" t="s">
        <v>2282</v>
      </c>
      <c r="E28" s="9" t="s">
        <v>144</v>
      </c>
      <c r="F28" s="14" t="s">
        <v>2645</v>
      </c>
      <c r="G28" s="9" t="s">
        <v>10</v>
      </c>
      <c r="H28" s="9" t="s">
        <v>37</v>
      </c>
      <c r="I28" s="9">
        <v>1</v>
      </c>
      <c r="J28" s="9">
        <v>100</v>
      </c>
      <c r="K28" s="9">
        <f t="shared" si="0"/>
        <v>600</v>
      </c>
      <c r="L28" s="9">
        <f t="shared" si="1"/>
        <v>567</v>
      </c>
      <c r="M28" s="48">
        <v>0.94499999999999995</v>
      </c>
      <c r="N28" s="9">
        <v>0</v>
      </c>
      <c r="O28" s="9">
        <v>100</v>
      </c>
      <c r="P28" s="9"/>
      <c r="Q28" s="9">
        <v>100</v>
      </c>
      <c r="R28" s="9"/>
      <c r="S28" s="9"/>
      <c r="T28" s="9">
        <v>10</v>
      </c>
      <c r="U28" s="117"/>
      <c r="V28" s="131">
        <f t="shared" si="3"/>
        <v>0.94499999999999995</v>
      </c>
      <c r="W28" s="125">
        <v>0.98329999999999995</v>
      </c>
      <c r="X28" s="14">
        <v>0.97670000000000001</v>
      </c>
      <c r="Y28" s="9">
        <v>89</v>
      </c>
      <c r="Z28" s="9">
        <v>93</v>
      </c>
      <c r="AA28" s="9">
        <v>96</v>
      </c>
      <c r="AB28" s="9">
        <v>95</v>
      </c>
      <c r="AC28" s="9">
        <v>96</v>
      </c>
      <c r="AD28" s="9">
        <v>98</v>
      </c>
      <c r="AE28" s="9" t="s">
        <v>39</v>
      </c>
      <c r="AF28" s="26">
        <v>100</v>
      </c>
      <c r="AG28" s="56">
        <v>30.179472222222198</v>
      </c>
      <c r="AH28" s="9">
        <v>-85.652166666666702</v>
      </c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</row>
    <row r="29" spans="1:59" x14ac:dyDescent="0.25">
      <c r="A29" s="25">
        <v>2056</v>
      </c>
      <c r="B29" s="9" t="s">
        <v>132</v>
      </c>
      <c r="C29" s="9" t="s">
        <v>3070</v>
      </c>
      <c r="D29" s="9" t="s">
        <v>2282</v>
      </c>
      <c r="E29" s="9" t="s">
        <v>146</v>
      </c>
      <c r="F29" s="14" t="s">
        <v>3050</v>
      </c>
      <c r="G29" s="9" t="s">
        <v>10</v>
      </c>
      <c r="H29" s="9" t="s">
        <v>37</v>
      </c>
      <c r="I29" s="9">
        <v>1</v>
      </c>
      <c r="J29" s="9">
        <v>72</v>
      </c>
      <c r="K29" s="9">
        <f t="shared" si="0"/>
        <v>432</v>
      </c>
      <c r="L29" s="9">
        <f t="shared" si="1"/>
        <v>414</v>
      </c>
      <c r="M29" s="48">
        <v>0.95833333333333337</v>
      </c>
      <c r="N29" s="9">
        <v>0</v>
      </c>
      <c r="O29" s="9">
        <v>72</v>
      </c>
      <c r="P29" s="9"/>
      <c r="Q29" s="9">
        <v>72</v>
      </c>
      <c r="R29" s="9"/>
      <c r="S29" s="9"/>
      <c r="T29" s="9">
        <v>4</v>
      </c>
      <c r="U29" s="117"/>
      <c r="V29" s="131">
        <f t="shared" si="3"/>
        <v>0.95833333333333337</v>
      </c>
      <c r="W29" s="125">
        <v>0.94679999999999997</v>
      </c>
      <c r="X29" s="14">
        <v>0.96299999999999997</v>
      </c>
      <c r="Y29" s="9">
        <v>70</v>
      </c>
      <c r="Z29" s="9">
        <v>70</v>
      </c>
      <c r="AA29" s="9">
        <v>70</v>
      </c>
      <c r="AB29" s="9">
        <v>68</v>
      </c>
      <c r="AC29" s="9">
        <v>68</v>
      </c>
      <c r="AD29" s="9">
        <v>68</v>
      </c>
      <c r="AE29" s="9" t="s">
        <v>96</v>
      </c>
      <c r="AF29" s="26">
        <v>72</v>
      </c>
      <c r="AG29" s="56">
        <v>30.180900000000001</v>
      </c>
      <c r="AH29" s="9">
        <v>-85.688900000000004</v>
      </c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</row>
    <row r="30" spans="1:59" x14ac:dyDescent="0.25">
      <c r="A30" s="25">
        <v>2226</v>
      </c>
      <c r="B30" s="9" t="s">
        <v>132</v>
      </c>
      <c r="C30" s="9" t="s">
        <v>3070</v>
      </c>
      <c r="D30" s="9" t="s">
        <v>2282</v>
      </c>
      <c r="E30" s="9" t="s">
        <v>149</v>
      </c>
      <c r="F30" s="14" t="s">
        <v>3044</v>
      </c>
      <c r="G30" s="9" t="s">
        <v>10</v>
      </c>
      <c r="H30" s="9" t="s">
        <v>37</v>
      </c>
      <c r="I30" s="9">
        <v>1</v>
      </c>
      <c r="J30" s="9">
        <v>92</v>
      </c>
      <c r="K30" s="9">
        <f t="shared" si="0"/>
        <v>552</v>
      </c>
      <c r="L30" s="9">
        <f t="shared" si="1"/>
        <v>533</v>
      </c>
      <c r="M30" s="48">
        <v>0.96557971014492749</v>
      </c>
      <c r="N30" s="9">
        <v>0</v>
      </c>
      <c r="O30" s="9">
        <v>92</v>
      </c>
      <c r="P30" s="9"/>
      <c r="Q30" s="9">
        <v>92</v>
      </c>
      <c r="R30" s="9"/>
      <c r="S30" s="9"/>
      <c r="T30" s="9">
        <v>5</v>
      </c>
      <c r="U30" s="117"/>
      <c r="V30" s="131">
        <f t="shared" si="3"/>
        <v>0.96557971014492749</v>
      </c>
      <c r="W30" s="125">
        <v>0.93659999999999999</v>
      </c>
      <c r="X30" s="14">
        <v>0.94199999999999995</v>
      </c>
      <c r="Y30" s="9">
        <v>88</v>
      </c>
      <c r="Z30" s="9">
        <v>89</v>
      </c>
      <c r="AA30" s="9">
        <v>87</v>
      </c>
      <c r="AB30" s="9">
        <v>88</v>
      </c>
      <c r="AC30" s="9">
        <v>92</v>
      </c>
      <c r="AD30" s="9">
        <v>89</v>
      </c>
      <c r="AE30" s="9" t="s">
        <v>152</v>
      </c>
      <c r="AF30" s="26"/>
      <c r="AG30" s="56">
        <v>30.166778000000001</v>
      </c>
      <c r="AH30" s="9">
        <v>-85.633499999999998</v>
      </c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</row>
    <row r="31" spans="1:59" x14ac:dyDescent="0.25">
      <c r="A31" s="25">
        <v>1311</v>
      </c>
      <c r="B31" s="9" t="s">
        <v>132</v>
      </c>
      <c r="C31" s="9" t="s">
        <v>3070</v>
      </c>
      <c r="D31" s="9" t="s">
        <v>2282</v>
      </c>
      <c r="E31" s="9" t="s">
        <v>156</v>
      </c>
      <c r="F31" s="14" t="s">
        <v>2650</v>
      </c>
      <c r="G31" s="9" t="s">
        <v>10</v>
      </c>
      <c r="H31" s="9" t="s">
        <v>37</v>
      </c>
      <c r="I31" s="9">
        <v>1</v>
      </c>
      <c r="J31" s="9">
        <v>132</v>
      </c>
      <c r="K31" s="9">
        <f t="shared" si="0"/>
        <v>792</v>
      </c>
      <c r="L31" s="9">
        <f t="shared" si="1"/>
        <v>775</v>
      </c>
      <c r="M31" s="48">
        <v>0.97853535353535348</v>
      </c>
      <c r="N31" s="9">
        <v>0</v>
      </c>
      <c r="O31" s="9">
        <v>132</v>
      </c>
      <c r="P31" s="9"/>
      <c r="Q31" s="9">
        <v>132</v>
      </c>
      <c r="R31" s="9"/>
      <c r="S31" s="9"/>
      <c r="T31" s="9"/>
      <c r="U31" s="117"/>
      <c r="V31" s="131">
        <f t="shared" si="3"/>
        <v>0.97853535353535348</v>
      </c>
      <c r="W31" s="125">
        <v>0.98109999999999997</v>
      </c>
      <c r="X31" s="14">
        <v>0.97470000000000001</v>
      </c>
      <c r="Y31" s="9">
        <v>129</v>
      </c>
      <c r="Z31" s="9">
        <v>128</v>
      </c>
      <c r="AA31" s="9">
        <v>131</v>
      </c>
      <c r="AB31" s="9">
        <v>127</v>
      </c>
      <c r="AC31" s="9">
        <v>129</v>
      </c>
      <c r="AD31" s="9">
        <v>131</v>
      </c>
      <c r="AE31" s="9" t="s">
        <v>160</v>
      </c>
      <c r="AF31" s="26"/>
      <c r="AG31" s="56">
        <v>30.216999000000001</v>
      </c>
      <c r="AH31" s="9">
        <v>-85.645300000000006</v>
      </c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</row>
    <row r="32" spans="1:59" x14ac:dyDescent="0.25">
      <c r="A32" s="25">
        <v>2486</v>
      </c>
      <c r="B32" s="9" t="s">
        <v>132</v>
      </c>
      <c r="C32" s="9" t="s">
        <v>3070</v>
      </c>
      <c r="D32" s="9" t="s">
        <v>2282</v>
      </c>
      <c r="E32" s="9" t="s">
        <v>161</v>
      </c>
      <c r="F32" s="14" t="s">
        <v>3043</v>
      </c>
      <c r="G32" s="9" t="s">
        <v>10</v>
      </c>
      <c r="H32" s="9" t="s">
        <v>37</v>
      </c>
      <c r="I32" s="9">
        <v>1</v>
      </c>
      <c r="J32" s="9">
        <v>100</v>
      </c>
      <c r="K32" s="9">
        <f t="shared" si="0"/>
        <v>600</v>
      </c>
      <c r="L32" s="9">
        <f t="shared" si="1"/>
        <v>592</v>
      </c>
      <c r="M32" s="48">
        <v>0.98666666666666669</v>
      </c>
      <c r="N32" s="9">
        <v>0</v>
      </c>
      <c r="O32" s="9">
        <v>100</v>
      </c>
      <c r="P32" s="9"/>
      <c r="Q32" s="9">
        <v>100</v>
      </c>
      <c r="R32" s="9"/>
      <c r="S32" s="9"/>
      <c r="T32" s="9">
        <v>5</v>
      </c>
      <c r="U32" s="117"/>
      <c r="V32" s="131">
        <f t="shared" si="3"/>
        <v>0.98666666666666669</v>
      </c>
      <c r="W32" s="125">
        <v>0.97330000000000005</v>
      </c>
      <c r="X32" s="14">
        <v>0.96330000000000005</v>
      </c>
      <c r="Y32" s="9">
        <v>99</v>
      </c>
      <c r="Z32" s="9">
        <v>99</v>
      </c>
      <c r="AA32" s="9">
        <v>96</v>
      </c>
      <c r="AB32" s="9">
        <v>99</v>
      </c>
      <c r="AC32" s="9">
        <v>99</v>
      </c>
      <c r="AD32" s="9">
        <v>100</v>
      </c>
      <c r="AE32" s="9" t="s">
        <v>160</v>
      </c>
      <c r="AF32" s="26"/>
      <c r="AG32" s="56">
        <v>30.225000000000001</v>
      </c>
      <c r="AH32" s="9">
        <v>-85.652500000000003</v>
      </c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</row>
    <row r="33" spans="1:59" x14ac:dyDescent="0.25">
      <c r="A33" s="25">
        <v>2496</v>
      </c>
      <c r="B33" s="9" t="s">
        <v>132</v>
      </c>
      <c r="C33" s="9" t="s">
        <v>3070</v>
      </c>
      <c r="D33" s="9" t="s">
        <v>2282</v>
      </c>
      <c r="E33" s="9" t="s">
        <v>166</v>
      </c>
      <c r="F33" s="14" t="s">
        <v>2986</v>
      </c>
      <c r="G33" s="9" t="s">
        <v>10</v>
      </c>
      <c r="H33" s="9" t="s">
        <v>37</v>
      </c>
      <c r="I33" s="9">
        <v>1</v>
      </c>
      <c r="J33" s="9">
        <v>104</v>
      </c>
      <c r="K33" s="9">
        <f t="shared" si="0"/>
        <v>624</v>
      </c>
      <c r="L33" s="9">
        <f t="shared" si="1"/>
        <v>614</v>
      </c>
      <c r="M33" s="48">
        <v>0.98397435897435892</v>
      </c>
      <c r="N33" s="9">
        <v>0</v>
      </c>
      <c r="O33" s="9">
        <v>104</v>
      </c>
      <c r="P33" s="9"/>
      <c r="Q33" s="9">
        <v>104</v>
      </c>
      <c r="R33" s="9"/>
      <c r="S33" s="9"/>
      <c r="T33" s="9"/>
      <c r="U33" s="117"/>
      <c r="V33" s="131">
        <f t="shared" si="3"/>
        <v>0.98397435897435892</v>
      </c>
      <c r="W33" s="125">
        <v>0.96309999999999996</v>
      </c>
      <c r="X33" s="14">
        <v>0.99199999999999999</v>
      </c>
      <c r="Y33" s="9">
        <v>102</v>
      </c>
      <c r="Z33" s="9">
        <v>103</v>
      </c>
      <c r="AA33" s="9">
        <v>102</v>
      </c>
      <c r="AB33" s="9">
        <v>102</v>
      </c>
      <c r="AC33" s="9">
        <v>102</v>
      </c>
      <c r="AD33" s="9">
        <v>103</v>
      </c>
      <c r="AE33" s="9" t="s">
        <v>96</v>
      </c>
      <c r="AF33" s="26">
        <v>103</v>
      </c>
      <c r="AG33" s="56">
        <v>30.183492999999999</v>
      </c>
      <c r="AH33" s="9">
        <v>-85.774039999999999</v>
      </c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</row>
    <row r="34" spans="1:59" x14ac:dyDescent="0.25">
      <c r="A34" s="25">
        <v>1106</v>
      </c>
      <c r="B34" s="9" t="s">
        <v>132</v>
      </c>
      <c r="C34" s="9" t="s">
        <v>3070</v>
      </c>
      <c r="D34" s="9" t="s">
        <v>2282</v>
      </c>
      <c r="E34" s="9" t="s">
        <v>173</v>
      </c>
      <c r="F34" s="14" t="s">
        <v>2871</v>
      </c>
      <c r="G34" s="9" t="s">
        <v>10</v>
      </c>
      <c r="H34" s="9" t="s">
        <v>37</v>
      </c>
      <c r="I34" s="9">
        <v>1</v>
      </c>
      <c r="J34" s="9">
        <v>160</v>
      </c>
      <c r="K34" s="9">
        <f t="shared" si="0"/>
        <v>960</v>
      </c>
      <c r="L34" s="9">
        <f t="shared" si="1"/>
        <v>950</v>
      </c>
      <c r="M34" s="48">
        <v>0.98958333333333337</v>
      </c>
      <c r="N34" s="9">
        <v>0</v>
      </c>
      <c r="O34" s="9">
        <v>160</v>
      </c>
      <c r="P34" s="9"/>
      <c r="Q34" s="9">
        <v>160</v>
      </c>
      <c r="R34" s="9"/>
      <c r="S34" s="9"/>
      <c r="T34" s="9"/>
      <c r="U34" s="117"/>
      <c r="V34" s="131">
        <f t="shared" si="3"/>
        <v>0.98958333333333337</v>
      </c>
      <c r="W34" s="125">
        <v>0.98960000000000004</v>
      </c>
      <c r="X34" s="14">
        <v>0.98129999999999995</v>
      </c>
      <c r="Y34" s="9">
        <v>160</v>
      </c>
      <c r="Z34" s="9">
        <v>158</v>
      </c>
      <c r="AA34" s="9">
        <v>156</v>
      </c>
      <c r="AB34" s="9">
        <v>158</v>
      </c>
      <c r="AC34" s="9">
        <v>159</v>
      </c>
      <c r="AD34" s="9">
        <v>159</v>
      </c>
      <c r="AE34" s="9" t="s">
        <v>50</v>
      </c>
      <c r="AF34" s="26"/>
      <c r="AG34" s="56">
        <v>30.2059</v>
      </c>
      <c r="AH34" s="9">
        <v>-85.815600000000003</v>
      </c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</row>
    <row r="35" spans="1:59" x14ac:dyDescent="0.25">
      <c r="A35" s="25">
        <v>1445</v>
      </c>
      <c r="B35" s="9" t="s">
        <v>132</v>
      </c>
      <c r="C35" s="9" t="s">
        <v>3070</v>
      </c>
      <c r="D35" s="9" t="s">
        <v>2282</v>
      </c>
      <c r="E35" s="9" t="s">
        <v>178</v>
      </c>
      <c r="F35" s="14" t="s">
        <v>2651</v>
      </c>
      <c r="G35" s="9" t="s">
        <v>10</v>
      </c>
      <c r="H35" s="9" t="s">
        <v>37</v>
      </c>
      <c r="I35" s="9">
        <v>1</v>
      </c>
      <c r="J35" s="9">
        <v>56</v>
      </c>
      <c r="K35" s="9">
        <f t="shared" si="0"/>
        <v>336</v>
      </c>
      <c r="L35" s="9">
        <f t="shared" si="1"/>
        <v>332</v>
      </c>
      <c r="M35" s="48">
        <v>0.98809523809523814</v>
      </c>
      <c r="N35" s="9">
        <v>0</v>
      </c>
      <c r="O35" s="9">
        <v>56</v>
      </c>
      <c r="P35" s="9"/>
      <c r="Q35" s="9">
        <v>56</v>
      </c>
      <c r="R35" s="9"/>
      <c r="S35" s="9"/>
      <c r="T35" s="9"/>
      <c r="U35" s="117"/>
      <c r="V35" s="131">
        <f t="shared" si="3"/>
        <v>0.98809523809523814</v>
      </c>
      <c r="W35" s="125">
        <v>0.97019999999999995</v>
      </c>
      <c r="X35" s="14">
        <v>0.98209999999999997</v>
      </c>
      <c r="Y35" s="9">
        <v>56</v>
      </c>
      <c r="Z35" s="9">
        <v>56</v>
      </c>
      <c r="AA35" s="9">
        <v>54</v>
      </c>
      <c r="AB35" s="9">
        <v>54</v>
      </c>
      <c r="AC35" s="9">
        <v>56</v>
      </c>
      <c r="AD35" s="9">
        <v>56</v>
      </c>
      <c r="AE35" s="9" t="s">
        <v>180</v>
      </c>
      <c r="AF35" s="26"/>
      <c r="AG35" s="56">
        <v>30.2059</v>
      </c>
      <c r="AH35" s="9">
        <v>-85.815600000000003</v>
      </c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</row>
    <row r="36" spans="1:59" x14ac:dyDescent="0.25">
      <c r="A36" s="25">
        <v>2824</v>
      </c>
      <c r="B36" s="9" t="s">
        <v>132</v>
      </c>
      <c r="C36" s="9" t="s">
        <v>3072</v>
      </c>
      <c r="D36" s="9" t="s">
        <v>2283</v>
      </c>
      <c r="E36" s="9" t="s">
        <v>153</v>
      </c>
      <c r="F36" s="14" t="s">
        <v>2872</v>
      </c>
      <c r="G36" s="9" t="s">
        <v>10</v>
      </c>
      <c r="H36" s="9" t="s">
        <v>42</v>
      </c>
      <c r="I36" s="9">
        <v>1</v>
      </c>
      <c r="J36" s="9">
        <v>78</v>
      </c>
      <c r="K36" s="9">
        <f t="shared" si="0"/>
        <v>0</v>
      </c>
      <c r="L36" s="9">
        <f t="shared" si="1"/>
        <v>0</v>
      </c>
      <c r="M36" s="42">
        <v>0</v>
      </c>
      <c r="N36" s="9">
        <v>0</v>
      </c>
      <c r="O36" s="9">
        <v>78</v>
      </c>
      <c r="P36" s="9"/>
      <c r="Q36" s="9">
        <v>78</v>
      </c>
      <c r="R36" s="9"/>
      <c r="S36" s="9"/>
      <c r="T36" s="9">
        <v>4</v>
      </c>
      <c r="U36" s="117"/>
      <c r="V36" s="131"/>
      <c r="W36" s="56"/>
      <c r="X36" s="9"/>
      <c r="Y36" s="9"/>
      <c r="Z36" s="9"/>
      <c r="AA36" s="9"/>
      <c r="AB36" s="9"/>
      <c r="AC36" s="9"/>
      <c r="AD36" s="9"/>
      <c r="AE36" s="9"/>
      <c r="AF36" s="26"/>
      <c r="AG36" s="56">
        <v>30.1813222222222</v>
      </c>
      <c r="AH36" s="9">
        <v>-85.8006305555556</v>
      </c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</row>
    <row r="37" spans="1:59" x14ac:dyDescent="0.25">
      <c r="A37" s="25">
        <v>2627</v>
      </c>
      <c r="B37" s="9" t="s">
        <v>132</v>
      </c>
      <c r="C37" s="9" t="s">
        <v>3072</v>
      </c>
      <c r="D37" s="9" t="s">
        <v>2283</v>
      </c>
      <c r="E37" s="9" t="s">
        <v>155</v>
      </c>
      <c r="F37" s="14" t="s">
        <v>2738</v>
      </c>
      <c r="G37" s="9" t="s">
        <v>10</v>
      </c>
      <c r="H37" s="9" t="s">
        <v>42</v>
      </c>
      <c r="I37" s="9">
        <v>1</v>
      </c>
      <c r="J37" s="9">
        <v>92</v>
      </c>
      <c r="K37" s="9">
        <f t="shared" si="0"/>
        <v>0</v>
      </c>
      <c r="L37" s="9">
        <f t="shared" si="1"/>
        <v>0</v>
      </c>
      <c r="M37" s="42">
        <v>0</v>
      </c>
      <c r="N37" s="9">
        <v>0</v>
      </c>
      <c r="O37" s="9">
        <v>92</v>
      </c>
      <c r="P37" s="9"/>
      <c r="Q37" s="9">
        <v>92</v>
      </c>
      <c r="R37" s="9"/>
      <c r="S37" s="9"/>
      <c r="T37" s="9">
        <v>5</v>
      </c>
      <c r="U37" s="117"/>
      <c r="V37" s="131"/>
      <c r="W37" s="56"/>
      <c r="X37" s="9"/>
      <c r="Y37" s="9"/>
      <c r="Z37" s="9"/>
      <c r="AA37" s="9"/>
      <c r="AB37" s="9"/>
      <c r="AC37" s="9"/>
      <c r="AD37" s="9"/>
      <c r="AE37" s="9"/>
      <c r="AF37" s="26"/>
      <c r="AG37" s="56">
        <v>30.223452999999999</v>
      </c>
      <c r="AH37" s="9">
        <v>-85.652591999999999</v>
      </c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</row>
    <row r="38" spans="1:59" ht="13.8" thickBot="1" x14ac:dyDescent="0.3">
      <c r="A38" s="40">
        <v>684</v>
      </c>
      <c r="B38" s="34" t="s">
        <v>132</v>
      </c>
      <c r="C38" s="9" t="s">
        <v>3071</v>
      </c>
      <c r="D38" s="9" t="s">
        <v>2284</v>
      </c>
      <c r="E38" s="34" t="s">
        <v>163</v>
      </c>
      <c r="F38" s="17" t="s">
        <v>2873</v>
      </c>
      <c r="G38" s="34" t="s">
        <v>99</v>
      </c>
      <c r="H38" s="34" t="s">
        <v>37</v>
      </c>
      <c r="I38" s="34">
        <v>1</v>
      </c>
      <c r="J38" s="34">
        <v>200</v>
      </c>
      <c r="K38" s="34">
        <f t="shared" si="0"/>
        <v>1200</v>
      </c>
      <c r="L38" s="34">
        <f t="shared" si="1"/>
        <v>1153</v>
      </c>
      <c r="M38" s="79">
        <v>0.96083333333333332</v>
      </c>
      <c r="N38" s="34">
        <v>160</v>
      </c>
      <c r="O38" s="34">
        <v>40</v>
      </c>
      <c r="P38" s="34"/>
      <c r="Q38" s="34">
        <v>40</v>
      </c>
      <c r="R38" s="34"/>
      <c r="S38" s="34"/>
      <c r="T38" s="34"/>
      <c r="U38" s="118"/>
      <c r="V38" s="132">
        <f>(Y38+Z38+AA38+AB38+AC38+AD38)/(J38*COUNTA(Y38,Z38,AA38,AB38,AC38,AD38))</f>
        <v>0.96083333333333332</v>
      </c>
      <c r="W38" s="126">
        <v>0.96</v>
      </c>
      <c r="X38" s="17">
        <v>0.97499999999999998</v>
      </c>
      <c r="Y38" s="34">
        <v>192</v>
      </c>
      <c r="Z38" s="34">
        <v>192</v>
      </c>
      <c r="AA38" s="34">
        <v>190</v>
      </c>
      <c r="AB38" s="34">
        <v>192</v>
      </c>
      <c r="AC38" s="34">
        <v>193</v>
      </c>
      <c r="AD38" s="34">
        <v>194</v>
      </c>
      <c r="AE38" s="34" t="s">
        <v>96</v>
      </c>
      <c r="AF38" s="41"/>
      <c r="AG38" s="56">
        <v>30.228400000000001</v>
      </c>
      <c r="AH38" s="9">
        <v>-85.658799999999999</v>
      </c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</row>
    <row r="39" spans="1:59" ht="13.8" thickTop="1" x14ac:dyDescent="0.25">
      <c r="A39" s="103">
        <v>1347</v>
      </c>
      <c r="B39" s="89" t="s">
        <v>181</v>
      </c>
      <c r="C39" s="9" t="s">
        <v>3073</v>
      </c>
      <c r="D39" s="9" t="s">
        <v>2282</v>
      </c>
      <c r="E39" s="89" t="s">
        <v>185</v>
      </c>
      <c r="F39" s="90" t="s">
        <v>2650</v>
      </c>
      <c r="G39" s="89" t="s">
        <v>10</v>
      </c>
      <c r="H39" s="89" t="s">
        <v>37</v>
      </c>
      <c r="I39" s="89">
        <v>1</v>
      </c>
      <c r="J39" s="89">
        <v>120</v>
      </c>
      <c r="K39" s="89">
        <f t="shared" si="0"/>
        <v>720</v>
      </c>
      <c r="L39" s="89">
        <f t="shared" si="1"/>
        <v>595</v>
      </c>
      <c r="M39" s="91">
        <v>0.82638888888888884</v>
      </c>
      <c r="N39" s="89">
        <v>0</v>
      </c>
      <c r="O39" s="89">
        <v>120</v>
      </c>
      <c r="P39" s="89"/>
      <c r="Q39" s="89">
        <v>120</v>
      </c>
      <c r="R39" s="89"/>
      <c r="S39" s="89"/>
      <c r="T39" s="89"/>
      <c r="U39" s="113"/>
      <c r="V39" s="133">
        <f>(Y39+Z39+AA39+AB39+AC39+AD39)/(J39*COUNTA(Y39,Z39,AA39,AB39,AC39,AD39))</f>
        <v>0.82638888888888884</v>
      </c>
      <c r="W39" s="127">
        <v>0.91390000000000005</v>
      </c>
      <c r="X39" s="90">
        <v>0.88890000000000002</v>
      </c>
      <c r="Y39" s="89">
        <v>107</v>
      </c>
      <c r="Z39" s="89">
        <v>103</v>
      </c>
      <c r="AA39" s="89">
        <v>102</v>
      </c>
      <c r="AB39" s="89">
        <v>103</v>
      </c>
      <c r="AC39" s="89">
        <v>91</v>
      </c>
      <c r="AD39" s="89">
        <v>89</v>
      </c>
      <c r="AE39" s="89" t="s">
        <v>188</v>
      </c>
      <c r="AF39" s="104"/>
      <c r="AG39" s="56">
        <v>29.934999999999999</v>
      </c>
      <c r="AH39" s="9">
        <v>-82.105000000000004</v>
      </c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</row>
    <row r="40" spans="1:59" ht="13.8" thickBot="1" x14ac:dyDescent="0.3">
      <c r="A40" s="27">
        <v>2920</v>
      </c>
      <c r="B40" s="19" t="s">
        <v>181</v>
      </c>
      <c r="C40" s="9" t="s">
        <v>3074</v>
      </c>
      <c r="D40" s="9" t="s">
        <v>2640</v>
      </c>
      <c r="E40" s="19" t="s">
        <v>182</v>
      </c>
      <c r="F40" s="15" t="s">
        <v>2701</v>
      </c>
      <c r="G40" s="19" t="s">
        <v>10</v>
      </c>
      <c r="H40" s="19" t="s">
        <v>184</v>
      </c>
      <c r="I40" s="19">
        <v>1</v>
      </c>
      <c r="J40" s="19">
        <v>30</v>
      </c>
      <c r="K40" s="19">
        <f t="shared" si="0"/>
        <v>60</v>
      </c>
      <c r="L40" s="19">
        <f t="shared" si="1"/>
        <v>51</v>
      </c>
      <c r="M40" s="93">
        <v>0.85</v>
      </c>
      <c r="N40" s="19"/>
      <c r="O40" s="19">
        <v>30</v>
      </c>
      <c r="P40" s="19"/>
      <c r="Q40" s="19">
        <v>30</v>
      </c>
      <c r="R40" s="19"/>
      <c r="S40" s="19"/>
      <c r="T40" s="19"/>
      <c r="U40" s="114"/>
      <c r="V40" s="134">
        <f>(Y40+Z40+AA40+AB40+AC40+AD40)/(J40*COUNTA(Y40,Z40,AA40,AB40,AC40,AD40))</f>
        <v>0.85</v>
      </c>
      <c r="W40" s="128"/>
      <c r="X40" s="15"/>
      <c r="Y40" s="19">
        <v>25</v>
      </c>
      <c r="Z40" s="19">
        <v>26</v>
      </c>
      <c r="AA40" s="19"/>
      <c r="AB40" s="19"/>
      <c r="AC40" s="19"/>
      <c r="AD40" s="19"/>
      <c r="AE40" s="19"/>
      <c r="AF40" s="28"/>
      <c r="AG40" s="56"/>
      <c r="AH40" s="9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</row>
    <row r="41" spans="1:59" ht="13.8" thickTop="1" x14ac:dyDescent="0.25">
      <c r="A41" s="29">
        <v>355</v>
      </c>
      <c r="B41" s="12" t="s">
        <v>189</v>
      </c>
      <c r="C41" s="9" t="s">
        <v>3075</v>
      </c>
      <c r="D41" s="9" t="s">
        <v>2280</v>
      </c>
      <c r="E41" s="12" t="s">
        <v>203</v>
      </c>
      <c r="F41" s="13" t="s">
        <v>2652</v>
      </c>
      <c r="G41" s="12" t="s">
        <v>9</v>
      </c>
      <c r="H41" s="12" t="s">
        <v>37</v>
      </c>
      <c r="I41" s="12">
        <v>1</v>
      </c>
      <c r="J41" s="12">
        <v>216</v>
      </c>
      <c r="K41" s="12">
        <f t="shared" si="0"/>
        <v>1296</v>
      </c>
      <c r="L41" s="12">
        <f t="shared" si="1"/>
        <v>1283</v>
      </c>
      <c r="M41" s="60">
        <v>0.98996913580246915</v>
      </c>
      <c r="N41" s="12">
        <v>0</v>
      </c>
      <c r="O41" s="12">
        <v>216</v>
      </c>
      <c r="P41" s="12">
        <v>216</v>
      </c>
      <c r="Q41" s="12"/>
      <c r="R41" s="12"/>
      <c r="S41" s="12"/>
      <c r="T41" s="12"/>
      <c r="U41" s="115"/>
      <c r="V41" s="8">
        <f>(Y41+Z41+AA41+AB41+AC41+AD41)/(J41*COUNTA(Y41,Z41,AA41,AB41,AC41,AD41))</f>
        <v>0.98996913580246915</v>
      </c>
      <c r="W41" s="10">
        <v>0.98519999999999996</v>
      </c>
      <c r="X41" s="13">
        <v>0.97960000000000003</v>
      </c>
      <c r="Y41" s="12">
        <v>213</v>
      </c>
      <c r="Z41" s="12">
        <v>211</v>
      </c>
      <c r="AA41" s="12">
        <v>214</v>
      </c>
      <c r="AB41" s="12">
        <v>215</v>
      </c>
      <c r="AC41" s="12">
        <v>214</v>
      </c>
      <c r="AD41" s="12">
        <v>216</v>
      </c>
      <c r="AE41" s="12" t="s">
        <v>206</v>
      </c>
      <c r="AF41" s="30"/>
      <c r="AG41" s="56">
        <v>28.066199999999998</v>
      </c>
      <c r="AH41" s="9">
        <v>-80.613900000000001</v>
      </c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</row>
    <row r="42" spans="1:59" x14ac:dyDescent="0.25">
      <c r="A42" s="25">
        <v>1572</v>
      </c>
      <c r="B42" s="9" t="s">
        <v>189</v>
      </c>
      <c r="C42" s="9" t="s">
        <v>3075</v>
      </c>
      <c r="D42" s="9" t="s">
        <v>2280</v>
      </c>
      <c r="E42" s="9" t="s">
        <v>239</v>
      </c>
      <c r="F42" s="14" t="s">
        <v>2653</v>
      </c>
      <c r="G42" s="9" t="s">
        <v>9</v>
      </c>
      <c r="H42" s="9" t="s">
        <v>37</v>
      </c>
      <c r="I42" s="9">
        <v>1</v>
      </c>
      <c r="J42" s="9">
        <v>96</v>
      </c>
      <c r="K42" s="9">
        <f t="shared" si="0"/>
        <v>576</v>
      </c>
      <c r="L42" s="9">
        <f t="shared" si="1"/>
        <v>542</v>
      </c>
      <c r="M42" s="48">
        <v>0.94097222222222221</v>
      </c>
      <c r="N42" s="9">
        <v>0</v>
      </c>
      <c r="O42" s="9">
        <v>96</v>
      </c>
      <c r="P42" s="9">
        <v>77</v>
      </c>
      <c r="Q42" s="9">
        <v>19</v>
      </c>
      <c r="R42" s="9"/>
      <c r="S42" s="9"/>
      <c r="T42" s="9"/>
      <c r="U42" s="55"/>
      <c r="V42" s="131">
        <f>(Y42+Z42+AA42+AB42+AC42+AD42)/(J42*COUNTA(Y42,Z42,AA42,AB42,AC42,AD42))</f>
        <v>0.94097222222222221</v>
      </c>
      <c r="W42" s="125">
        <v>0.97399999999999998</v>
      </c>
      <c r="X42" s="14">
        <v>0.96530000000000005</v>
      </c>
      <c r="Y42" s="9">
        <v>91</v>
      </c>
      <c r="Z42" s="9">
        <v>91</v>
      </c>
      <c r="AA42" s="9">
        <v>88</v>
      </c>
      <c r="AB42" s="9">
        <v>89</v>
      </c>
      <c r="AC42" s="9">
        <v>90</v>
      </c>
      <c r="AD42" s="9">
        <v>93</v>
      </c>
      <c r="AE42" s="9" t="s">
        <v>223</v>
      </c>
      <c r="AF42" s="26"/>
      <c r="AG42" s="56">
        <v>28.6051</v>
      </c>
      <c r="AH42" s="9">
        <v>-80.818399999999997</v>
      </c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</row>
    <row r="43" spans="1:59" x14ac:dyDescent="0.25">
      <c r="A43" s="25">
        <v>2758</v>
      </c>
      <c r="B43" s="9" t="s">
        <v>189</v>
      </c>
      <c r="C43" s="9" t="s">
        <v>3079</v>
      </c>
      <c r="D43" s="9" t="s">
        <v>2281</v>
      </c>
      <c r="E43" s="9" t="s">
        <v>192</v>
      </c>
      <c r="F43" s="14" t="s">
        <v>2646</v>
      </c>
      <c r="G43" s="9" t="s">
        <v>9</v>
      </c>
      <c r="H43" s="9" t="s">
        <v>42</v>
      </c>
      <c r="I43" s="9">
        <v>1</v>
      </c>
      <c r="J43" s="9">
        <v>84</v>
      </c>
      <c r="K43" s="9">
        <f t="shared" si="0"/>
        <v>0</v>
      </c>
      <c r="L43" s="9">
        <f t="shared" si="1"/>
        <v>0</v>
      </c>
      <c r="M43" s="42">
        <v>0</v>
      </c>
      <c r="N43" s="9">
        <v>0</v>
      </c>
      <c r="O43" s="9">
        <v>84</v>
      </c>
      <c r="P43" s="9">
        <v>68</v>
      </c>
      <c r="Q43" s="9">
        <v>16</v>
      </c>
      <c r="R43" s="9"/>
      <c r="S43" s="9"/>
      <c r="T43" s="9">
        <v>5</v>
      </c>
      <c r="U43" s="117"/>
      <c r="V43" s="131"/>
      <c r="W43" s="125"/>
      <c r="X43" s="14"/>
      <c r="Y43" s="9"/>
      <c r="Z43" s="9"/>
      <c r="AA43" s="9"/>
      <c r="AB43" s="9"/>
      <c r="AC43" s="9"/>
      <c r="AD43" s="9"/>
      <c r="AE43" s="9"/>
      <c r="AF43" s="26"/>
      <c r="AG43" s="56">
        <v>28.384891669999998</v>
      </c>
      <c r="AH43" s="9">
        <v>-80.753527779999999</v>
      </c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</row>
    <row r="44" spans="1:59" ht="12.6" customHeight="1" x14ac:dyDescent="0.25">
      <c r="A44" s="25">
        <v>2957</v>
      </c>
      <c r="B44" s="9" t="s">
        <v>189</v>
      </c>
      <c r="C44" s="9" t="s">
        <v>3079</v>
      </c>
      <c r="D44" s="9" t="s">
        <v>2281</v>
      </c>
      <c r="E44" s="9" t="s">
        <v>207</v>
      </c>
      <c r="F44" s="14" t="s">
        <v>2654</v>
      </c>
      <c r="G44" s="9" t="s">
        <v>9</v>
      </c>
      <c r="H44" s="9" t="s">
        <v>42</v>
      </c>
      <c r="I44" s="9">
        <v>1</v>
      </c>
      <c r="J44" s="9">
        <v>86</v>
      </c>
      <c r="K44" s="9">
        <f t="shared" si="0"/>
        <v>0</v>
      </c>
      <c r="L44" s="9">
        <f t="shared" si="1"/>
        <v>0</v>
      </c>
      <c r="M44" s="42">
        <v>0</v>
      </c>
      <c r="N44" s="9"/>
      <c r="O44" s="9">
        <v>86</v>
      </c>
      <c r="P44" s="9">
        <v>69</v>
      </c>
      <c r="Q44" s="9">
        <v>17</v>
      </c>
      <c r="R44" s="9"/>
      <c r="S44" s="9"/>
      <c r="T44" s="9">
        <v>5</v>
      </c>
      <c r="U44" s="117"/>
      <c r="V44" s="131"/>
      <c r="W44" s="125"/>
      <c r="X44" s="14"/>
      <c r="Y44" s="9"/>
      <c r="Z44" s="9"/>
      <c r="AA44" s="9"/>
      <c r="AB44" s="9"/>
      <c r="AC44" s="9"/>
      <c r="AD44" s="9"/>
      <c r="AE44" s="9"/>
      <c r="AF44" s="26"/>
      <c r="AG44" s="56">
        <v>28.593947</v>
      </c>
      <c r="AH44" s="9">
        <v>-80.813794000000001</v>
      </c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</row>
    <row r="45" spans="1:59" x14ac:dyDescent="0.25">
      <c r="A45" s="25">
        <v>204</v>
      </c>
      <c r="B45" s="9" t="s">
        <v>189</v>
      </c>
      <c r="C45" s="9" t="s">
        <v>3076</v>
      </c>
      <c r="D45" s="9" t="s">
        <v>2286</v>
      </c>
      <c r="E45" s="9" t="s">
        <v>193</v>
      </c>
      <c r="F45" s="14" t="s">
        <v>2649</v>
      </c>
      <c r="G45" s="9" t="s">
        <v>194</v>
      </c>
      <c r="H45" s="9" t="s">
        <v>37</v>
      </c>
      <c r="I45" s="9">
        <v>1</v>
      </c>
      <c r="J45" s="9">
        <v>127</v>
      </c>
      <c r="K45" s="9">
        <f t="shared" si="0"/>
        <v>762</v>
      </c>
      <c r="L45" s="9">
        <f t="shared" si="1"/>
        <v>751</v>
      </c>
      <c r="M45" s="48">
        <v>0.98556430446194221</v>
      </c>
      <c r="N45" s="9">
        <v>12</v>
      </c>
      <c r="O45" s="9">
        <v>115</v>
      </c>
      <c r="P45" s="9">
        <v>115</v>
      </c>
      <c r="Q45" s="9"/>
      <c r="R45" s="9"/>
      <c r="S45" s="9"/>
      <c r="T45" s="9"/>
      <c r="U45" s="117"/>
      <c r="V45" s="131">
        <f>L45/K45</f>
        <v>0.98556430446194221</v>
      </c>
      <c r="W45" s="125">
        <v>0.99609999999999999</v>
      </c>
      <c r="X45" s="14">
        <v>0.98819999999999997</v>
      </c>
      <c r="Y45" s="9">
        <v>123</v>
      </c>
      <c r="Z45" s="9">
        <v>123</v>
      </c>
      <c r="AA45" s="9">
        <v>126</v>
      </c>
      <c r="AB45" s="9">
        <v>127</v>
      </c>
      <c r="AC45" s="9">
        <v>126</v>
      </c>
      <c r="AD45" s="9">
        <v>126</v>
      </c>
      <c r="AE45" s="9" t="s">
        <v>85</v>
      </c>
      <c r="AF45" s="26"/>
      <c r="AG45" s="56">
        <v>28.074100000000001</v>
      </c>
      <c r="AH45" s="9">
        <v>-80.621300000000005</v>
      </c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</row>
    <row r="46" spans="1:59" x14ac:dyDescent="0.25">
      <c r="A46" s="25">
        <v>2812</v>
      </c>
      <c r="B46" s="9" t="s">
        <v>189</v>
      </c>
      <c r="C46" s="9" t="s">
        <v>3076</v>
      </c>
      <c r="D46" s="9" t="s">
        <v>2286</v>
      </c>
      <c r="E46" s="9" t="s">
        <v>246</v>
      </c>
      <c r="F46" s="14" t="s">
        <v>3052</v>
      </c>
      <c r="G46" s="9" t="s">
        <v>194</v>
      </c>
      <c r="H46" s="9" t="s">
        <v>37</v>
      </c>
      <c r="I46" s="9">
        <v>1</v>
      </c>
      <c r="J46" s="9">
        <v>156</v>
      </c>
      <c r="K46" s="9">
        <f t="shared" si="0"/>
        <v>780</v>
      </c>
      <c r="L46" s="9">
        <f t="shared" si="1"/>
        <v>716</v>
      </c>
      <c r="M46" s="48">
        <v>0.91794871794871791</v>
      </c>
      <c r="N46" s="9">
        <v>15</v>
      </c>
      <c r="O46" s="9">
        <v>141</v>
      </c>
      <c r="P46" s="9">
        <v>125</v>
      </c>
      <c r="Q46" s="9">
        <v>31</v>
      </c>
      <c r="R46" s="9"/>
      <c r="S46" s="9"/>
      <c r="T46" s="9">
        <v>8</v>
      </c>
      <c r="U46" s="55"/>
      <c r="V46" s="131">
        <f>L46/K46</f>
        <v>0.91794871794871791</v>
      </c>
      <c r="W46" s="125"/>
      <c r="X46" s="14"/>
      <c r="Y46" s="9">
        <v>140</v>
      </c>
      <c r="Z46" s="9">
        <v>143</v>
      </c>
      <c r="AA46" s="9">
        <v>142</v>
      </c>
      <c r="AB46" s="9">
        <v>144</v>
      </c>
      <c r="AC46" s="9">
        <v>147</v>
      </c>
      <c r="AD46" s="9"/>
      <c r="AE46" s="9" t="s">
        <v>248</v>
      </c>
      <c r="AF46" s="26">
        <v>106</v>
      </c>
      <c r="AG46" s="56">
        <v>28.080017000000002</v>
      </c>
      <c r="AH46" s="9">
        <v>-80.609350000000006</v>
      </c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</row>
    <row r="47" spans="1:59" x14ac:dyDescent="0.25">
      <c r="A47" s="25">
        <v>2695</v>
      </c>
      <c r="B47" s="9" t="s">
        <v>189</v>
      </c>
      <c r="C47" s="9" t="s">
        <v>3076</v>
      </c>
      <c r="D47" s="9" t="s">
        <v>2286</v>
      </c>
      <c r="E47" s="9" t="s">
        <v>249</v>
      </c>
      <c r="F47" s="14" t="s">
        <v>2643</v>
      </c>
      <c r="G47" s="9" t="s">
        <v>194</v>
      </c>
      <c r="H47" s="9" t="s">
        <v>37</v>
      </c>
      <c r="I47" s="9">
        <v>1</v>
      </c>
      <c r="J47" s="9">
        <v>192</v>
      </c>
      <c r="K47" s="9">
        <f t="shared" si="0"/>
        <v>0</v>
      </c>
      <c r="L47" s="9">
        <f t="shared" si="1"/>
        <v>0</v>
      </c>
      <c r="M47" s="42">
        <v>0</v>
      </c>
      <c r="N47" s="9">
        <v>9</v>
      </c>
      <c r="O47" s="9">
        <v>178</v>
      </c>
      <c r="P47" s="9">
        <v>154</v>
      </c>
      <c r="Q47" s="9">
        <v>38</v>
      </c>
      <c r="R47" s="9"/>
      <c r="S47" s="9"/>
      <c r="T47" s="9">
        <v>20</v>
      </c>
      <c r="U47" s="55"/>
      <c r="V47" s="131"/>
      <c r="W47" s="125">
        <v>0.91930000000000001</v>
      </c>
      <c r="X47" s="14"/>
      <c r="Y47" s="9"/>
      <c r="Z47" s="9"/>
      <c r="AA47" s="9"/>
      <c r="AB47" s="9"/>
      <c r="AC47" s="9"/>
      <c r="AD47" s="9"/>
      <c r="AE47" s="9" t="s">
        <v>248</v>
      </c>
      <c r="AF47" s="26">
        <v>136</v>
      </c>
      <c r="AG47" s="56">
        <v>28.079833000000001</v>
      </c>
      <c r="AH47" s="9">
        <v>-80.610583000000005</v>
      </c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</row>
    <row r="48" spans="1:59" x14ac:dyDescent="0.25">
      <c r="A48" s="25">
        <v>258</v>
      </c>
      <c r="B48" s="9" t="s">
        <v>189</v>
      </c>
      <c r="C48" s="9" t="s">
        <v>3077</v>
      </c>
      <c r="D48" s="9" t="s">
        <v>2282</v>
      </c>
      <c r="E48" s="9" t="s">
        <v>196</v>
      </c>
      <c r="F48" s="14" t="s">
        <v>2655</v>
      </c>
      <c r="G48" s="9" t="s">
        <v>10</v>
      </c>
      <c r="H48" s="9" t="s">
        <v>37</v>
      </c>
      <c r="I48" s="9">
        <v>1</v>
      </c>
      <c r="J48" s="9">
        <v>136</v>
      </c>
      <c r="K48" s="9">
        <f t="shared" si="0"/>
        <v>816</v>
      </c>
      <c r="L48" s="9">
        <f t="shared" si="1"/>
        <v>784</v>
      </c>
      <c r="M48" s="48">
        <v>0.96078431372549022</v>
      </c>
      <c r="N48" s="9">
        <v>0</v>
      </c>
      <c r="O48" s="9">
        <v>136</v>
      </c>
      <c r="P48" s="9"/>
      <c r="Q48" s="9">
        <v>136</v>
      </c>
      <c r="R48" s="9"/>
      <c r="S48" s="9"/>
      <c r="T48" s="9"/>
      <c r="U48" s="117"/>
      <c r="V48" s="131">
        <f t="shared" ref="V48:V60" si="4">L48/K48</f>
        <v>0.96078431372549022</v>
      </c>
      <c r="W48" s="125">
        <v>0.93869999999999998</v>
      </c>
      <c r="X48" s="14">
        <v>0.77700000000000002</v>
      </c>
      <c r="Y48" s="9">
        <v>130</v>
      </c>
      <c r="Z48" s="9">
        <v>132</v>
      </c>
      <c r="AA48" s="9">
        <v>134</v>
      </c>
      <c r="AB48" s="9">
        <v>132</v>
      </c>
      <c r="AC48" s="9">
        <v>129</v>
      </c>
      <c r="AD48" s="9">
        <v>127</v>
      </c>
      <c r="AE48" s="9" t="s">
        <v>96</v>
      </c>
      <c r="AF48" s="26">
        <v>42</v>
      </c>
      <c r="AG48" s="56">
        <v>28.587</v>
      </c>
      <c r="AH48" s="9">
        <v>-80.814499999999995</v>
      </c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</row>
    <row r="49" spans="1:59" x14ac:dyDescent="0.25">
      <c r="A49" s="25">
        <v>2008</v>
      </c>
      <c r="B49" s="9" t="s">
        <v>189</v>
      </c>
      <c r="C49" s="9" t="s">
        <v>3077</v>
      </c>
      <c r="D49" s="9" t="s">
        <v>2282</v>
      </c>
      <c r="E49" s="9" t="s">
        <v>209</v>
      </c>
      <c r="F49" s="14" t="s">
        <v>2742</v>
      </c>
      <c r="G49" s="9" t="s">
        <v>10</v>
      </c>
      <c r="H49" s="9" t="s">
        <v>37</v>
      </c>
      <c r="I49" s="9">
        <v>1</v>
      </c>
      <c r="J49" s="9">
        <v>76</v>
      </c>
      <c r="K49" s="9">
        <f t="shared" si="0"/>
        <v>456</v>
      </c>
      <c r="L49" s="9">
        <f t="shared" si="1"/>
        <v>447</v>
      </c>
      <c r="M49" s="48">
        <v>0.98026315789473684</v>
      </c>
      <c r="N49" s="9">
        <v>0</v>
      </c>
      <c r="O49" s="9">
        <v>76</v>
      </c>
      <c r="P49" s="9"/>
      <c r="Q49" s="9">
        <v>76</v>
      </c>
      <c r="R49" s="9"/>
      <c r="S49" s="9"/>
      <c r="T49" s="9"/>
      <c r="U49" s="117"/>
      <c r="V49" s="131">
        <f t="shared" si="4"/>
        <v>0.98026315789473684</v>
      </c>
      <c r="W49" s="125">
        <v>0.96050000000000002</v>
      </c>
      <c r="X49" s="14">
        <v>0.97589999999999999</v>
      </c>
      <c r="Y49" s="9">
        <v>75</v>
      </c>
      <c r="Z49" s="9">
        <v>73</v>
      </c>
      <c r="AA49" s="9">
        <v>74</v>
      </c>
      <c r="AB49" s="9">
        <v>75</v>
      </c>
      <c r="AC49" s="9">
        <v>76</v>
      </c>
      <c r="AD49" s="9">
        <v>74</v>
      </c>
      <c r="AE49" s="9" t="s">
        <v>202</v>
      </c>
      <c r="AF49" s="26"/>
      <c r="AG49" s="56">
        <v>27.99802</v>
      </c>
      <c r="AH49" s="9">
        <v>-80.681190000000001</v>
      </c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</row>
    <row r="50" spans="1:59" x14ac:dyDescent="0.25">
      <c r="A50" s="25">
        <v>1627</v>
      </c>
      <c r="B50" s="9" t="s">
        <v>189</v>
      </c>
      <c r="C50" s="9" t="s">
        <v>3077</v>
      </c>
      <c r="D50" s="9" t="s">
        <v>2282</v>
      </c>
      <c r="E50" s="9" t="s">
        <v>214</v>
      </c>
      <c r="F50" s="14" t="s">
        <v>2743</v>
      </c>
      <c r="G50" s="9" t="s">
        <v>10</v>
      </c>
      <c r="H50" s="9" t="s">
        <v>37</v>
      </c>
      <c r="I50" s="9">
        <v>1</v>
      </c>
      <c r="J50" s="9">
        <v>192</v>
      </c>
      <c r="K50" s="9">
        <f t="shared" si="0"/>
        <v>1152</v>
      </c>
      <c r="L50" s="9">
        <f t="shared" si="1"/>
        <v>1136</v>
      </c>
      <c r="M50" s="48">
        <v>0.98611111111111116</v>
      </c>
      <c r="N50" s="9">
        <v>0</v>
      </c>
      <c r="O50" s="9">
        <v>192</v>
      </c>
      <c r="P50" s="9"/>
      <c r="Q50" s="9">
        <v>192</v>
      </c>
      <c r="R50" s="9"/>
      <c r="S50" s="9"/>
      <c r="T50" s="9"/>
      <c r="U50" s="55"/>
      <c r="V50" s="131">
        <f t="shared" si="4"/>
        <v>0.98611111111111116</v>
      </c>
      <c r="W50" s="125">
        <v>0.99050000000000005</v>
      </c>
      <c r="X50" s="14">
        <v>0.98089999999999999</v>
      </c>
      <c r="Y50" s="9">
        <v>186</v>
      </c>
      <c r="Z50" s="9">
        <v>187</v>
      </c>
      <c r="AA50" s="9">
        <v>189</v>
      </c>
      <c r="AB50" s="9">
        <v>191</v>
      </c>
      <c r="AC50" s="9">
        <v>191</v>
      </c>
      <c r="AD50" s="9">
        <v>192</v>
      </c>
      <c r="AE50" s="9" t="s">
        <v>104</v>
      </c>
      <c r="AF50" s="26"/>
      <c r="AG50" s="56">
        <v>28.085100000000001</v>
      </c>
      <c r="AH50" s="9">
        <v>-80.610399999999998</v>
      </c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</row>
    <row r="51" spans="1:59" x14ac:dyDescent="0.25">
      <c r="A51" s="25">
        <v>1014</v>
      </c>
      <c r="B51" s="9" t="s">
        <v>189</v>
      </c>
      <c r="C51" s="9" t="s">
        <v>3077</v>
      </c>
      <c r="D51" s="9" t="s">
        <v>2282</v>
      </c>
      <c r="E51" s="9" t="s">
        <v>216</v>
      </c>
      <c r="F51" s="14" t="s">
        <v>2874</v>
      </c>
      <c r="G51" s="9" t="s">
        <v>10</v>
      </c>
      <c r="H51" s="9" t="s">
        <v>37</v>
      </c>
      <c r="I51" s="9">
        <v>1</v>
      </c>
      <c r="J51" s="9">
        <v>360</v>
      </c>
      <c r="K51" s="9">
        <f t="shared" si="0"/>
        <v>2160</v>
      </c>
      <c r="L51" s="9">
        <f t="shared" si="1"/>
        <v>2111</v>
      </c>
      <c r="M51" s="48">
        <v>0.97731481481481486</v>
      </c>
      <c r="N51" s="9">
        <v>0</v>
      </c>
      <c r="O51" s="9">
        <v>360</v>
      </c>
      <c r="P51" s="9"/>
      <c r="Q51" s="9">
        <v>360</v>
      </c>
      <c r="R51" s="9"/>
      <c r="S51" s="9"/>
      <c r="T51" s="9"/>
      <c r="U51" s="55"/>
      <c r="V51" s="131">
        <f t="shared" si="4"/>
        <v>0.97731481481481486</v>
      </c>
      <c r="W51" s="125">
        <v>0.93469999999999998</v>
      </c>
      <c r="X51" s="14">
        <v>0.9819</v>
      </c>
      <c r="Y51" s="9">
        <v>355</v>
      </c>
      <c r="Z51" s="9">
        <v>351</v>
      </c>
      <c r="AA51" s="9">
        <v>347</v>
      </c>
      <c r="AB51" s="9">
        <v>353</v>
      </c>
      <c r="AC51" s="9">
        <v>355</v>
      </c>
      <c r="AD51" s="9">
        <v>350</v>
      </c>
      <c r="AE51" s="9" t="s">
        <v>219</v>
      </c>
      <c r="AF51" s="26"/>
      <c r="AG51" s="56">
        <v>28.2742</v>
      </c>
      <c r="AH51" s="9">
        <v>-80.724199999999996</v>
      </c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</row>
    <row r="52" spans="1:59" x14ac:dyDescent="0.25">
      <c r="A52" s="25">
        <v>1698</v>
      </c>
      <c r="B52" s="9" t="s">
        <v>189</v>
      </c>
      <c r="C52" s="9" t="s">
        <v>3077</v>
      </c>
      <c r="D52" s="9" t="s">
        <v>2282</v>
      </c>
      <c r="E52" s="9" t="s">
        <v>220</v>
      </c>
      <c r="F52" s="14" t="s">
        <v>2702</v>
      </c>
      <c r="G52" s="9" t="s">
        <v>10</v>
      </c>
      <c r="H52" s="9" t="s">
        <v>37</v>
      </c>
      <c r="I52" s="9">
        <v>1</v>
      </c>
      <c r="J52" s="9">
        <v>120</v>
      </c>
      <c r="K52" s="9">
        <f t="shared" si="0"/>
        <v>720</v>
      </c>
      <c r="L52" s="9">
        <f t="shared" si="1"/>
        <v>702</v>
      </c>
      <c r="M52" s="48">
        <v>0.97499999999999998</v>
      </c>
      <c r="N52" s="9">
        <v>0</v>
      </c>
      <c r="O52" s="9">
        <v>120</v>
      </c>
      <c r="P52" s="9"/>
      <c r="Q52" s="9">
        <v>120</v>
      </c>
      <c r="R52" s="9"/>
      <c r="S52" s="9"/>
      <c r="T52" s="9"/>
      <c r="U52" s="55"/>
      <c r="V52" s="131">
        <f t="shared" si="4"/>
        <v>0.97499999999999998</v>
      </c>
      <c r="W52" s="125">
        <v>0.9667</v>
      </c>
      <c r="X52" s="14">
        <v>0.90169999999999995</v>
      </c>
      <c r="Y52" s="9">
        <v>118</v>
      </c>
      <c r="Z52" s="9">
        <v>116</v>
      </c>
      <c r="AA52" s="9">
        <v>119</v>
      </c>
      <c r="AB52" s="9">
        <v>118</v>
      </c>
      <c r="AC52" s="9">
        <v>116</v>
      </c>
      <c r="AD52" s="9">
        <v>115</v>
      </c>
      <c r="AE52" s="9" t="s">
        <v>223</v>
      </c>
      <c r="AF52" s="26"/>
      <c r="AG52" s="56">
        <v>28.368600000000001</v>
      </c>
      <c r="AH52" s="9">
        <v>-80.755099999999999</v>
      </c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</row>
    <row r="53" spans="1:59" x14ac:dyDescent="0.25">
      <c r="A53" s="25">
        <v>1638</v>
      </c>
      <c r="B53" s="9" t="s">
        <v>189</v>
      </c>
      <c r="C53" s="9" t="s">
        <v>3077</v>
      </c>
      <c r="D53" s="9" t="s">
        <v>2282</v>
      </c>
      <c r="E53" s="9" t="s">
        <v>224</v>
      </c>
      <c r="F53" s="14" t="s">
        <v>2875</v>
      </c>
      <c r="G53" s="9" t="s">
        <v>10</v>
      </c>
      <c r="H53" s="9" t="s">
        <v>37</v>
      </c>
      <c r="I53" s="9">
        <v>1</v>
      </c>
      <c r="J53" s="9">
        <v>192</v>
      </c>
      <c r="K53" s="9">
        <f t="shared" si="0"/>
        <v>1152</v>
      </c>
      <c r="L53" s="9">
        <f t="shared" si="1"/>
        <v>1104</v>
      </c>
      <c r="M53" s="48">
        <v>0.95833333333333337</v>
      </c>
      <c r="N53" s="9">
        <v>0</v>
      </c>
      <c r="O53" s="9">
        <v>192</v>
      </c>
      <c r="P53" s="9"/>
      <c r="Q53" s="9">
        <v>192</v>
      </c>
      <c r="R53" s="9"/>
      <c r="S53" s="9"/>
      <c r="T53" s="9"/>
      <c r="U53" s="55"/>
      <c r="V53" s="131">
        <f t="shared" si="4"/>
        <v>0.95833333333333337</v>
      </c>
      <c r="W53" s="125">
        <v>0.95230000000000004</v>
      </c>
      <c r="X53" s="14">
        <v>0.88449999999999995</v>
      </c>
      <c r="Y53" s="9">
        <v>186</v>
      </c>
      <c r="Z53" s="9">
        <v>184</v>
      </c>
      <c r="AA53" s="9">
        <v>181</v>
      </c>
      <c r="AB53" s="9">
        <v>185</v>
      </c>
      <c r="AC53" s="9">
        <v>185</v>
      </c>
      <c r="AD53" s="9">
        <v>183</v>
      </c>
      <c r="AE53" s="9" t="s">
        <v>227</v>
      </c>
      <c r="AF53" s="26"/>
      <c r="AG53" s="56">
        <v>28.599699999999999</v>
      </c>
      <c r="AH53" s="9">
        <v>-80.8142</v>
      </c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</row>
    <row r="54" spans="1:59" x14ac:dyDescent="0.25">
      <c r="A54" s="25">
        <v>597</v>
      </c>
      <c r="B54" s="9" t="s">
        <v>189</v>
      </c>
      <c r="C54" s="9" t="s">
        <v>3077</v>
      </c>
      <c r="D54" s="9" t="s">
        <v>2282</v>
      </c>
      <c r="E54" s="9" t="s">
        <v>232</v>
      </c>
      <c r="F54" s="14" t="s">
        <v>2876</v>
      </c>
      <c r="G54" s="9" t="s">
        <v>10</v>
      </c>
      <c r="H54" s="9" t="s">
        <v>37</v>
      </c>
      <c r="I54" s="9">
        <v>1</v>
      </c>
      <c r="J54" s="9">
        <v>234</v>
      </c>
      <c r="K54" s="9">
        <f t="shared" si="0"/>
        <v>1404</v>
      </c>
      <c r="L54" s="9">
        <f t="shared" si="1"/>
        <v>1349</v>
      </c>
      <c r="M54" s="48">
        <v>0.96082621082621078</v>
      </c>
      <c r="N54" s="9">
        <v>0</v>
      </c>
      <c r="O54" s="9">
        <v>234</v>
      </c>
      <c r="P54" s="9"/>
      <c r="Q54" s="9">
        <v>234</v>
      </c>
      <c r="R54" s="9"/>
      <c r="S54" s="9"/>
      <c r="T54" s="9"/>
      <c r="U54" s="55"/>
      <c r="V54" s="131">
        <f t="shared" si="4"/>
        <v>0.96082621082621078</v>
      </c>
      <c r="W54" s="125">
        <v>0.95440000000000003</v>
      </c>
      <c r="X54" s="14">
        <v>0.93089999999999995</v>
      </c>
      <c r="Y54" s="9">
        <v>221</v>
      </c>
      <c r="Z54" s="9">
        <v>226</v>
      </c>
      <c r="AA54" s="9">
        <v>226</v>
      </c>
      <c r="AB54" s="9">
        <v>226</v>
      </c>
      <c r="AC54" s="9">
        <v>226</v>
      </c>
      <c r="AD54" s="9">
        <v>224</v>
      </c>
      <c r="AE54" s="9" t="s">
        <v>234</v>
      </c>
      <c r="AF54" s="26"/>
      <c r="AG54" s="56">
        <v>27.9923</v>
      </c>
      <c r="AH54" s="9">
        <v>-80.634900000000002</v>
      </c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</row>
    <row r="55" spans="1:59" x14ac:dyDescent="0.25">
      <c r="A55" s="25">
        <v>1251</v>
      </c>
      <c r="B55" s="9" t="s">
        <v>189</v>
      </c>
      <c r="C55" s="9" t="s">
        <v>3077</v>
      </c>
      <c r="D55" s="9" t="s">
        <v>2282</v>
      </c>
      <c r="E55" s="9" t="s">
        <v>228</v>
      </c>
      <c r="F55" s="14" t="s">
        <v>2648</v>
      </c>
      <c r="G55" s="9" t="s">
        <v>10</v>
      </c>
      <c r="H55" s="9" t="s">
        <v>37</v>
      </c>
      <c r="I55" s="9">
        <v>1</v>
      </c>
      <c r="J55" s="9">
        <v>160</v>
      </c>
      <c r="K55" s="9">
        <f t="shared" si="0"/>
        <v>960</v>
      </c>
      <c r="L55" s="9">
        <f t="shared" si="1"/>
        <v>885</v>
      </c>
      <c r="M55" s="48">
        <v>0.921875</v>
      </c>
      <c r="N55" s="9">
        <v>0</v>
      </c>
      <c r="O55" s="9">
        <v>160</v>
      </c>
      <c r="P55" s="9"/>
      <c r="Q55" s="9">
        <v>160</v>
      </c>
      <c r="R55" s="9"/>
      <c r="S55" s="9"/>
      <c r="T55" s="9"/>
      <c r="U55" s="55"/>
      <c r="V55" s="131">
        <f t="shared" si="4"/>
        <v>0.921875</v>
      </c>
      <c r="W55" s="125">
        <v>0.93440000000000001</v>
      </c>
      <c r="X55" s="14">
        <v>0.90629999999999999</v>
      </c>
      <c r="Y55" s="9">
        <v>149</v>
      </c>
      <c r="Z55" s="9">
        <v>144</v>
      </c>
      <c r="AA55" s="9">
        <v>143</v>
      </c>
      <c r="AB55" s="9">
        <v>150</v>
      </c>
      <c r="AC55" s="9">
        <v>149</v>
      </c>
      <c r="AD55" s="9">
        <v>150</v>
      </c>
      <c r="AE55" s="9" t="s">
        <v>231</v>
      </c>
      <c r="AF55" s="26"/>
      <c r="AG55" s="56">
        <v>28.6035</v>
      </c>
      <c r="AH55" s="9">
        <v>-80.818299999999994</v>
      </c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</row>
    <row r="56" spans="1:59" x14ac:dyDescent="0.25">
      <c r="A56" s="25">
        <v>1450</v>
      </c>
      <c r="B56" s="9" t="s">
        <v>189</v>
      </c>
      <c r="C56" s="9" t="s">
        <v>3077</v>
      </c>
      <c r="D56" s="9" t="s">
        <v>2282</v>
      </c>
      <c r="E56" s="9" t="s">
        <v>235</v>
      </c>
      <c r="F56" s="14" t="s">
        <v>3051</v>
      </c>
      <c r="G56" s="9" t="s">
        <v>10</v>
      </c>
      <c r="H56" s="9" t="s">
        <v>37</v>
      </c>
      <c r="I56" s="9">
        <v>1</v>
      </c>
      <c r="J56" s="9">
        <v>96</v>
      </c>
      <c r="K56" s="9">
        <f t="shared" si="0"/>
        <v>576</v>
      </c>
      <c r="L56" s="9">
        <f t="shared" si="1"/>
        <v>574</v>
      </c>
      <c r="M56" s="48">
        <v>0.99652777777777779</v>
      </c>
      <c r="N56" s="9">
        <v>0</v>
      </c>
      <c r="O56" s="9">
        <v>96</v>
      </c>
      <c r="P56" s="9"/>
      <c r="Q56" s="9">
        <v>96</v>
      </c>
      <c r="R56" s="9"/>
      <c r="S56" s="9"/>
      <c r="T56" s="9"/>
      <c r="U56" s="55"/>
      <c r="V56" s="131">
        <f t="shared" si="4"/>
        <v>0.99652777777777779</v>
      </c>
      <c r="W56" s="125">
        <v>0.99829999999999997</v>
      </c>
      <c r="X56" s="14">
        <v>0.99309999999999998</v>
      </c>
      <c r="Y56" s="9">
        <v>96</v>
      </c>
      <c r="Z56" s="9">
        <v>96</v>
      </c>
      <c r="AA56" s="9">
        <v>96</v>
      </c>
      <c r="AB56" s="9">
        <v>96</v>
      </c>
      <c r="AC56" s="9">
        <v>94</v>
      </c>
      <c r="AD56" s="9">
        <v>96</v>
      </c>
      <c r="AE56" s="9" t="s">
        <v>104</v>
      </c>
      <c r="AF56" s="26"/>
      <c r="AG56" s="56">
        <v>28.157592999999999</v>
      </c>
      <c r="AH56" s="9">
        <v>-80.671953000000002</v>
      </c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</row>
    <row r="57" spans="1:59" x14ac:dyDescent="0.25">
      <c r="A57" s="25">
        <v>729</v>
      </c>
      <c r="B57" s="9" t="s">
        <v>189</v>
      </c>
      <c r="C57" s="9" t="s">
        <v>3077</v>
      </c>
      <c r="D57" s="9" t="s">
        <v>2282</v>
      </c>
      <c r="E57" s="9" t="s">
        <v>242</v>
      </c>
      <c r="F57" s="14" t="s">
        <v>2656</v>
      </c>
      <c r="G57" s="9" t="s">
        <v>10</v>
      </c>
      <c r="H57" s="9" t="s">
        <v>37</v>
      </c>
      <c r="I57" s="9">
        <v>1</v>
      </c>
      <c r="J57" s="9">
        <v>72</v>
      </c>
      <c r="K57" s="9">
        <f t="shared" si="0"/>
        <v>432</v>
      </c>
      <c r="L57" s="9">
        <f t="shared" si="1"/>
        <v>409</v>
      </c>
      <c r="M57" s="48">
        <v>0.9467592592592593</v>
      </c>
      <c r="N57" s="9">
        <v>0</v>
      </c>
      <c r="O57" s="9">
        <v>72</v>
      </c>
      <c r="P57" s="9"/>
      <c r="Q57" s="9">
        <v>72</v>
      </c>
      <c r="R57" s="9"/>
      <c r="S57" s="9"/>
      <c r="T57" s="9"/>
      <c r="U57" s="55"/>
      <c r="V57" s="131">
        <f t="shared" si="4"/>
        <v>0.9467592592592593</v>
      </c>
      <c r="W57" s="125">
        <v>0.96760000000000002</v>
      </c>
      <c r="X57" s="14">
        <v>0.96530000000000005</v>
      </c>
      <c r="Y57" s="9">
        <v>69</v>
      </c>
      <c r="Z57" s="9">
        <v>68</v>
      </c>
      <c r="AA57" s="9">
        <v>66</v>
      </c>
      <c r="AB57" s="9">
        <v>68</v>
      </c>
      <c r="AC57" s="9">
        <v>68</v>
      </c>
      <c r="AD57" s="9">
        <v>70</v>
      </c>
      <c r="AE57" s="9" t="s">
        <v>39</v>
      </c>
      <c r="AF57" s="26"/>
      <c r="AG57" s="56">
        <v>28.118400000000001</v>
      </c>
      <c r="AH57" s="9">
        <v>-80.673900000000003</v>
      </c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</row>
    <row r="58" spans="1:59" x14ac:dyDescent="0.25">
      <c r="A58" s="25">
        <v>1764</v>
      </c>
      <c r="B58" s="9" t="s">
        <v>189</v>
      </c>
      <c r="C58" s="9" t="s">
        <v>3077</v>
      </c>
      <c r="D58" s="9" t="s">
        <v>2282</v>
      </c>
      <c r="E58" s="9" t="s">
        <v>244</v>
      </c>
      <c r="F58" s="14" t="s">
        <v>2744</v>
      </c>
      <c r="G58" s="9" t="s">
        <v>10</v>
      </c>
      <c r="H58" s="9" t="s">
        <v>37</v>
      </c>
      <c r="I58" s="9">
        <v>1</v>
      </c>
      <c r="J58" s="9">
        <v>204</v>
      </c>
      <c r="K58" s="9">
        <f t="shared" si="0"/>
        <v>1224</v>
      </c>
      <c r="L58" s="9">
        <f t="shared" si="1"/>
        <v>1183</v>
      </c>
      <c r="M58" s="48">
        <v>0.96650326797385622</v>
      </c>
      <c r="N58" s="9">
        <v>0</v>
      </c>
      <c r="O58" s="9">
        <v>204</v>
      </c>
      <c r="P58" s="9"/>
      <c r="Q58" s="9">
        <v>204</v>
      </c>
      <c r="R58" s="9"/>
      <c r="S58" s="9"/>
      <c r="T58" s="9"/>
      <c r="U58" s="55"/>
      <c r="V58" s="131">
        <f t="shared" si="4"/>
        <v>0.96650326797385622</v>
      </c>
      <c r="W58" s="125">
        <v>0.95589999999999997</v>
      </c>
      <c r="X58" s="14">
        <v>0.9657</v>
      </c>
      <c r="Y58" s="9">
        <v>196</v>
      </c>
      <c r="Z58" s="9">
        <v>195</v>
      </c>
      <c r="AA58" s="9">
        <v>194</v>
      </c>
      <c r="AB58" s="9">
        <v>200</v>
      </c>
      <c r="AC58" s="9">
        <v>200</v>
      </c>
      <c r="AD58" s="9">
        <v>198</v>
      </c>
      <c r="AE58" s="9" t="s">
        <v>104</v>
      </c>
      <c r="AF58" s="26"/>
      <c r="AG58" s="56">
        <v>28.5425</v>
      </c>
      <c r="AH58" s="9">
        <v>-80.813900000000004</v>
      </c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</row>
    <row r="59" spans="1:59" x14ac:dyDescent="0.25">
      <c r="A59" s="25">
        <v>1444</v>
      </c>
      <c r="B59" s="9" t="s">
        <v>189</v>
      </c>
      <c r="C59" s="9" t="s">
        <v>3077</v>
      </c>
      <c r="D59" s="9" t="s">
        <v>2282</v>
      </c>
      <c r="E59" s="9" t="s">
        <v>250</v>
      </c>
      <c r="F59" s="14" t="s">
        <v>2745</v>
      </c>
      <c r="G59" s="9" t="s">
        <v>10</v>
      </c>
      <c r="H59" s="9" t="s">
        <v>37</v>
      </c>
      <c r="I59" s="9">
        <v>1</v>
      </c>
      <c r="J59" s="9">
        <v>132</v>
      </c>
      <c r="K59" s="9">
        <f t="shared" si="0"/>
        <v>792</v>
      </c>
      <c r="L59" s="9">
        <f t="shared" si="1"/>
        <v>778</v>
      </c>
      <c r="M59" s="48">
        <v>0.98232323232323238</v>
      </c>
      <c r="N59" s="9">
        <v>0</v>
      </c>
      <c r="O59" s="9">
        <v>132</v>
      </c>
      <c r="P59" s="9"/>
      <c r="Q59" s="9">
        <v>132</v>
      </c>
      <c r="R59" s="9"/>
      <c r="S59" s="9"/>
      <c r="T59" s="9"/>
      <c r="U59" s="55"/>
      <c r="V59" s="131">
        <f t="shared" si="4"/>
        <v>0.98232323232323238</v>
      </c>
      <c r="W59" s="125">
        <v>0.96970000000000001</v>
      </c>
      <c r="X59" s="14">
        <v>0.96589999999999998</v>
      </c>
      <c r="Y59" s="9">
        <v>130</v>
      </c>
      <c r="Z59" s="9">
        <v>129</v>
      </c>
      <c r="AA59" s="9">
        <v>128</v>
      </c>
      <c r="AB59" s="9">
        <v>131</v>
      </c>
      <c r="AC59" s="9">
        <v>129</v>
      </c>
      <c r="AD59" s="9">
        <v>131</v>
      </c>
      <c r="AE59" s="9" t="s">
        <v>50</v>
      </c>
      <c r="AF59" s="26"/>
      <c r="AG59" s="56">
        <v>28.155799999999999</v>
      </c>
      <c r="AH59" s="9">
        <v>-80.668899999999994</v>
      </c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</row>
    <row r="60" spans="1:59" x14ac:dyDescent="0.25">
      <c r="A60" s="25">
        <v>968</v>
      </c>
      <c r="B60" s="9" t="s">
        <v>189</v>
      </c>
      <c r="C60" s="9" t="s">
        <v>3077</v>
      </c>
      <c r="D60" s="9" t="s">
        <v>2282</v>
      </c>
      <c r="E60" s="9" t="s">
        <v>252</v>
      </c>
      <c r="F60" s="14" t="s">
        <v>2746</v>
      </c>
      <c r="G60" s="9" t="s">
        <v>10</v>
      </c>
      <c r="H60" s="9" t="s">
        <v>37</v>
      </c>
      <c r="I60" s="9">
        <v>1</v>
      </c>
      <c r="J60" s="9">
        <v>56</v>
      </c>
      <c r="K60" s="9">
        <f t="shared" si="0"/>
        <v>336</v>
      </c>
      <c r="L60" s="9">
        <f t="shared" si="1"/>
        <v>331</v>
      </c>
      <c r="M60" s="48">
        <v>0.98511904761904767</v>
      </c>
      <c r="N60" s="9">
        <v>0</v>
      </c>
      <c r="O60" s="9">
        <v>56</v>
      </c>
      <c r="P60" s="9"/>
      <c r="Q60" s="9">
        <v>56</v>
      </c>
      <c r="R60" s="9"/>
      <c r="S60" s="9"/>
      <c r="T60" s="9"/>
      <c r="U60" s="55"/>
      <c r="V60" s="131">
        <f t="shared" si="4"/>
        <v>0.98511904761904767</v>
      </c>
      <c r="W60" s="125">
        <v>0.97319999999999995</v>
      </c>
      <c r="X60" s="14">
        <v>0.95540000000000003</v>
      </c>
      <c r="Y60" s="9">
        <v>55</v>
      </c>
      <c r="Z60" s="9">
        <v>55</v>
      </c>
      <c r="AA60" s="9">
        <v>55</v>
      </c>
      <c r="AB60" s="9">
        <v>55</v>
      </c>
      <c r="AC60" s="9">
        <v>55</v>
      </c>
      <c r="AD60" s="9">
        <v>56</v>
      </c>
      <c r="AE60" s="9" t="s">
        <v>255</v>
      </c>
      <c r="AF60" s="26"/>
      <c r="AG60" s="56">
        <v>28.168299999999999</v>
      </c>
      <c r="AH60" s="9">
        <v>-80.673699999999997</v>
      </c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</row>
    <row r="61" spans="1:59" x14ac:dyDescent="0.25">
      <c r="A61" s="25">
        <v>2886</v>
      </c>
      <c r="B61" s="9" t="s">
        <v>189</v>
      </c>
      <c r="C61" s="9" t="s">
        <v>3080</v>
      </c>
      <c r="D61" s="9" t="s">
        <v>2283</v>
      </c>
      <c r="E61" s="9" t="s">
        <v>190</v>
      </c>
      <c r="F61" s="14" t="s">
        <v>2877</v>
      </c>
      <c r="G61" s="9" t="s">
        <v>10</v>
      </c>
      <c r="H61" s="9" t="s">
        <v>42</v>
      </c>
      <c r="I61" s="9">
        <v>1</v>
      </c>
      <c r="J61" s="9">
        <v>100</v>
      </c>
      <c r="K61" s="9">
        <f t="shared" si="0"/>
        <v>0</v>
      </c>
      <c r="L61" s="9">
        <f t="shared" si="1"/>
        <v>0</v>
      </c>
      <c r="M61" s="42">
        <v>0</v>
      </c>
      <c r="N61" s="9"/>
      <c r="O61" s="9">
        <v>100</v>
      </c>
      <c r="P61" s="9"/>
      <c r="Q61" s="9">
        <v>100</v>
      </c>
      <c r="R61" s="9"/>
      <c r="S61" s="9"/>
      <c r="T61" s="9">
        <v>5</v>
      </c>
      <c r="U61" s="117"/>
      <c r="V61" s="131"/>
      <c r="W61" s="125"/>
      <c r="X61" s="14"/>
      <c r="Y61" s="9"/>
      <c r="Z61" s="9"/>
      <c r="AA61" s="9"/>
      <c r="AB61" s="9"/>
      <c r="AC61" s="9"/>
      <c r="AD61" s="9"/>
      <c r="AE61" s="9"/>
      <c r="AF61" s="26"/>
      <c r="AG61" s="56">
        <v>28.372464000000001</v>
      </c>
      <c r="AH61" s="9">
        <v>-80.742463999999998</v>
      </c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</row>
    <row r="62" spans="1:59" x14ac:dyDescent="0.25">
      <c r="A62" s="25">
        <v>2867</v>
      </c>
      <c r="B62" s="9" t="s">
        <v>189</v>
      </c>
      <c r="C62" s="9" t="s">
        <v>3080</v>
      </c>
      <c r="D62" s="9" t="s">
        <v>2283</v>
      </c>
      <c r="E62" s="9" t="s">
        <v>237</v>
      </c>
      <c r="F62" s="14" t="s">
        <v>2657</v>
      </c>
      <c r="G62" s="9" t="s">
        <v>10</v>
      </c>
      <c r="H62" s="9" t="s">
        <v>42</v>
      </c>
      <c r="I62" s="9">
        <v>1</v>
      </c>
      <c r="J62" s="9">
        <v>137</v>
      </c>
      <c r="K62" s="9">
        <f t="shared" si="0"/>
        <v>0</v>
      </c>
      <c r="L62" s="9">
        <f t="shared" si="1"/>
        <v>0</v>
      </c>
      <c r="M62" s="42">
        <v>0</v>
      </c>
      <c r="N62" s="9"/>
      <c r="O62" s="9">
        <v>137</v>
      </c>
      <c r="P62" s="9"/>
      <c r="Q62" s="9">
        <v>137</v>
      </c>
      <c r="R62" s="9"/>
      <c r="S62" s="9"/>
      <c r="T62" s="9">
        <v>7</v>
      </c>
      <c r="U62" s="55"/>
      <c r="V62" s="131"/>
      <c r="W62" s="125"/>
      <c r="X62" s="14"/>
      <c r="Y62" s="9"/>
      <c r="Z62" s="9"/>
      <c r="AA62" s="9"/>
      <c r="AB62" s="9"/>
      <c r="AC62" s="9"/>
      <c r="AD62" s="9"/>
      <c r="AE62" s="9"/>
      <c r="AF62" s="26"/>
      <c r="AG62" s="56">
        <v>28.360161000000002</v>
      </c>
      <c r="AH62" s="9">
        <v>-80.746464000000003</v>
      </c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</row>
    <row r="63" spans="1:59" x14ac:dyDescent="0.25">
      <c r="A63" s="25">
        <v>1974</v>
      </c>
      <c r="B63" s="9" t="s">
        <v>189</v>
      </c>
      <c r="C63" s="9" t="s">
        <v>3078</v>
      </c>
      <c r="D63" s="9" t="s">
        <v>2284</v>
      </c>
      <c r="E63" s="9" t="s">
        <v>198</v>
      </c>
      <c r="F63" s="14" t="s">
        <v>3051</v>
      </c>
      <c r="G63" s="9" t="s">
        <v>99</v>
      </c>
      <c r="H63" s="9" t="s">
        <v>37</v>
      </c>
      <c r="I63" s="9">
        <v>1</v>
      </c>
      <c r="J63" s="9">
        <v>122</v>
      </c>
      <c r="K63" s="9">
        <f t="shared" si="0"/>
        <v>732</v>
      </c>
      <c r="L63" s="9">
        <f t="shared" si="1"/>
        <v>726</v>
      </c>
      <c r="M63" s="48">
        <v>0.99180327868852458</v>
      </c>
      <c r="N63" s="9">
        <v>12</v>
      </c>
      <c r="O63" s="9">
        <v>110</v>
      </c>
      <c r="P63" s="9"/>
      <c r="Q63" s="9">
        <v>110</v>
      </c>
      <c r="R63" s="9"/>
      <c r="S63" s="9"/>
      <c r="T63" s="9"/>
      <c r="U63" s="117"/>
      <c r="V63" s="131">
        <f t="shared" ref="V63:V73" si="5">(Y63+Z63+AA63+AB63+AC63+AD63)/(J63*COUNTA(Y63,Z63,AA63,AB63,AC63,AD63))</f>
        <v>0.99180327868852458</v>
      </c>
      <c r="W63" s="125">
        <v>0.98089999999999999</v>
      </c>
      <c r="X63" s="14">
        <v>0.96989999999999998</v>
      </c>
      <c r="Y63" s="9">
        <v>122</v>
      </c>
      <c r="Z63" s="9">
        <v>122</v>
      </c>
      <c r="AA63" s="9">
        <v>120</v>
      </c>
      <c r="AB63" s="9">
        <v>122</v>
      </c>
      <c r="AC63" s="9">
        <v>120</v>
      </c>
      <c r="AD63" s="9">
        <v>120</v>
      </c>
      <c r="AE63" s="9" t="s">
        <v>202</v>
      </c>
      <c r="AF63" s="26"/>
      <c r="AG63" s="56">
        <v>28.339382000000001</v>
      </c>
      <c r="AH63" s="9">
        <v>-80.744179000000003</v>
      </c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</row>
    <row r="64" spans="1:59" ht="13.8" thickBot="1" x14ac:dyDescent="0.3">
      <c r="A64" s="40">
        <v>2196</v>
      </c>
      <c r="B64" s="34" t="s">
        <v>189</v>
      </c>
      <c r="C64" s="9" t="s">
        <v>3078</v>
      </c>
      <c r="D64" s="9" t="s">
        <v>2284</v>
      </c>
      <c r="E64" s="34" t="s">
        <v>212</v>
      </c>
      <c r="F64" s="17" t="s">
        <v>2747</v>
      </c>
      <c r="G64" s="34" t="s">
        <v>99</v>
      </c>
      <c r="H64" s="34" t="s">
        <v>37</v>
      </c>
      <c r="I64" s="34">
        <v>1</v>
      </c>
      <c r="J64" s="34">
        <v>72</v>
      </c>
      <c r="K64" s="34">
        <f t="shared" si="0"/>
        <v>432</v>
      </c>
      <c r="L64" s="34">
        <f t="shared" si="1"/>
        <v>423</v>
      </c>
      <c r="M64" s="79">
        <v>0.97916666666666663</v>
      </c>
      <c r="N64" s="34">
        <v>22</v>
      </c>
      <c r="O64" s="34">
        <v>50</v>
      </c>
      <c r="P64" s="34"/>
      <c r="Q64" s="34">
        <v>50</v>
      </c>
      <c r="R64" s="34"/>
      <c r="S64" s="34"/>
      <c r="T64" s="34"/>
      <c r="U64" s="118"/>
      <c r="V64" s="132">
        <f t="shared" si="5"/>
        <v>0.97916666666666663</v>
      </c>
      <c r="W64" s="126">
        <v>0.96530000000000005</v>
      </c>
      <c r="X64" s="17">
        <v>0.94679999999999997</v>
      </c>
      <c r="Y64" s="34">
        <v>71</v>
      </c>
      <c r="Z64" s="34">
        <v>71</v>
      </c>
      <c r="AA64" s="34">
        <v>68</v>
      </c>
      <c r="AB64" s="34">
        <v>70</v>
      </c>
      <c r="AC64" s="34">
        <v>72</v>
      </c>
      <c r="AD64" s="34">
        <v>71</v>
      </c>
      <c r="AE64" s="34" t="s">
        <v>202</v>
      </c>
      <c r="AF64" s="41"/>
      <c r="AG64" s="56">
        <v>28.0001</v>
      </c>
      <c r="AH64" s="9">
        <v>-80.644199999999998</v>
      </c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</row>
    <row r="65" spans="1:59" ht="13.8" thickTop="1" x14ac:dyDescent="0.25">
      <c r="A65" s="103">
        <v>2397</v>
      </c>
      <c r="B65" s="89" t="s">
        <v>256</v>
      </c>
      <c r="C65" s="9" t="s">
        <v>3081</v>
      </c>
      <c r="D65" s="9" t="s">
        <v>2280</v>
      </c>
      <c r="E65" s="89" t="s">
        <v>311</v>
      </c>
      <c r="F65" s="90" t="s">
        <v>2658</v>
      </c>
      <c r="G65" s="89" t="s">
        <v>9</v>
      </c>
      <c r="H65" s="89" t="s">
        <v>37</v>
      </c>
      <c r="I65" s="89">
        <v>1</v>
      </c>
      <c r="J65" s="89">
        <v>120</v>
      </c>
      <c r="K65" s="89">
        <f t="shared" si="0"/>
        <v>720</v>
      </c>
      <c r="L65" s="89">
        <f t="shared" si="1"/>
        <v>710</v>
      </c>
      <c r="M65" s="91">
        <v>0.98611111111111116</v>
      </c>
      <c r="N65" s="89">
        <v>0</v>
      </c>
      <c r="O65" s="89">
        <v>120</v>
      </c>
      <c r="P65" s="89">
        <v>96</v>
      </c>
      <c r="Q65" s="89">
        <v>24</v>
      </c>
      <c r="R65" s="89"/>
      <c r="S65" s="89"/>
      <c r="T65" s="89"/>
      <c r="U65" s="119"/>
      <c r="V65" s="133">
        <f t="shared" si="5"/>
        <v>0.98611111111111116</v>
      </c>
      <c r="W65" s="127">
        <v>0.98609999999999998</v>
      </c>
      <c r="X65" s="90">
        <v>0.9889</v>
      </c>
      <c r="Y65" s="89">
        <v>120</v>
      </c>
      <c r="Z65" s="89">
        <v>117</v>
      </c>
      <c r="AA65" s="89">
        <v>118</v>
      </c>
      <c r="AB65" s="89">
        <v>118</v>
      </c>
      <c r="AC65" s="89">
        <v>119</v>
      </c>
      <c r="AD65" s="89">
        <v>118</v>
      </c>
      <c r="AE65" s="89" t="s">
        <v>172</v>
      </c>
      <c r="AF65" s="104"/>
      <c r="AG65" s="56">
        <v>26.039027999999998</v>
      </c>
      <c r="AH65" s="9">
        <v>-80.236333999999999</v>
      </c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</row>
    <row r="66" spans="1:59" x14ac:dyDescent="0.25">
      <c r="A66" s="25">
        <v>1116</v>
      </c>
      <c r="B66" s="9" t="s">
        <v>256</v>
      </c>
      <c r="C66" s="9" t="s">
        <v>3081</v>
      </c>
      <c r="D66" s="9" t="s">
        <v>2280</v>
      </c>
      <c r="E66" s="9" t="s">
        <v>316</v>
      </c>
      <c r="F66" s="14" t="s">
        <v>2735</v>
      </c>
      <c r="G66" s="9" t="s">
        <v>9</v>
      </c>
      <c r="H66" s="9" t="s">
        <v>37</v>
      </c>
      <c r="I66" s="9">
        <v>1</v>
      </c>
      <c r="J66" s="9">
        <v>160</v>
      </c>
      <c r="K66" s="9">
        <f t="shared" ref="K66:K129" si="6">COUNTA(Y66:AD66)*J66</f>
        <v>960</v>
      </c>
      <c r="L66" s="9">
        <f t="shared" ref="L66:L129" si="7">SUM(Y66:AD66)</f>
        <v>955</v>
      </c>
      <c r="M66" s="48">
        <v>0.99479166666666663</v>
      </c>
      <c r="N66" s="9">
        <v>0</v>
      </c>
      <c r="O66" s="9">
        <v>160</v>
      </c>
      <c r="P66" s="9">
        <v>128</v>
      </c>
      <c r="Q66" s="9">
        <v>32</v>
      </c>
      <c r="R66" s="9"/>
      <c r="S66" s="9"/>
      <c r="T66" s="9"/>
      <c r="U66" s="55"/>
      <c r="V66" s="131">
        <f t="shared" si="5"/>
        <v>0.99479166666666663</v>
      </c>
      <c r="W66" s="125">
        <v>0.98960000000000004</v>
      </c>
      <c r="X66" s="14">
        <v>0.96040000000000003</v>
      </c>
      <c r="Y66" s="9">
        <v>159</v>
      </c>
      <c r="Z66" s="9">
        <v>159</v>
      </c>
      <c r="AA66" s="9">
        <v>159</v>
      </c>
      <c r="AB66" s="9">
        <v>159</v>
      </c>
      <c r="AC66" s="9">
        <v>160</v>
      </c>
      <c r="AD66" s="9">
        <v>159</v>
      </c>
      <c r="AE66" s="9" t="s">
        <v>317</v>
      </c>
      <c r="AF66" s="26"/>
      <c r="AG66" s="56">
        <v>26.164000000000001</v>
      </c>
      <c r="AH66" s="9">
        <v>-80.244699999999995</v>
      </c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</row>
    <row r="67" spans="1:59" x14ac:dyDescent="0.25">
      <c r="A67" s="25">
        <v>1774</v>
      </c>
      <c r="B67" s="9" t="s">
        <v>256</v>
      </c>
      <c r="C67" s="9" t="s">
        <v>3081</v>
      </c>
      <c r="D67" s="9" t="s">
        <v>2280</v>
      </c>
      <c r="E67" s="9" t="s">
        <v>326</v>
      </c>
      <c r="F67" s="14" t="s">
        <v>2647</v>
      </c>
      <c r="G67" s="9" t="s">
        <v>9</v>
      </c>
      <c r="H67" s="9" t="s">
        <v>37</v>
      </c>
      <c r="I67" s="9">
        <v>1</v>
      </c>
      <c r="J67" s="9">
        <v>100</v>
      </c>
      <c r="K67" s="9">
        <f t="shared" si="6"/>
        <v>600</v>
      </c>
      <c r="L67" s="9">
        <f t="shared" si="7"/>
        <v>589</v>
      </c>
      <c r="M67" s="48">
        <v>0.98166666666666669</v>
      </c>
      <c r="N67" s="9">
        <v>0</v>
      </c>
      <c r="O67" s="9">
        <v>100</v>
      </c>
      <c r="P67" s="9">
        <v>80</v>
      </c>
      <c r="Q67" s="9">
        <v>20</v>
      </c>
      <c r="R67" s="9"/>
      <c r="S67" s="9"/>
      <c r="T67" s="9"/>
      <c r="U67" s="55"/>
      <c r="V67" s="131">
        <f t="shared" si="5"/>
        <v>0.98166666666666669</v>
      </c>
      <c r="W67" s="125">
        <v>0.98170000000000002</v>
      </c>
      <c r="X67" s="14">
        <v>0.99170000000000003</v>
      </c>
      <c r="Y67" s="9">
        <v>97</v>
      </c>
      <c r="Z67" s="9">
        <v>98</v>
      </c>
      <c r="AA67" s="9">
        <v>98</v>
      </c>
      <c r="AB67" s="9">
        <v>99</v>
      </c>
      <c r="AC67" s="9">
        <v>98</v>
      </c>
      <c r="AD67" s="9">
        <v>99</v>
      </c>
      <c r="AE67" s="9" t="s">
        <v>287</v>
      </c>
      <c r="AF67" s="26"/>
      <c r="AG67" s="56">
        <v>26.2898</v>
      </c>
      <c r="AH67" s="9">
        <v>-80.128</v>
      </c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</row>
    <row r="68" spans="1:59" x14ac:dyDescent="0.25">
      <c r="A68" s="25">
        <v>2282</v>
      </c>
      <c r="B68" s="9" t="s">
        <v>256</v>
      </c>
      <c r="C68" s="9" t="s">
        <v>3081</v>
      </c>
      <c r="D68" s="9" t="s">
        <v>2280</v>
      </c>
      <c r="E68" s="9" t="s">
        <v>341</v>
      </c>
      <c r="F68" s="14" t="s">
        <v>3045</v>
      </c>
      <c r="G68" s="9" t="s">
        <v>9</v>
      </c>
      <c r="H68" s="9" t="s">
        <v>37</v>
      </c>
      <c r="I68" s="9">
        <v>1</v>
      </c>
      <c r="J68" s="9">
        <v>143</v>
      </c>
      <c r="K68" s="9">
        <f t="shared" si="6"/>
        <v>858</v>
      </c>
      <c r="L68" s="9">
        <f t="shared" si="7"/>
        <v>842</v>
      </c>
      <c r="M68" s="48">
        <v>0.98135198135198132</v>
      </c>
      <c r="N68" s="9">
        <v>0</v>
      </c>
      <c r="O68" s="9">
        <v>143</v>
      </c>
      <c r="P68" s="9">
        <v>115</v>
      </c>
      <c r="Q68" s="9">
        <v>28</v>
      </c>
      <c r="R68" s="9"/>
      <c r="S68" s="9"/>
      <c r="T68" s="9"/>
      <c r="U68" s="55"/>
      <c r="V68" s="131">
        <f t="shared" si="5"/>
        <v>0.98135198135198132</v>
      </c>
      <c r="W68" s="125">
        <v>0.98250000000000004</v>
      </c>
      <c r="X68" s="14">
        <v>0.97899999999999998</v>
      </c>
      <c r="Y68" s="9">
        <v>137</v>
      </c>
      <c r="Z68" s="9">
        <v>142</v>
      </c>
      <c r="AA68" s="9">
        <v>140</v>
      </c>
      <c r="AB68" s="9">
        <v>142</v>
      </c>
      <c r="AC68" s="9">
        <v>140</v>
      </c>
      <c r="AD68" s="9">
        <v>141</v>
      </c>
      <c r="AE68" s="9" t="s">
        <v>292</v>
      </c>
      <c r="AF68" s="26"/>
      <c r="AG68" s="56">
        <v>26.130801000000002</v>
      </c>
      <c r="AH68" s="9">
        <v>-80.154607999999996</v>
      </c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</row>
    <row r="69" spans="1:59" x14ac:dyDescent="0.25">
      <c r="A69" s="25">
        <v>2577</v>
      </c>
      <c r="B69" s="9" t="s">
        <v>256</v>
      </c>
      <c r="C69" s="9" t="s">
        <v>3081</v>
      </c>
      <c r="D69" s="9" t="s">
        <v>2280</v>
      </c>
      <c r="E69" s="9" t="s">
        <v>343</v>
      </c>
      <c r="F69" s="14" t="s">
        <v>2645</v>
      </c>
      <c r="G69" s="9" t="s">
        <v>9</v>
      </c>
      <c r="H69" s="9" t="s">
        <v>37</v>
      </c>
      <c r="I69" s="9">
        <v>1</v>
      </c>
      <c r="J69" s="9">
        <v>128</v>
      </c>
      <c r="K69" s="9">
        <f t="shared" si="6"/>
        <v>768</v>
      </c>
      <c r="L69" s="9">
        <f t="shared" si="7"/>
        <v>758</v>
      </c>
      <c r="M69" s="48">
        <v>0.98697916666666663</v>
      </c>
      <c r="N69" s="9">
        <v>0</v>
      </c>
      <c r="O69" s="9">
        <v>128</v>
      </c>
      <c r="P69" s="9">
        <v>103</v>
      </c>
      <c r="Q69" s="9">
        <v>25</v>
      </c>
      <c r="R69" s="9"/>
      <c r="S69" s="9"/>
      <c r="T69" s="9">
        <v>7</v>
      </c>
      <c r="U69" s="55"/>
      <c r="V69" s="131">
        <f t="shared" si="5"/>
        <v>0.98697916666666663</v>
      </c>
      <c r="W69" s="125">
        <v>0.95830000000000004</v>
      </c>
      <c r="X69" s="14">
        <v>0.97919999999999996</v>
      </c>
      <c r="Y69" s="9">
        <v>126</v>
      </c>
      <c r="Z69" s="9">
        <v>127</v>
      </c>
      <c r="AA69" s="9">
        <v>127</v>
      </c>
      <c r="AB69" s="9">
        <v>126</v>
      </c>
      <c r="AC69" s="9">
        <v>127</v>
      </c>
      <c r="AD69" s="9">
        <v>125</v>
      </c>
      <c r="AE69" s="9" t="s">
        <v>344</v>
      </c>
      <c r="AF69" s="26"/>
      <c r="AG69" s="56">
        <v>26.131250000000001</v>
      </c>
      <c r="AH69" s="9">
        <v>-80.157638888888897</v>
      </c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</row>
    <row r="70" spans="1:59" x14ac:dyDescent="0.25">
      <c r="A70" s="25">
        <v>2558</v>
      </c>
      <c r="B70" s="9" t="s">
        <v>256</v>
      </c>
      <c r="C70" s="9" t="s">
        <v>3081</v>
      </c>
      <c r="D70" s="9" t="s">
        <v>2280</v>
      </c>
      <c r="E70" s="9" t="s">
        <v>384</v>
      </c>
      <c r="F70" s="14" t="s">
        <v>2645</v>
      </c>
      <c r="G70" s="9" t="s">
        <v>9</v>
      </c>
      <c r="H70" s="9" t="s">
        <v>37</v>
      </c>
      <c r="I70" s="9">
        <v>1</v>
      </c>
      <c r="J70" s="9">
        <v>105</v>
      </c>
      <c r="K70" s="9">
        <f t="shared" si="6"/>
        <v>630</v>
      </c>
      <c r="L70" s="9">
        <f t="shared" si="7"/>
        <v>609</v>
      </c>
      <c r="M70" s="48">
        <v>0.96666666666666667</v>
      </c>
      <c r="N70" s="9">
        <v>0</v>
      </c>
      <c r="O70" s="9">
        <v>105</v>
      </c>
      <c r="P70" s="9">
        <v>84</v>
      </c>
      <c r="Q70" s="9">
        <v>21</v>
      </c>
      <c r="R70" s="9"/>
      <c r="S70" s="9"/>
      <c r="T70" s="9">
        <v>11</v>
      </c>
      <c r="U70" s="55"/>
      <c r="V70" s="131">
        <f t="shared" si="5"/>
        <v>0.96666666666666667</v>
      </c>
      <c r="W70" s="125">
        <v>0.99839999999999995</v>
      </c>
      <c r="X70" s="14"/>
      <c r="Y70" s="9">
        <v>99</v>
      </c>
      <c r="Z70" s="9">
        <v>99</v>
      </c>
      <c r="AA70" s="9">
        <v>102</v>
      </c>
      <c r="AB70" s="9">
        <v>102</v>
      </c>
      <c r="AC70" s="9">
        <v>104</v>
      </c>
      <c r="AD70" s="9">
        <v>103</v>
      </c>
      <c r="AE70" s="9" t="s">
        <v>349</v>
      </c>
      <c r="AF70" s="26"/>
      <c r="AG70" s="56">
        <v>26.117416666666699</v>
      </c>
      <c r="AH70" s="9">
        <v>-80.1478888888889</v>
      </c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</row>
    <row r="71" spans="1:59" x14ac:dyDescent="0.25">
      <c r="A71" s="25">
        <v>2798</v>
      </c>
      <c r="B71" s="9" t="s">
        <v>256</v>
      </c>
      <c r="C71" s="9" t="s">
        <v>3081</v>
      </c>
      <c r="D71" s="9" t="s">
        <v>2280</v>
      </c>
      <c r="E71" s="9" t="s">
        <v>392</v>
      </c>
      <c r="F71" s="14" t="s">
        <v>2646</v>
      </c>
      <c r="G71" s="9" t="s">
        <v>9</v>
      </c>
      <c r="H71" s="9" t="s">
        <v>37</v>
      </c>
      <c r="I71" s="9">
        <v>1</v>
      </c>
      <c r="J71" s="9">
        <v>219</v>
      </c>
      <c r="K71" s="9">
        <f t="shared" si="6"/>
        <v>1314</v>
      </c>
      <c r="L71" s="9">
        <f t="shared" si="7"/>
        <v>1127</v>
      </c>
      <c r="M71" s="48">
        <v>0.85768645357686457</v>
      </c>
      <c r="N71" s="9">
        <v>0</v>
      </c>
      <c r="O71" s="9">
        <v>219</v>
      </c>
      <c r="P71" s="9">
        <v>176</v>
      </c>
      <c r="Q71" s="9">
        <v>43</v>
      </c>
      <c r="R71" s="9"/>
      <c r="S71" s="9"/>
      <c r="T71" s="9">
        <v>22</v>
      </c>
      <c r="U71" s="55"/>
      <c r="V71" s="131">
        <f t="shared" si="5"/>
        <v>0.85768645357686457</v>
      </c>
      <c r="W71" s="125">
        <v>0.97719999999999996</v>
      </c>
      <c r="X71" s="14"/>
      <c r="Y71" s="9">
        <v>187</v>
      </c>
      <c r="Z71" s="9">
        <v>188</v>
      </c>
      <c r="AA71" s="9">
        <v>188</v>
      </c>
      <c r="AB71" s="9">
        <v>188</v>
      </c>
      <c r="AC71" s="9">
        <v>188</v>
      </c>
      <c r="AD71" s="9">
        <v>188</v>
      </c>
      <c r="AE71" s="9"/>
      <c r="AF71" s="26"/>
      <c r="AG71" s="56">
        <v>26.264028</v>
      </c>
      <c r="AH71" s="9">
        <v>-80.259113999999997</v>
      </c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</row>
    <row r="72" spans="1:59" x14ac:dyDescent="0.25">
      <c r="A72" s="25">
        <v>2609</v>
      </c>
      <c r="B72" s="9" t="s">
        <v>256</v>
      </c>
      <c r="C72" s="9" t="s">
        <v>3081</v>
      </c>
      <c r="D72" s="9" t="s">
        <v>2280</v>
      </c>
      <c r="E72" s="9" t="s">
        <v>408</v>
      </c>
      <c r="F72" s="14" t="s">
        <v>2645</v>
      </c>
      <c r="G72" s="9" t="s">
        <v>9</v>
      </c>
      <c r="H72" s="9" t="s">
        <v>37</v>
      </c>
      <c r="I72" s="9">
        <v>1</v>
      </c>
      <c r="J72" s="9">
        <v>112</v>
      </c>
      <c r="K72" s="9">
        <f t="shared" si="6"/>
        <v>672</v>
      </c>
      <c r="L72" s="9">
        <f t="shared" si="7"/>
        <v>670</v>
      </c>
      <c r="M72" s="48">
        <v>0.99702380952380953</v>
      </c>
      <c r="N72" s="9">
        <v>0</v>
      </c>
      <c r="O72" s="9">
        <v>112</v>
      </c>
      <c r="P72" s="9">
        <v>90</v>
      </c>
      <c r="Q72" s="9">
        <v>22</v>
      </c>
      <c r="R72" s="9"/>
      <c r="S72" s="9"/>
      <c r="T72" s="9">
        <v>6</v>
      </c>
      <c r="U72" s="55"/>
      <c r="V72" s="131">
        <f t="shared" si="5"/>
        <v>0.99702380952380953</v>
      </c>
      <c r="W72" s="125">
        <v>0.99399999999999999</v>
      </c>
      <c r="X72" s="14">
        <v>0.99639999999999995</v>
      </c>
      <c r="Y72" s="9">
        <v>112</v>
      </c>
      <c r="Z72" s="9">
        <v>112</v>
      </c>
      <c r="AA72" s="9">
        <v>111</v>
      </c>
      <c r="AB72" s="9">
        <v>112</v>
      </c>
      <c r="AC72" s="9">
        <v>111</v>
      </c>
      <c r="AD72" s="9">
        <v>112</v>
      </c>
      <c r="AE72" s="9" t="s">
        <v>409</v>
      </c>
      <c r="AF72" s="26"/>
      <c r="AG72" s="56">
        <v>26.132694000000001</v>
      </c>
      <c r="AH72" s="9">
        <v>-80.139416999999995</v>
      </c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</row>
    <row r="73" spans="1:59" x14ac:dyDescent="0.25">
      <c r="A73" s="25">
        <v>2687</v>
      </c>
      <c r="B73" s="9" t="s">
        <v>256</v>
      </c>
      <c r="C73" s="9" t="s">
        <v>3085</v>
      </c>
      <c r="D73" s="9" t="s">
        <v>2641</v>
      </c>
      <c r="E73" s="9" t="s">
        <v>347</v>
      </c>
      <c r="F73" s="14" t="s">
        <v>2748</v>
      </c>
      <c r="G73" s="9" t="s">
        <v>9</v>
      </c>
      <c r="H73" s="9" t="s">
        <v>184</v>
      </c>
      <c r="I73" s="9">
        <v>1</v>
      </c>
      <c r="J73" s="9">
        <v>200</v>
      </c>
      <c r="K73" s="9">
        <f t="shared" si="6"/>
        <v>1200</v>
      </c>
      <c r="L73" s="9">
        <f t="shared" si="7"/>
        <v>638</v>
      </c>
      <c r="M73" s="48">
        <v>0.53166666666666662</v>
      </c>
      <c r="N73" s="9">
        <v>0</v>
      </c>
      <c r="O73" s="9">
        <v>200</v>
      </c>
      <c r="P73" s="9">
        <v>160</v>
      </c>
      <c r="Q73" s="9">
        <v>40</v>
      </c>
      <c r="R73" s="9"/>
      <c r="S73" s="9"/>
      <c r="T73" s="9">
        <v>10</v>
      </c>
      <c r="U73" s="55"/>
      <c r="V73" s="131">
        <f t="shared" si="5"/>
        <v>0.53166666666666662</v>
      </c>
      <c r="W73" s="125">
        <v>0.5</v>
      </c>
      <c r="X73" s="14"/>
      <c r="Y73" s="9">
        <v>123</v>
      </c>
      <c r="Z73" s="9">
        <v>108</v>
      </c>
      <c r="AA73" s="9">
        <v>109</v>
      </c>
      <c r="AB73" s="9">
        <v>99</v>
      </c>
      <c r="AC73" s="9">
        <v>100</v>
      </c>
      <c r="AD73" s="9">
        <v>99</v>
      </c>
      <c r="AE73" s="9" t="s">
        <v>349</v>
      </c>
      <c r="AF73" s="26"/>
      <c r="AG73" s="56">
        <v>26.120806000000002</v>
      </c>
      <c r="AH73" s="9">
        <v>-80.164556000000005</v>
      </c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</row>
    <row r="74" spans="1:59" x14ac:dyDescent="0.25">
      <c r="A74" s="25">
        <v>2853</v>
      </c>
      <c r="B74" s="9" t="s">
        <v>256</v>
      </c>
      <c r="C74" s="9" t="s">
        <v>3087</v>
      </c>
      <c r="D74" s="9" t="s">
        <v>2281</v>
      </c>
      <c r="E74" s="9" t="s">
        <v>257</v>
      </c>
      <c r="F74" s="14" t="s">
        <v>2657</v>
      </c>
      <c r="G74" s="9" t="s">
        <v>9</v>
      </c>
      <c r="H74" s="9" t="s">
        <v>42</v>
      </c>
      <c r="I74" s="9">
        <v>1</v>
      </c>
      <c r="J74" s="9">
        <v>100</v>
      </c>
      <c r="K74" s="9">
        <f t="shared" si="6"/>
        <v>0</v>
      </c>
      <c r="L74" s="9">
        <f t="shared" si="7"/>
        <v>0</v>
      </c>
      <c r="M74" s="42">
        <v>0</v>
      </c>
      <c r="N74" s="9">
        <v>0</v>
      </c>
      <c r="O74" s="9">
        <v>100</v>
      </c>
      <c r="P74" s="9">
        <v>80</v>
      </c>
      <c r="Q74" s="9">
        <v>20</v>
      </c>
      <c r="R74" s="9"/>
      <c r="S74" s="9"/>
      <c r="T74" s="9">
        <v>5</v>
      </c>
      <c r="U74" s="55"/>
      <c r="V74" s="131"/>
      <c r="W74" s="125"/>
      <c r="X74" s="14"/>
      <c r="Y74" s="9"/>
      <c r="Z74" s="9"/>
      <c r="AA74" s="9"/>
      <c r="AB74" s="9"/>
      <c r="AC74" s="9"/>
      <c r="AD74" s="9"/>
      <c r="AE74" s="9"/>
      <c r="AF74" s="26"/>
      <c r="AG74" s="56">
        <v>26.267824999999998</v>
      </c>
      <c r="AH74" s="9">
        <v>-80.200939000000005</v>
      </c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</row>
    <row r="75" spans="1:59" x14ac:dyDescent="0.25">
      <c r="A75" s="25">
        <v>2866</v>
      </c>
      <c r="B75" s="9" t="s">
        <v>256</v>
      </c>
      <c r="C75" s="9" t="s">
        <v>3087</v>
      </c>
      <c r="D75" s="9" t="s">
        <v>2281</v>
      </c>
      <c r="E75" s="9" t="s">
        <v>298</v>
      </c>
      <c r="F75" s="14" t="s">
        <v>2877</v>
      </c>
      <c r="G75" s="9" t="s">
        <v>9</v>
      </c>
      <c r="H75" s="9" t="s">
        <v>42</v>
      </c>
      <c r="I75" s="9">
        <v>1</v>
      </c>
      <c r="J75" s="9">
        <v>110</v>
      </c>
      <c r="K75" s="9">
        <f t="shared" si="6"/>
        <v>0</v>
      </c>
      <c r="L75" s="9">
        <f t="shared" si="7"/>
        <v>0</v>
      </c>
      <c r="M75" s="42">
        <v>0</v>
      </c>
      <c r="N75" s="9">
        <v>0</v>
      </c>
      <c r="O75" s="9">
        <v>110</v>
      </c>
      <c r="P75" s="9">
        <v>88</v>
      </c>
      <c r="Q75" s="9">
        <v>22</v>
      </c>
      <c r="R75" s="9"/>
      <c r="S75" s="9"/>
      <c r="T75" s="9">
        <v>6</v>
      </c>
      <c r="U75" s="55"/>
      <c r="V75" s="131"/>
      <c r="W75" s="125"/>
      <c r="X75" s="14"/>
      <c r="Y75" s="9"/>
      <c r="Z75" s="9"/>
      <c r="AA75" s="9"/>
      <c r="AB75" s="9"/>
      <c r="AC75" s="9"/>
      <c r="AD75" s="9"/>
      <c r="AE75" s="9"/>
      <c r="AF75" s="26"/>
      <c r="AG75" s="56">
        <v>26.004857999999999</v>
      </c>
      <c r="AH75" s="9">
        <v>-80.259392000000005</v>
      </c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</row>
    <row r="76" spans="1:59" x14ac:dyDescent="0.25">
      <c r="A76" s="25">
        <v>2763</v>
      </c>
      <c r="B76" s="9" t="s">
        <v>256</v>
      </c>
      <c r="C76" s="9" t="s">
        <v>3087</v>
      </c>
      <c r="D76" s="9" t="s">
        <v>2281</v>
      </c>
      <c r="E76" s="9" t="s">
        <v>323</v>
      </c>
      <c r="F76" s="14" t="s">
        <v>2646</v>
      </c>
      <c r="G76" s="9" t="s">
        <v>9</v>
      </c>
      <c r="H76" s="9" t="s">
        <v>42</v>
      </c>
      <c r="I76" s="9">
        <v>1</v>
      </c>
      <c r="J76" s="9">
        <v>116</v>
      </c>
      <c r="K76" s="9">
        <f t="shared" si="6"/>
        <v>0</v>
      </c>
      <c r="L76" s="9">
        <f t="shared" si="7"/>
        <v>0</v>
      </c>
      <c r="M76" s="42">
        <v>0</v>
      </c>
      <c r="N76" s="9">
        <v>0</v>
      </c>
      <c r="O76" s="9">
        <v>116</v>
      </c>
      <c r="P76" s="9">
        <v>93</v>
      </c>
      <c r="Q76" s="9">
        <v>23</v>
      </c>
      <c r="R76" s="9"/>
      <c r="S76" s="9"/>
      <c r="T76" s="9">
        <v>6</v>
      </c>
      <c r="U76" s="55"/>
      <c r="V76" s="131"/>
      <c r="W76" s="125"/>
      <c r="X76" s="14"/>
      <c r="Y76" s="9"/>
      <c r="Z76" s="9"/>
      <c r="AA76" s="9"/>
      <c r="AB76" s="9"/>
      <c r="AC76" s="9"/>
      <c r="AD76" s="9"/>
      <c r="AE76" s="9"/>
      <c r="AF76" s="26"/>
      <c r="AG76" s="56">
        <v>26.235225</v>
      </c>
      <c r="AH76" s="9">
        <v>-80.124397220000006</v>
      </c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</row>
    <row r="77" spans="1:59" x14ac:dyDescent="0.25">
      <c r="A77" s="25">
        <v>2887</v>
      </c>
      <c r="B77" s="9" t="s">
        <v>256</v>
      </c>
      <c r="C77" s="9" t="s">
        <v>3087</v>
      </c>
      <c r="D77" s="9" t="s">
        <v>2281</v>
      </c>
      <c r="E77" s="9" t="s">
        <v>353</v>
      </c>
      <c r="F77" s="14" t="s">
        <v>2749</v>
      </c>
      <c r="G77" s="9" t="s">
        <v>9</v>
      </c>
      <c r="H77" s="9" t="s">
        <v>42</v>
      </c>
      <c r="I77" s="9">
        <v>1</v>
      </c>
      <c r="J77" s="9">
        <v>100</v>
      </c>
      <c r="K77" s="9">
        <f t="shared" si="6"/>
        <v>0</v>
      </c>
      <c r="L77" s="9">
        <f t="shared" si="7"/>
        <v>0</v>
      </c>
      <c r="M77" s="42">
        <v>0</v>
      </c>
      <c r="N77" s="9"/>
      <c r="O77" s="9">
        <v>100</v>
      </c>
      <c r="P77" s="9">
        <v>100</v>
      </c>
      <c r="Q77" s="9"/>
      <c r="R77" s="9"/>
      <c r="S77" s="9"/>
      <c r="T77" s="9">
        <v>5</v>
      </c>
      <c r="U77" s="55"/>
      <c r="V77" s="131"/>
      <c r="W77" s="125"/>
      <c r="X77" s="14"/>
      <c r="Y77" s="9"/>
      <c r="Z77" s="9"/>
      <c r="AA77" s="9"/>
      <c r="AB77" s="9"/>
      <c r="AC77" s="9"/>
      <c r="AD77" s="9"/>
      <c r="AE77" s="9"/>
      <c r="AF77" s="26"/>
      <c r="AG77" s="56">
        <v>26.323453000000001</v>
      </c>
      <c r="AH77" s="9">
        <v>-80.105108000000001</v>
      </c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</row>
    <row r="78" spans="1:59" x14ac:dyDescent="0.25">
      <c r="A78" s="25">
        <v>1113</v>
      </c>
      <c r="B78" s="9" t="s">
        <v>256</v>
      </c>
      <c r="C78" s="9" t="s">
        <v>3082</v>
      </c>
      <c r="D78" s="9" t="s">
        <v>2286</v>
      </c>
      <c r="E78" s="9" t="s">
        <v>282</v>
      </c>
      <c r="F78" s="14" t="s">
        <v>2750</v>
      </c>
      <c r="G78" s="9" t="s">
        <v>194</v>
      </c>
      <c r="H78" s="9" t="s">
        <v>37</v>
      </c>
      <c r="I78" s="9">
        <v>1</v>
      </c>
      <c r="J78" s="9">
        <v>160</v>
      </c>
      <c r="K78" s="9">
        <f t="shared" si="6"/>
        <v>960</v>
      </c>
      <c r="L78" s="9">
        <f t="shared" si="7"/>
        <v>947</v>
      </c>
      <c r="M78" s="48">
        <v>0.98645833333333333</v>
      </c>
      <c r="N78" s="9">
        <v>1</v>
      </c>
      <c r="O78" s="9">
        <v>159</v>
      </c>
      <c r="P78" s="9">
        <v>128</v>
      </c>
      <c r="Q78" s="9">
        <v>32</v>
      </c>
      <c r="R78" s="9"/>
      <c r="S78" s="9"/>
      <c r="T78" s="9"/>
      <c r="U78" s="55"/>
      <c r="V78" s="131">
        <f t="shared" ref="V78:V109" si="8">(Y78+Z78+AA78+AB78+AC78+AD78)/(J78*COUNTA(Y78,Z78,AA78,AB78,AC78,AD78))</f>
        <v>0.98645833333333333</v>
      </c>
      <c r="W78" s="125">
        <v>0.98750000000000004</v>
      </c>
      <c r="X78" s="14">
        <v>0.98650000000000004</v>
      </c>
      <c r="Y78" s="9">
        <v>158</v>
      </c>
      <c r="Z78" s="9">
        <v>159</v>
      </c>
      <c r="AA78" s="9">
        <v>158</v>
      </c>
      <c r="AB78" s="9">
        <v>158</v>
      </c>
      <c r="AC78" s="9">
        <v>157</v>
      </c>
      <c r="AD78" s="9">
        <v>157</v>
      </c>
      <c r="AE78" s="9" t="s">
        <v>284</v>
      </c>
      <c r="AF78" s="26"/>
      <c r="AG78" s="56">
        <v>26.245999999999999</v>
      </c>
      <c r="AH78" s="9">
        <v>-80.194400000000002</v>
      </c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</row>
    <row r="79" spans="1:59" x14ac:dyDescent="0.25">
      <c r="A79" s="25">
        <v>1129</v>
      </c>
      <c r="B79" s="9" t="s">
        <v>256</v>
      </c>
      <c r="C79" s="9" t="s">
        <v>3082</v>
      </c>
      <c r="D79" s="9" t="s">
        <v>2286</v>
      </c>
      <c r="E79" s="9" t="s">
        <v>336</v>
      </c>
      <c r="F79" s="14" t="s">
        <v>2750</v>
      </c>
      <c r="G79" s="9" t="s">
        <v>194</v>
      </c>
      <c r="H79" s="9" t="s">
        <v>37</v>
      </c>
      <c r="I79" s="9">
        <v>1</v>
      </c>
      <c r="J79" s="9">
        <v>160</v>
      </c>
      <c r="K79" s="9">
        <f t="shared" si="6"/>
        <v>960</v>
      </c>
      <c r="L79" s="9">
        <f t="shared" si="7"/>
        <v>947</v>
      </c>
      <c r="M79" s="48">
        <v>0.98645833333333333</v>
      </c>
      <c r="N79" s="9">
        <v>1</v>
      </c>
      <c r="O79" s="9">
        <v>159</v>
      </c>
      <c r="P79" s="9">
        <v>128</v>
      </c>
      <c r="Q79" s="9">
        <v>31</v>
      </c>
      <c r="R79" s="9"/>
      <c r="S79" s="9"/>
      <c r="T79" s="9"/>
      <c r="U79" s="55"/>
      <c r="V79" s="131">
        <f t="shared" si="8"/>
        <v>0.98645833333333333</v>
      </c>
      <c r="W79" s="125">
        <v>0.97919999999999996</v>
      </c>
      <c r="X79" s="14">
        <v>0.95420000000000005</v>
      </c>
      <c r="Y79" s="9">
        <v>156</v>
      </c>
      <c r="Z79" s="9">
        <v>158</v>
      </c>
      <c r="AA79" s="9">
        <v>160</v>
      </c>
      <c r="AB79" s="9">
        <v>156</v>
      </c>
      <c r="AC79" s="9">
        <v>159</v>
      </c>
      <c r="AD79" s="9">
        <v>158</v>
      </c>
      <c r="AE79" s="9" t="s">
        <v>284</v>
      </c>
      <c r="AF79" s="26"/>
      <c r="AG79" s="56">
        <v>26.035799999999998</v>
      </c>
      <c r="AH79" s="9">
        <v>-80.160499999999999</v>
      </c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</row>
    <row r="80" spans="1:59" x14ac:dyDescent="0.25">
      <c r="A80" s="25">
        <v>1108</v>
      </c>
      <c r="B80" s="9" t="s">
        <v>256</v>
      </c>
      <c r="C80" s="9" t="s">
        <v>3083</v>
      </c>
      <c r="D80" s="9" t="s">
        <v>2282</v>
      </c>
      <c r="E80" s="9" t="s">
        <v>258</v>
      </c>
      <c r="F80" s="14" t="s">
        <v>2659</v>
      </c>
      <c r="G80" s="9" t="s">
        <v>10</v>
      </c>
      <c r="H80" s="9" t="s">
        <v>37</v>
      </c>
      <c r="I80" s="9">
        <v>1</v>
      </c>
      <c r="J80" s="9">
        <v>145</v>
      </c>
      <c r="K80" s="9">
        <f t="shared" si="6"/>
        <v>725</v>
      </c>
      <c r="L80" s="9">
        <f t="shared" si="7"/>
        <v>716</v>
      </c>
      <c r="M80" s="48">
        <v>0.98758620689655174</v>
      </c>
      <c r="N80" s="9">
        <v>0</v>
      </c>
      <c r="O80" s="9">
        <v>145</v>
      </c>
      <c r="P80" s="9"/>
      <c r="Q80" s="9">
        <v>145</v>
      </c>
      <c r="R80" s="9"/>
      <c r="S80" s="9"/>
      <c r="T80" s="9"/>
      <c r="U80" s="55"/>
      <c r="V80" s="131">
        <f t="shared" si="8"/>
        <v>0.98758620689655174</v>
      </c>
      <c r="W80" s="125">
        <v>0.99429999999999996</v>
      </c>
      <c r="X80" s="14">
        <v>0.97240000000000004</v>
      </c>
      <c r="Y80" s="9"/>
      <c r="Z80" s="9">
        <v>145</v>
      </c>
      <c r="AA80" s="9">
        <v>145</v>
      </c>
      <c r="AB80" s="9">
        <v>143</v>
      </c>
      <c r="AC80" s="9">
        <v>143</v>
      </c>
      <c r="AD80" s="9">
        <v>140</v>
      </c>
      <c r="AE80" s="9" t="s">
        <v>123</v>
      </c>
      <c r="AF80" s="26"/>
      <c r="AG80" s="56">
        <v>26.244</v>
      </c>
      <c r="AH80" s="9">
        <v>-80.130600000000001</v>
      </c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</row>
    <row r="81" spans="1:59" x14ac:dyDescent="0.25">
      <c r="A81" s="25">
        <v>646</v>
      </c>
      <c r="B81" s="9" t="s">
        <v>256</v>
      </c>
      <c r="C81" s="9" t="s">
        <v>3083</v>
      </c>
      <c r="D81" s="9" t="s">
        <v>2282</v>
      </c>
      <c r="E81" s="9" t="s">
        <v>260</v>
      </c>
      <c r="F81" s="14" t="s">
        <v>2751</v>
      </c>
      <c r="G81" s="9" t="s">
        <v>10</v>
      </c>
      <c r="H81" s="9" t="s">
        <v>37</v>
      </c>
      <c r="I81" s="9">
        <v>1</v>
      </c>
      <c r="J81" s="9">
        <v>300</v>
      </c>
      <c r="K81" s="9">
        <f t="shared" si="6"/>
        <v>1800</v>
      </c>
      <c r="L81" s="9">
        <f t="shared" si="7"/>
        <v>1798</v>
      </c>
      <c r="M81" s="48">
        <v>0.99888888888888894</v>
      </c>
      <c r="N81" s="9">
        <v>0</v>
      </c>
      <c r="O81" s="9">
        <v>300</v>
      </c>
      <c r="P81" s="9"/>
      <c r="Q81" s="9">
        <v>300</v>
      </c>
      <c r="R81" s="9"/>
      <c r="S81" s="9"/>
      <c r="T81" s="9"/>
      <c r="U81" s="55"/>
      <c r="V81" s="131">
        <f t="shared" si="8"/>
        <v>0.99888888888888894</v>
      </c>
      <c r="W81" s="125">
        <v>1</v>
      </c>
      <c r="X81" s="14">
        <v>0.99939999999999996</v>
      </c>
      <c r="Y81" s="9">
        <v>300</v>
      </c>
      <c r="Z81" s="9">
        <v>300</v>
      </c>
      <c r="AA81" s="9">
        <v>299</v>
      </c>
      <c r="AB81" s="9">
        <v>299</v>
      </c>
      <c r="AC81" s="9">
        <v>300</v>
      </c>
      <c r="AD81" s="9">
        <v>300</v>
      </c>
      <c r="AE81" s="9" t="s">
        <v>219</v>
      </c>
      <c r="AF81" s="26"/>
      <c r="AG81" s="56">
        <v>26.288875000000001</v>
      </c>
      <c r="AH81" s="9">
        <v>-80.172622000000004</v>
      </c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</row>
    <row r="82" spans="1:59" x14ac:dyDescent="0.25">
      <c r="A82" s="25">
        <v>106</v>
      </c>
      <c r="B82" s="9" t="s">
        <v>256</v>
      </c>
      <c r="C82" s="9" t="s">
        <v>3083</v>
      </c>
      <c r="D82" s="9" t="s">
        <v>2282</v>
      </c>
      <c r="E82" s="9" t="s">
        <v>264</v>
      </c>
      <c r="F82" s="14" t="s">
        <v>2680</v>
      </c>
      <c r="G82" s="9" t="s">
        <v>10</v>
      </c>
      <c r="H82" s="9" t="s">
        <v>37</v>
      </c>
      <c r="I82" s="9">
        <v>1</v>
      </c>
      <c r="J82" s="9">
        <v>312</v>
      </c>
      <c r="K82" s="9">
        <f t="shared" si="6"/>
        <v>1872</v>
      </c>
      <c r="L82" s="9">
        <f t="shared" si="7"/>
        <v>1862</v>
      </c>
      <c r="M82" s="48">
        <v>0.99465811965811968</v>
      </c>
      <c r="N82" s="9">
        <v>0</v>
      </c>
      <c r="O82" s="9">
        <v>312</v>
      </c>
      <c r="P82" s="9"/>
      <c r="Q82" s="9">
        <v>312</v>
      </c>
      <c r="R82" s="9"/>
      <c r="S82" s="9"/>
      <c r="T82" s="9"/>
      <c r="U82" s="55"/>
      <c r="V82" s="131">
        <f t="shared" si="8"/>
        <v>0.99465811965811968</v>
      </c>
      <c r="W82" s="125">
        <v>0.99729999999999996</v>
      </c>
      <c r="X82" s="14">
        <v>0.99470000000000003</v>
      </c>
      <c r="Y82" s="9">
        <v>311</v>
      </c>
      <c r="Z82" s="9">
        <v>309</v>
      </c>
      <c r="AA82" s="9">
        <v>310</v>
      </c>
      <c r="AB82" s="9">
        <v>309</v>
      </c>
      <c r="AC82" s="9">
        <v>312</v>
      </c>
      <c r="AD82" s="9">
        <v>311</v>
      </c>
      <c r="AE82" s="9" t="s">
        <v>219</v>
      </c>
      <c r="AF82" s="26"/>
      <c r="AG82" s="56">
        <v>26.180399999999999</v>
      </c>
      <c r="AH82" s="9">
        <v>-80.181700000000006</v>
      </c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</row>
    <row r="83" spans="1:59" x14ac:dyDescent="0.25">
      <c r="A83" s="25">
        <v>112</v>
      </c>
      <c r="B83" s="9" t="s">
        <v>256</v>
      </c>
      <c r="C83" s="9" t="s">
        <v>3083</v>
      </c>
      <c r="D83" s="9" t="s">
        <v>2282</v>
      </c>
      <c r="E83" s="9" t="s">
        <v>267</v>
      </c>
      <c r="F83" s="14" t="s">
        <v>2645</v>
      </c>
      <c r="G83" s="9" t="s">
        <v>10</v>
      </c>
      <c r="H83" s="9" t="s">
        <v>37</v>
      </c>
      <c r="I83" s="9">
        <v>1</v>
      </c>
      <c r="J83" s="9">
        <v>96</v>
      </c>
      <c r="K83" s="9">
        <f t="shared" si="6"/>
        <v>576</v>
      </c>
      <c r="L83" s="9">
        <f t="shared" si="7"/>
        <v>576</v>
      </c>
      <c r="M83" s="48">
        <v>1</v>
      </c>
      <c r="N83" s="9">
        <v>0</v>
      </c>
      <c r="O83" s="9">
        <v>96</v>
      </c>
      <c r="P83" s="9"/>
      <c r="Q83" s="9">
        <v>96</v>
      </c>
      <c r="R83" s="9"/>
      <c r="S83" s="9"/>
      <c r="T83" s="9">
        <v>10</v>
      </c>
      <c r="U83" s="55"/>
      <c r="V83" s="131">
        <f t="shared" si="8"/>
        <v>1</v>
      </c>
      <c r="W83" s="125">
        <v>1</v>
      </c>
      <c r="X83" s="14">
        <v>0.99829999999999997</v>
      </c>
      <c r="Y83" s="9">
        <v>96</v>
      </c>
      <c r="Z83" s="9">
        <v>96</v>
      </c>
      <c r="AA83" s="9">
        <v>96</v>
      </c>
      <c r="AB83" s="9">
        <v>96</v>
      </c>
      <c r="AC83" s="9">
        <v>96</v>
      </c>
      <c r="AD83" s="9">
        <v>96</v>
      </c>
      <c r="AE83" s="9" t="s">
        <v>39</v>
      </c>
      <c r="AF83" s="26">
        <v>96</v>
      </c>
      <c r="AG83" s="56">
        <v>26.150638888888899</v>
      </c>
      <c r="AH83" s="9">
        <v>-80.183194444444396</v>
      </c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</row>
    <row r="84" spans="1:59" x14ac:dyDescent="0.25">
      <c r="A84" s="25">
        <v>2366</v>
      </c>
      <c r="B84" s="9" t="s">
        <v>256</v>
      </c>
      <c r="C84" s="9" t="s">
        <v>3083</v>
      </c>
      <c r="D84" s="9" t="s">
        <v>2282</v>
      </c>
      <c r="E84" s="9" t="s">
        <v>271</v>
      </c>
      <c r="F84" s="14" t="s">
        <v>2986</v>
      </c>
      <c r="G84" s="9" t="s">
        <v>10</v>
      </c>
      <c r="H84" s="9" t="s">
        <v>37</v>
      </c>
      <c r="I84" s="9">
        <v>1</v>
      </c>
      <c r="J84" s="9">
        <v>264</v>
      </c>
      <c r="K84" s="9">
        <f t="shared" si="6"/>
        <v>1584</v>
      </c>
      <c r="L84" s="9">
        <f t="shared" si="7"/>
        <v>1578</v>
      </c>
      <c r="M84" s="48">
        <v>0.99621212121212122</v>
      </c>
      <c r="N84" s="9">
        <v>0</v>
      </c>
      <c r="O84" s="9">
        <v>264</v>
      </c>
      <c r="P84" s="9"/>
      <c r="Q84" s="9">
        <v>264</v>
      </c>
      <c r="R84" s="9"/>
      <c r="S84" s="9"/>
      <c r="T84" s="9"/>
      <c r="U84" s="55"/>
      <c r="V84" s="131">
        <f t="shared" si="8"/>
        <v>0.99621212121212122</v>
      </c>
      <c r="W84" s="125">
        <v>0.99560000000000004</v>
      </c>
      <c r="X84" s="14">
        <v>0.99490000000000001</v>
      </c>
      <c r="Y84" s="9">
        <v>263</v>
      </c>
      <c r="Z84" s="9">
        <v>263</v>
      </c>
      <c r="AA84" s="9">
        <v>263</v>
      </c>
      <c r="AB84" s="9">
        <v>263</v>
      </c>
      <c r="AC84" s="9">
        <v>263</v>
      </c>
      <c r="AD84" s="9">
        <v>263</v>
      </c>
      <c r="AE84" s="9" t="s">
        <v>219</v>
      </c>
      <c r="AF84" s="26"/>
      <c r="AG84" s="56">
        <v>26.215</v>
      </c>
      <c r="AH84" s="9">
        <v>-80.132099999999994</v>
      </c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</row>
    <row r="85" spans="1:59" x14ac:dyDescent="0.25">
      <c r="A85" s="25">
        <v>2669</v>
      </c>
      <c r="B85" s="9" t="s">
        <v>256</v>
      </c>
      <c r="C85" s="9" t="s">
        <v>3083</v>
      </c>
      <c r="D85" s="9" t="s">
        <v>2282</v>
      </c>
      <c r="E85" s="9" t="s">
        <v>272</v>
      </c>
      <c r="F85" s="14" t="s">
        <v>2987</v>
      </c>
      <c r="G85" s="9" t="s">
        <v>10</v>
      </c>
      <c r="H85" s="9" t="s">
        <v>37</v>
      </c>
      <c r="I85" s="9">
        <v>1</v>
      </c>
      <c r="J85" s="9">
        <v>88</v>
      </c>
      <c r="K85" s="9">
        <f t="shared" si="6"/>
        <v>528</v>
      </c>
      <c r="L85" s="9">
        <f t="shared" si="7"/>
        <v>527</v>
      </c>
      <c r="M85" s="48">
        <v>0.99810606060606055</v>
      </c>
      <c r="N85" s="9">
        <v>0</v>
      </c>
      <c r="O85" s="9">
        <v>88</v>
      </c>
      <c r="P85" s="9"/>
      <c r="Q85" s="9">
        <v>88</v>
      </c>
      <c r="R85" s="9"/>
      <c r="S85" s="9"/>
      <c r="T85" s="9"/>
      <c r="U85" s="55"/>
      <c r="V85" s="131">
        <f t="shared" si="8"/>
        <v>0.99810606060606055</v>
      </c>
      <c r="W85" s="125">
        <v>0.2727</v>
      </c>
      <c r="X85" s="14"/>
      <c r="Y85" s="9">
        <v>87</v>
      </c>
      <c r="Z85" s="9">
        <v>88</v>
      </c>
      <c r="AA85" s="9">
        <v>88</v>
      </c>
      <c r="AB85" s="9">
        <v>88</v>
      </c>
      <c r="AC85" s="9">
        <v>88</v>
      </c>
      <c r="AD85" s="9">
        <v>88</v>
      </c>
      <c r="AE85" s="9" t="s">
        <v>219</v>
      </c>
      <c r="AF85" s="26"/>
      <c r="AG85" s="56">
        <v>26.215</v>
      </c>
      <c r="AH85" s="9">
        <v>-80.132099999999994</v>
      </c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</row>
    <row r="86" spans="1:59" x14ac:dyDescent="0.25">
      <c r="A86" s="25">
        <v>2671</v>
      </c>
      <c r="B86" s="9" t="s">
        <v>256</v>
      </c>
      <c r="C86" s="9" t="s">
        <v>3083</v>
      </c>
      <c r="D86" s="9" t="s">
        <v>2282</v>
      </c>
      <c r="E86" s="9" t="s">
        <v>275</v>
      </c>
      <c r="F86" s="14" t="s">
        <v>2878</v>
      </c>
      <c r="G86" s="9" t="s">
        <v>10</v>
      </c>
      <c r="H86" s="9" t="s">
        <v>37</v>
      </c>
      <c r="I86" s="9">
        <v>1</v>
      </c>
      <c r="J86" s="9">
        <v>110</v>
      </c>
      <c r="K86" s="9">
        <f t="shared" si="6"/>
        <v>660</v>
      </c>
      <c r="L86" s="9">
        <f t="shared" si="7"/>
        <v>656</v>
      </c>
      <c r="M86" s="48">
        <v>0.9939393939393939</v>
      </c>
      <c r="N86" s="9">
        <v>0</v>
      </c>
      <c r="O86" s="9">
        <v>110</v>
      </c>
      <c r="P86" s="9"/>
      <c r="Q86" s="9">
        <v>110</v>
      </c>
      <c r="R86" s="9"/>
      <c r="S86" s="9"/>
      <c r="T86" s="9">
        <v>11</v>
      </c>
      <c r="U86" s="55"/>
      <c r="V86" s="131">
        <f t="shared" si="8"/>
        <v>0.9939393939393939</v>
      </c>
      <c r="W86" s="125">
        <v>0.98029999999999995</v>
      </c>
      <c r="X86" s="14">
        <v>0.83479999999999999</v>
      </c>
      <c r="Y86" s="9">
        <v>110</v>
      </c>
      <c r="Z86" s="9">
        <v>109</v>
      </c>
      <c r="AA86" s="9">
        <v>108</v>
      </c>
      <c r="AB86" s="9">
        <v>109</v>
      </c>
      <c r="AC86" s="9">
        <v>110</v>
      </c>
      <c r="AD86" s="9">
        <v>110</v>
      </c>
      <c r="AE86" s="9" t="s">
        <v>39</v>
      </c>
      <c r="AF86" s="26">
        <v>93</v>
      </c>
      <c r="AG86" s="56">
        <v>26.156333</v>
      </c>
      <c r="AH86" s="9">
        <v>-80.215138999999994</v>
      </c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</row>
    <row r="87" spans="1:59" x14ac:dyDescent="0.25">
      <c r="A87" s="25">
        <v>157</v>
      </c>
      <c r="B87" s="9" t="s">
        <v>256</v>
      </c>
      <c r="C87" s="9" t="s">
        <v>3083</v>
      </c>
      <c r="D87" s="9" t="s">
        <v>2282</v>
      </c>
      <c r="E87" s="9" t="s">
        <v>277</v>
      </c>
      <c r="F87" s="14" t="s">
        <v>2752</v>
      </c>
      <c r="G87" s="9" t="s">
        <v>10</v>
      </c>
      <c r="H87" s="9" t="s">
        <v>37</v>
      </c>
      <c r="I87" s="9">
        <v>1</v>
      </c>
      <c r="J87" s="9">
        <v>238</v>
      </c>
      <c r="K87" s="9">
        <f t="shared" si="6"/>
        <v>1190</v>
      </c>
      <c r="L87" s="9">
        <f t="shared" si="7"/>
        <v>1180</v>
      </c>
      <c r="M87" s="48">
        <v>0.99159663865546221</v>
      </c>
      <c r="N87" s="9">
        <v>0</v>
      </c>
      <c r="O87" s="9">
        <v>238</v>
      </c>
      <c r="P87" s="9"/>
      <c r="Q87" s="9">
        <v>238</v>
      </c>
      <c r="R87" s="9"/>
      <c r="S87" s="9"/>
      <c r="T87" s="9"/>
      <c r="U87" s="55"/>
      <c r="V87" s="131">
        <f t="shared" si="8"/>
        <v>0.99159663865546221</v>
      </c>
      <c r="W87" s="125">
        <v>1</v>
      </c>
      <c r="X87" s="14">
        <v>0.97970000000000002</v>
      </c>
      <c r="Y87" s="9"/>
      <c r="Z87" s="9">
        <v>237</v>
      </c>
      <c r="AA87" s="9">
        <v>237</v>
      </c>
      <c r="AB87" s="9">
        <v>236</v>
      </c>
      <c r="AC87" s="9">
        <v>233</v>
      </c>
      <c r="AD87" s="9">
        <v>237</v>
      </c>
      <c r="AE87" s="9" t="s">
        <v>280</v>
      </c>
      <c r="AF87" s="26"/>
      <c r="AG87" s="56">
        <v>25.9937</v>
      </c>
      <c r="AH87" s="9">
        <v>-80.150700000000001</v>
      </c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</row>
    <row r="88" spans="1:59" x14ac:dyDescent="0.25">
      <c r="A88" s="25">
        <v>212</v>
      </c>
      <c r="B88" s="9" t="s">
        <v>256</v>
      </c>
      <c r="C88" s="9" t="s">
        <v>3083</v>
      </c>
      <c r="D88" s="9" t="s">
        <v>2282</v>
      </c>
      <c r="E88" s="9" t="s">
        <v>285</v>
      </c>
      <c r="F88" s="14" t="s">
        <v>2679</v>
      </c>
      <c r="G88" s="9" t="s">
        <v>10</v>
      </c>
      <c r="H88" s="9" t="s">
        <v>37</v>
      </c>
      <c r="I88" s="9">
        <v>1</v>
      </c>
      <c r="J88" s="9">
        <v>240</v>
      </c>
      <c r="K88" s="9">
        <f t="shared" si="6"/>
        <v>1440</v>
      </c>
      <c r="L88" s="9">
        <f t="shared" si="7"/>
        <v>1439</v>
      </c>
      <c r="M88" s="48">
        <v>0.99930555555555556</v>
      </c>
      <c r="N88" s="9">
        <v>0</v>
      </c>
      <c r="O88" s="9">
        <v>240</v>
      </c>
      <c r="P88" s="9"/>
      <c r="Q88" s="9">
        <v>240</v>
      </c>
      <c r="R88" s="9"/>
      <c r="S88" s="9"/>
      <c r="T88" s="9"/>
      <c r="U88" s="55"/>
      <c r="V88" s="131">
        <f t="shared" si="8"/>
        <v>0.99930555555555556</v>
      </c>
      <c r="W88" s="125">
        <v>0.99929999999999997</v>
      </c>
      <c r="X88" s="14">
        <v>0.99439999999999995</v>
      </c>
      <c r="Y88" s="9">
        <v>240</v>
      </c>
      <c r="Z88" s="9">
        <v>239</v>
      </c>
      <c r="AA88" s="9">
        <v>240</v>
      </c>
      <c r="AB88" s="9">
        <v>240</v>
      </c>
      <c r="AC88" s="9">
        <v>240</v>
      </c>
      <c r="AD88" s="9">
        <v>240</v>
      </c>
      <c r="AE88" s="9" t="s">
        <v>219</v>
      </c>
      <c r="AF88" s="26"/>
      <c r="AG88" s="56">
        <v>26.202200000000001</v>
      </c>
      <c r="AH88" s="9">
        <v>-80.236199999999997</v>
      </c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</row>
    <row r="89" spans="1:59" x14ac:dyDescent="0.25">
      <c r="A89" s="25">
        <v>1475</v>
      </c>
      <c r="B89" s="9" t="s">
        <v>256</v>
      </c>
      <c r="C89" s="9" t="s">
        <v>3083</v>
      </c>
      <c r="D89" s="9" t="s">
        <v>2282</v>
      </c>
      <c r="E89" s="9" t="s">
        <v>286</v>
      </c>
      <c r="F89" s="14" t="s">
        <v>2651</v>
      </c>
      <c r="G89" s="9" t="s">
        <v>10</v>
      </c>
      <c r="H89" s="9" t="s">
        <v>37</v>
      </c>
      <c r="I89" s="9">
        <v>1</v>
      </c>
      <c r="J89" s="9">
        <v>190</v>
      </c>
      <c r="K89" s="9">
        <f t="shared" si="6"/>
        <v>1140</v>
      </c>
      <c r="L89" s="9">
        <f t="shared" si="7"/>
        <v>1135</v>
      </c>
      <c r="M89" s="48">
        <v>0.99561403508771928</v>
      </c>
      <c r="N89" s="9">
        <v>0</v>
      </c>
      <c r="O89" s="9">
        <v>190</v>
      </c>
      <c r="P89" s="9"/>
      <c r="Q89" s="9">
        <v>190</v>
      </c>
      <c r="R89" s="9"/>
      <c r="S89" s="9"/>
      <c r="T89" s="9"/>
      <c r="U89" s="55"/>
      <c r="V89" s="131">
        <f t="shared" si="8"/>
        <v>0.99561403508771928</v>
      </c>
      <c r="W89" s="125">
        <v>0.99039999999999995</v>
      </c>
      <c r="X89" s="14">
        <v>0.99209999999999998</v>
      </c>
      <c r="Y89" s="9">
        <v>190</v>
      </c>
      <c r="Z89" s="9">
        <v>188</v>
      </c>
      <c r="AA89" s="9">
        <v>190</v>
      </c>
      <c r="AB89" s="9">
        <v>190</v>
      </c>
      <c r="AC89" s="9">
        <v>188</v>
      </c>
      <c r="AD89" s="9">
        <v>189</v>
      </c>
      <c r="AE89" s="9" t="s">
        <v>287</v>
      </c>
      <c r="AF89" s="26"/>
      <c r="AG89" s="56">
        <v>26.037700000000001</v>
      </c>
      <c r="AH89" s="9">
        <v>-80.155199999999994</v>
      </c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</row>
    <row r="90" spans="1:59" x14ac:dyDescent="0.25">
      <c r="A90" s="25">
        <v>1487</v>
      </c>
      <c r="B90" s="9" t="s">
        <v>256</v>
      </c>
      <c r="C90" s="9" t="s">
        <v>3083</v>
      </c>
      <c r="D90" s="9" t="s">
        <v>2282</v>
      </c>
      <c r="E90" s="9" t="s">
        <v>288</v>
      </c>
      <c r="F90" s="14" t="s">
        <v>2745</v>
      </c>
      <c r="G90" s="9" t="s">
        <v>10</v>
      </c>
      <c r="H90" s="9" t="s">
        <v>37</v>
      </c>
      <c r="I90" s="9">
        <v>1</v>
      </c>
      <c r="J90" s="9">
        <v>814</v>
      </c>
      <c r="K90" s="9">
        <f t="shared" si="6"/>
        <v>4884</v>
      </c>
      <c r="L90" s="9">
        <f t="shared" si="7"/>
        <v>4469</v>
      </c>
      <c r="M90" s="48">
        <v>0.91502866502866498</v>
      </c>
      <c r="N90" s="9">
        <v>0</v>
      </c>
      <c r="O90" s="9">
        <v>814</v>
      </c>
      <c r="P90" s="9"/>
      <c r="Q90" s="9">
        <v>814</v>
      </c>
      <c r="R90" s="9"/>
      <c r="S90" s="9"/>
      <c r="T90" s="9"/>
      <c r="U90" s="55"/>
      <c r="V90" s="131">
        <f t="shared" si="8"/>
        <v>0.91502866502866498</v>
      </c>
      <c r="W90" s="125">
        <v>0.7611</v>
      </c>
      <c r="X90" s="14">
        <v>0.87370000000000003</v>
      </c>
      <c r="Y90" s="9">
        <v>743</v>
      </c>
      <c r="Z90" s="9">
        <v>745</v>
      </c>
      <c r="AA90" s="9">
        <v>747</v>
      </c>
      <c r="AB90" s="9">
        <v>747</v>
      </c>
      <c r="AC90" s="9">
        <v>744</v>
      </c>
      <c r="AD90" s="9">
        <v>743</v>
      </c>
      <c r="AE90" s="9" t="s">
        <v>289</v>
      </c>
      <c r="AF90" s="26"/>
      <c r="AG90" s="56">
        <v>26.150400000000001</v>
      </c>
      <c r="AH90" s="9">
        <v>-80.204999999999998</v>
      </c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</row>
    <row r="91" spans="1:59" x14ac:dyDescent="0.25">
      <c r="A91" s="25">
        <v>1599</v>
      </c>
      <c r="B91" s="9" t="s">
        <v>256</v>
      </c>
      <c r="C91" s="9" t="s">
        <v>3083</v>
      </c>
      <c r="D91" s="9" t="s">
        <v>2282</v>
      </c>
      <c r="E91" s="9" t="s">
        <v>290</v>
      </c>
      <c r="F91" s="14" t="s">
        <v>2753</v>
      </c>
      <c r="G91" s="9" t="s">
        <v>10</v>
      </c>
      <c r="H91" s="9" t="s">
        <v>37</v>
      </c>
      <c r="I91" s="9">
        <v>1</v>
      </c>
      <c r="J91" s="9">
        <v>122</v>
      </c>
      <c r="K91" s="9">
        <f t="shared" si="6"/>
        <v>732</v>
      </c>
      <c r="L91" s="9">
        <f t="shared" si="7"/>
        <v>721</v>
      </c>
      <c r="M91" s="48">
        <v>0.98497267759562845</v>
      </c>
      <c r="N91" s="9">
        <v>0</v>
      </c>
      <c r="O91" s="9">
        <v>122</v>
      </c>
      <c r="P91" s="9"/>
      <c r="Q91" s="9">
        <v>122</v>
      </c>
      <c r="R91" s="9"/>
      <c r="S91" s="9"/>
      <c r="T91" s="9"/>
      <c r="U91" s="55"/>
      <c r="V91" s="131">
        <f t="shared" si="8"/>
        <v>0.98497267759562845</v>
      </c>
      <c r="W91" s="125">
        <v>0.9617</v>
      </c>
      <c r="X91" s="14">
        <v>0.9536</v>
      </c>
      <c r="Y91" s="9">
        <v>122</v>
      </c>
      <c r="Z91" s="9">
        <v>122</v>
      </c>
      <c r="AA91" s="9">
        <v>118</v>
      </c>
      <c r="AB91" s="9">
        <v>120</v>
      </c>
      <c r="AC91" s="9">
        <v>120</v>
      </c>
      <c r="AD91" s="9">
        <v>119</v>
      </c>
      <c r="AE91" s="9" t="s">
        <v>292</v>
      </c>
      <c r="AF91" s="26"/>
      <c r="AG91" s="56">
        <v>26.125699999999998</v>
      </c>
      <c r="AH91" s="9">
        <v>-80.154399999999995</v>
      </c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</row>
    <row r="92" spans="1:59" x14ac:dyDescent="0.25">
      <c r="A92" s="25">
        <v>1734</v>
      </c>
      <c r="B92" s="9" t="s">
        <v>256</v>
      </c>
      <c r="C92" s="9" t="s">
        <v>3083</v>
      </c>
      <c r="D92" s="9" t="s">
        <v>2282</v>
      </c>
      <c r="E92" s="9" t="s">
        <v>293</v>
      </c>
      <c r="F92" s="14" t="s">
        <v>2879</v>
      </c>
      <c r="G92" s="9" t="s">
        <v>10</v>
      </c>
      <c r="H92" s="9" t="s">
        <v>37</v>
      </c>
      <c r="I92" s="9">
        <v>1</v>
      </c>
      <c r="J92" s="9">
        <v>32</v>
      </c>
      <c r="K92" s="9">
        <f t="shared" si="6"/>
        <v>192</v>
      </c>
      <c r="L92" s="9">
        <f t="shared" si="7"/>
        <v>187</v>
      </c>
      <c r="M92" s="48">
        <v>0.97395833333333337</v>
      </c>
      <c r="N92" s="9">
        <v>0</v>
      </c>
      <c r="O92" s="9">
        <v>32</v>
      </c>
      <c r="P92" s="9"/>
      <c r="Q92" s="9">
        <v>32</v>
      </c>
      <c r="R92" s="9"/>
      <c r="S92" s="9"/>
      <c r="T92" s="9"/>
      <c r="U92" s="55"/>
      <c r="V92" s="131">
        <f t="shared" si="8"/>
        <v>0.97395833333333337</v>
      </c>
      <c r="W92" s="125">
        <v>0.97399999999999998</v>
      </c>
      <c r="X92" s="14">
        <v>0.91669999999999996</v>
      </c>
      <c r="Y92" s="9">
        <v>31</v>
      </c>
      <c r="Z92" s="9">
        <v>31</v>
      </c>
      <c r="AA92" s="9">
        <v>31</v>
      </c>
      <c r="AB92" s="9">
        <v>32</v>
      </c>
      <c r="AC92" s="9">
        <v>32</v>
      </c>
      <c r="AD92" s="9">
        <v>30</v>
      </c>
      <c r="AE92" s="9" t="s">
        <v>292</v>
      </c>
      <c r="AF92" s="26"/>
      <c r="AG92" s="56">
        <v>26.125</v>
      </c>
      <c r="AH92" s="9">
        <v>-80.155699999999996</v>
      </c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</row>
    <row r="93" spans="1:59" x14ac:dyDescent="0.25">
      <c r="A93" s="25">
        <v>1920</v>
      </c>
      <c r="B93" s="9" t="s">
        <v>256</v>
      </c>
      <c r="C93" s="9" t="s">
        <v>3083</v>
      </c>
      <c r="D93" s="9" t="s">
        <v>2282</v>
      </c>
      <c r="E93" s="9" t="s">
        <v>295</v>
      </c>
      <c r="F93" s="14" t="s">
        <v>2660</v>
      </c>
      <c r="G93" s="9" t="s">
        <v>10</v>
      </c>
      <c r="H93" s="9" t="s">
        <v>37</v>
      </c>
      <c r="I93" s="9">
        <v>1</v>
      </c>
      <c r="J93" s="9">
        <v>100</v>
      </c>
      <c r="K93" s="9">
        <f t="shared" si="6"/>
        <v>500</v>
      </c>
      <c r="L93" s="9">
        <f t="shared" si="7"/>
        <v>494</v>
      </c>
      <c r="M93" s="48">
        <v>0.98799999999999999</v>
      </c>
      <c r="N93" s="9">
        <v>0</v>
      </c>
      <c r="O93" s="9">
        <v>100</v>
      </c>
      <c r="P93" s="9"/>
      <c r="Q93" s="9">
        <v>100</v>
      </c>
      <c r="R93" s="9"/>
      <c r="S93" s="9"/>
      <c r="T93" s="9"/>
      <c r="U93" s="55"/>
      <c r="V93" s="131">
        <f t="shared" si="8"/>
        <v>0.98799999999999999</v>
      </c>
      <c r="W93" s="125">
        <v>0.94669999999999999</v>
      </c>
      <c r="X93" s="14">
        <v>0.95830000000000004</v>
      </c>
      <c r="Y93" s="9"/>
      <c r="Z93" s="9">
        <v>99</v>
      </c>
      <c r="AA93" s="9">
        <v>99</v>
      </c>
      <c r="AB93" s="9">
        <v>99</v>
      </c>
      <c r="AC93" s="9">
        <v>99</v>
      </c>
      <c r="AD93" s="9">
        <v>98</v>
      </c>
      <c r="AE93" s="9" t="s">
        <v>292</v>
      </c>
      <c r="AF93" s="26"/>
      <c r="AG93" s="56">
        <v>26.1251</v>
      </c>
      <c r="AH93" s="9">
        <v>-80.155799999999999</v>
      </c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</row>
    <row r="94" spans="1:59" x14ac:dyDescent="0.25">
      <c r="A94" s="25">
        <v>2240</v>
      </c>
      <c r="B94" s="9" t="s">
        <v>256</v>
      </c>
      <c r="C94" s="9" t="s">
        <v>3083</v>
      </c>
      <c r="D94" s="9" t="s">
        <v>2282</v>
      </c>
      <c r="E94" s="9" t="s">
        <v>299</v>
      </c>
      <c r="F94" s="14" t="s">
        <v>3043</v>
      </c>
      <c r="G94" s="9" t="s">
        <v>10</v>
      </c>
      <c r="H94" s="9" t="s">
        <v>37</v>
      </c>
      <c r="I94" s="9">
        <v>1</v>
      </c>
      <c r="J94" s="9">
        <v>132</v>
      </c>
      <c r="K94" s="9">
        <f t="shared" si="6"/>
        <v>792</v>
      </c>
      <c r="L94" s="9">
        <f t="shared" si="7"/>
        <v>761</v>
      </c>
      <c r="M94" s="48">
        <v>0.96085858585858586</v>
      </c>
      <c r="N94" s="9">
        <v>0</v>
      </c>
      <c r="O94" s="9">
        <v>132</v>
      </c>
      <c r="P94" s="9"/>
      <c r="Q94" s="9">
        <v>132</v>
      </c>
      <c r="R94" s="9"/>
      <c r="S94" s="9"/>
      <c r="T94" s="9">
        <v>7</v>
      </c>
      <c r="U94" s="55"/>
      <c r="V94" s="131">
        <f t="shared" si="8"/>
        <v>0.96085858585858586</v>
      </c>
      <c r="W94" s="125">
        <v>0.94950000000000001</v>
      </c>
      <c r="X94" s="14">
        <v>0.92269999999999996</v>
      </c>
      <c r="Y94" s="9">
        <v>129</v>
      </c>
      <c r="Z94" s="9">
        <v>127</v>
      </c>
      <c r="AA94" s="9">
        <v>124</v>
      </c>
      <c r="AB94" s="9">
        <v>126</v>
      </c>
      <c r="AC94" s="9">
        <v>128</v>
      </c>
      <c r="AD94" s="9">
        <v>127</v>
      </c>
      <c r="AE94" s="9" t="s">
        <v>292</v>
      </c>
      <c r="AF94" s="26"/>
      <c r="AG94" s="56">
        <v>26.1219</v>
      </c>
      <c r="AH94" s="9">
        <v>-80.155299999999997</v>
      </c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</row>
    <row r="95" spans="1:59" x14ac:dyDescent="0.25">
      <c r="A95" s="25">
        <v>1162</v>
      </c>
      <c r="B95" s="9" t="s">
        <v>256</v>
      </c>
      <c r="C95" s="9" t="s">
        <v>3083</v>
      </c>
      <c r="D95" s="9" t="s">
        <v>2282</v>
      </c>
      <c r="E95" s="9" t="s">
        <v>300</v>
      </c>
      <c r="F95" s="14" t="s">
        <v>2754</v>
      </c>
      <c r="G95" s="9" t="s">
        <v>10</v>
      </c>
      <c r="H95" s="9" t="s">
        <v>37</v>
      </c>
      <c r="I95" s="9">
        <v>1</v>
      </c>
      <c r="J95" s="9">
        <v>192</v>
      </c>
      <c r="K95" s="9">
        <f t="shared" si="6"/>
        <v>1152</v>
      </c>
      <c r="L95" s="9">
        <f t="shared" si="7"/>
        <v>1146</v>
      </c>
      <c r="M95" s="48">
        <v>0.99479166666666663</v>
      </c>
      <c r="N95" s="9">
        <v>0</v>
      </c>
      <c r="O95" s="9">
        <v>192</v>
      </c>
      <c r="P95" s="9"/>
      <c r="Q95" s="9">
        <v>192</v>
      </c>
      <c r="R95" s="9"/>
      <c r="S95" s="9"/>
      <c r="T95" s="9"/>
      <c r="U95" s="55"/>
      <c r="V95" s="131">
        <f t="shared" si="8"/>
        <v>0.99479166666666663</v>
      </c>
      <c r="W95" s="125">
        <v>0.99829999999999997</v>
      </c>
      <c r="X95" s="14">
        <v>0.99480000000000002</v>
      </c>
      <c r="Y95" s="9">
        <v>192</v>
      </c>
      <c r="Z95" s="9">
        <v>190</v>
      </c>
      <c r="AA95" s="9">
        <v>192</v>
      </c>
      <c r="AB95" s="9">
        <v>190</v>
      </c>
      <c r="AC95" s="9">
        <v>191</v>
      </c>
      <c r="AD95" s="9">
        <v>191</v>
      </c>
      <c r="AE95" s="9" t="s">
        <v>219</v>
      </c>
      <c r="AF95" s="26"/>
      <c r="AG95" s="56">
        <v>26.2315</v>
      </c>
      <c r="AH95" s="9">
        <v>-80.150099999999995</v>
      </c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</row>
    <row r="96" spans="1:59" x14ac:dyDescent="0.25">
      <c r="A96" s="25">
        <v>2487</v>
      </c>
      <c r="B96" s="9" t="s">
        <v>256</v>
      </c>
      <c r="C96" s="9" t="s">
        <v>3083</v>
      </c>
      <c r="D96" s="9" t="s">
        <v>2282</v>
      </c>
      <c r="E96" s="9" t="s">
        <v>302</v>
      </c>
      <c r="F96" s="14" t="s">
        <v>3043</v>
      </c>
      <c r="G96" s="9" t="s">
        <v>10</v>
      </c>
      <c r="H96" s="9" t="s">
        <v>37</v>
      </c>
      <c r="I96" s="9">
        <v>1</v>
      </c>
      <c r="J96" s="9">
        <v>155</v>
      </c>
      <c r="K96" s="9">
        <f t="shared" si="6"/>
        <v>930</v>
      </c>
      <c r="L96" s="9">
        <f t="shared" si="7"/>
        <v>926</v>
      </c>
      <c r="M96" s="48">
        <v>0.99569892473118282</v>
      </c>
      <c r="N96" s="9">
        <v>0</v>
      </c>
      <c r="O96" s="9">
        <v>155</v>
      </c>
      <c r="P96" s="9"/>
      <c r="Q96" s="9">
        <v>155</v>
      </c>
      <c r="R96" s="9"/>
      <c r="S96" s="9"/>
      <c r="T96" s="9">
        <v>8</v>
      </c>
      <c r="U96" s="55"/>
      <c r="V96" s="131">
        <f t="shared" si="8"/>
        <v>0.99569892473118282</v>
      </c>
      <c r="W96" s="125">
        <v>0.98819999999999997</v>
      </c>
      <c r="X96" s="14">
        <v>0.98060000000000003</v>
      </c>
      <c r="Y96" s="9">
        <v>154</v>
      </c>
      <c r="Z96" s="9">
        <v>155</v>
      </c>
      <c r="AA96" s="9">
        <v>154</v>
      </c>
      <c r="AB96" s="9">
        <v>154</v>
      </c>
      <c r="AC96" s="9">
        <v>154</v>
      </c>
      <c r="AD96" s="9">
        <v>155</v>
      </c>
      <c r="AE96" s="9" t="s">
        <v>287</v>
      </c>
      <c r="AF96" s="26"/>
      <c r="AG96" s="56">
        <v>26.040434999999999</v>
      </c>
      <c r="AH96" s="9">
        <v>-80.238326000000001</v>
      </c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</row>
    <row r="97" spans="1:59" x14ac:dyDescent="0.25">
      <c r="A97" s="25">
        <v>1074</v>
      </c>
      <c r="B97" s="9" t="s">
        <v>256</v>
      </c>
      <c r="C97" s="9" t="s">
        <v>3083</v>
      </c>
      <c r="D97" s="9" t="s">
        <v>2282</v>
      </c>
      <c r="E97" s="9" t="s">
        <v>305</v>
      </c>
      <c r="F97" s="14" t="s">
        <v>2755</v>
      </c>
      <c r="G97" s="9" t="s">
        <v>10</v>
      </c>
      <c r="H97" s="9" t="s">
        <v>37</v>
      </c>
      <c r="I97" s="9">
        <v>1</v>
      </c>
      <c r="J97" s="9">
        <v>318</v>
      </c>
      <c r="K97" s="9">
        <f t="shared" si="6"/>
        <v>1908</v>
      </c>
      <c r="L97" s="9">
        <f t="shared" si="7"/>
        <v>1850</v>
      </c>
      <c r="M97" s="48">
        <v>0.96960167714884693</v>
      </c>
      <c r="N97" s="9">
        <v>0</v>
      </c>
      <c r="O97" s="9">
        <v>318</v>
      </c>
      <c r="P97" s="9"/>
      <c r="Q97" s="9">
        <v>318</v>
      </c>
      <c r="R97" s="9"/>
      <c r="S97" s="9"/>
      <c r="T97" s="9"/>
      <c r="U97" s="55"/>
      <c r="V97" s="131">
        <f t="shared" si="8"/>
        <v>0.96960167714884693</v>
      </c>
      <c r="W97" s="125">
        <v>0.97250000000000003</v>
      </c>
      <c r="X97" s="14"/>
      <c r="Y97" s="9">
        <v>311</v>
      </c>
      <c r="Z97" s="9">
        <v>304</v>
      </c>
      <c r="AA97" s="9">
        <v>309</v>
      </c>
      <c r="AB97" s="9">
        <v>310</v>
      </c>
      <c r="AC97" s="9">
        <v>306</v>
      </c>
      <c r="AD97" s="9">
        <v>310</v>
      </c>
      <c r="AE97" s="9" t="s">
        <v>307</v>
      </c>
      <c r="AF97" s="26"/>
      <c r="AG97" s="56">
        <v>26.054600000000001</v>
      </c>
      <c r="AH97" s="9">
        <v>-80.204499999999996</v>
      </c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</row>
    <row r="98" spans="1:59" x14ac:dyDescent="0.25">
      <c r="A98" s="25">
        <v>261</v>
      </c>
      <c r="B98" s="9" t="s">
        <v>256</v>
      </c>
      <c r="C98" s="9" t="s">
        <v>3083</v>
      </c>
      <c r="D98" s="9" t="s">
        <v>2282</v>
      </c>
      <c r="E98" s="9" t="s">
        <v>308</v>
      </c>
      <c r="F98" s="14" t="s">
        <v>2661</v>
      </c>
      <c r="G98" s="9" t="s">
        <v>10</v>
      </c>
      <c r="H98" s="9" t="s">
        <v>37</v>
      </c>
      <c r="I98" s="9">
        <v>1</v>
      </c>
      <c r="J98" s="9">
        <v>300</v>
      </c>
      <c r="K98" s="9">
        <f t="shared" si="6"/>
        <v>1800</v>
      </c>
      <c r="L98" s="9">
        <f t="shared" si="7"/>
        <v>1800</v>
      </c>
      <c r="M98" s="48">
        <v>1</v>
      </c>
      <c r="N98" s="9">
        <v>0</v>
      </c>
      <c r="O98" s="9">
        <v>300</v>
      </c>
      <c r="P98" s="9"/>
      <c r="Q98" s="9">
        <v>300</v>
      </c>
      <c r="R98" s="9"/>
      <c r="S98" s="9"/>
      <c r="T98" s="9"/>
      <c r="U98" s="55"/>
      <c r="V98" s="131">
        <f t="shared" si="8"/>
        <v>1</v>
      </c>
      <c r="W98" s="125">
        <v>1</v>
      </c>
      <c r="X98" s="14">
        <v>1</v>
      </c>
      <c r="Y98" s="9">
        <v>300</v>
      </c>
      <c r="Z98" s="9">
        <v>300</v>
      </c>
      <c r="AA98" s="9">
        <v>300</v>
      </c>
      <c r="AB98" s="9">
        <v>300</v>
      </c>
      <c r="AC98" s="9">
        <v>300</v>
      </c>
      <c r="AD98" s="9">
        <v>300</v>
      </c>
      <c r="AE98" s="9" t="s">
        <v>310</v>
      </c>
      <c r="AF98" s="26"/>
      <c r="AG98" s="56">
        <v>26.125900000000001</v>
      </c>
      <c r="AH98" s="9">
        <v>-80.375200000000007</v>
      </c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</row>
    <row r="99" spans="1:59" x14ac:dyDescent="0.25">
      <c r="A99" s="25">
        <v>1776</v>
      </c>
      <c r="B99" s="9" t="s">
        <v>256</v>
      </c>
      <c r="C99" s="9" t="s">
        <v>3083</v>
      </c>
      <c r="D99" s="9" t="s">
        <v>2282</v>
      </c>
      <c r="E99" s="9" t="s">
        <v>313</v>
      </c>
      <c r="F99" s="14" t="s">
        <v>2647</v>
      </c>
      <c r="G99" s="9" t="s">
        <v>10</v>
      </c>
      <c r="H99" s="9" t="s">
        <v>37</v>
      </c>
      <c r="I99" s="9">
        <v>1</v>
      </c>
      <c r="J99" s="9">
        <v>182</v>
      </c>
      <c r="K99" s="9">
        <f t="shared" si="6"/>
        <v>1092</v>
      </c>
      <c r="L99" s="9">
        <f t="shared" si="7"/>
        <v>1083</v>
      </c>
      <c r="M99" s="48">
        <v>0.99175824175824179</v>
      </c>
      <c r="N99" s="9">
        <v>0</v>
      </c>
      <c r="O99" s="9">
        <v>182</v>
      </c>
      <c r="P99" s="9"/>
      <c r="Q99" s="9">
        <v>182</v>
      </c>
      <c r="R99" s="9"/>
      <c r="S99" s="9"/>
      <c r="T99" s="9"/>
      <c r="U99" s="55"/>
      <c r="V99" s="131">
        <f t="shared" si="8"/>
        <v>0.99175824175824179</v>
      </c>
      <c r="W99" s="125">
        <v>0.99270000000000003</v>
      </c>
      <c r="X99" s="14">
        <v>0.97799999999999998</v>
      </c>
      <c r="Y99" s="9">
        <v>178</v>
      </c>
      <c r="Z99" s="9">
        <v>181</v>
      </c>
      <c r="AA99" s="9">
        <v>181</v>
      </c>
      <c r="AB99" s="9">
        <v>181</v>
      </c>
      <c r="AC99" s="9">
        <v>180</v>
      </c>
      <c r="AD99" s="9">
        <v>182</v>
      </c>
      <c r="AE99" s="9" t="s">
        <v>314</v>
      </c>
      <c r="AF99" s="26"/>
      <c r="AG99" s="56">
        <v>26.244599999999998</v>
      </c>
      <c r="AH99" s="9">
        <v>-80.146500000000003</v>
      </c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/>
      <c r="BD99" s="88"/>
      <c r="BE99" s="88"/>
      <c r="BF99" s="88"/>
      <c r="BG99" s="88"/>
    </row>
    <row r="100" spans="1:59" x14ac:dyDescent="0.25">
      <c r="A100" s="25">
        <v>1707</v>
      </c>
      <c r="B100" s="9" t="s">
        <v>256</v>
      </c>
      <c r="C100" s="9" t="s">
        <v>3083</v>
      </c>
      <c r="D100" s="9" t="s">
        <v>2282</v>
      </c>
      <c r="E100" s="9" t="s">
        <v>315</v>
      </c>
      <c r="F100" s="14" t="s">
        <v>2702</v>
      </c>
      <c r="G100" s="9" t="s">
        <v>10</v>
      </c>
      <c r="H100" s="9" t="s">
        <v>37</v>
      </c>
      <c r="I100" s="9">
        <v>1</v>
      </c>
      <c r="J100" s="9">
        <v>120</v>
      </c>
      <c r="K100" s="9">
        <f t="shared" si="6"/>
        <v>720</v>
      </c>
      <c r="L100" s="9">
        <f t="shared" si="7"/>
        <v>719</v>
      </c>
      <c r="M100" s="48">
        <v>0.99861111111111112</v>
      </c>
      <c r="N100" s="9">
        <v>0</v>
      </c>
      <c r="O100" s="9">
        <v>120</v>
      </c>
      <c r="P100" s="9"/>
      <c r="Q100" s="9">
        <v>120</v>
      </c>
      <c r="R100" s="9"/>
      <c r="S100" s="9"/>
      <c r="T100" s="9"/>
      <c r="U100" s="55"/>
      <c r="V100" s="131">
        <f t="shared" si="8"/>
        <v>0.99861111111111112</v>
      </c>
      <c r="W100" s="125">
        <v>0.99580000000000002</v>
      </c>
      <c r="X100" s="14">
        <v>0.98470000000000002</v>
      </c>
      <c r="Y100" s="9">
        <v>119</v>
      </c>
      <c r="Z100" s="9">
        <v>120</v>
      </c>
      <c r="AA100" s="9">
        <v>120</v>
      </c>
      <c r="AB100" s="9">
        <v>120</v>
      </c>
      <c r="AC100" s="9">
        <v>120</v>
      </c>
      <c r="AD100" s="9">
        <v>120</v>
      </c>
      <c r="AE100" s="9" t="s">
        <v>160</v>
      </c>
      <c r="AF100" s="26"/>
      <c r="AG100" s="56">
        <v>26.244</v>
      </c>
      <c r="AH100" s="9">
        <v>-80.146500000000003</v>
      </c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</row>
    <row r="101" spans="1:59" x14ac:dyDescent="0.25">
      <c r="A101" s="25">
        <v>319</v>
      </c>
      <c r="B101" s="9" t="s">
        <v>256</v>
      </c>
      <c r="C101" s="9" t="s">
        <v>3083</v>
      </c>
      <c r="D101" s="9" t="s">
        <v>2282</v>
      </c>
      <c r="E101" s="9" t="s">
        <v>318</v>
      </c>
      <c r="F101" s="14" t="s">
        <v>2880</v>
      </c>
      <c r="G101" s="9" t="s">
        <v>10</v>
      </c>
      <c r="H101" s="9" t="s">
        <v>37</v>
      </c>
      <c r="I101" s="9">
        <v>1</v>
      </c>
      <c r="J101" s="9">
        <v>96</v>
      </c>
      <c r="K101" s="9">
        <f t="shared" si="6"/>
        <v>480</v>
      </c>
      <c r="L101" s="9">
        <f t="shared" si="7"/>
        <v>435</v>
      </c>
      <c r="M101" s="48">
        <v>0.90625</v>
      </c>
      <c r="N101" s="9">
        <v>0</v>
      </c>
      <c r="O101" s="9">
        <v>96</v>
      </c>
      <c r="P101" s="9"/>
      <c r="Q101" s="9">
        <v>96</v>
      </c>
      <c r="R101" s="9"/>
      <c r="S101" s="9"/>
      <c r="T101" s="9"/>
      <c r="U101" s="55"/>
      <c r="V101" s="131">
        <f t="shared" si="8"/>
        <v>0.90625</v>
      </c>
      <c r="W101" s="125">
        <v>0.96699999999999997</v>
      </c>
      <c r="X101" s="14">
        <v>0.96179999999999999</v>
      </c>
      <c r="Y101" s="9">
        <v>88</v>
      </c>
      <c r="Z101" s="9">
        <v>87</v>
      </c>
      <c r="AA101" s="9">
        <v>85</v>
      </c>
      <c r="AB101" s="9">
        <v>87</v>
      </c>
      <c r="AC101" s="9">
        <v>88</v>
      </c>
      <c r="AD101" s="9"/>
      <c r="AE101" s="9" t="s">
        <v>85</v>
      </c>
      <c r="AF101" s="26"/>
      <c r="AG101" s="56">
        <v>26.052499999999998</v>
      </c>
      <c r="AH101" s="9">
        <v>-80.150300000000001</v>
      </c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  <c r="AX101" s="88"/>
      <c r="AY101" s="88"/>
      <c r="AZ101" s="88"/>
      <c r="BA101" s="88"/>
      <c r="BB101" s="88"/>
      <c r="BC101" s="88"/>
      <c r="BD101" s="88"/>
      <c r="BE101" s="88"/>
      <c r="BF101" s="88"/>
      <c r="BG101" s="88"/>
    </row>
    <row r="102" spans="1:59" x14ac:dyDescent="0.25">
      <c r="A102" s="25">
        <v>1215</v>
      </c>
      <c r="B102" s="9" t="s">
        <v>256</v>
      </c>
      <c r="C102" s="9" t="s">
        <v>3083</v>
      </c>
      <c r="D102" s="9" t="s">
        <v>2282</v>
      </c>
      <c r="E102" s="9" t="s">
        <v>321</v>
      </c>
      <c r="F102" s="14" t="s">
        <v>2756</v>
      </c>
      <c r="G102" s="9" t="s">
        <v>10</v>
      </c>
      <c r="H102" s="9" t="s">
        <v>37</v>
      </c>
      <c r="I102" s="9">
        <v>1</v>
      </c>
      <c r="J102" s="9">
        <v>212</v>
      </c>
      <c r="K102" s="9">
        <f t="shared" si="6"/>
        <v>1272</v>
      </c>
      <c r="L102" s="9">
        <f t="shared" si="7"/>
        <v>1270</v>
      </c>
      <c r="M102" s="48">
        <v>0.99842767295597479</v>
      </c>
      <c r="N102" s="9">
        <v>0</v>
      </c>
      <c r="O102" s="9">
        <v>212</v>
      </c>
      <c r="P102" s="9"/>
      <c r="Q102" s="9">
        <v>212</v>
      </c>
      <c r="R102" s="9"/>
      <c r="S102" s="9"/>
      <c r="T102" s="9"/>
      <c r="U102" s="55"/>
      <c r="V102" s="131">
        <f t="shared" si="8"/>
        <v>0.99842767295597479</v>
      </c>
      <c r="W102" s="125">
        <v>0.99839999999999995</v>
      </c>
      <c r="X102" s="14">
        <v>0.99060000000000004</v>
      </c>
      <c r="Y102" s="9">
        <v>212</v>
      </c>
      <c r="Z102" s="9">
        <v>211</v>
      </c>
      <c r="AA102" s="9">
        <v>211</v>
      </c>
      <c r="AB102" s="9">
        <v>212</v>
      </c>
      <c r="AC102" s="9">
        <v>212</v>
      </c>
      <c r="AD102" s="9">
        <v>212</v>
      </c>
      <c r="AE102" s="9" t="s">
        <v>219</v>
      </c>
      <c r="AF102" s="26"/>
      <c r="AG102" s="56">
        <v>25.9863</v>
      </c>
      <c r="AH102" s="9">
        <v>-80.161100000000005</v>
      </c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/>
      <c r="BE102" s="88"/>
      <c r="BF102" s="88"/>
      <c r="BG102" s="88"/>
    </row>
    <row r="103" spans="1:59" x14ac:dyDescent="0.25">
      <c r="A103" s="25">
        <v>350</v>
      </c>
      <c r="B103" s="9" t="s">
        <v>256</v>
      </c>
      <c r="C103" s="9" t="s">
        <v>3083</v>
      </c>
      <c r="D103" s="9" t="s">
        <v>2282</v>
      </c>
      <c r="E103" s="9" t="s">
        <v>324</v>
      </c>
      <c r="F103" s="14" t="s">
        <v>2757</v>
      </c>
      <c r="G103" s="9" t="s">
        <v>10</v>
      </c>
      <c r="H103" s="9" t="s">
        <v>37</v>
      </c>
      <c r="I103" s="9">
        <v>1</v>
      </c>
      <c r="J103" s="9">
        <v>200</v>
      </c>
      <c r="K103" s="9">
        <f t="shared" si="6"/>
        <v>1200</v>
      </c>
      <c r="L103" s="9">
        <f t="shared" si="7"/>
        <v>1190</v>
      </c>
      <c r="M103" s="48">
        <v>0.9916666666666667</v>
      </c>
      <c r="N103" s="9">
        <v>0</v>
      </c>
      <c r="O103" s="9">
        <v>200</v>
      </c>
      <c r="P103" s="9"/>
      <c r="Q103" s="9">
        <v>200</v>
      </c>
      <c r="R103" s="9"/>
      <c r="S103" s="9"/>
      <c r="T103" s="9"/>
      <c r="U103" s="55"/>
      <c r="V103" s="131">
        <f t="shared" si="8"/>
        <v>0.9916666666666667</v>
      </c>
      <c r="W103" s="125">
        <v>0.99080000000000001</v>
      </c>
      <c r="X103" s="14">
        <v>0.99</v>
      </c>
      <c r="Y103" s="9">
        <v>198</v>
      </c>
      <c r="Z103" s="9">
        <v>200</v>
      </c>
      <c r="AA103" s="9">
        <v>200</v>
      </c>
      <c r="AB103" s="9">
        <v>197</v>
      </c>
      <c r="AC103" s="9">
        <v>199</v>
      </c>
      <c r="AD103" s="9">
        <v>196</v>
      </c>
      <c r="AE103" s="9" t="s">
        <v>219</v>
      </c>
      <c r="AF103" s="26"/>
      <c r="AG103" s="56">
        <v>25.989799999999999</v>
      </c>
      <c r="AH103" s="9">
        <v>-80.251300000000001</v>
      </c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  <c r="AX103" s="88"/>
      <c r="AY103" s="88"/>
      <c r="AZ103" s="88"/>
      <c r="BA103" s="88"/>
      <c r="BB103" s="88"/>
      <c r="BC103" s="88"/>
      <c r="BD103" s="88"/>
      <c r="BE103" s="88"/>
      <c r="BF103" s="88"/>
      <c r="BG103" s="88"/>
    </row>
    <row r="104" spans="1:59" x14ac:dyDescent="0.25">
      <c r="A104" s="25">
        <v>1157</v>
      </c>
      <c r="B104" s="9" t="s">
        <v>256</v>
      </c>
      <c r="C104" s="9" t="s">
        <v>3083</v>
      </c>
      <c r="D104" s="9" t="s">
        <v>2282</v>
      </c>
      <c r="E104" s="9" t="s">
        <v>328</v>
      </c>
      <c r="F104" s="14" t="s">
        <v>2735</v>
      </c>
      <c r="G104" s="9" t="s">
        <v>10</v>
      </c>
      <c r="H104" s="9" t="s">
        <v>37</v>
      </c>
      <c r="I104" s="9">
        <v>1</v>
      </c>
      <c r="J104" s="9">
        <v>188</v>
      </c>
      <c r="K104" s="9">
        <f t="shared" si="6"/>
        <v>1128</v>
      </c>
      <c r="L104" s="9">
        <f t="shared" si="7"/>
        <v>1127</v>
      </c>
      <c r="M104" s="48">
        <v>0.99911347517730498</v>
      </c>
      <c r="N104" s="9">
        <v>0</v>
      </c>
      <c r="O104" s="9">
        <v>188</v>
      </c>
      <c r="P104" s="9"/>
      <c r="Q104" s="9">
        <v>188</v>
      </c>
      <c r="R104" s="9"/>
      <c r="S104" s="9"/>
      <c r="T104" s="9"/>
      <c r="U104" s="55"/>
      <c r="V104" s="131">
        <f t="shared" si="8"/>
        <v>0.99911347517730498</v>
      </c>
      <c r="W104" s="125">
        <v>0.99909999999999999</v>
      </c>
      <c r="X104" s="14">
        <v>0.99560000000000004</v>
      </c>
      <c r="Y104" s="9">
        <v>188</v>
      </c>
      <c r="Z104" s="9">
        <v>188</v>
      </c>
      <c r="AA104" s="9">
        <v>188</v>
      </c>
      <c r="AB104" s="9">
        <v>188</v>
      </c>
      <c r="AC104" s="9">
        <v>188</v>
      </c>
      <c r="AD104" s="9">
        <v>187</v>
      </c>
      <c r="AE104" s="9" t="s">
        <v>219</v>
      </c>
      <c r="AF104" s="26"/>
      <c r="AG104" s="56">
        <v>26.210799999999999</v>
      </c>
      <c r="AH104" s="9">
        <v>-80.135499999999993</v>
      </c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/>
      <c r="BE104" s="88"/>
      <c r="BF104" s="88"/>
      <c r="BG104" s="88"/>
    </row>
    <row r="105" spans="1:59" x14ac:dyDescent="0.25">
      <c r="A105" s="25">
        <v>242</v>
      </c>
      <c r="B105" s="9" t="s">
        <v>256</v>
      </c>
      <c r="C105" s="9" t="s">
        <v>3083</v>
      </c>
      <c r="D105" s="9" t="s">
        <v>2282</v>
      </c>
      <c r="E105" s="9" t="s">
        <v>332</v>
      </c>
      <c r="F105" s="14" t="s">
        <v>2881</v>
      </c>
      <c r="G105" s="9" t="s">
        <v>10</v>
      </c>
      <c r="H105" s="9" t="s">
        <v>37</v>
      </c>
      <c r="I105" s="9">
        <v>1</v>
      </c>
      <c r="J105" s="9">
        <v>176</v>
      </c>
      <c r="K105" s="9">
        <f t="shared" si="6"/>
        <v>1056</v>
      </c>
      <c r="L105" s="9">
        <f t="shared" si="7"/>
        <v>1051</v>
      </c>
      <c r="M105" s="48">
        <v>0.99526515151515149</v>
      </c>
      <c r="N105" s="9">
        <v>0</v>
      </c>
      <c r="O105" s="9">
        <v>176</v>
      </c>
      <c r="P105" s="9"/>
      <c r="Q105" s="9">
        <v>176</v>
      </c>
      <c r="R105" s="9"/>
      <c r="S105" s="9"/>
      <c r="T105" s="9"/>
      <c r="U105" s="55"/>
      <c r="V105" s="131">
        <f t="shared" si="8"/>
        <v>0.99526515151515149</v>
      </c>
      <c r="W105" s="125">
        <v>1</v>
      </c>
      <c r="X105" s="14">
        <v>0.99050000000000005</v>
      </c>
      <c r="Y105" s="9">
        <v>175</v>
      </c>
      <c r="Z105" s="9">
        <v>176</v>
      </c>
      <c r="AA105" s="9">
        <v>175</v>
      </c>
      <c r="AB105" s="9">
        <v>176</v>
      </c>
      <c r="AC105" s="9">
        <v>174</v>
      </c>
      <c r="AD105" s="9">
        <v>175</v>
      </c>
      <c r="AE105" s="9" t="s">
        <v>334</v>
      </c>
      <c r="AF105" s="26">
        <v>174</v>
      </c>
      <c r="AG105" s="56">
        <v>26.150600000000001</v>
      </c>
      <c r="AH105" s="9">
        <v>-80.188000000000002</v>
      </c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/>
      <c r="BE105" s="88"/>
      <c r="BF105" s="88"/>
      <c r="BG105" s="88"/>
    </row>
    <row r="106" spans="1:59" x14ac:dyDescent="0.25">
      <c r="A106" s="25">
        <v>2494</v>
      </c>
      <c r="B106" s="9" t="s">
        <v>256</v>
      </c>
      <c r="C106" s="9" t="s">
        <v>3083</v>
      </c>
      <c r="D106" s="9" t="s">
        <v>2282</v>
      </c>
      <c r="E106" s="9" t="s">
        <v>338</v>
      </c>
      <c r="F106" s="14" t="s">
        <v>2988</v>
      </c>
      <c r="G106" s="9" t="s">
        <v>10</v>
      </c>
      <c r="H106" s="9" t="s">
        <v>37</v>
      </c>
      <c r="I106" s="9">
        <v>1</v>
      </c>
      <c r="J106" s="9">
        <v>300</v>
      </c>
      <c r="K106" s="9">
        <f t="shared" si="6"/>
        <v>1800</v>
      </c>
      <c r="L106" s="9">
        <f t="shared" si="7"/>
        <v>1795</v>
      </c>
      <c r="M106" s="48">
        <v>0.99722222222222223</v>
      </c>
      <c r="N106" s="9">
        <v>0</v>
      </c>
      <c r="O106" s="9">
        <v>300</v>
      </c>
      <c r="P106" s="9"/>
      <c r="Q106" s="9">
        <v>300</v>
      </c>
      <c r="R106" s="9"/>
      <c r="S106" s="9"/>
      <c r="T106" s="9"/>
      <c r="U106" s="55"/>
      <c r="V106" s="131">
        <f t="shared" si="8"/>
        <v>0.99722222222222223</v>
      </c>
      <c r="W106" s="125">
        <v>0.99439999999999995</v>
      </c>
      <c r="X106" s="14">
        <v>0.98609999999999998</v>
      </c>
      <c r="Y106" s="9">
        <v>299</v>
      </c>
      <c r="Z106" s="9">
        <v>298</v>
      </c>
      <c r="AA106" s="9">
        <v>299</v>
      </c>
      <c r="AB106" s="9">
        <v>300</v>
      </c>
      <c r="AC106" s="9">
        <v>299</v>
      </c>
      <c r="AD106" s="9">
        <v>300</v>
      </c>
      <c r="AE106" s="9" t="s">
        <v>340</v>
      </c>
      <c r="AF106" s="26"/>
      <c r="AG106" s="56">
        <v>26.033705999999999</v>
      </c>
      <c r="AH106" s="9">
        <v>-80.253045999999998</v>
      </c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/>
      <c r="BD106" s="88"/>
      <c r="BE106" s="88"/>
      <c r="BF106" s="88"/>
      <c r="BG106" s="88"/>
    </row>
    <row r="107" spans="1:59" x14ac:dyDescent="0.25">
      <c r="A107" s="25">
        <v>2485</v>
      </c>
      <c r="B107" s="9" t="s">
        <v>256</v>
      </c>
      <c r="C107" s="9" t="s">
        <v>3083</v>
      </c>
      <c r="D107" s="9" t="s">
        <v>2282</v>
      </c>
      <c r="E107" s="9" t="s">
        <v>345</v>
      </c>
      <c r="F107" s="14" t="s">
        <v>3043</v>
      </c>
      <c r="G107" s="9" t="s">
        <v>10</v>
      </c>
      <c r="H107" s="9" t="s">
        <v>37</v>
      </c>
      <c r="I107" s="9">
        <v>1</v>
      </c>
      <c r="J107" s="9">
        <v>150</v>
      </c>
      <c r="K107" s="9">
        <f t="shared" si="6"/>
        <v>900</v>
      </c>
      <c r="L107" s="9">
        <f t="shared" si="7"/>
        <v>873</v>
      </c>
      <c r="M107" s="48">
        <v>0.97</v>
      </c>
      <c r="N107" s="9">
        <v>0</v>
      </c>
      <c r="O107" s="9">
        <v>150</v>
      </c>
      <c r="P107" s="9"/>
      <c r="Q107" s="9">
        <v>150</v>
      </c>
      <c r="R107" s="9"/>
      <c r="S107" s="9"/>
      <c r="T107" s="9">
        <v>8</v>
      </c>
      <c r="U107" s="55"/>
      <c r="V107" s="131">
        <f t="shared" si="8"/>
        <v>0.97</v>
      </c>
      <c r="W107" s="125">
        <v>0.99</v>
      </c>
      <c r="X107" s="14">
        <v>0.95889999999999997</v>
      </c>
      <c r="Y107" s="9">
        <v>149</v>
      </c>
      <c r="Z107" s="9">
        <v>145</v>
      </c>
      <c r="AA107" s="9">
        <v>143</v>
      </c>
      <c r="AB107" s="9">
        <v>145</v>
      </c>
      <c r="AC107" s="9">
        <v>146</v>
      </c>
      <c r="AD107" s="9">
        <v>145</v>
      </c>
      <c r="AE107" s="9" t="s">
        <v>292</v>
      </c>
      <c r="AF107" s="26"/>
      <c r="AG107" s="56">
        <v>26.133652000000001</v>
      </c>
      <c r="AH107" s="9">
        <v>-80.159317999999999</v>
      </c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/>
      <c r="BD107" s="88"/>
      <c r="BE107" s="88"/>
      <c r="BF107" s="88"/>
      <c r="BG107" s="88"/>
    </row>
    <row r="108" spans="1:59" x14ac:dyDescent="0.25">
      <c r="A108" s="25">
        <v>2509</v>
      </c>
      <c r="B108" s="9" t="s">
        <v>256</v>
      </c>
      <c r="C108" s="9" t="s">
        <v>3083</v>
      </c>
      <c r="D108" s="9" t="s">
        <v>2282</v>
      </c>
      <c r="E108" s="9" t="s">
        <v>346</v>
      </c>
      <c r="F108" s="14" t="s">
        <v>2645</v>
      </c>
      <c r="G108" s="9" t="s">
        <v>10</v>
      </c>
      <c r="H108" s="9" t="s">
        <v>37</v>
      </c>
      <c r="I108" s="9">
        <v>1</v>
      </c>
      <c r="J108" s="9">
        <v>138</v>
      </c>
      <c r="K108" s="9">
        <f t="shared" si="6"/>
        <v>828</v>
      </c>
      <c r="L108" s="9">
        <f t="shared" si="7"/>
        <v>797</v>
      </c>
      <c r="M108" s="48">
        <v>0.9625603864734299</v>
      </c>
      <c r="N108" s="9">
        <v>0</v>
      </c>
      <c r="O108" s="9">
        <v>138</v>
      </c>
      <c r="P108" s="9"/>
      <c r="Q108" s="9">
        <v>138</v>
      </c>
      <c r="R108" s="9"/>
      <c r="S108" s="9"/>
      <c r="T108" s="9">
        <v>7</v>
      </c>
      <c r="U108" s="55"/>
      <c r="V108" s="131">
        <f t="shared" si="8"/>
        <v>0.9625603864734299</v>
      </c>
      <c r="W108" s="125">
        <v>0.95650000000000002</v>
      </c>
      <c r="X108" s="14">
        <v>0.95289999999999997</v>
      </c>
      <c r="Y108" s="9">
        <v>134</v>
      </c>
      <c r="Z108" s="9">
        <v>128</v>
      </c>
      <c r="AA108" s="9">
        <v>132</v>
      </c>
      <c r="AB108" s="9">
        <v>135</v>
      </c>
      <c r="AC108" s="9">
        <v>133</v>
      </c>
      <c r="AD108" s="9">
        <v>135</v>
      </c>
      <c r="AE108" s="9" t="s">
        <v>344</v>
      </c>
      <c r="AF108" s="26"/>
      <c r="AG108" s="56">
        <v>26.131250000000001</v>
      </c>
      <c r="AH108" s="9">
        <v>-80.158527777777806</v>
      </c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</row>
    <row r="109" spans="1:59" x14ac:dyDescent="0.25">
      <c r="A109" s="25">
        <v>564</v>
      </c>
      <c r="B109" s="9" t="s">
        <v>256</v>
      </c>
      <c r="C109" s="9" t="s">
        <v>3083</v>
      </c>
      <c r="D109" s="9" t="s">
        <v>2282</v>
      </c>
      <c r="E109" s="9" t="s">
        <v>351</v>
      </c>
      <c r="F109" s="14" t="s">
        <v>2681</v>
      </c>
      <c r="G109" s="9" t="s">
        <v>10</v>
      </c>
      <c r="H109" s="9" t="s">
        <v>37</v>
      </c>
      <c r="I109" s="9">
        <v>1</v>
      </c>
      <c r="J109" s="9">
        <v>224</v>
      </c>
      <c r="K109" s="9">
        <f t="shared" si="6"/>
        <v>1344</v>
      </c>
      <c r="L109" s="9">
        <f t="shared" si="7"/>
        <v>1334</v>
      </c>
      <c r="M109" s="48">
        <v>0.99255952380952384</v>
      </c>
      <c r="N109" s="9">
        <v>0</v>
      </c>
      <c r="O109" s="9">
        <v>224</v>
      </c>
      <c r="P109" s="9"/>
      <c r="Q109" s="9">
        <v>224</v>
      </c>
      <c r="R109" s="9"/>
      <c r="S109" s="9"/>
      <c r="T109" s="9"/>
      <c r="U109" s="55"/>
      <c r="V109" s="131">
        <f t="shared" si="8"/>
        <v>0.99255952380952384</v>
      </c>
      <c r="W109" s="125">
        <v>0.97689999999999999</v>
      </c>
      <c r="X109" s="14">
        <v>0.98880000000000001</v>
      </c>
      <c r="Y109" s="9">
        <v>224</v>
      </c>
      <c r="Z109" s="9">
        <v>224</v>
      </c>
      <c r="AA109" s="9">
        <v>223</v>
      </c>
      <c r="AB109" s="9">
        <v>222</v>
      </c>
      <c r="AC109" s="9">
        <v>221</v>
      </c>
      <c r="AD109" s="9">
        <v>220</v>
      </c>
      <c r="AE109" s="9" t="s">
        <v>219</v>
      </c>
      <c r="AF109" s="26"/>
      <c r="AG109" s="56">
        <v>26.2302</v>
      </c>
      <c r="AH109" s="9">
        <v>-80.131799999999998</v>
      </c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  <c r="AU109" s="88"/>
      <c r="AV109" s="88"/>
      <c r="AW109" s="88"/>
      <c r="AX109" s="88"/>
      <c r="AY109" s="88"/>
      <c r="AZ109" s="88"/>
      <c r="BA109" s="88"/>
      <c r="BB109" s="88"/>
      <c r="BC109" s="88"/>
      <c r="BD109" s="88"/>
      <c r="BE109" s="88"/>
      <c r="BF109" s="88"/>
      <c r="BG109" s="88"/>
    </row>
    <row r="110" spans="1:59" x14ac:dyDescent="0.25">
      <c r="A110" s="25">
        <v>2094</v>
      </c>
      <c r="B110" s="9" t="s">
        <v>256</v>
      </c>
      <c r="C110" s="9" t="s">
        <v>3083</v>
      </c>
      <c r="D110" s="9" t="s">
        <v>2282</v>
      </c>
      <c r="E110" s="9" t="s">
        <v>355</v>
      </c>
      <c r="F110" s="14" t="s">
        <v>2703</v>
      </c>
      <c r="G110" s="9" t="s">
        <v>10</v>
      </c>
      <c r="H110" s="9" t="s">
        <v>37</v>
      </c>
      <c r="I110" s="9">
        <v>1</v>
      </c>
      <c r="J110" s="9">
        <v>56</v>
      </c>
      <c r="K110" s="9">
        <f t="shared" si="6"/>
        <v>336</v>
      </c>
      <c r="L110" s="9">
        <f t="shared" si="7"/>
        <v>333</v>
      </c>
      <c r="M110" s="48">
        <v>0.9910714285714286</v>
      </c>
      <c r="N110" s="9">
        <v>0</v>
      </c>
      <c r="O110" s="9">
        <v>56</v>
      </c>
      <c r="P110" s="9"/>
      <c r="Q110" s="9">
        <v>56</v>
      </c>
      <c r="R110" s="9"/>
      <c r="S110" s="9"/>
      <c r="T110" s="9"/>
      <c r="U110" s="55"/>
      <c r="V110" s="131">
        <f t="shared" ref="V110:V136" si="9">(Y110+Z110+AA110+AB110+AC110+AD110)/(J110*COUNTA(Y110,Z110,AA110,AB110,AC110,AD110))</f>
        <v>0.9910714285714286</v>
      </c>
      <c r="W110" s="125">
        <v>0.96730000000000005</v>
      </c>
      <c r="X110" s="14">
        <v>1</v>
      </c>
      <c r="Y110" s="9">
        <v>56</v>
      </c>
      <c r="Z110" s="9">
        <v>56</v>
      </c>
      <c r="AA110" s="9">
        <v>56</v>
      </c>
      <c r="AB110" s="9">
        <v>53</v>
      </c>
      <c r="AC110" s="9">
        <v>56</v>
      </c>
      <c r="AD110" s="9">
        <v>56</v>
      </c>
      <c r="AE110" s="9" t="s">
        <v>357</v>
      </c>
      <c r="AF110" s="26"/>
      <c r="AG110" s="56">
        <v>26.322900000000001</v>
      </c>
      <c r="AH110" s="9">
        <v>-80.103899999999996</v>
      </c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  <c r="AU110" s="88"/>
      <c r="AV110" s="88"/>
      <c r="AW110" s="88"/>
      <c r="AX110" s="88"/>
      <c r="AY110" s="88"/>
      <c r="AZ110" s="88"/>
      <c r="BA110" s="88"/>
      <c r="BB110" s="88"/>
      <c r="BC110" s="88"/>
      <c r="BD110" s="88"/>
      <c r="BE110" s="88"/>
      <c r="BF110" s="88"/>
      <c r="BG110" s="88"/>
    </row>
    <row r="111" spans="1:59" x14ac:dyDescent="0.25">
      <c r="A111" s="25">
        <v>619</v>
      </c>
      <c r="B111" s="9" t="s">
        <v>256</v>
      </c>
      <c r="C111" s="9" t="s">
        <v>3083</v>
      </c>
      <c r="D111" s="9" t="s">
        <v>2282</v>
      </c>
      <c r="E111" s="9" t="s">
        <v>358</v>
      </c>
      <c r="F111" s="14" t="s">
        <v>2682</v>
      </c>
      <c r="G111" s="9" t="s">
        <v>10</v>
      </c>
      <c r="H111" s="9" t="s">
        <v>37</v>
      </c>
      <c r="I111" s="9">
        <v>1</v>
      </c>
      <c r="J111" s="9">
        <v>198</v>
      </c>
      <c r="K111" s="9">
        <f t="shared" si="6"/>
        <v>1188</v>
      </c>
      <c r="L111" s="9">
        <f t="shared" si="7"/>
        <v>1164</v>
      </c>
      <c r="M111" s="48">
        <v>1.143939393939394</v>
      </c>
      <c r="N111" s="9">
        <v>0</v>
      </c>
      <c r="O111" s="9">
        <v>198</v>
      </c>
      <c r="P111" s="9"/>
      <c r="Q111" s="9">
        <v>198</v>
      </c>
      <c r="R111" s="9"/>
      <c r="S111" s="9"/>
      <c r="T111" s="9"/>
      <c r="U111" s="55"/>
      <c r="V111" s="131">
        <f t="shared" si="9"/>
        <v>0.97979797979797978</v>
      </c>
      <c r="W111" s="125">
        <v>0.94279999999999997</v>
      </c>
      <c r="X111" s="14">
        <v>0.98740000000000006</v>
      </c>
      <c r="Y111" s="9">
        <v>196</v>
      </c>
      <c r="Z111" s="9">
        <v>196</v>
      </c>
      <c r="AA111" s="9">
        <v>195</v>
      </c>
      <c r="AB111" s="9">
        <v>195</v>
      </c>
      <c r="AC111" s="9">
        <v>191</v>
      </c>
      <c r="AD111" s="9">
        <v>191</v>
      </c>
      <c r="AE111" s="9" t="s">
        <v>280</v>
      </c>
      <c r="AF111" s="26"/>
      <c r="AG111" s="56">
        <v>25.974900000000002</v>
      </c>
      <c r="AH111" s="9">
        <v>-80.194400000000002</v>
      </c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/>
      <c r="BE111" s="88"/>
      <c r="BF111" s="88"/>
      <c r="BG111" s="88"/>
    </row>
    <row r="112" spans="1:59" x14ac:dyDescent="0.25">
      <c r="A112" s="25">
        <v>620</v>
      </c>
      <c r="B112" s="9" t="s">
        <v>256</v>
      </c>
      <c r="C112" s="9" t="s">
        <v>3083</v>
      </c>
      <c r="D112" s="9" t="s">
        <v>2282</v>
      </c>
      <c r="E112" s="9" t="s">
        <v>360</v>
      </c>
      <c r="F112" s="14" t="s">
        <v>2758</v>
      </c>
      <c r="G112" s="9" t="s">
        <v>10</v>
      </c>
      <c r="H112" s="9" t="s">
        <v>37</v>
      </c>
      <c r="I112" s="9">
        <v>1</v>
      </c>
      <c r="J112" s="9">
        <v>244</v>
      </c>
      <c r="K112" s="9">
        <f t="shared" si="6"/>
        <v>1464</v>
      </c>
      <c r="L112" s="9">
        <f t="shared" si="7"/>
        <v>1446</v>
      </c>
      <c r="M112" s="48">
        <v>0.98770491803278693</v>
      </c>
      <c r="N112" s="9">
        <v>0</v>
      </c>
      <c r="O112" s="9">
        <v>244</v>
      </c>
      <c r="P112" s="9"/>
      <c r="Q112" s="9">
        <v>244</v>
      </c>
      <c r="R112" s="9"/>
      <c r="S112" s="9"/>
      <c r="T112" s="9"/>
      <c r="U112" s="55"/>
      <c r="V112" s="131">
        <f t="shared" si="9"/>
        <v>0.98770491803278693</v>
      </c>
      <c r="W112" s="125">
        <v>0.98570000000000002</v>
      </c>
      <c r="X112" s="14">
        <v>0.99390000000000001</v>
      </c>
      <c r="Y112" s="9">
        <v>240</v>
      </c>
      <c r="Z112" s="9">
        <v>240</v>
      </c>
      <c r="AA112" s="9">
        <v>241</v>
      </c>
      <c r="AB112" s="9">
        <v>240</v>
      </c>
      <c r="AC112" s="9">
        <v>242</v>
      </c>
      <c r="AD112" s="9">
        <v>243</v>
      </c>
      <c r="AE112" s="9" t="s">
        <v>280</v>
      </c>
      <c r="AF112" s="26"/>
      <c r="AG112" s="56">
        <v>25.974699999999999</v>
      </c>
      <c r="AH112" s="9">
        <v>-80.194599999999994</v>
      </c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/>
      <c r="BD112" s="88"/>
      <c r="BE112" s="88"/>
      <c r="BF112" s="88"/>
      <c r="BG112" s="88"/>
    </row>
    <row r="113" spans="1:59" x14ac:dyDescent="0.25">
      <c r="A113" s="25">
        <v>622</v>
      </c>
      <c r="B113" s="9" t="s">
        <v>256</v>
      </c>
      <c r="C113" s="9" t="s">
        <v>3083</v>
      </c>
      <c r="D113" s="9" t="s">
        <v>2282</v>
      </c>
      <c r="E113" s="9" t="s">
        <v>362</v>
      </c>
      <c r="F113" s="14" t="s">
        <v>2704</v>
      </c>
      <c r="G113" s="9" t="s">
        <v>10</v>
      </c>
      <c r="H113" s="9" t="s">
        <v>37</v>
      </c>
      <c r="I113" s="9">
        <v>1</v>
      </c>
      <c r="J113" s="9">
        <v>180</v>
      </c>
      <c r="K113" s="9">
        <f t="shared" si="6"/>
        <v>900</v>
      </c>
      <c r="L113" s="9">
        <f t="shared" si="7"/>
        <v>875</v>
      </c>
      <c r="M113" s="48">
        <v>0.97222222222222221</v>
      </c>
      <c r="N113" s="9">
        <v>0</v>
      </c>
      <c r="O113" s="9">
        <v>180</v>
      </c>
      <c r="P113" s="9"/>
      <c r="Q113" s="9">
        <v>180</v>
      </c>
      <c r="R113" s="9"/>
      <c r="S113" s="9"/>
      <c r="T113" s="9"/>
      <c r="U113" s="55"/>
      <c r="V113" s="131">
        <f t="shared" si="9"/>
        <v>0.97222222222222221</v>
      </c>
      <c r="W113" s="125">
        <v>0.97870000000000001</v>
      </c>
      <c r="X113" s="14">
        <v>0.96530000000000005</v>
      </c>
      <c r="Y113" s="9">
        <v>174</v>
      </c>
      <c r="Z113" s="9">
        <v>176</v>
      </c>
      <c r="AA113" s="9">
        <v>174</v>
      </c>
      <c r="AB113" s="9"/>
      <c r="AC113" s="9">
        <v>174</v>
      </c>
      <c r="AD113" s="9">
        <v>177</v>
      </c>
      <c r="AE113" s="9" t="s">
        <v>280</v>
      </c>
      <c r="AF113" s="26"/>
      <c r="AG113" s="56">
        <v>25.9742</v>
      </c>
      <c r="AH113" s="9">
        <v>-80.194500000000005</v>
      </c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</row>
    <row r="114" spans="1:59" x14ac:dyDescent="0.25">
      <c r="A114" s="25">
        <v>2492</v>
      </c>
      <c r="B114" s="9" t="s">
        <v>256</v>
      </c>
      <c r="C114" s="9" t="s">
        <v>3083</v>
      </c>
      <c r="D114" s="9" t="s">
        <v>2282</v>
      </c>
      <c r="E114" s="9" t="s">
        <v>367</v>
      </c>
      <c r="F114" s="14" t="s">
        <v>3043</v>
      </c>
      <c r="G114" s="9" t="s">
        <v>10</v>
      </c>
      <c r="H114" s="9" t="s">
        <v>37</v>
      </c>
      <c r="I114" s="9">
        <v>1</v>
      </c>
      <c r="J114" s="9">
        <v>140</v>
      </c>
      <c r="K114" s="9">
        <f t="shared" si="6"/>
        <v>840</v>
      </c>
      <c r="L114" s="9">
        <f t="shared" si="7"/>
        <v>821</v>
      </c>
      <c r="M114" s="48">
        <v>0.97738095238095235</v>
      </c>
      <c r="N114" s="9">
        <v>0</v>
      </c>
      <c r="O114" s="9">
        <v>140</v>
      </c>
      <c r="P114" s="9"/>
      <c r="Q114" s="9">
        <v>140</v>
      </c>
      <c r="R114" s="9"/>
      <c r="S114" s="9"/>
      <c r="T114" s="9">
        <v>7</v>
      </c>
      <c r="U114" s="55"/>
      <c r="V114" s="131">
        <f t="shared" si="9"/>
        <v>0.97738095238095235</v>
      </c>
      <c r="W114" s="125">
        <v>0.98570000000000002</v>
      </c>
      <c r="X114" s="14">
        <v>0.98929999999999996</v>
      </c>
      <c r="Y114" s="9">
        <v>138</v>
      </c>
      <c r="Z114" s="9">
        <v>137</v>
      </c>
      <c r="AA114" s="9">
        <v>133</v>
      </c>
      <c r="AB114" s="9">
        <v>138</v>
      </c>
      <c r="AC114" s="9">
        <v>140</v>
      </c>
      <c r="AD114" s="9">
        <v>135</v>
      </c>
      <c r="AE114" s="9" t="s">
        <v>160</v>
      </c>
      <c r="AF114" s="26"/>
      <c r="AG114" s="56">
        <v>26.172899999999998</v>
      </c>
      <c r="AH114" s="9">
        <v>-80.267970000000005</v>
      </c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/>
      <c r="BE114" s="88"/>
      <c r="BF114" s="88"/>
      <c r="BG114" s="88"/>
    </row>
    <row r="115" spans="1:59" x14ac:dyDescent="0.25">
      <c r="A115" s="25">
        <v>1344</v>
      </c>
      <c r="B115" s="9" t="s">
        <v>256</v>
      </c>
      <c r="C115" s="9" t="s">
        <v>3083</v>
      </c>
      <c r="D115" s="9" t="s">
        <v>2282</v>
      </c>
      <c r="E115" s="9" t="s">
        <v>365</v>
      </c>
      <c r="F115" s="14" t="s">
        <v>2698</v>
      </c>
      <c r="G115" s="9" t="s">
        <v>10</v>
      </c>
      <c r="H115" s="9" t="s">
        <v>37</v>
      </c>
      <c r="I115" s="9">
        <v>1</v>
      </c>
      <c r="J115" s="9">
        <v>148</v>
      </c>
      <c r="K115" s="9">
        <f t="shared" si="6"/>
        <v>888</v>
      </c>
      <c r="L115" s="9">
        <f t="shared" si="7"/>
        <v>875</v>
      </c>
      <c r="M115" s="48">
        <v>0.98536036036036034</v>
      </c>
      <c r="N115" s="9">
        <v>0</v>
      </c>
      <c r="O115" s="9">
        <v>148</v>
      </c>
      <c r="P115" s="9"/>
      <c r="Q115" s="9">
        <v>148</v>
      </c>
      <c r="R115" s="9"/>
      <c r="S115" s="9"/>
      <c r="T115" s="9"/>
      <c r="U115" s="55"/>
      <c r="V115" s="131">
        <f t="shared" si="9"/>
        <v>0.98536036036036034</v>
      </c>
      <c r="W115" s="125">
        <v>0.97409999999999997</v>
      </c>
      <c r="X115" s="14">
        <v>0.97640000000000005</v>
      </c>
      <c r="Y115" s="9">
        <v>148</v>
      </c>
      <c r="Z115" s="9">
        <v>147</v>
      </c>
      <c r="AA115" s="9">
        <v>143</v>
      </c>
      <c r="AB115" s="9">
        <v>146</v>
      </c>
      <c r="AC115" s="9">
        <v>146</v>
      </c>
      <c r="AD115" s="9">
        <v>145</v>
      </c>
      <c r="AE115" s="9" t="s">
        <v>160</v>
      </c>
      <c r="AF115" s="26"/>
      <c r="AG115" s="56">
        <v>26.2394</v>
      </c>
      <c r="AH115" s="9">
        <v>-80.151799999999994</v>
      </c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/>
      <c r="BD115" s="88"/>
      <c r="BE115" s="88"/>
      <c r="BF115" s="88"/>
      <c r="BG115" s="88"/>
    </row>
    <row r="116" spans="1:59" x14ac:dyDescent="0.25">
      <c r="A116" s="25">
        <v>652</v>
      </c>
      <c r="B116" s="9" t="s">
        <v>256</v>
      </c>
      <c r="C116" s="9" t="s">
        <v>3083</v>
      </c>
      <c r="D116" s="9" t="s">
        <v>2282</v>
      </c>
      <c r="E116" s="9" t="s">
        <v>369</v>
      </c>
      <c r="F116" s="14" t="s">
        <v>2989</v>
      </c>
      <c r="G116" s="9" t="s">
        <v>10</v>
      </c>
      <c r="H116" s="9" t="s">
        <v>37</v>
      </c>
      <c r="I116" s="9">
        <v>1</v>
      </c>
      <c r="J116" s="9">
        <v>96</v>
      </c>
      <c r="K116" s="9">
        <f t="shared" si="6"/>
        <v>576</v>
      </c>
      <c r="L116" s="9">
        <f t="shared" si="7"/>
        <v>567</v>
      </c>
      <c r="M116" s="48">
        <v>0.984375</v>
      </c>
      <c r="N116" s="9">
        <v>0</v>
      </c>
      <c r="O116" s="9">
        <v>96</v>
      </c>
      <c r="P116" s="9"/>
      <c r="Q116" s="9">
        <v>96</v>
      </c>
      <c r="R116" s="9"/>
      <c r="S116" s="9"/>
      <c r="T116" s="9"/>
      <c r="U116" s="55"/>
      <c r="V116" s="131">
        <f t="shared" si="9"/>
        <v>0.984375</v>
      </c>
      <c r="W116" s="125">
        <v>1.1432</v>
      </c>
      <c r="X116" s="14">
        <v>0.97050000000000003</v>
      </c>
      <c r="Y116" s="9">
        <v>95</v>
      </c>
      <c r="Z116" s="9">
        <v>95</v>
      </c>
      <c r="AA116" s="9">
        <v>94</v>
      </c>
      <c r="AB116" s="9">
        <v>95</v>
      </c>
      <c r="AC116" s="9">
        <v>94</v>
      </c>
      <c r="AD116" s="9">
        <v>94</v>
      </c>
      <c r="AE116" s="9" t="s">
        <v>371</v>
      </c>
      <c r="AF116" s="26"/>
      <c r="AG116" s="56">
        <v>26.2973</v>
      </c>
      <c r="AH116" s="9">
        <v>-80.118700000000004</v>
      </c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U116" s="88"/>
      <c r="AV116" s="88"/>
      <c r="AW116" s="88"/>
      <c r="AX116" s="88"/>
      <c r="AY116" s="88"/>
      <c r="AZ116" s="88"/>
      <c r="BA116" s="88"/>
      <c r="BB116" s="88"/>
      <c r="BC116" s="88"/>
      <c r="BD116" s="88"/>
      <c r="BE116" s="88"/>
      <c r="BF116" s="88"/>
      <c r="BG116" s="88"/>
    </row>
    <row r="117" spans="1:59" x14ac:dyDescent="0.25">
      <c r="A117" s="25">
        <v>653</v>
      </c>
      <c r="B117" s="9" t="s">
        <v>256</v>
      </c>
      <c r="C117" s="9" t="s">
        <v>3083</v>
      </c>
      <c r="D117" s="9" t="s">
        <v>2282</v>
      </c>
      <c r="E117" s="9" t="s">
        <v>372</v>
      </c>
      <c r="F117" s="14" t="s">
        <v>2679</v>
      </c>
      <c r="G117" s="9" t="s">
        <v>10</v>
      </c>
      <c r="H117" s="9" t="s">
        <v>37</v>
      </c>
      <c r="I117" s="9">
        <v>1</v>
      </c>
      <c r="J117" s="9">
        <v>128</v>
      </c>
      <c r="K117" s="9">
        <f t="shared" si="6"/>
        <v>768</v>
      </c>
      <c r="L117" s="9">
        <f t="shared" si="7"/>
        <v>750</v>
      </c>
      <c r="M117" s="48">
        <v>0.9765625</v>
      </c>
      <c r="N117" s="9">
        <v>0</v>
      </c>
      <c r="O117" s="9">
        <v>128</v>
      </c>
      <c r="P117" s="9"/>
      <c r="Q117" s="9">
        <v>128</v>
      </c>
      <c r="R117" s="9"/>
      <c r="S117" s="9"/>
      <c r="T117" s="9"/>
      <c r="U117" s="55"/>
      <c r="V117" s="131">
        <f t="shared" si="9"/>
        <v>0.9765625</v>
      </c>
      <c r="W117" s="125">
        <v>0.99219999999999997</v>
      </c>
      <c r="X117" s="14">
        <v>0.97270000000000001</v>
      </c>
      <c r="Y117" s="9">
        <v>126</v>
      </c>
      <c r="Z117" s="9">
        <v>126</v>
      </c>
      <c r="AA117" s="9">
        <v>126</v>
      </c>
      <c r="AB117" s="9">
        <v>125</v>
      </c>
      <c r="AC117" s="9">
        <v>124</v>
      </c>
      <c r="AD117" s="9">
        <v>123</v>
      </c>
      <c r="AE117" s="9" t="s">
        <v>371</v>
      </c>
      <c r="AF117" s="26"/>
      <c r="AG117" s="56">
        <v>26.2973</v>
      </c>
      <c r="AH117" s="9">
        <v>-80.118700000000004</v>
      </c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  <c r="AW117" s="88"/>
      <c r="AX117" s="88"/>
      <c r="AY117" s="88"/>
      <c r="AZ117" s="88"/>
      <c r="BA117" s="88"/>
      <c r="BB117" s="88"/>
      <c r="BC117" s="88"/>
      <c r="BD117" s="88"/>
      <c r="BE117" s="88"/>
      <c r="BF117" s="88"/>
      <c r="BG117" s="88"/>
    </row>
    <row r="118" spans="1:59" x14ac:dyDescent="0.25">
      <c r="A118" s="25">
        <v>2266</v>
      </c>
      <c r="B118" s="9" t="s">
        <v>256</v>
      </c>
      <c r="C118" s="9" t="s">
        <v>3083</v>
      </c>
      <c r="D118" s="9" t="s">
        <v>2282</v>
      </c>
      <c r="E118" s="9" t="s">
        <v>373</v>
      </c>
      <c r="F118" s="14" t="s">
        <v>3043</v>
      </c>
      <c r="G118" s="9" t="s">
        <v>10</v>
      </c>
      <c r="H118" s="9" t="s">
        <v>37</v>
      </c>
      <c r="I118" s="9">
        <v>1</v>
      </c>
      <c r="J118" s="9">
        <v>76</v>
      </c>
      <c r="K118" s="9">
        <f t="shared" si="6"/>
        <v>456</v>
      </c>
      <c r="L118" s="9">
        <f t="shared" si="7"/>
        <v>449</v>
      </c>
      <c r="M118" s="48">
        <v>0.98464912280701755</v>
      </c>
      <c r="N118" s="9">
        <v>0</v>
      </c>
      <c r="O118" s="9">
        <v>76</v>
      </c>
      <c r="P118" s="9"/>
      <c r="Q118" s="9">
        <v>76</v>
      </c>
      <c r="R118" s="9"/>
      <c r="S118" s="9"/>
      <c r="T118" s="9">
        <v>4</v>
      </c>
      <c r="U118" s="55"/>
      <c r="V118" s="131">
        <f t="shared" si="9"/>
        <v>0.98464912280701755</v>
      </c>
      <c r="W118" s="125">
        <v>0.97809999999999997</v>
      </c>
      <c r="X118" s="14">
        <v>0.96050000000000002</v>
      </c>
      <c r="Y118" s="9">
        <v>74</v>
      </c>
      <c r="Z118" s="9">
        <v>75</v>
      </c>
      <c r="AA118" s="9">
        <v>74</v>
      </c>
      <c r="AB118" s="9">
        <v>74</v>
      </c>
      <c r="AC118" s="9">
        <v>76</v>
      </c>
      <c r="AD118" s="9">
        <v>76</v>
      </c>
      <c r="AE118" s="9" t="s">
        <v>287</v>
      </c>
      <c r="AF118" s="26"/>
      <c r="AG118" s="56">
        <v>26.13</v>
      </c>
      <c r="AH118" s="9">
        <v>-80.143799999999999</v>
      </c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/>
      <c r="BE118" s="88"/>
      <c r="BF118" s="88"/>
      <c r="BG118" s="88"/>
    </row>
    <row r="119" spans="1:59" x14ac:dyDescent="0.25">
      <c r="A119" s="25">
        <v>657</v>
      </c>
      <c r="B119" s="9" t="s">
        <v>256</v>
      </c>
      <c r="C119" s="9" t="s">
        <v>3083</v>
      </c>
      <c r="D119" s="9" t="s">
        <v>2282</v>
      </c>
      <c r="E119" s="9" t="s">
        <v>374</v>
      </c>
      <c r="F119" s="14" t="s">
        <v>2679</v>
      </c>
      <c r="G119" s="9" t="s">
        <v>10</v>
      </c>
      <c r="H119" s="9" t="s">
        <v>37</v>
      </c>
      <c r="I119" s="9">
        <v>1</v>
      </c>
      <c r="J119" s="9">
        <v>125</v>
      </c>
      <c r="K119" s="9">
        <f t="shared" si="6"/>
        <v>750</v>
      </c>
      <c r="L119" s="9">
        <f t="shared" si="7"/>
        <v>739</v>
      </c>
      <c r="M119" s="48">
        <v>0.98533333333333328</v>
      </c>
      <c r="N119" s="9">
        <v>0</v>
      </c>
      <c r="O119" s="9">
        <v>125</v>
      </c>
      <c r="P119" s="9"/>
      <c r="Q119" s="9">
        <v>125</v>
      </c>
      <c r="R119" s="9"/>
      <c r="S119" s="9"/>
      <c r="T119" s="9"/>
      <c r="U119" s="55"/>
      <c r="V119" s="131">
        <f t="shared" si="9"/>
        <v>0.98533333333333328</v>
      </c>
      <c r="W119" s="125">
        <v>0.98929999999999996</v>
      </c>
      <c r="X119" s="14">
        <v>0.98</v>
      </c>
      <c r="Y119" s="9">
        <v>123</v>
      </c>
      <c r="Z119" s="9">
        <v>124</v>
      </c>
      <c r="AA119" s="9">
        <v>125</v>
      </c>
      <c r="AB119" s="9">
        <v>121</v>
      </c>
      <c r="AC119" s="9">
        <v>122</v>
      </c>
      <c r="AD119" s="9">
        <v>124</v>
      </c>
      <c r="AE119" s="9" t="s">
        <v>317</v>
      </c>
      <c r="AF119" s="26"/>
      <c r="AG119" s="56">
        <v>26.193300000000001</v>
      </c>
      <c r="AH119" s="9">
        <v>-80.1875</v>
      </c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/>
      <c r="BF119" s="88"/>
      <c r="BG119" s="88"/>
    </row>
    <row r="120" spans="1:59" x14ac:dyDescent="0.25">
      <c r="A120" s="25">
        <v>675</v>
      </c>
      <c r="B120" s="9" t="s">
        <v>256</v>
      </c>
      <c r="C120" s="9" t="s">
        <v>3083</v>
      </c>
      <c r="D120" s="9" t="s">
        <v>2282</v>
      </c>
      <c r="E120" s="9" t="s">
        <v>375</v>
      </c>
      <c r="F120" s="14" t="s">
        <v>2759</v>
      </c>
      <c r="G120" s="9" t="s">
        <v>10</v>
      </c>
      <c r="H120" s="9" t="s">
        <v>37</v>
      </c>
      <c r="I120" s="9">
        <v>1</v>
      </c>
      <c r="J120" s="9">
        <v>408</v>
      </c>
      <c r="K120" s="9">
        <f t="shared" si="6"/>
        <v>2448</v>
      </c>
      <c r="L120" s="9">
        <f t="shared" si="7"/>
        <v>2403</v>
      </c>
      <c r="M120" s="48">
        <v>0.98161764705882348</v>
      </c>
      <c r="N120" s="9">
        <v>0</v>
      </c>
      <c r="O120" s="9">
        <v>408</v>
      </c>
      <c r="P120" s="9"/>
      <c r="Q120" s="9">
        <v>408</v>
      </c>
      <c r="R120" s="9"/>
      <c r="S120" s="9"/>
      <c r="T120" s="9"/>
      <c r="U120" s="55"/>
      <c r="V120" s="131">
        <f t="shared" si="9"/>
        <v>0.98161764705882348</v>
      </c>
      <c r="W120" s="125">
        <v>0.96079999999999999</v>
      </c>
      <c r="X120" s="14">
        <v>0.9698</v>
      </c>
      <c r="Y120" s="9">
        <v>399</v>
      </c>
      <c r="Z120" s="9">
        <v>401</v>
      </c>
      <c r="AA120" s="9">
        <v>403</v>
      </c>
      <c r="AB120" s="9">
        <v>405</v>
      </c>
      <c r="AC120" s="9">
        <v>398</v>
      </c>
      <c r="AD120" s="9">
        <v>397</v>
      </c>
      <c r="AE120" s="9" t="s">
        <v>378</v>
      </c>
      <c r="AF120" s="26"/>
      <c r="AG120" s="56">
        <v>26.128900000000002</v>
      </c>
      <c r="AH120" s="9">
        <v>-80.1477</v>
      </c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</row>
    <row r="121" spans="1:59" x14ac:dyDescent="0.25">
      <c r="A121" s="25">
        <v>1193</v>
      </c>
      <c r="B121" s="9" t="s">
        <v>256</v>
      </c>
      <c r="C121" s="9" t="s">
        <v>3083</v>
      </c>
      <c r="D121" s="9" t="s">
        <v>2282</v>
      </c>
      <c r="E121" s="9" t="s">
        <v>379</v>
      </c>
      <c r="F121" s="14" t="s">
        <v>2760</v>
      </c>
      <c r="G121" s="9" t="s">
        <v>10</v>
      </c>
      <c r="H121" s="9" t="s">
        <v>37</v>
      </c>
      <c r="I121" s="9">
        <v>1</v>
      </c>
      <c r="J121" s="9">
        <v>94</v>
      </c>
      <c r="K121" s="9">
        <f t="shared" si="6"/>
        <v>564</v>
      </c>
      <c r="L121" s="9">
        <f t="shared" si="7"/>
        <v>562</v>
      </c>
      <c r="M121" s="48">
        <v>0.99645390070921991</v>
      </c>
      <c r="N121" s="9">
        <v>0</v>
      </c>
      <c r="O121" s="9">
        <v>94</v>
      </c>
      <c r="P121" s="9"/>
      <c r="Q121" s="9">
        <v>94</v>
      </c>
      <c r="R121" s="9"/>
      <c r="S121" s="9"/>
      <c r="T121" s="9"/>
      <c r="U121" s="55"/>
      <c r="V121" s="131">
        <f t="shared" si="9"/>
        <v>0.99645390070921991</v>
      </c>
      <c r="W121" s="125">
        <v>0.99470000000000003</v>
      </c>
      <c r="X121" s="14">
        <v>0.99470000000000003</v>
      </c>
      <c r="Y121" s="9">
        <v>92</v>
      </c>
      <c r="Z121" s="9">
        <v>94</v>
      </c>
      <c r="AA121" s="9">
        <v>94</v>
      </c>
      <c r="AB121" s="9">
        <v>94</v>
      </c>
      <c r="AC121" s="9">
        <v>94</v>
      </c>
      <c r="AD121" s="9">
        <v>94</v>
      </c>
      <c r="AE121" s="9" t="s">
        <v>85</v>
      </c>
      <c r="AF121" s="26"/>
      <c r="AG121" s="56">
        <v>26.2469</v>
      </c>
      <c r="AH121" s="9">
        <v>-80.146900000000002</v>
      </c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</row>
    <row r="122" spans="1:59" x14ac:dyDescent="0.25">
      <c r="A122" s="25">
        <v>1891</v>
      </c>
      <c r="B122" s="9" t="s">
        <v>256</v>
      </c>
      <c r="C122" s="9" t="s">
        <v>3083</v>
      </c>
      <c r="D122" s="9" t="s">
        <v>2282</v>
      </c>
      <c r="E122" s="9" t="s">
        <v>385</v>
      </c>
      <c r="F122" s="14" t="s">
        <v>2705</v>
      </c>
      <c r="G122" s="9" t="s">
        <v>10</v>
      </c>
      <c r="H122" s="9" t="s">
        <v>37</v>
      </c>
      <c r="I122" s="9">
        <v>1</v>
      </c>
      <c r="J122" s="9">
        <v>37</v>
      </c>
      <c r="K122" s="9">
        <f t="shared" si="6"/>
        <v>222</v>
      </c>
      <c r="L122" s="9">
        <f t="shared" si="7"/>
        <v>221</v>
      </c>
      <c r="M122" s="48">
        <v>0.99549549549549554</v>
      </c>
      <c r="N122" s="9">
        <v>0</v>
      </c>
      <c r="O122" s="9">
        <v>37</v>
      </c>
      <c r="P122" s="9"/>
      <c r="Q122" s="9">
        <v>37</v>
      </c>
      <c r="R122" s="9"/>
      <c r="S122" s="9"/>
      <c r="T122" s="9"/>
      <c r="U122" s="55"/>
      <c r="V122" s="131">
        <f t="shared" si="9"/>
        <v>0.99549549549549554</v>
      </c>
      <c r="W122" s="125">
        <v>0.98199999999999998</v>
      </c>
      <c r="X122" s="14">
        <v>1</v>
      </c>
      <c r="Y122" s="9">
        <v>36</v>
      </c>
      <c r="Z122" s="9">
        <v>37</v>
      </c>
      <c r="AA122" s="9">
        <v>37</v>
      </c>
      <c r="AB122" s="9">
        <v>37</v>
      </c>
      <c r="AC122" s="9">
        <v>37</v>
      </c>
      <c r="AD122" s="9">
        <v>37</v>
      </c>
      <c r="AE122" s="9" t="s">
        <v>387</v>
      </c>
      <c r="AF122" s="26"/>
      <c r="AG122" s="56">
        <v>26.119399999999999</v>
      </c>
      <c r="AH122" s="9">
        <v>-80.158799999999999</v>
      </c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</row>
    <row r="123" spans="1:59" x14ac:dyDescent="0.25">
      <c r="A123" s="25">
        <v>1176</v>
      </c>
      <c r="B123" s="9" t="s">
        <v>256</v>
      </c>
      <c r="C123" s="9" t="s">
        <v>3083</v>
      </c>
      <c r="D123" s="9" t="s">
        <v>2282</v>
      </c>
      <c r="E123" s="9" t="s">
        <v>388</v>
      </c>
      <c r="F123" s="14" t="s">
        <v>2761</v>
      </c>
      <c r="G123" s="9" t="s">
        <v>10</v>
      </c>
      <c r="H123" s="9" t="s">
        <v>37</v>
      </c>
      <c r="I123" s="9">
        <v>1</v>
      </c>
      <c r="J123" s="9">
        <v>246</v>
      </c>
      <c r="K123" s="9">
        <f t="shared" si="6"/>
        <v>1476</v>
      </c>
      <c r="L123" s="9">
        <f t="shared" si="7"/>
        <v>1449</v>
      </c>
      <c r="M123" s="48">
        <v>0.98170731707317072</v>
      </c>
      <c r="N123" s="9">
        <v>0</v>
      </c>
      <c r="O123" s="9">
        <v>246</v>
      </c>
      <c r="P123" s="9"/>
      <c r="Q123" s="9">
        <v>246</v>
      </c>
      <c r="R123" s="9"/>
      <c r="S123" s="9"/>
      <c r="T123" s="9"/>
      <c r="U123" s="55"/>
      <c r="V123" s="131">
        <f t="shared" si="9"/>
        <v>0.98170731707317072</v>
      </c>
      <c r="W123" s="125">
        <v>0.98240000000000005</v>
      </c>
      <c r="X123" s="14">
        <v>0.97629999999999995</v>
      </c>
      <c r="Y123" s="9">
        <v>244</v>
      </c>
      <c r="Z123" s="9">
        <v>244</v>
      </c>
      <c r="AA123" s="9">
        <v>240</v>
      </c>
      <c r="AB123" s="9">
        <v>242</v>
      </c>
      <c r="AC123" s="9">
        <v>241</v>
      </c>
      <c r="AD123" s="9">
        <v>238</v>
      </c>
      <c r="AE123" s="9" t="s">
        <v>219</v>
      </c>
      <c r="AF123" s="26"/>
      <c r="AG123" s="56">
        <v>26.168711999999999</v>
      </c>
      <c r="AH123" s="9">
        <v>-80.204626000000005</v>
      </c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U123" s="88"/>
      <c r="AV123" s="88"/>
      <c r="AW123" s="88"/>
      <c r="AX123" s="88"/>
      <c r="AY123" s="88"/>
      <c r="AZ123" s="88"/>
      <c r="BA123" s="88"/>
      <c r="BB123" s="88"/>
      <c r="BC123" s="88"/>
      <c r="BD123" s="88"/>
      <c r="BE123" s="88"/>
      <c r="BF123" s="88"/>
      <c r="BG123" s="88"/>
    </row>
    <row r="124" spans="1:59" x14ac:dyDescent="0.25">
      <c r="A124" s="25">
        <v>1307</v>
      </c>
      <c r="B124" s="9" t="s">
        <v>256</v>
      </c>
      <c r="C124" s="9" t="s">
        <v>3083</v>
      </c>
      <c r="D124" s="9" t="s">
        <v>2282</v>
      </c>
      <c r="E124" s="9" t="s">
        <v>390</v>
      </c>
      <c r="F124" s="14" t="s">
        <v>2756</v>
      </c>
      <c r="G124" s="9" t="s">
        <v>10</v>
      </c>
      <c r="H124" s="9" t="s">
        <v>37</v>
      </c>
      <c r="I124" s="9">
        <v>1</v>
      </c>
      <c r="J124" s="9">
        <v>292</v>
      </c>
      <c r="K124" s="9">
        <f t="shared" si="6"/>
        <v>1752</v>
      </c>
      <c r="L124" s="9">
        <f t="shared" si="7"/>
        <v>1747</v>
      </c>
      <c r="M124" s="48">
        <v>0.99714611872146119</v>
      </c>
      <c r="N124" s="9">
        <v>0</v>
      </c>
      <c r="O124" s="9">
        <v>292</v>
      </c>
      <c r="P124" s="9"/>
      <c r="Q124" s="9">
        <v>292</v>
      </c>
      <c r="R124" s="9"/>
      <c r="S124" s="9"/>
      <c r="T124" s="9"/>
      <c r="U124" s="55"/>
      <c r="V124" s="131">
        <f t="shared" si="9"/>
        <v>0.99714611872146119</v>
      </c>
      <c r="W124" s="125">
        <v>0.99770000000000003</v>
      </c>
      <c r="X124" s="14">
        <v>0.99829999999999997</v>
      </c>
      <c r="Y124" s="9">
        <v>292</v>
      </c>
      <c r="Z124" s="9">
        <v>290</v>
      </c>
      <c r="AA124" s="9">
        <v>292</v>
      </c>
      <c r="AB124" s="9">
        <v>292</v>
      </c>
      <c r="AC124" s="9">
        <v>292</v>
      </c>
      <c r="AD124" s="9">
        <v>289</v>
      </c>
      <c r="AE124" s="9" t="s">
        <v>219</v>
      </c>
      <c r="AF124" s="26"/>
      <c r="AG124" s="56">
        <v>26.212900000000001</v>
      </c>
      <c r="AH124" s="9">
        <v>-80.201099999999997</v>
      </c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  <c r="AU124" s="88"/>
      <c r="AV124" s="88"/>
      <c r="AW124" s="88"/>
      <c r="AX124" s="88"/>
      <c r="AY124" s="88"/>
      <c r="AZ124" s="88"/>
      <c r="BA124" s="88"/>
      <c r="BB124" s="88"/>
      <c r="BC124" s="88"/>
      <c r="BD124" s="88"/>
      <c r="BE124" s="88"/>
      <c r="BF124" s="88"/>
      <c r="BG124" s="88"/>
    </row>
    <row r="125" spans="1:59" x14ac:dyDescent="0.25">
      <c r="A125" s="25">
        <v>2493</v>
      </c>
      <c r="B125" s="9" t="s">
        <v>256</v>
      </c>
      <c r="C125" s="9" t="s">
        <v>3083</v>
      </c>
      <c r="D125" s="9" t="s">
        <v>2282</v>
      </c>
      <c r="E125" s="9" t="s">
        <v>391</v>
      </c>
      <c r="F125" s="14" t="s">
        <v>2988</v>
      </c>
      <c r="G125" s="9" t="s">
        <v>10</v>
      </c>
      <c r="H125" s="9" t="s">
        <v>37</v>
      </c>
      <c r="I125" s="9">
        <v>1</v>
      </c>
      <c r="J125" s="9">
        <v>320</v>
      </c>
      <c r="K125" s="9">
        <f t="shared" si="6"/>
        <v>1920</v>
      </c>
      <c r="L125" s="9">
        <f t="shared" si="7"/>
        <v>1894</v>
      </c>
      <c r="M125" s="48">
        <v>0.98645833333333333</v>
      </c>
      <c r="N125" s="9">
        <v>0</v>
      </c>
      <c r="O125" s="9">
        <v>320</v>
      </c>
      <c r="P125" s="9"/>
      <c r="Q125" s="9">
        <v>320</v>
      </c>
      <c r="R125" s="9"/>
      <c r="S125" s="9"/>
      <c r="T125" s="9"/>
      <c r="U125" s="55"/>
      <c r="V125" s="131">
        <f t="shared" si="9"/>
        <v>0.98645833333333333</v>
      </c>
      <c r="W125" s="125">
        <v>0.98850000000000005</v>
      </c>
      <c r="X125" s="14">
        <v>0.99109999999999998</v>
      </c>
      <c r="Y125" s="9">
        <v>318</v>
      </c>
      <c r="Z125" s="9">
        <v>320</v>
      </c>
      <c r="AA125" s="9">
        <v>319</v>
      </c>
      <c r="AB125" s="9">
        <v>318</v>
      </c>
      <c r="AC125" s="9">
        <v>311</v>
      </c>
      <c r="AD125" s="9">
        <v>308</v>
      </c>
      <c r="AE125" s="9" t="s">
        <v>340</v>
      </c>
      <c r="AF125" s="26"/>
      <c r="AG125" s="56">
        <v>25.972581000000002</v>
      </c>
      <c r="AH125" s="9">
        <v>-80.265073000000001</v>
      </c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</row>
    <row r="126" spans="1:59" x14ac:dyDescent="0.25">
      <c r="A126" s="25">
        <v>807</v>
      </c>
      <c r="B126" s="9" t="s">
        <v>256</v>
      </c>
      <c r="C126" s="9" t="s">
        <v>3083</v>
      </c>
      <c r="D126" s="9" t="s">
        <v>2282</v>
      </c>
      <c r="E126" s="9" t="s">
        <v>395</v>
      </c>
      <c r="F126" s="14" t="s">
        <v>2762</v>
      </c>
      <c r="G126" s="9" t="s">
        <v>10</v>
      </c>
      <c r="H126" s="9" t="s">
        <v>37</v>
      </c>
      <c r="I126" s="9">
        <v>1</v>
      </c>
      <c r="J126" s="9">
        <v>147</v>
      </c>
      <c r="K126" s="9">
        <f t="shared" si="6"/>
        <v>882</v>
      </c>
      <c r="L126" s="9">
        <f t="shared" si="7"/>
        <v>880</v>
      </c>
      <c r="M126" s="48">
        <v>0.99773242630385484</v>
      </c>
      <c r="N126" s="9">
        <v>0</v>
      </c>
      <c r="O126" s="9">
        <v>147</v>
      </c>
      <c r="P126" s="9"/>
      <c r="Q126" s="9">
        <v>147</v>
      </c>
      <c r="R126" s="9"/>
      <c r="S126" s="9"/>
      <c r="T126" s="9"/>
      <c r="U126" s="55"/>
      <c r="V126" s="131">
        <f t="shared" si="9"/>
        <v>0.99773242630385484</v>
      </c>
      <c r="W126" s="125">
        <v>0.99550000000000005</v>
      </c>
      <c r="X126" s="14">
        <v>0.99550000000000005</v>
      </c>
      <c r="Y126" s="9">
        <v>147</v>
      </c>
      <c r="Z126" s="9">
        <v>147</v>
      </c>
      <c r="AA126" s="9">
        <v>147</v>
      </c>
      <c r="AB126" s="9">
        <v>147</v>
      </c>
      <c r="AC126" s="9">
        <v>147</v>
      </c>
      <c r="AD126" s="9">
        <v>145</v>
      </c>
      <c r="AE126" s="9" t="s">
        <v>397</v>
      </c>
      <c r="AF126" s="26"/>
      <c r="AG126" s="56">
        <v>26.0457</v>
      </c>
      <c r="AH126" s="9">
        <v>-80.237499999999997</v>
      </c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8"/>
      <c r="BC126" s="88"/>
      <c r="BD126" s="88"/>
      <c r="BE126" s="88"/>
      <c r="BF126" s="88"/>
      <c r="BG126" s="88"/>
    </row>
    <row r="127" spans="1:59" x14ac:dyDescent="0.25">
      <c r="A127" s="25">
        <v>808</v>
      </c>
      <c r="B127" s="9" t="s">
        <v>256</v>
      </c>
      <c r="C127" s="9" t="s">
        <v>3083</v>
      </c>
      <c r="D127" s="9" t="s">
        <v>2282</v>
      </c>
      <c r="E127" s="9" t="s">
        <v>398</v>
      </c>
      <c r="F127" s="14" t="s">
        <v>2683</v>
      </c>
      <c r="G127" s="9" t="s">
        <v>10</v>
      </c>
      <c r="H127" s="9" t="s">
        <v>37</v>
      </c>
      <c r="I127" s="9">
        <v>1</v>
      </c>
      <c r="J127" s="9">
        <v>104</v>
      </c>
      <c r="K127" s="9">
        <f t="shared" si="6"/>
        <v>624</v>
      </c>
      <c r="L127" s="9">
        <f t="shared" si="7"/>
        <v>616</v>
      </c>
      <c r="M127" s="48">
        <v>0.98717948717948723</v>
      </c>
      <c r="N127" s="9">
        <v>0</v>
      </c>
      <c r="O127" s="9">
        <v>104</v>
      </c>
      <c r="P127" s="9"/>
      <c r="Q127" s="9">
        <v>104</v>
      </c>
      <c r="R127" s="9"/>
      <c r="S127" s="9"/>
      <c r="T127" s="9"/>
      <c r="U127" s="55"/>
      <c r="V127" s="131">
        <f t="shared" si="9"/>
        <v>0.98717948717948723</v>
      </c>
      <c r="W127" s="125">
        <v>0.99839999999999995</v>
      </c>
      <c r="X127" s="14">
        <v>0.99360000000000004</v>
      </c>
      <c r="Y127" s="9">
        <v>103</v>
      </c>
      <c r="Z127" s="9">
        <v>102</v>
      </c>
      <c r="AA127" s="9">
        <v>102</v>
      </c>
      <c r="AB127" s="9">
        <v>104</v>
      </c>
      <c r="AC127" s="9">
        <v>104</v>
      </c>
      <c r="AD127" s="9">
        <v>101</v>
      </c>
      <c r="AE127" s="9" t="s">
        <v>397</v>
      </c>
      <c r="AF127" s="26"/>
      <c r="AG127" s="56">
        <v>26.0457</v>
      </c>
      <c r="AH127" s="9">
        <v>-80.237499999999997</v>
      </c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U127" s="88"/>
      <c r="AV127" s="88"/>
      <c r="AW127" s="88"/>
      <c r="AX127" s="88"/>
      <c r="AY127" s="88"/>
      <c r="AZ127" s="88"/>
      <c r="BA127" s="88"/>
      <c r="BB127" s="88"/>
      <c r="BC127" s="88"/>
      <c r="BD127" s="88"/>
      <c r="BE127" s="88"/>
      <c r="BF127" s="88"/>
      <c r="BG127" s="88"/>
    </row>
    <row r="128" spans="1:59" x14ac:dyDescent="0.25">
      <c r="A128" s="25">
        <v>821</v>
      </c>
      <c r="B128" s="9" t="s">
        <v>256</v>
      </c>
      <c r="C128" s="9" t="s">
        <v>3083</v>
      </c>
      <c r="D128" s="9" t="s">
        <v>2282</v>
      </c>
      <c r="E128" s="9" t="s">
        <v>400</v>
      </c>
      <c r="F128" s="14" t="s">
        <v>2752</v>
      </c>
      <c r="G128" s="9" t="s">
        <v>10</v>
      </c>
      <c r="H128" s="9" t="s">
        <v>37</v>
      </c>
      <c r="I128" s="9">
        <v>1</v>
      </c>
      <c r="J128" s="9">
        <v>108</v>
      </c>
      <c r="K128" s="9">
        <f t="shared" si="6"/>
        <v>648</v>
      </c>
      <c r="L128" s="9">
        <f t="shared" si="7"/>
        <v>634</v>
      </c>
      <c r="M128" s="48">
        <v>0.97839506172839508</v>
      </c>
      <c r="N128" s="9">
        <v>0</v>
      </c>
      <c r="O128" s="9">
        <v>108</v>
      </c>
      <c r="P128" s="9"/>
      <c r="Q128" s="9">
        <v>108</v>
      </c>
      <c r="R128" s="9"/>
      <c r="S128" s="9"/>
      <c r="T128" s="9"/>
      <c r="U128" s="55"/>
      <c r="V128" s="131">
        <f t="shared" si="9"/>
        <v>0.97839506172839508</v>
      </c>
      <c r="W128" s="125">
        <v>0.98770000000000002</v>
      </c>
      <c r="X128" s="14">
        <v>0.97840000000000005</v>
      </c>
      <c r="Y128" s="9">
        <v>107</v>
      </c>
      <c r="Z128" s="9">
        <v>105</v>
      </c>
      <c r="AA128" s="9">
        <v>103</v>
      </c>
      <c r="AB128" s="9">
        <v>106</v>
      </c>
      <c r="AC128" s="9">
        <v>106</v>
      </c>
      <c r="AD128" s="9">
        <v>107</v>
      </c>
      <c r="AE128" s="9" t="s">
        <v>317</v>
      </c>
      <c r="AF128" s="26"/>
      <c r="AG128" s="56">
        <v>26.069700000000001</v>
      </c>
      <c r="AH128" s="9">
        <v>-80.225899999999996</v>
      </c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  <c r="AU128" s="88"/>
      <c r="AV128" s="88"/>
      <c r="AW128" s="88"/>
      <c r="AX128" s="88"/>
      <c r="AY128" s="88"/>
      <c r="AZ128" s="88"/>
      <c r="BA128" s="88"/>
      <c r="BB128" s="88"/>
      <c r="BC128" s="88"/>
      <c r="BD128" s="88"/>
      <c r="BE128" s="88"/>
      <c r="BF128" s="88"/>
      <c r="BG128" s="88"/>
    </row>
    <row r="129" spans="1:59" x14ac:dyDescent="0.25">
      <c r="A129" s="25">
        <v>1789</v>
      </c>
      <c r="B129" s="9" t="s">
        <v>256</v>
      </c>
      <c r="C129" s="9" t="s">
        <v>3083</v>
      </c>
      <c r="D129" s="9" t="s">
        <v>2282</v>
      </c>
      <c r="E129" s="9" t="s">
        <v>403</v>
      </c>
      <c r="F129" s="14" t="s">
        <v>2647</v>
      </c>
      <c r="G129" s="9" t="s">
        <v>10</v>
      </c>
      <c r="H129" s="9" t="s">
        <v>37</v>
      </c>
      <c r="I129" s="9">
        <v>1</v>
      </c>
      <c r="J129" s="9">
        <v>176</v>
      </c>
      <c r="K129" s="9">
        <f t="shared" si="6"/>
        <v>1056</v>
      </c>
      <c r="L129" s="9">
        <f t="shared" si="7"/>
        <v>1040</v>
      </c>
      <c r="M129" s="48">
        <v>0.98484848484848486</v>
      </c>
      <c r="N129" s="9">
        <v>0</v>
      </c>
      <c r="O129" s="9">
        <v>176</v>
      </c>
      <c r="P129" s="9"/>
      <c r="Q129" s="9">
        <v>176</v>
      </c>
      <c r="R129" s="9"/>
      <c r="S129" s="9"/>
      <c r="T129" s="9"/>
      <c r="U129" s="55"/>
      <c r="V129" s="131">
        <f t="shared" si="9"/>
        <v>0.98484848484848486</v>
      </c>
      <c r="W129" s="125">
        <v>0.98770000000000002</v>
      </c>
      <c r="X129" s="14">
        <v>0.98299999999999998</v>
      </c>
      <c r="Y129" s="9">
        <v>174</v>
      </c>
      <c r="Z129" s="9">
        <v>173</v>
      </c>
      <c r="AA129" s="9">
        <v>173</v>
      </c>
      <c r="AB129" s="9">
        <v>174</v>
      </c>
      <c r="AC129" s="9">
        <v>173</v>
      </c>
      <c r="AD129" s="9">
        <v>173</v>
      </c>
      <c r="AE129" s="9" t="s">
        <v>287</v>
      </c>
      <c r="AF129" s="26"/>
      <c r="AG129" s="56">
        <v>26.281300000000002</v>
      </c>
      <c r="AH129" s="9">
        <v>-80.113699999999994</v>
      </c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</row>
    <row r="130" spans="1:59" x14ac:dyDescent="0.25">
      <c r="A130" s="25">
        <v>1691</v>
      </c>
      <c r="B130" s="9" t="s">
        <v>256</v>
      </c>
      <c r="C130" s="9" t="s">
        <v>3083</v>
      </c>
      <c r="D130" s="9" t="s">
        <v>2282</v>
      </c>
      <c r="E130" s="9" t="s">
        <v>404</v>
      </c>
      <c r="F130" s="14" t="s">
        <v>2882</v>
      </c>
      <c r="G130" s="9" t="s">
        <v>10</v>
      </c>
      <c r="H130" s="9" t="s">
        <v>37</v>
      </c>
      <c r="I130" s="9">
        <v>1</v>
      </c>
      <c r="J130" s="9">
        <v>24</v>
      </c>
      <c r="K130" s="9">
        <f t="shared" ref="K130:K193" si="10">COUNTA(Y130:AD130)*J130</f>
        <v>144</v>
      </c>
      <c r="L130" s="9">
        <f t="shared" ref="L130:L193" si="11">SUM(Y130:AD130)</f>
        <v>141</v>
      </c>
      <c r="M130" s="48">
        <v>0.97916666666666663</v>
      </c>
      <c r="N130" s="9">
        <v>0</v>
      </c>
      <c r="O130" s="9">
        <v>24</v>
      </c>
      <c r="P130" s="9"/>
      <c r="Q130" s="9">
        <v>24</v>
      </c>
      <c r="R130" s="9"/>
      <c r="S130" s="9"/>
      <c r="T130" s="9"/>
      <c r="U130" s="55"/>
      <c r="V130" s="131">
        <f t="shared" si="9"/>
        <v>0.97916666666666663</v>
      </c>
      <c r="W130" s="125">
        <v>1</v>
      </c>
      <c r="X130" s="14">
        <v>0.97919999999999996</v>
      </c>
      <c r="Y130" s="9">
        <v>24</v>
      </c>
      <c r="Z130" s="9">
        <v>23</v>
      </c>
      <c r="AA130" s="9">
        <v>24</v>
      </c>
      <c r="AB130" s="9">
        <v>23</v>
      </c>
      <c r="AC130" s="9">
        <v>23</v>
      </c>
      <c r="AD130" s="9">
        <v>24</v>
      </c>
      <c r="AE130" s="9" t="s">
        <v>287</v>
      </c>
      <c r="AF130" s="26"/>
      <c r="AG130" s="56">
        <v>26.281300000000002</v>
      </c>
      <c r="AH130" s="9">
        <v>-80.113699999999994</v>
      </c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/>
      <c r="BE130" s="88"/>
      <c r="BF130" s="88"/>
      <c r="BG130" s="88"/>
    </row>
    <row r="131" spans="1:59" x14ac:dyDescent="0.25">
      <c r="A131" s="25">
        <v>2490</v>
      </c>
      <c r="B131" s="9" t="s">
        <v>256</v>
      </c>
      <c r="C131" s="9" t="s">
        <v>3083</v>
      </c>
      <c r="D131" s="9" t="s">
        <v>2282</v>
      </c>
      <c r="E131" s="9" t="s">
        <v>406</v>
      </c>
      <c r="F131" s="14" t="s">
        <v>3043</v>
      </c>
      <c r="G131" s="9" t="s">
        <v>10</v>
      </c>
      <c r="H131" s="9" t="s">
        <v>37</v>
      </c>
      <c r="I131" s="9">
        <v>1</v>
      </c>
      <c r="J131" s="9">
        <v>100</v>
      </c>
      <c r="K131" s="9">
        <f t="shared" si="10"/>
        <v>600</v>
      </c>
      <c r="L131" s="9">
        <f t="shared" si="11"/>
        <v>593</v>
      </c>
      <c r="M131" s="48">
        <v>0.98833333333333329</v>
      </c>
      <c r="N131" s="9">
        <v>0</v>
      </c>
      <c r="O131" s="9">
        <v>100</v>
      </c>
      <c r="P131" s="9"/>
      <c r="Q131" s="9">
        <v>100</v>
      </c>
      <c r="R131" s="9"/>
      <c r="S131" s="9"/>
      <c r="T131" s="9">
        <v>5</v>
      </c>
      <c r="U131" s="55"/>
      <c r="V131" s="131">
        <f t="shared" si="9"/>
        <v>0.98833333333333329</v>
      </c>
      <c r="W131" s="125">
        <v>0.98670000000000002</v>
      </c>
      <c r="X131" s="14">
        <v>0.98670000000000002</v>
      </c>
      <c r="Y131" s="9">
        <v>100</v>
      </c>
      <c r="Z131" s="9">
        <v>98</v>
      </c>
      <c r="AA131" s="9">
        <v>99</v>
      </c>
      <c r="AB131" s="9">
        <v>100</v>
      </c>
      <c r="AC131" s="9">
        <v>99</v>
      </c>
      <c r="AD131" s="9">
        <v>97</v>
      </c>
      <c r="AE131" s="9" t="s">
        <v>383</v>
      </c>
      <c r="AF131" s="26"/>
      <c r="AG131" s="56">
        <v>26.035</v>
      </c>
      <c r="AH131" s="9">
        <v>-80.247299999999996</v>
      </c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U131" s="88"/>
      <c r="AV131" s="88"/>
      <c r="AW131" s="88"/>
      <c r="AX131" s="88"/>
      <c r="AY131" s="88"/>
      <c r="AZ131" s="88"/>
      <c r="BA131" s="88"/>
      <c r="BB131" s="88"/>
      <c r="BC131" s="88"/>
      <c r="BD131" s="88"/>
      <c r="BE131" s="88"/>
      <c r="BF131" s="88"/>
      <c r="BG131" s="88"/>
    </row>
    <row r="132" spans="1:59" x14ac:dyDescent="0.25">
      <c r="A132" s="25">
        <v>886</v>
      </c>
      <c r="B132" s="9" t="s">
        <v>256</v>
      </c>
      <c r="C132" s="9" t="s">
        <v>3083</v>
      </c>
      <c r="D132" s="9" t="s">
        <v>2282</v>
      </c>
      <c r="E132" s="9" t="s">
        <v>407</v>
      </c>
      <c r="F132" s="14" t="s">
        <v>2755</v>
      </c>
      <c r="G132" s="9" t="s">
        <v>10</v>
      </c>
      <c r="H132" s="9" t="s">
        <v>37</v>
      </c>
      <c r="I132" s="9">
        <v>1</v>
      </c>
      <c r="J132" s="9">
        <v>150</v>
      </c>
      <c r="K132" s="9">
        <f t="shared" si="10"/>
        <v>900</v>
      </c>
      <c r="L132" s="9">
        <f t="shared" si="11"/>
        <v>881</v>
      </c>
      <c r="M132" s="48">
        <v>0.97888888888888892</v>
      </c>
      <c r="N132" s="9">
        <v>0</v>
      </c>
      <c r="O132" s="9">
        <v>150</v>
      </c>
      <c r="P132" s="9"/>
      <c r="Q132" s="9">
        <v>150</v>
      </c>
      <c r="R132" s="9"/>
      <c r="S132" s="9"/>
      <c r="T132" s="9"/>
      <c r="U132" s="55"/>
      <c r="V132" s="131">
        <f t="shared" si="9"/>
        <v>0.97888888888888892</v>
      </c>
      <c r="W132" s="125">
        <v>0.97330000000000005</v>
      </c>
      <c r="X132" s="14">
        <v>0.98329999999999995</v>
      </c>
      <c r="Y132" s="9">
        <v>147</v>
      </c>
      <c r="Z132" s="9">
        <v>148</v>
      </c>
      <c r="AA132" s="9">
        <v>145</v>
      </c>
      <c r="AB132" s="9">
        <v>145</v>
      </c>
      <c r="AC132" s="9">
        <v>148</v>
      </c>
      <c r="AD132" s="9">
        <v>148</v>
      </c>
      <c r="AE132" s="9" t="s">
        <v>39</v>
      </c>
      <c r="AF132" s="26"/>
      <c r="AG132" s="56">
        <v>26.151700000000002</v>
      </c>
      <c r="AH132" s="9">
        <v>-80.151700000000005</v>
      </c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88"/>
      <c r="AV132" s="88"/>
      <c r="AW132" s="88"/>
      <c r="AX132" s="88"/>
      <c r="AY132" s="88"/>
      <c r="AZ132" s="88"/>
      <c r="BA132" s="88"/>
      <c r="BB132" s="88"/>
      <c r="BC132" s="88"/>
      <c r="BD132" s="88"/>
      <c r="BE132" s="88"/>
      <c r="BF132" s="88"/>
      <c r="BG132" s="88"/>
    </row>
    <row r="133" spans="1:59" x14ac:dyDescent="0.25">
      <c r="A133" s="25">
        <v>900</v>
      </c>
      <c r="B133" s="9" t="s">
        <v>256</v>
      </c>
      <c r="C133" s="9" t="s">
        <v>3083</v>
      </c>
      <c r="D133" s="9" t="s">
        <v>2282</v>
      </c>
      <c r="E133" s="9" t="s">
        <v>410</v>
      </c>
      <c r="F133" s="14" t="s">
        <v>2876</v>
      </c>
      <c r="G133" s="9" t="s">
        <v>10</v>
      </c>
      <c r="H133" s="9" t="s">
        <v>37</v>
      </c>
      <c r="I133" s="9">
        <v>1</v>
      </c>
      <c r="J133" s="9">
        <v>252</v>
      </c>
      <c r="K133" s="9">
        <f t="shared" si="10"/>
        <v>1512</v>
      </c>
      <c r="L133" s="9">
        <f t="shared" si="11"/>
        <v>1507</v>
      </c>
      <c r="M133" s="48">
        <v>0.99669312169312174</v>
      </c>
      <c r="N133" s="9">
        <v>0</v>
      </c>
      <c r="O133" s="9">
        <v>252</v>
      </c>
      <c r="P133" s="9"/>
      <c r="Q133" s="9">
        <v>252</v>
      </c>
      <c r="R133" s="9"/>
      <c r="S133" s="9"/>
      <c r="T133" s="9"/>
      <c r="U133" s="55"/>
      <c r="V133" s="131">
        <f t="shared" si="9"/>
        <v>0.99669312169312174</v>
      </c>
      <c r="W133" s="125">
        <v>0.99009999999999998</v>
      </c>
      <c r="X133" s="14">
        <v>0.97160000000000002</v>
      </c>
      <c r="Y133" s="9">
        <v>251</v>
      </c>
      <c r="Z133" s="9">
        <v>251</v>
      </c>
      <c r="AA133" s="9">
        <v>251</v>
      </c>
      <c r="AB133" s="9">
        <v>250</v>
      </c>
      <c r="AC133" s="9">
        <v>252</v>
      </c>
      <c r="AD133" s="9">
        <v>252</v>
      </c>
      <c r="AE133" s="9" t="s">
        <v>411</v>
      </c>
      <c r="AF133" s="26"/>
      <c r="AG133" s="56">
        <v>25.9788</v>
      </c>
      <c r="AH133" s="9">
        <v>-80.262900000000002</v>
      </c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</row>
    <row r="134" spans="1:59" x14ac:dyDescent="0.25">
      <c r="A134" s="25">
        <v>1004</v>
      </c>
      <c r="B134" s="9" t="s">
        <v>256</v>
      </c>
      <c r="C134" s="9" t="s">
        <v>3083</v>
      </c>
      <c r="D134" s="9" t="s">
        <v>2282</v>
      </c>
      <c r="E134" s="9" t="s">
        <v>413</v>
      </c>
      <c r="F134" s="14" t="s">
        <v>2763</v>
      </c>
      <c r="G134" s="9" t="s">
        <v>10</v>
      </c>
      <c r="H134" s="9" t="s">
        <v>37</v>
      </c>
      <c r="I134" s="9">
        <v>1</v>
      </c>
      <c r="J134" s="9">
        <v>172</v>
      </c>
      <c r="K134" s="9">
        <f t="shared" si="10"/>
        <v>1032</v>
      </c>
      <c r="L134" s="9">
        <f t="shared" si="11"/>
        <v>1009</v>
      </c>
      <c r="M134" s="48">
        <v>0.9777131782945736</v>
      </c>
      <c r="N134" s="9">
        <v>0</v>
      </c>
      <c r="O134" s="9">
        <v>172</v>
      </c>
      <c r="P134" s="9"/>
      <c r="Q134" s="9">
        <v>172</v>
      </c>
      <c r="R134" s="9"/>
      <c r="S134" s="9"/>
      <c r="T134" s="9"/>
      <c r="U134" s="55"/>
      <c r="V134" s="131">
        <f t="shared" si="9"/>
        <v>0.9777131782945736</v>
      </c>
      <c r="W134" s="125">
        <v>0.97289999999999999</v>
      </c>
      <c r="X134" s="14">
        <v>0.98640000000000005</v>
      </c>
      <c r="Y134" s="9">
        <v>168</v>
      </c>
      <c r="Z134" s="9">
        <v>169</v>
      </c>
      <c r="AA134" s="9">
        <v>169</v>
      </c>
      <c r="AB134" s="9">
        <v>169</v>
      </c>
      <c r="AC134" s="9">
        <v>168</v>
      </c>
      <c r="AD134" s="9">
        <v>166</v>
      </c>
      <c r="AE134" s="9" t="s">
        <v>415</v>
      </c>
      <c r="AF134" s="26"/>
      <c r="AG134" s="56">
        <v>26.158300000000001</v>
      </c>
      <c r="AH134" s="9">
        <v>-80.217100000000002</v>
      </c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88"/>
      <c r="AV134" s="88"/>
      <c r="AW134" s="88"/>
      <c r="AX134" s="88"/>
      <c r="AY134" s="88"/>
      <c r="AZ134" s="88"/>
      <c r="BA134" s="88"/>
      <c r="BB134" s="88"/>
      <c r="BC134" s="88"/>
      <c r="BD134" s="88"/>
      <c r="BE134" s="88"/>
      <c r="BF134" s="88"/>
      <c r="BG134" s="88"/>
    </row>
    <row r="135" spans="1:59" x14ac:dyDescent="0.25">
      <c r="A135" s="25">
        <v>2739</v>
      </c>
      <c r="B135" s="9" t="s">
        <v>256</v>
      </c>
      <c r="C135" s="9" t="s">
        <v>3086</v>
      </c>
      <c r="D135" s="9" t="s">
        <v>2640</v>
      </c>
      <c r="E135" s="9" t="s">
        <v>381</v>
      </c>
      <c r="F135" s="14" t="s">
        <v>2764</v>
      </c>
      <c r="G135" s="9" t="s">
        <v>10</v>
      </c>
      <c r="H135" s="9" t="s">
        <v>184</v>
      </c>
      <c r="I135" s="9">
        <v>1</v>
      </c>
      <c r="J135" s="9">
        <v>92</v>
      </c>
      <c r="K135" s="9">
        <f t="shared" si="10"/>
        <v>276</v>
      </c>
      <c r="L135" s="9">
        <f t="shared" si="11"/>
        <v>70</v>
      </c>
      <c r="M135" s="48">
        <v>0.25362318840579712</v>
      </c>
      <c r="N135" s="9">
        <v>0</v>
      </c>
      <c r="O135" s="9">
        <v>92</v>
      </c>
      <c r="P135" s="9"/>
      <c r="Q135" s="9">
        <v>92</v>
      </c>
      <c r="R135" s="9"/>
      <c r="S135" s="9"/>
      <c r="T135" s="9">
        <v>9</v>
      </c>
      <c r="U135" s="55"/>
      <c r="V135" s="131">
        <f t="shared" si="9"/>
        <v>0.25362318840579712</v>
      </c>
      <c r="W135" s="125"/>
      <c r="X135" s="14"/>
      <c r="Y135" s="9">
        <v>31</v>
      </c>
      <c r="Z135" s="9">
        <v>31</v>
      </c>
      <c r="AA135" s="9">
        <v>8</v>
      </c>
      <c r="AB135" s="9"/>
      <c r="AC135" s="9"/>
      <c r="AD135" s="9"/>
      <c r="AE135" s="9" t="s">
        <v>383</v>
      </c>
      <c r="AF135" s="26"/>
      <c r="AG135" s="56">
        <v>26.271439000000001</v>
      </c>
      <c r="AH135" s="9">
        <v>-80.119186999999997</v>
      </c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/>
      <c r="BE135" s="88"/>
      <c r="BF135" s="88"/>
      <c r="BG135" s="88"/>
    </row>
    <row r="136" spans="1:59" x14ac:dyDescent="0.25">
      <c r="A136" s="25">
        <v>2662</v>
      </c>
      <c r="B136" s="9" t="s">
        <v>256</v>
      </c>
      <c r="C136" s="9" t="s">
        <v>3086</v>
      </c>
      <c r="D136" s="9" t="s">
        <v>2640</v>
      </c>
      <c r="E136" s="9" t="s">
        <v>412</v>
      </c>
      <c r="F136" s="14" t="s">
        <v>2643</v>
      </c>
      <c r="G136" s="9" t="s">
        <v>10</v>
      </c>
      <c r="H136" s="9" t="s">
        <v>184</v>
      </c>
      <c r="I136" s="9">
        <v>1</v>
      </c>
      <c r="J136" s="9">
        <v>105</v>
      </c>
      <c r="K136" s="9">
        <f t="shared" si="10"/>
        <v>315</v>
      </c>
      <c r="L136" s="9">
        <f t="shared" si="11"/>
        <v>163</v>
      </c>
      <c r="M136" s="48">
        <v>0.51746031746031751</v>
      </c>
      <c r="N136" s="9">
        <v>0</v>
      </c>
      <c r="O136" s="9">
        <v>105</v>
      </c>
      <c r="P136" s="9"/>
      <c r="Q136" s="9">
        <v>105</v>
      </c>
      <c r="R136" s="9"/>
      <c r="S136" s="9"/>
      <c r="T136" s="9">
        <v>6</v>
      </c>
      <c r="U136" s="55"/>
      <c r="V136" s="131">
        <f t="shared" si="9"/>
        <v>0.51746031746031751</v>
      </c>
      <c r="W136" s="125"/>
      <c r="X136" s="14"/>
      <c r="Y136" s="9">
        <v>105</v>
      </c>
      <c r="Z136" s="9">
        <v>57</v>
      </c>
      <c r="AA136" s="9">
        <v>1</v>
      </c>
      <c r="AB136" s="9"/>
      <c r="AC136" s="9"/>
      <c r="AD136" s="9"/>
      <c r="AE136" s="9"/>
      <c r="AF136" s="26"/>
      <c r="AG136" s="56">
        <v>26.130222</v>
      </c>
      <c r="AH136" s="9">
        <v>-80.144138999999996</v>
      </c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  <c r="AU136" s="88"/>
      <c r="AV136" s="88"/>
      <c r="AW136" s="88"/>
      <c r="AX136" s="88"/>
      <c r="AY136" s="88"/>
      <c r="AZ136" s="88"/>
      <c r="BA136" s="88"/>
      <c r="BB136" s="88"/>
      <c r="BC136" s="88"/>
      <c r="BD136" s="88"/>
      <c r="BE136" s="88"/>
      <c r="BF136" s="88"/>
      <c r="BG136" s="88"/>
    </row>
    <row r="137" spans="1:59" x14ac:dyDescent="0.25">
      <c r="A137" s="25">
        <v>2750</v>
      </c>
      <c r="B137" s="9" t="s">
        <v>256</v>
      </c>
      <c r="C137" s="9" t="s">
        <v>3088</v>
      </c>
      <c r="D137" s="9" t="s">
        <v>2283</v>
      </c>
      <c r="E137" s="9" t="s">
        <v>262</v>
      </c>
      <c r="F137" s="14" t="s">
        <v>2990</v>
      </c>
      <c r="G137" s="9" t="s">
        <v>10</v>
      </c>
      <c r="H137" s="9" t="s">
        <v>42</v>
      </c>
      <c r="I137" s="9">
        <v>1</v>
      </c>
      <c r="J137" s="9">
        <v>45</v>
      </c>
      <c r="K137" s="9">
        <f t="shared" si="10"/>
        <v>0</v>
      </c>
      <c r="L137" s="9">
        <f t="shared" si="11"/>
        <v>0</v>
      </c>
      <c r="M137" s="42">
        <v>0</v>
      </c>
      <c r="N137" s="9">
        <v>0</v>
      </c>
      <c r="O137" s="9">
        <v>45</v>
      </c>
      <c r="P137" s="9"/>
      <c r="Q137" s="9">
        <v>45</v>
      </c>
      <c r="R137" s="9"/>
      <c r="S137" s="9"/>
      <c r="T137" s="9"/>
      <c r="U137" s="55"/>
      <c r="V137" s="131"/>
      <c r="W137" s="125"/>
      <c r="X137" s="14"/>
      <c r="Y137" s="9"/>
      <c r="Z137" s="9"/>
      <c r="AA137" s="9"/>
      <c r="AB137" s="9"/>
      <c r="AC137" s="9"/>
      <c r="AD137" s="9"/>
      <c r="AE137" s="9"/>
      <c r="AF137" s="26"/>
      <c r="AG137" s="56">
        <v>26.234293000000001</v>
      </c>
      <c r="AH137" s="9">
        <v>-80.128591999999998</v>
      </c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  <c r="AU137" s="88"/>
      <c r="AV137" s="88"/>
      <c r="AW137" s="88"/>
      <c r="AX137" s="88"/>
      <c r="AY137" s="88"/>
      <c r="AZ137" s="88"/>
      <c r="BA137" s="88"/>
      <c r="BB137" s="88"/>
      <c r="BC137" s="88"/>
      <c r="BD137" s="88"/>
      <c r="BE137" s="88"/>
      <c r="BF137" s="88"/>
      <c r="BG137" s="88"/>
    </row>
    <row r="138" spans="1:59" x14ac:dyDescent="0.25">
      <c r="A138" s="25">
        <v>2659</v>
      </c>
      <c r="B138" s="9" t="s">
        <v>256</v>
      </c>
      <c r="C138" s="9" t="s">
        <v>3088</v>
      </c>
      <c r="D138" s="9" t="s">
        <v>2283</v>
      </c>
      <c r="E138" s="9" t="s">
        <v>350</v>
      </c>
      <c r="F138" s="14" t="s">
        <v>2643</v>
      </c>
      <c r="G138" s="9" t="s">
        <v>10</v>
      </c>
      <c r="H138" s="9" t="s">
        <v>42</v>
      </c>
      <c r="I138" s="9">
        <v>1</v>
      </c>
      <c r="J138" s="9">
        <v>80</v>
      </c>
      <c r="K138" s="9">
        <f t="shared" si="10"/>
        <v>0</v>
      </c>
      <c r="L138" s="9">
        <f t="shared" si="11"/>
        <v>0</v>
      </c>
      <c r="M138" s="42">
        <v>0</v>
      </c>
      <c r="N138" s="9">
        <v>0</v>
      </c>
      <c r="O138" s="9">
        <v>80</v>
      </c>
      <c r="P138" s="9"/>
      <c r="Q138" s="9">
        <v>80</v>
      </c>
      <c r="R138" s="9"/>
      <c r="S138" s="9"/>
      <c r="T138" s="9">
        <v>4</v>
      </c>
      <c r="U138" s="55"/>
      <c r="V138" s="131"/>
      <c r="W138" s="125"/>
      <c r="X138" s="14"/>
      <c r="Y138" s="9"/>
      <c r="Z138" s="9"/>
      <c r="AA138" s="9"/>
      <c r="AB138" s="9"/>
      <c r="AC138" s="9"/>
      <c r="AD138" s="9"/>
      <c r="AE138" s="9"/>
      <c r="AF138" s="26"/>
      <c r="AG138" s="56">
        <v>26.172639</v>
      </c>
      <c r="AH138" s="9">
        <v>-80.143583000000007</v>
      </c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  <c r="AU138" s="88"/>
      <c r="AV138" s="88"/>
      <c r="AW138" s="88"/>
      <c r="AX138" s="88"/>
      <c r="AY138" s="88"/>
      <c r="AZ138" s="88"/>
      <c r="BA138" s="88"/>
      <c r="BB138" s="88"/>
      <c r="BC138" s="88"/>
      <c r="BD138" s="88"/>
      <c r="BE138" s="88"/>
      <c r="BF138" s="88"/>
      <c r="BG138" s="88"/>
    </row>
    <row r="139" spans="1:59" x14ac:dyDescent="0.25">
      <c r="A139" s="25">
        <v>2725</v>
      </c>
      <c r="B139" s="9" t="s">
        <v>256</v>
      </c>
      <c r="C139" s="9" t="s">
        <v>3088</v>
      </c>
      <c r="D139" s="9" t="s">
        <v>2283</v>
      </c>
      <c r="E139" s="9" t="s">
        <v>393</v>
      </c>
      <c r="F139" s="14" t="s">
        <v>2706</v>
      </c>
      <c r="G139" s="9" t="s">
        <v>10</v>
      </c>
      <c r="H139" s="9" t="s">
        <v>42</v>
      </c>
      <c r="I139" s="9">
        <v>1</v>
      </c>
      <c r="J139" s="9">
        <v>96</v>
      </c>
      <c r="K139" s="9">
        <f t="shared" si="10"/>
        <v>0</v>
      </c>
      <c r="L139" s="9">
        <f t="shared" si="11"/>
        <v>0</v>
      </c>
      <c r="M139" s="42">
        <v>0</v>
      </c>
      <c r="N139" s="9">
        <v>0</v>
      </c>
      <c r="O139" s="9">
        <v>96</v>
      </c>
      <c r="P139" s="9"/>
      <c r="Q139" s="9">
        <v>96</v>
      </c>
      <c r="R139" s="9"/>
      <c r="S139" s="9"/>
      <c r="T139" s="9"/>
      <c r="U139" s="55"/>
      <c r="V139" s="131"/>
      <c r="W139" s="125"/>
      <c r="X139" s="14"/>
      <c r="Y139" s="9"/>
      <c r="Z139" s="9"/>
      <c r="AA139" s="9"/>
      <c r="AB139" s="9"/>
      <c r="AC139" s="9"/>
      <c r="AD139" s="9"/>
      <c r="AE139" s="9"/>
      <c r="AF139" s="26"/>
      <c r="AG139" s="56">
        <v>26.316015</v>
      </c>
      <c r="AH139" s="9">
        <v>-80.108986999999999</v>
      </c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  <c r="AU139" s="88"/>
      <c r="AV139" s="88"/>
      <c r="AW139" s="88"/>
      <c r="AX139" s="88"/>
      <c r="AY139" s="88"/>
      <c r="AZ139" s="88"/>
      <c r="BA139" s="88"/>
      <c r="BB139" s="88"/>
      <c r="BC139" s="88"/>
      <c r="BD139" s="88"/>
      <c r="BE139" s="88"/>
      <c r="BF139" s="88"/>
      <c r="BG139" s="88"/>
    </row>
    <row r="140" spans="1:59" x14ac:dyDescent="0.25">
      <c r="A140" s="25">
        <v>2904</v>
      </c>
      <c r="B140" s="9" t="s">
        <v>256</v>
      </c>
      <c r="C140" s="9" t="s">
        <v>3088</v>
      </c>
      <c r="D140" s="9" t="s">
        <v>2283</v>
      </c>
      <c r="E140" s="9" t="s">
        <v>402</v>
      </c>
      <c r="F140" s="14" t="s">
        <v>2877</v>
      </c>
      <c r="G140" s="9" t="s">
        <v>10</v>
      </c>
      <c r="H140" s="9" t="s">
        <v>42</v>
      </c>
      <c r="I140" s="9">
        <v>1</v>
      </c>
      <c r="J140" s="9">
        <v>116</v>
      </c>
      <c r="K140" s="9">
        <f t="shared" si="10"/>
        <v>0</v>
      </c>
      <c r="L140" s="9">
        <f t="shared" si="11"/>
        <v>0</v>
      </c>
      <c r="M140" s="42">
        <v>0</v>
      </c>
      <c r="N140" s="9"/>
      <c r="O140" s="9">
        <v>116</v>
      </c>
      <c r="P140" s="9"/>
      <c r="Q140" s="9">
        <v>116</v>
      </c>
      <c r="R140" s="9"/>
      <c r="S140" s="9"/>
      <c r="T140" s="9">
        <v>6</v>
      </c>
      <c r="U140" s="55"/>
      <c r="V140" s="131"/>
      <c r="W140" s="125"/>
      <c r="X140" s="14"/>
      <c r="Y140" s="9"/>
      <c r="Z140" s="9"/>
      <c r="AA140" s="9"/>
      <c r="AB140" s="9"/>
      <c r="AC140" s="9"/>
      <c r="AD140" s="9"/>
      <c r="AE140" s="9"/>
      <c r="AF140" s="26"/>
      <c r="AG140" s="56"/>
      <c r="AH140" s="9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  <c r="AU140" s="88"/>
      <c r="AV140" s="88"/>
      <c r="AW140" s="88"/>
      <c r="AX140" s="88"/>
      <c r="AY140" s="88"/>
      <c r="AZ140" s="88"/>
      <c r="BA140" s="88"/>
      <c r="BB140" s="88"/>
      <c r="BC140" s="88"/>
      <c r="BD140" s="88"/>
      <c r="BE140" s="88"/>
      <c r="BF140" s="88"/>
      <c r="BG140" s="88"/>
    </row>
    <row r="141" spans="1:59" x14ac:dyDescent="0.25">
      <c r="A141" s="25">
        <v>126</v>
      </c>
      <c r="B141" s="9" t="s">
        <v>256</v>
      </c>
      <c r="C141" s="9" t="s">
        <v>3084</v>
      </c>
      <c r="D141" s="9" t="s">
        <v>2284</v>
      </c>
      <c r="E141" s="9" t="s">
        <v>268</v>
      </c>
      <c r="F141" s="14" t="s">
        <v>2883</v>
      </c>
      <c r="G141" s="9" t="s">
        <v>99</v>
      </c>
      <c r="H141" s="9" t="s">
        <v>37</v>
      </c>
      <c r="I141" s="9">
        <v>1</v>
      </c>
      <c r="J141" s="9">
        <v>221</v>
      </c>
      <c r="K141" s="9">
        <f t="shared" si="10"/>
        <v>1326</v>
      </c>
      <c r="L141" s="9">
        <f t="shared" si="11"/>
        <v>1212</v>
      </c>
      <c r="M141" s="48">
        <v>0.91402714932126694</v>
      </c>
      <c r="N141" s="9">
        <v>221</v>
      </c>
      <c r="O141" s="9">
        <v>221</v>
      </c>
      <c r="P141" s="9"/>
      <c r="Q141" s="9">
        <v>221</v>
      </c>
      <c r="R141" s="9"/>
      <c r="S141" s="9"/>
      <c r="T141" s="9"/>
      <c r="U141" s="55"/>
      <c r="V141" s="131">
        <f>(Y141+Z141+AA141+AB141+AC141+AD141)/(J141*COUNTA(Y141,Z141,AA141,AB141,AC141,AD141))</f>
        <v>0.91402714932126694</v>
      </c>
      <c r="W141" s="125">
        <v>0.93510000000000004</v>
      </c>
      <c r="X141" s="14">
        <v>0.93510000000000004</v>
      </c>
      <c r="Y141" s="9">
        <v>205</v>
      </c>
      <c r="Z141" s="9">
        <v>201</v>
      </c>
      <c r="AA141" s="9">
        <v>200</v>
      </c>
      <c r="AB141" s="9">
        <v>206</v>
      </c>
      <c r="AC141" s="9">
        <v>200</v>
      </c>
      <c r="AD141" s="9">
        <v>200</v>
      </c>
      <c r="AE141" s="9" t="s">
        <v>270</v>
      </c>
      <c r="AF141" s="26"/>
      <c r="AG141" s="56">
        <v>26.0886</v>
      </c>
      <c r="AH141" s="9">
        <v>-80.252300000000005</v>
      </c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</row>
    <row r="142" spans="1:59" x14ac:dyDescent="0.25">
      <c r="A142" s="25">
        <v>2439</v>
      </c>
      <c r="B142" s="9" t="s">
        <v>256</v>
      </c>
      <c r="C142" s="9" t="s">
        <v>3084</v>
      </c>
      <c r="D142" s="9" t="s">
        <v>2284</v>
      </c>
      <c r="E142" s="9" t="s">
        <v>303</v>
      </c>
      <c r="F142" s="14" t="s">
        <v>2662</v>
      </c>
      <c r="G142" s="9" t="s">
        <v>99</v>
      </c>
      <c r="H142" s="9" t="s">
        <v>37</v>
      </c>
      <c r="I142" s="9">
        <v>1</v>
      </c>
      <c r="J142" s="9">
        <v>101</v>
      </c>
      <c r="K142" s="9">
        <f t="shared" si="10"/>
        <v>606</v>
      </c>
      <c r="L142" s="9">
        <f t="shared" si="11"/>
        <v>601</v>
      </c>
      <c r="M142" s="48">
        <v>0.9917491749174917</v>
      </c>
      <c r="N142" s="9">
        <v>4</v>
      </c>
      <c r="O142" s="9">
        <v>97</v>
      </c>
      <c r="P142" s="9"/>
      <c r="Q142" s="9">
        <v>97</v>
      </c>
      <c r="R142" s="9"/>
      <c r="S142" s="9"/>
      <c r="T142" s="9"/>
      <c r="U142" s="55"/>
      <c r="V142" s="131">
        <f>(Y142+Z142+AA142+AB142+AC142+AD142)/(J142*COUNTA(Y142,Z142,AA142,AB142,AC142,AD142))</f>
        <v>0.9917491749174917</v>
      </c>
      <c r="W142" s="125">
        <v>0.96530000000000005</v>
      </c>
      <c r="X142" s="14">
        <v>0.995</v>
      </c>
      <c r="Y142" s="9">
        <v>100</v>
      </c>
      <c r="Z142" s="9">
        <v>101</v>
      </c>
      <c r="AA142" s="9">
        <v>101</v>
      </c>
      <c r="AB142" s="9">
        <v>98</v>
      </c>
      <c r="AC142" s="9">
        <v>101</v>
      </c>
      <c r="AD142" s="9">
        <v>100</v>
      </c>
      <c r="AE142" s="9" t="s">
        <v>289</v>
      </c>
      <c r="AF142" s="26"/>
      <c r="AG142" s="56">
        <v>26.125388999999998</v>
      </c>
      <c r="AH142" s="9">
        <v>-80.144833000000006</v>
      </c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U142" s="88"/>
      <c r="AV142" s="88"/>
      <c r="AW142" s="88"/>
      <c r="AX142" s="88"/>
      <c r="AY142" s="88"/>
      <c r="AZ142" s="88"/>
      <c r="BA142" s="88"/>
      <c r="BB142" s="88"/>
      <c r="BC142" s="88"/>
      <c r="BD142" s="88"/>
      <c r="BE142" s="88"/>
      <c r="BF142" s="88"/>
      <c r="BG142" s="88"/>
    </row>
    <row r="143" spans="1:59" x14ac:dyDescent="0.25">
      <c r="A143" s="25">
        <v>756</v>
      </c>
      <c r="B143" s="9" t="s">
        <v>256</v>
      </c>
      <c r="C143" s="9" t="s">
        <v>3084</v>
      </c>
      <c r="D143" s="9" t="s">
        <v>2284</v>
      </c>
      <c r="E143" s="9" t="s">
        <v>329</v>
      </c>
      <c r="F143" s="14" t="s">
        <v>2684</v>
      </c>
      <c r="G143" s="9" t="s">
        <v>99</v>
      </c>
      <c r="H143" s="9" t="s">
        <v>37</v>
      </c>
      <c r="I143" s="9">
        <v>1</v>
      </c>
      <c r="J143" s="9">
        <v>212</v>
      </c>
      <c r="K143" s="9">
        <f t="shared" si="10"/>
        <v>1272</v>
      </c>
      <c r="L143" s="9">
        <f t="shared" si="11"/>
        <v>1188</v>
      </c>
      <c r="M143" s="48">
        <v>0.93396226415094341</v>
      </c>
      <c r="N143" s="9">
        <v>169</v>
      </c>
      <c r="O143" s="9">
        <v>43</v>
      </c>
      <c r="P143" s="9"/>
      <c r="Q143" s="9">
        <v>43</v>
      </c>
      <c r="R143" s="9"/>
      <c r="S143" s="9"/>
      <c r="T143" s="9"/>
      <c r="U143" s="55"/>
      <c r="V143" s="131">
        <f>(Y143+Z143+AA143+AB143+AC143+AD143)/(J143*COUNTA(Y143,Z143,AA143,AB143,AC143,AD143))</f>
        <v>0.93396226415094341</v>
      </c>
      <c r="W143" s="125">
        <v>0.97089999999999999</v>
      </c>
      <c r="X143" s="14">
        <v>0.94099999999999995</v>
      </c>
      <c r="Y143" s="9">
        <v>192</v>
      </c>
      <c r="Z143" s="9">
        <v>193</v>
      </c>
      <c r="AA143" s="9">
        <v>198</v>
      </c>
      <c r="AB143" s="9">
        <v>201</v>
      </c>
      <c r="AC143" s="9">
        <v>200</v>
      </c>
      <c r="AD143" s="9">
        <v>204</v>
      </c>
      <c r="AE143" s="9" t="s">
        <v>331</v>
      </c>
      <c r="AF143" s="26"/>
      <c r="AG143" s="56">
        <v>26.302</v>
      </c>
      <c r="AH143" s="9">
        <v>-80.130799999999994</v>
      </c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  <c r="AU143" s="88"/>
      <c r="AV143" s="88"/>
      <c r="AW143" s="88"/>
      <c r="AX143" s="88"/>
      <c r="AY143" s="88"/>
      <c r="AZ143" s="88"/>
      <c r="BA143" s="88"/>
      <c r="BB143" s="88"/>
      <c r="BC143" s="88"/>
      <c r="BD143" s="88"/>
      <c r="BE143" s="88"/>
      <c r="BF143" s="88"/>
      <c r="BG143" s="88"/>
    </row>
    <row r="144" spans="1:59" x14ac:dyDescent="0.25">
      <c r="A144" s="25">
        <v>503</v>
      </c>
      <c r="B144" s="9" t="s">
        <v>256</v>
      </c>
      <c r="C144" s="9" t="s">
        <v>3084</v>
      </c>
      <c r="D144" s="9" t="s">
        <v>2284</v>
      </c>
      <c r="E144" s="9" t="s">
        <v>335</v>
      </c>
      <c r="F144" s="14" t="s">
        <v>2679</v>
      </c>
      <c r="G144" s="9" t="s">
        <v>99</v>
      </c>
      <c r="H144" s="9" t="s">
        <v>37</v>
      </c>
      <c r="I144" s="9">
        <v>1</v>
      </c>
      <c r="J144" s="9">
        <v>216</v>
      </c>
      <c r="K144" s="9">
        <f t="shared" si="10"/>
        <v>1296</v>
      </c>
      <c r="L144" s="9">
        <f t="shared" si="11"/>
        <v>1194</v>
      </c>
      <c r="M144" s="48">
        <v>0.92129629629629628</v>
      </c>
      <c r="N144" s="9">
        <v>129</v>
      </c>
      <c r="O144" s="9">
        <v>87</v>
      </c>
      <c r="P144" s="9"/>
      <c r="Q144" s="9">
        <v>87</v>
      </c>
      <c r="R144" s="9"/>
      <c r="S144" s="9"/>
      <c r="T144" s="9"/>
      <c r="U144" s="55"/>
      <c r="V144" s="131">
        <f>(Y144+Z144+AA144+AB144+AC144+AD144)/(J144*COUNTA(Y144,Z144,AA144,AB144,AC144,AD144))</f>
        <v>0.92129629629629628</v>
      </c>
      <c r="W144" s="125">
        <v>0.92979999999999996</v>
      </c>
      <c r="X144" s="14">
        <v>0.95909999999999995</v>
      </c>
      <c r="Y144" s="9">
        <v>205</v>
      </c>
      <c r="Z144" s="9">
        <v>191</v>
      </c>
      <c r="AA144" s="9">
        <v>197</v>
      </c>
      <c r="AB144" s="9">
        <v>200</v>
      </c>
      <c r="AC144" s="9">
        <v>201</v>
      </c>
      <c r="AD144" s="9">
        <v>200</v>
      </c>
      <c r="AE144" s="9" t="s">
        <v>270</v>
      </c>
      <c r="AF144" s="26"/>
      <c r="AG144" s="56">
        <v>26.120799999999999</v>
      </c>
      <c r="AH144" s="9">
        <v>-80.325599999999994</v>
      </c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U144" s="88"/>
      <c r="AV144" s="88"/>
      <c r="AW144" s="88"/>
      <c r="AX144" s="88"/>
      <c r="AY144" s="88"/>
      <c r="AZ144" s="88"/>
      <c r="BA144" s="88"/>
      <c r="BB144" s="88"/>
      <c r="BC144" s="88"/>
      <c r="BD144" s="88"/>
      <c r="BE144" s="88"/>
      <c r="BF144" s="88"/>
      <c r="BG144" s="88"/>
    </row>
    <row r="145" spans="1:59" x14ac:dyDescent="0.25">
      <c r="A145" s="25">
        <v>2603</v>
      </c>
      <c r="B145" s="9" t="s">
        <v>256</v>
      </c>
      <c r="C145" s="9" t="s">
        <v>3084</v>
      </c>
      <c r="D145" s="9" t="s">
        <v>2284</v>
      </c>
      <c r="E145" s="9" t="s">
        <v>368</v>
      </c>
      <c r="F145" s="14" t="s">
        <v>2645</v>
      </c>
      <c r="G145" s="9" t="s">
        <v>99</v>
      </c>
      <c r="H145" s="9" t="s">
        <v>37</v>
      </c>
      <c r="I145" s="9">
        <v>1</v>
      </c>
      <c r="J145" s="9">
        <v>112</v>
      </c>
      <c r="K145" s="9">
        <f t="shared" si="10"/>
        <v>672</v>
      </c>
      <c r="L145" s="9">
        <f t="shared" si="11"/>
        <v>667</v>
      </c>
      <c r="M145" s="48">
        <v>0.99255952380952384</v>
      </c>
      <c r="N145" s="9">
        <v>12</v>
      </c>
      <c r="O145" s="9">
        <v>100</v>
      </c>
      <c r="P145" s="9"/>
      <c r="Q145" s="9">
        <v>100</v>
      </c>
      <c r="R145" s="9"/>
      <c r="S145" s="9"/>
      <c r="T145" s="9">
        <v>5</v>
      </c>
      <c r="U145" s="55"/>
      <c r="V145" s="131">
        <f>(Y145+Z145+AA145+AB145+AC145+AD145)/(J145*COUNTA(Y145,Z145,AA145,AB145,AC145,AD145))</f>
        <v>0.99255952380952384</v>
      </c>
      <c r="W145" s="125">
        <v>0.97919999999999996</v>
      </c>
      <c r="X145" s="14"/>
      <c r="Y145" s="9">
        <v>111</v>
      </c>
      <c r="Z145" s="9">
        <v>111</v>
      </c>
      <c r="AA145" s="9">
        <v>111</v>
      </c>
      <c r="AB145" s="9">
        <v>111</v>
      </c>
      <c r="AC145" s="9">
        <v>111</v>
      </c>
      <c r="AD145" s="9">
        <v>112</v>
      </c>
      <c r="AE145" s="9" t="s">
        <v>160</v>
      </c>
      <c r="AF145" s="26"/>
      <c r="AG145" s="56">
        <v>26.111556</v>
      </c>
      <c r="AH145" s="9">
        <v>-80.141417000000004</v>
      </c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</row>
    <row r="146" spans="1:59" ht="13.8" thickBot="1" x14ac:dyDescent="0.3">
      <c r="A146" s="27">
        <v>2768</v>
      </c>
      <c r="B146" s="19" t="s">
        <v>256</v>
      </c>
      <c r="C146" s="9" t="s">
        <v>3089</v>
      </c>
      <c r="D146" s="9" t="s">
        <v>2287</v>
      </c>
      <c r="E146" s="19" t="s">
        <v>281</v>
      </c>
      <c r="F146" s="15" t="s">
        <v>2646</v>
      </c>
      <c r="G146" s="19" t="s">
        <v>99</v>
      </c>
      <c r="H146" s="19" t="s">
        <v>42</v>
      </c>
      <c r="I146" s="19">
        <v>1</v>
      </c>
      <c r="J146" s="19">
        <v>111</v>
      </c>
      <c r="K146" s="19">
        <f t="shared" si="10"/>
        <v>0</v>
      </c>
      <c r="L146" s="19">
        <f t="shared" si="11"/>
        <v>0</v>
      </c>
      <c r="M146" s="92">
        <v>0</v>
      </c>
      <c r="N146" s="19">
        <v>4</v>
      </c>
      <c r="O146" s="19">
        <v>107</v>
      </c>
      <c r="P146" s="19"/>
      <c r="Q146" s="19">
        <v>111</v>
      </c>
      <c r="R146" s="19"/>
      <c r="S146" s="19"/>
      <c r="T146" s="19">
        <v>6</v>
      </c>
      <c r="U146" s="120"/>
      <c r="V146" s="134"/>
      <c r="W146" s="128"/>
      <c r="X146" s="15"/>
      <c r="Y146" s="19"/>
      <c r="Z146" s="19"/>
      <c r="AA146" s="19"/>
      <c r="AB146" s="19"/>
      <c r="AC146" s="19"/>
      <c r="AD146" s="19"/>
      <c r="AE146" s="19"/>
      <c r="AF146" s="28"/>
      <c r="AG146" s="56">
        <v>26.234777780000002</v>
      </c>
      <c r="AH146" s="9">
        <v>-80.129138889999993</v>
      </c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  <c r="AU146" s="88"/>
      <c r="AV146" s="88"/>
      <c r="AW146" s="88"/>
      <c r="AX146" s="88"/>
      <c r="AY146" s="88"/>
      <c r="AZ146" s="88"/>
      <c r="BA146" s="88"/>
      <c r="BB146" s="88"/>
      <c r="BC146" s="88"/>
      <c r="BD146" s="88"/>
      <c r="BE146" s="88"/>
      <c r="BF146" s="88"/>
      <c r="BG146" s="88"/>
    </row>
    <row r="147" spans="1:59" ht="13.8" thickTop="1" x14ac:dyDescent="0.25">
      <c r="A147" s="29">
        <v>1636</v>
      </c>
      <c r="B147" s="12" t="s">
        <v>416</v>
      </c>
      <c r="C147" s="9" t="s">
        <v>3090</v>
      </c>
      <c r="D147" s="9" t="s">
        <v>2280</v>
      </c>
      <c r="E147" s="12" t="s">
        <v>419</v>
      </c>
      <c r="F147" s="13" t="s">
        <v>3051</v>
      </c>
      <c r="G147" s="12" t="s">
        <v>9</v>
      </c>
      <c r="H147" s="12" t="s">
        <v>37</v>
      </c>
      <c r="I147" s="12">
        <v>1</v>
      </c>
      <c r="J147" s="12">
        <v>82</v>
      </c>
      <c r="K147" s="12">
        <f t="shared" si="10"/>
        <v>492</v>
      </c>
      <c r="L147" s="12">
        <f t="shared" si="11"/>
        <v>484</v>
      </c>
      <c r="M147" s="60">
        <v>0.98373983739837401</v>
      </c>
      <c r="N147" s="12">
        <v>0</v>
      </c>
      <c r="O147" s="12">
        <v>82</v>
      </c>
      <c r="P147" s="12">
        <v>66</v>
      </c>
      <c r="Q147" s="12">
        <v>16</v>
      </c>
      <c r="R147" s="12"/>
      <c r="S147" s="12"/>
      <c r="T147" s="12">
        <v>5</v>
      </c>
      <c r="U147" s="121"/>
      <c r="V147" s="8">
        <f t="shared" ref="V147:V165" si="12">(Y147+Z147+AA147+AB147+AC147+AD147)/(J147*COUNTA(Y147,Z147,AA147,AB147,AC147,AD147))</f>
        <v>0.98373983739837401</v>
      </c>
      <c r="W147" s="10">
        <v>0.96950000000000003</v>
      </c>
      <c r="X147" s="13">
        <v>0.998</v>
      </c>
      <c r="Y147" s="12">
        <v>82</v>
      </c>
      <c r="Z147" s="12">
        <v>79</v>
      </c>
      <c r="AA147" s="12">
        <v>81</v>
      </c>
      <c r="AB147" s="12">
        <v>79</v>
      </c>
      <c r="AC147" s="12">
        <v>81</v>
      </c>
      <c r="AD147" s="12">
        <v>82</v>
      </c>
      <c r="AE147" s="12" t="s">
        <v>420</v>
      </c>
      <c r="AF147" s="30"/>
      <c r="AG147" s="56">
        <v>27.017833</v>
      </c>
      <c r="AH147" s="9">
        <v>-82.016861000000006</v>
      </c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  <c r="AU147" s="88"/>
      <c r="AV147" s="88"/>
      <c r="AW147" s="88"/>
      <c r="AX147" s="88"/>
      <c r="AY147" s="88"/>
      <c r="AZ147" s="88"/>
      <c r="BA147" s="88"/>
      <c r="BB147" s="88"/>
      <c r="BC147" s="88"/>
      <c r="BD147" s="88"/>
      <c r="BE147" s="88"/>
      <c r="BF147" s="88"/>
      <c r="BG147" s="88"/>
    </row>
    <row r="148" spans="1:59" x14ac:dyDescent="0.25">
      <c r="A148" s="25">
        <v>2711</v>
      </c>
      <c r="B148" s="9" t="s">
        <v>416</v>
      </c>
      <c r="C148" s="9" t="s">
        <v>3093</v>
      </c>
      <c r="D148" s="9" t="s">
        <v>2641</v>
      </c>
      <c r="E148" s="9" t="s">
        <v>442</v>
      </c>
      <c r="F148" s="14" t="s">
        <v>2643</v>
      </c>
      <c r="G148" s="9" t="s">
        <v>9</v>
      </c>
      <c r="H148" s="9" t="s">
        <v>184</v>
      </c>
      <c r="I148" s="9">
        <v>1</v>
      </c>
      <c r="J148" s="9">
        <v>60</v>
      </c>
      <c r="K148" s="9">
        <f t="shared" si="10"/>
        <v>240</v>
      </c>
      <c r="L148" s="9">
        <f t="shared" si="11"/>
        <v>217</v>
      </c>
      <c r="M148" s="48">
        <v>0.90416666666666667</v>
      </c>
      <c r="N148" s="9">
        <v>0</v>
      </c>
      <c r="O148" s="9">
        <v>60</v>
      </c>
      <c r="P148" s="9">
        <v>48</v>
      </c>
      <c r="Q148" s="9">
        <v>12</v>
      </c>
      <c r="R148" s="9"/>
      <c r="S148" s="9"/>
      <c r="T148" s="9">
        <v>6</v>
      </c>
      <c r="U148" s="55"/>
      <c r="V148" s="131">
        <f t="shared" si="12"/>
        <v>0.90416666666666667</v>
      </c>
      <c r="W148" s="125"/>
      <c r="X148" s="14"/>
      <c r="Y148" s="9"/>
      <c r="Z148" s="9">
        <v>60</v>
      </c>
      <c r="AA148" s="9">
        <v>60</v>
      </c>
      <c r="AB148" s="9">
        <v>60</v>
      </c>
      <c r="AC148" s="9">
        <v>37</v>
      </c>
      <c r="AD148" s="9"/>
      <c r="AE148" s="9"/>
      <c r="AF148" s="26"/>
      <c r="AG148" s="56">
        <v>26.9175</v>
      </c>
      <c r="AH148" s="9">
        <v>-82.040166999999997</v>
      </c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/>
      <c r="BE148" s="88"/>
      <c r="BF148" s="88"/>
      <c r="BG148" s="88"/>
    </row>
    <row r="149" spans="1:59" x14ac:dyDescent="0.25">
      <c r="A149" s="25">
        <v>2752</v>
      </c>
      <c r="B149" s="9" t="s">
        <v>416</v>
      </c>
      <c r="C149" s="9" t="s">
        <v>3093</v>
      </c>
      <c r="D149" s="9" t="s">
        <v>2641</v>
      </c>
      <c r="E149" s="9" t="s">
        <v>443</v>
      </c>
      <c r="F149" s="14" t="s">
        <v>2646</v>
      </c>
      <c r="G149" s="9" t="s">
        <v>9</v>
      </c>
      <c r="H149" s="9" t="s">
        <v>184</v>
      </c>
      <c r="I149" s="9">
        <v>1</v>
      </c>
      <c r="J149" s="9">
        <v>60</v>
      </c>
      <c r="K149" s="9">
        <f t="shared" si="10"/>
        <v>60</v>
      </c>
      <c r="L149" s="9">
        <f t="shared" si="11"/>
        <v>60</v>
      </c>
      <c r="M149" s="48">
        <v>1</v>
      </c>
      <c r="N149" s="9">
        <v>0</v>
      </c>
      <c r="O149" s="9">
        <v>60</v>
      </c>
      <c r="P149" s="9">
        <v>48</v>
      </c>
      <c r="Q149" s="9">
        <v>12</v>
      </c>
      <c r="R149" s="9"/>
      <c r="S149" s="9"/>
      <c r="T149" s="9">
        <v>3</v>
      </c>
      <c r="U149" s="55"/>
      <c r="V149" s="131">
        <f t="shared" si="12"/>
        <v>1</v>
      </c>
      <c r="W149" s="125"/>
      <c r="X149" s="14"/>
      <c r="Y149" s="9">
        <v>60</v>
      </c>
      <c r="Z149" s="9"/>
      <c r="AA149" s="9"/>
      <c r="AB149" s="9"/>
      <c r="AC149" s="9"/>
      <c r="AD149" s="9"/>
      <c r="AE149" s="9"/>
      <c r="AF149" s="26"/>
      <c r="AG149" s="56">
        <v>26.917783</v>
      </c>
      <c r="AH149" s="9">
        <v>-82.039872000000003</v>
      </c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</row>
    <row r="150" spans="1:59" x14ac:dyDescent="0.25">
      <c r="A150" s="25">
        <v>1583</v>
      </c>
      <c r="B150" s="9" t="s">
        <v>416</v>
      </c>
      <c r="C150" s="9" t="s">
        <v>3091</v>
      </c>
      <c r="D150" s="9" t="s">
        <v>2282</v>
      </c>
      <c r="E150" s="9" t="s">
        <v>417</v>
      </c>
      <c r="F150" s="14" t="s">
        <v>2653</v>
      </c>
      <c r="G150" s="9" t="s">
        <v>10</v>
      </c>
      <c r="H150" s="9" t="s">
        <v>37</v>
      </c>
      <c r="I150" s="9">
        <v>1</v>
      </c>
      <c r="J150" s="9">
        <v>128</v>
      </c>
      <c r="K150" s="9">
        <f t="shared" si="10"/>
        <v>768</v>
      </c>
      <c r="L150" s="9">
        <f t="shared" si="11"/>
        <v>756</v>
      </c>
      <c r="M150" s="48">
        <v>0.984375</v>
      </c>
      <c r="N150" s="9">
        <v>0</v>
      </c>
      <c r="O150" s="9">
        <v>128</v>
      </c>
      <c r="P150" s="9"/>
      <c r="Q150" s="9">
        <v>128</v>
      </c>
      <c r="R150" s="9"/>
      <c r="S150" s="9"/>
      <c r="T150" s="9"/>
      <c r="U150" s="55"/>
      <c r="V150" s="131">
        <f t="shared" si="12"/>
        <v>0.984375</v>
      </c>
      <c r="W150" s="125">
        <v>0.98180000000000001</v>
      </c>
      <c r="X150" s="14">
        <v>0.98829999999999996</v>
      </c>
      <c r="Y150" s="9">
        <v>127</v>
      </c>
      <c r="Z150" s="9">
        <v>128</v>
      </c>
      <c r="AA150" s="9">
        <v>126</v>
      </c>
      <c r="AB150" s="9">
        <v>127</v>
      </c>
      <c r="AC150" s="9">
        <v>124</v>
      </c>
      <c r="AD150" s="9">
        <v>124</v>
      </c>
      <c r="AE150" s="9" t="s">
        <v>418</v>
      </c>
      <c r="AF150" s="26"/>
      <c r="AG150" s="56">
        <v>27.008199999999999</v>
      </c>
      <c r="AH150" s="9">
        <v>-82.047700000000006</v>
      </c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  <c r="AU150" s="88"/>
      <c r="AV150" s="88"/>
      <c r="AW150" s="88"/>
      <c r="AX150" s="88"/>
      <c r="AY150" s="88"/>
      <c r="AZ150" s="88"/>
      <c r="BA150" s="88"/>
      <c r="BB150" s="88"/>
      <c r="BC150" s="88"/>
      <c r="BD150" s="88"/>
      <c r="BE150" s="88"/>
      <c r="BF150" s="88"/>
      <c r="BG150" s="88"/>
    </row>
    <row r="151" spans="1:59" x14ac:dyDescent="0.25">
      <c r="A151" s="25">
        <v>1015</v>
      </c>
      <c r="B151" s="9" t="s">
        <v>416</v>
      </c>
      <c r="C151" s="9" t="s">
        <v>3091</v>
      </c>
      <c r="D151" s="9" t="s">
        <v>2282</v>
      </c>
      <c r="E151" s="9" t="s">
        <v>424</v>
      </c>
      <c r="F151" s="14" t="s">
        <v>2884</v>
      </c>
      <c r="G151" s="9" t="s">
        <v>10</v>
      </c>
      <c r="H151" s="9" t="s">
        <v>37</v>
      </c>
      <c r="I151" s="9">
        <v>1</v>
      </c>
      <c r="J151" s="9">
        <v>284</v>
      </c>
      <c r="K151" s="9">
        <f t="shared" si="10"/>
        <v>1704</v>
      </c>
      <c r="L151" s="9">
        <f t="shared" si="11"/>
        <v>1670</v>
      </c>
      <c r="M151" s="48">
        <v>0.9800469483568075</v>
      </c>
      <c r="N151" s="9">
        <v>0</v>
      </c>
      <c r="O151" s="9">
        <v>284</v>
      </c>
      <c r="P151" s="9"/>
      <c r="Q151" s="9">
        <v>284</v>
      </c>
      <c r="R151" s="9"/>
      <c r="S151" s="9"/>
      <c r="T151" s="9">
        <v>17</v>
      </c>
      <c r="U151" s="55"/>
      <c r="V151" s="131">
        <f t="shared" si="12"/>
        <v>0.9800469483568075</v>
      </c>
      <c r="W151" s="125">
        <v>0.98939999999999995</v>
      </c>
      <c r="X151" s="14">
        <v>0.97360000000000002</v>
      </c>
      <c r="Y151" s="9">
        <v>279</v>
      </c>
      <c r="Z151" s="9">
        <v>281</v>
      </c>
      <c r="AA151" s="9">
        <v>275</v>
      </c>
      <c r="AB151" s="9">
        <v>277</v>
      </c>
      <c r="AC151" s="9">
        <v>280</v>
      </c>
      <c r="AD151" s="9">
        <v>278</v>
      </c>
      <c r="AE151" s="9" t="s">
        <v>427</v>
      </c>
      <c r="AF151" s="26"/>
      <c r="AG151" s="56">
        <v>26.991499999999998</v>
      </c>
      <c r="AH151" s="9">
        <v>-82.029300000000006</v>
      </c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/>
      <c r="BD151" s="88"/>
      <c r="BE151" s="88"/>
      <c r="BF151" s="88"/>
      <c r="BG151" s="88"/>
    </row>
    <row r="152" spans="1:59" x14ac:dyDescent="0.25">
      <c r="A152" s="25">
        <v>1514</v>
      </c>
      <c r="B152" s="9" t="s">
        <v>416</v>
      </c>
      <c r="C152" s="9" t="s">
        <v>3091</v>
      </c>
      <c r="D152" s="9" t="s">
        <v>2282</v>
      </c>
      <c r="E152" s="9" t="s">
        <v>428</v>
      </c>
      <c r="F152" s="14" t="s">
        <v>2991</v>
      </c>
      <c r="G152" s="9" t="s">
        <v>10</v>
      </c>
      <c r="H152" s="9" t="s">
        <v>37</v>
      </c>
      <c r="I152" s="9">
        <v>1</v>
      </c>
      <c r="J152" s="9">
        <v>31</v>
      </c>
      <c r="K152" s="9">
        <f t="shared" si="10"/>
        <v>186</v>
      </c>
      <c r="L152" s="9">
        <f t="shared" si="11"/>
        <v>179</v>
      </c>
      <c r="M152" s="48">
        <v>0.9623655913978495</v>
      </c>
      <c r="N152" s="9">
        <v>0</v>
      </c>
      <c r="O152" s="9">
        <v>31</v>
      </c>
      <c r="P152" s="9"/>
      <c r="Q152" s="9">
        <v>31</v>
      </c>
      <c r="R152" s="9"/>
      <c r="S152" s="9"/>
      <c r="T152" s="9"/>
      <c r="U152" s="55"/>
      <c r="V152" s="131">
        <f t="shared" si="12"/>
        <v>0.9623655913978495</v>
      </c>
      <c r="W152" s="125">
        <v>0.9839</v>
      </c>
      <c r="X152" s="14">
        <v>0.9516</v>
      </c>
      <c r="Y152" s="9">
        <v>29</v>
      </c>
      <c r="Z152" s="9">
        <v>30</v>
      </c>
      <c r="AA152" s="9">
        <v>30</v>
      </c>
      <c r="AB152" s="9">
        <v>31</v>
      </c>
      <c r="AC152" s="9">
        <v>29</v>
      </c>
      <c r="AD152" s="9">
        <v>30</v>
      </c>
      <c r="AE152" s="9" t="s">
        <v>433</v>
      </c>
      <c r="AF152" s="26"/>
      <c r="AG152" s="56">
        <v>26.965199999999999</v>
      </c>
      <c r="AH152" s="9">
        <v>-82.079899999999995</v>
      </c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8"/>
      <c r="AV152" s="88"/>
      <c r="AW152" s="88"/>
      <c r="AX152" s="88"/>
      <c r="AY152" s="88"/>
      <c r="AZ152" s="88"/>
      <c r="BA152" s="88"/>
      <c r="BB152" s="88"/>
      <c r="BC152" s="88"/>
      <c r="BD152" s="88"/>
      <c r="BE152" s="88"/>
      <c r="BF152" s="88"/>
      <c r="BG152" s="88"/>
    </row>
    <row r="153" spans="1:59" x14ac:dyDescent="0.25">
      <c r="A153" s="25">
        <v>528</v>
      </c>
      <c r="B153" s="9" t="s">
        <v>416</v>
      </c>
      <c r="C153" s="9" t="s">
        <v>3091</v>
      </c>
      <c r="D153" s="9" t="s">
        <v>2282</v>
      </c>
      <c r="E153" s="9" t="s">
        <v>434</v>
      </c>
      <c r="F153" s="14" t="s">
        <v>2885</v>
      </c>
      <c r="G153" s="9" t="s">
        <v>10</v>
      </c>
      <c r="H153" s="9" t="s">
        <v>37</v>
      </c>
      <c r="I153" s="9">
        <v>1</v>
      </c>
      <c r="J153" s="9">
        <v>264</v>
      </c>
      <c r="K153" s="9">
        <f t="shared" si="10"/>
        <v>1584</v>
      </c>
      <c r="L153" s="9">
        <f t="shared" si="11"/>
        <v>1576</v>
      </c>
      <c r="M153" s="48">
        <v>0.99494949494949492</v>
      </c>
      <c r="N153" s="9">
        <v>0</v>
      </c>
      <c r="O153" s="9">
        <v>264</v>
      </c>
      <c r="P153" s="9"/>
      <c r="Q153" s="9">
        <v>264</v>
      </c>
      <c r="R153" s="9"/>
      <c r="S153" s="9"/>
      <c r="T153" s="9"/>
      <c r="U153" s="55"/>
      <c r="V153" s="131">
        <f t="shared" si="12"/>
        <v>0.99494949494949492</v>
      </c>
      <c r="W153" s="125">
        <v>0.99119999999999997</v>
      </c>
      <c r="X153" s="14">
        <v>0.98419999999999996</v>
      </c>
      <c r="Y153" s="9">
        <v>264</v>
      </c>
      <c r="Z153" s="9">
        <v>263</v>
      </c>
      <c r="AA153" s="9">
        <v>261</v>
      </c>
      <c r="AB153" s="9">
        <v>264</v>
      </c>
      <c r="AC153" s="9">
        <v>263</v>
      </c>
      <c r="AD153" s="9">
        <v>261</v>
      </c>
      <c r="AE153" s="9" t="s">
        <v>50</v>
      </c>
      <c r="AF153" s="26"/>
      <c r="AG153" s="56">
        <v>27.008700000000001</v>
      </c>
      <c r="AH153" s="9">
        <v>-82.153199999999998</v>
      </c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  <c r="AU153" s="88"/>
      <c r="AV153" s="88"/>
      <c r="AW153" s="88"/>
      <c r="AX153" s="88"/>
      <c r="AY153" s="88"/>
      <c r="AZ153" s="88"/>
      <c r="BA153" s="88"/>
      <c r="BB153" s="88"/>
      <c r="BC153" s="88"/>
      <c r="BD153" s="88"/>
      <c r="BE153" s="88"/>
      <c r="BF153" s="88"/>
      <c r="BG153" s="88"/>
    </row>
    <row r="154" spans="1:59" x14ac:dyDescent="0.25">
      <c r="A154" s="25">
        <v>718</v>
      </c>
      <c r="B154" s="9" t="s">
        <v>416</v>
      </c>
      <c r="C154" s="9" t="s">
        <v>3091</v>
      </c>
      <c r="D154" s="9" t="s">
        <v>2282</v>
      </c>
      <c r="E154" s="9" t="s">
        <v>436</v>
      </c>
      <c r="F154" s="14" t="s">
        <v>2663</v>
      </c>
      <c r="G154" s="9" t="s">
        <v>10</v>
      </c>
      <c r="H154" s="9" t="s">
        <v>37</v>
      </c>
      <c r="I154" s="9">
        <v>1</v>
      </c>
      <c r="J154" s="9">
        <v>176</v>
      </c>
      <c r="K154" s="9">
        <f t="shared" si="10"/>
        <v>704</v>
      </c>
      <c r="L154" s="9">
        <f t="shared" si="11"/>
        <v>692</v>
      </c>
      <c r="M154" s="48">
        <v>0.98295454545454541</v>
      </c>
      <c r="N154" s="9">
        <v>0</v>
      </c>
      <c r="O154" s="9">
        <v>176</v>
      </c>
      <c r="P154" s="9"/>
      <c r="Q154" s="9">
        <v>176</v>
      </c>
      <c r="R154" s="9"/>
      <c r="S154" s="9"/>
      <c r="T154" s="9"/>
      <c r="U154" s="55"/>
      <c r="V154" s="131">
        <f t="shared" si="12"/>
        <v>0.98295454545454541</v>
      </c>
      <c r="W154" s="125">
        <v>0.99150000000000005</v>
      </c>
      <c r="X154" s="14">
        <v>0.9839</v>
      </c>
      <c r="Y154" s="9">
        <v>173</v>
      </c>
      <c r="Z154" s="9"/>
      <c r="AA154" s="9">
        <v>173</v>
      </c>
      <c r="AB154" s="9">
        <v>174</v>
      </c>
      <c r="AC154" s="9"/>
      <c r="AD154" s="9">
        <v>172</v>
      </c>
      <c r="AE154" s="9" t="s">
        <v>438</v>
      </c>
      <c r="AF154" s="26"/>
      <c r="AG154" s="56">
        <v>26.890899999999998</v>
      </c>
      <c r="AH154" s="9">
        <v>-82.300899999999999</v>
      </c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  <c r="AU154" s="88"/>
      <c r="AV154" s="88"/>
      <c r="AW154" s="88"/>
      <c r="AX154" s="88"/>
      <c r="AY154" s="88"/>
      <c r="AZ154" s="88"/>
      <c r="BA154" s="88"/>
      <c r="BB154" s="88"/>
      <c r="BC154" s="88"/>
      <c r="BD154" s="88"/>
      <c r="BE154" s="88"/>
      <c r="BF154" s="88"/>
      <c r="BG154" s="88"/>
    </row>
    <row r="155" spans="1:59" x14ac:dyDescent="0.25">
      <c r="A155" s="25">
        <v>634</v>
      </c>
      <c r="B155" s="9" t="s">
        <v>416</v>
      </c>
      <c r="C155" s="9" t="s">
        <v>3091</v>
      </c>
      <c r="D155" s="9" t="s">
        <v>2282</v>
      </c>
      <c r="E155" s="9" t="s">
        <v>439</v>
      </c>
      <c r="F155" s="14" t="s">
        <v>2992</v>
      </c>
      <c r="G155" s="9" t="s">
        <v>10</v>
      </c>
      <c r="H155" s="9" t="s">
        <v>37</v>
      </c>
      <c r="I155" s="9">
        <v>1</v>
      </c>
      <c r="J155" s="9">
        <v>336</v>
      </c>
      <c r="K155" s="9">
        <f t="shared" si="10"/>
        <v>2016</v>
      </c>
      <c r="L155" s="9">
        <f t="shared" si="11"/>
        <v>1997</v>
      </c>
      <c r="M155" s="48">
        <v>0.99057539682539686</v>
      </c>
      <c r="N155" s="9">
        <v>0</v>
      </c>
      <c r="O155" s="9">
        <v>336</v>
      </c>
      <c r="P155" s="9"/>
      <c r="Q155" s="9">
        <v>336</v>
      </c>
      <c r="R155" s="9"/>
      <c r="S155" s="9"/>
      <c r="T155" s="9"/>
      <c r="U155" s="55"/>
      <c r="V155" s="131">
        <f t="shared" si="12"/>
        <v>0.99057539682539686</v>
      </c>
      <c r="W155" s="125">
        <v>0.98209999999999997</v>
      </c>
      <c r="X155" s="14">
        <v>0.97919999999999996</v>
      </c>
      <c r="Y155" s="9">
        <v>328</v>
      </c>
      <c r="Z155" s="9">
        <v>333</v>
      </c>
      <c r="AA155" s="9">
        <v>333</v>
      </c>
      <c r="AB155" s="9">
        <v>335</v>
      </c>
      <c r="AC155" s="9">
        <v>334</v>
      </c>
      <c r="AD155" s="9">
        <v>334</v>
      </c>
      <c r="AE155" s="9" t="s">
        <v>85</v>
      </c>
      <c r="AF155" s="26"/>
      <c r="AG155" s="56">
        <v>26.920200000000001</v>
      </c>
      <c r="AH155" s="9">
        <v>-82.036199999999994</v>
      </c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U155" s="88"/>
      <c r="AV155" s="88"/>
      <c r="AW155" s="88"/>
      <c r="AX155" s="88"/>
      <c r="AY155" s="88"/>
      <c r="AZ155" s="88"/>
      <c r="BA155" s="88"/>
      <c r="BB155" s="88"/>
      <c r="BC155" s="88"/>
      <c r="BD155" s="88"/>
      <c r="BE155" s="88"/>
      <c r="BF155" s="88"/>
      <c r="BG155" s="88"/>
    </row>
    <row r="156" spans="1:59" ht="13.8" thickBot="1" x14ac:dyDescent="0.3">
      <c r="A156" s="40">
        <v>1631</v>
      </c>
      <c r="B156" s="34" t="s">
        <v>416</v>
      </c>
      <c r="C156" s="9" t="s">
        <v>3092</v>
      </c>
      <c r="D156" s="9" t="s">
        <v>2284</v>
      </c>
      <c r="E156" s="34" t="s">
        <v>421</v>
      </c>
      <c r="F156" s="17" t="s">
        <v>2707</v>
      </c>
      <c r="G156" s="34" t="s">
        <v>99</v>
      </c>
      <c r="H156" s="34" t="s">
        <v>37</v>
      </c>
      <c r="I156" s="34">
        <v>1</v>
      </c>
      <c r="J156" s="34">
        <v>170</v>
      </c>
      <c r="K156" s="34">
        <f t="shared" si="10"/>
        <v>1020</v>
      </c>
      <c r="L156" s="34">
        <f t="shared" si="11"/>
        <v>1006</v>
      </c>
      <c r="M156" s="79">
        <v>0.98627450980392162</v>
      </c>
      <c r="N156" s="34">
        <v>2</v>
      </c>
      <c r="O156" s="34">
        <v>168</v>
      </c>
      <c r="P156" s="34"/>
      <c r="Q156" s="34">
        <v>168</v>
      </c>
      <c r="R156" s="34"/>
      <c r="S156" s="34"/>
      <c r="T156" s="34"/>
      <c r="U156" s="112"/>
      <c r="V156" s="132">
        <f t="shared" si="12"/>
        <v>0.98627450980392162</v>
      </c>
      <c r="W156" s="126">
        <v>0.98529999999999995</v>
      </c>
      <c r="X156" s="17">
        <v>0.98429999999999995</v>
      </c>
      <c r="Y156" s="34">
        <v>167</v>
      </c>
      <c r="Z156" s="34">
        <v>167</v>
      </c>
      <c r="AA156" s="34">
        <v>170</v>
      </c>
      <c r="AB156" s="34">
        <v>168</v>
      </c>
      <c r="AC156" s="34">
        <v>168</v>
      </c>
      <c r="AD156" s="34">
        <v>166</v>
      </c>
      <c r="AE156" s="34" t="s">
        <v>423</v>
      </c>
      <c r="AF156" s="41"/>
      <c r="AG156" s="56">
        <v>26.931699999999999</v>
      </c>
      <c r="AH156" s="9">
        <v>-82.040800000000004</v>
      </c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  <c r="AU156" s="88"/>
      <c r="AV156" s="88"/>
      <c r="AW156" s="88"/>
      <c r="AX156" s="88"/>
      <c r="AY156" s="88"/>
      <c r="AZ156" s="88"/>
      <c r="BA156" s="88"/>
      <c r="BB156" s="88"/>
      <c r="BC156" s="88"/>
      <c r="BD156" s="88"/>
      <c r="BE156" s="88"/>
      <c r="BF156" s="88"/>
      <c r="BG156" s="88"/>
    </row>
    <row r="157" spans="1:59" ht="13.8" thickTop="1" x14ac:dyDescent="0.25">
      <c r="A157" s="103">
        <v>2626</v>
      </c>
      <c r="B157" s="89" t="s">
        <v>444</v>
      </c>
      <c r="C157" s="9" t="s">
        <v>3094</v>
      </c>
      <c r="D157" s="9" t="s">
        <v>2280</v>
      </c>
      <c r="E157" s="89" t="s">
        <v>449</v>
      </c>
      <c r="F157" s="90" t="s">
        <v>2644</v>
      </c>
      <c r="G157" s="89" t="s">
        <v>9</v>
      </c>
      <c r="H157" s="89" t="s">
        <v>37</v>
      </c>
      <c r="I157" s="89">
        <v>1</v>
      </c>
      <c r="J157" s="89">
        <v>119</v>
      </c>
      <c r="K157" s="89">
        <f t="shared" si="10"/>
        <v>714</v>
      </c>
      <c r="L157" s="89">
        <f t="shared" si="11"/>
        <v>697</v>
      </c>
      <c r="M157" s="91">
        <v>0.97619047619047616</v>
      </c>
      <c r="N157" s="89">
        <v>0</v>
      </c>
      <c r="O157" s="89">
        <v>119</v>
      </c>
      <c r="P157" s="89">
        <v>96</v>
      </c>
      <c r="Q157" s="89">
        <v>23</v>
      </c>
      <c r="R157" s="89"/>
      <c r="S157" s="89"/>
      <c r="T157" s="89">
        <v>6</v>
      </c>
      <c r="U157" s="119"/>
      <c r="V157" s="133">
        <f t="shared" si="12"/>
        <v>0.97619047619047616</v>
      </c>
      <c r="W157" s="127">
        <v>0.69240000000000002</v>
      </c>
      <c r="X157" s="90"/>
      <c r="Y157" s="89">
        <v>116</v>
      </c>
      <c r="Z157" s="89">
        <v>118</v>
      </c>
      <c r="AA157" s="89">
        <v>116</v>
      </c>
      <c r="AB157" s="89">
        <v>118</v>
      </c>
      <c r="AC157" s="89">
        <v>112</v>
      </c>
      <c r="AD157" s="89">
        <v>117</v>
      </c>
      <c r="AE157" s="89" t="s">
        <v>450</v>
      </c>
      <c r="AF157" s="104"/>
      <c r="AG157" s="56">
        <v>28.903472000000001</v>
      </c>
      <c r="AH157" s="9">
        <v>-82.445694000000003</v>
      </c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  <c r="AU157" s="88"/>
      <c r="AV157" s="88"/>
      <c r="AW157" s="88"/>
      <c r="AX157" s="88"/>
      <c r="AY157" s="88"/>
      <c r="AZ157" s="88"/>
      <c r="BA157" s="88"/>
      <c r="BB157" s="88"/>
      <c r="BC157" s="88"/>
      <c r="BD157" s="88"/>
      <c r="BE157" s="88"/>
      <c r="BF157" s="88"/>
      <c r="BG157" s="88"/>
    </row>
    <row r="158" spans="1:59" x14ac:dyDescent="0.25">
      <c r="A158" s="25">
        <v>1126</v>
      </c>
      <c r="B158" s="9" t="s">
        <v>444</v>
      </c>
      <c r="C158" s="9" t="s">
        <v>3094</v>
      </c>
      <c r="D158" s="9" t="s">
        <v>2280</v>
      </c>
      <c r="E158" s="9" t="s">
        <v>460</v>
      </c>
      <c r="F158" s="14" t="s">
        <v>2740</v>
      </c>
      <c r="G158" s="9" t="s">
        <v>9</v>
      </c>
      <c r="H158" s="9" t="s">
        <v>37</v>
      </c>
      <c r="I158" s="9">
        <v>1</v>
      </c>
      <c r="J158" s="9">
        <v>100</v>
      </c>
      <c r="K158" s="9">
        <f t="shared" si="10"/>
        <v>600</v>
      </c>
      <c r="L158" s="9">
        <f t="shared" si="11"/>
        <v>590</v>
      </c>
      <c r="M158" s="48">
        <v>0.98333333333333328</v>
      </c>
      <c r="N158" s="9">
        <v>0</v>
      </c>
      <c r="O158" s="9">
        <v>100</v>
      </c>
      <c r="P158" s="9">
        <v>80</v>
      </c>
      <c r="Q158" s="9">
        <v>20</v>
      </c>
      <c r="R158" s="9"/>
      <c r="S158" s="9"/>
      <c r="T158" s="9"/>
      <c r="U158" s="55"/>
      <c r="V158" s="131">
        <f t="shared" si="12"/>
        <v>0.98333333333333328</v>
      </c>
      <c r="W158" s="125">
        <v>0.98170000000000002</v>
      </c>
      <c r="X158" s="14">
        <v>0.97499999999999998</v>
      </c>
      <c r="Y158" s="9">
        <v>97</v>
      </c>
      <c r="Z158" s="9">
        <v>98</v>
      </c>
      <c r="AA158" s="9">
        <v>98</v>
      </c>
      <c r="AB158" s="9">
        <v>99</v>
      </c>
      <c r="AC158" s="9">
        <v>100</v>
      </c>
      <c r="AD158" s="9">
        <v>98</v>
      </c>
      <c r="AE158" s="9" t="s">
        <v>123</v>
      </c>
      <c r="AF158" s="26"/>
      <c r="AG158" s="56">
        <v>28.9297</v>
      </c>
      <c r="AH158" s="9">
        <v>-82.488</v>
      </c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  <c r="AU158" s="88"/>
      <c r="AV158" s="88"/>
      <c r="AW158" s="88"/>
      <c r="AX158" s="88"/>
      <c r="AY158" s="88"/>
      <c r="AZ158" s="88"/>
      <c r="BA158" s="88"/>
      <c r="BB158" s="88"/>
      <c r="BC158" s="88"/>
      <c r="BD158" s="88"/>
      <c r="BE158" s="88"/>
      <c r="BF158" s="88"/>
      <c r="BG158" s="88"/>
    </row>
    <row r="159" spans="1:59" x14ac:dyDescent="0.25">
      <c r="A159" s="25">
        <v>269</v>
      </c>
      <c r="B159" s="9" t="s">
        <v>444</v>
      </c>
      <c r="C159" s="9" t="s">
        <v>3095</v>
      </c>
      <c r="D159" s="9" t="s">
        <v>2282</v>
      </c>
      <c r="E159" s="9" t="s">
        <v>445</v>
      </c>
      <c r="F159" s="14" t="s">
        <v>2664</v>
      </c>
      <c r="G159" s="9" t="s">
        <v>10</v>
      </c>
      <c r="H159" s="9" t="s">
        <v>37</v>
      </c>
      <c r="I159" s="9">
        <v>1</v>
      </c>
      <c r="J159" s="9">
        <v>36</v>
      </c>
      <c r="K159" s="9">
        <f t="shared" si="10"/>
        <v>216</v>
      </c>
      <c r="L159" s="9">
        <f t="shared" si="11"/>
        <v>210</v>
      </c>
      <c r="M159" s="48">
        <v>0.97222222222222221</v>
      </c>
      <c r="N159" s="9">
        <v>0</v>
      </c>
      <c r="O159" s="9">
        <v>36</v>
      </c>
      <c r="P159" s="9"/>
      <c r="Q159" s="9">
        <v>36</v>
      </c>
      <c r="R159" s="9"/>
      <c r="S159" s="9"/>
      <c r="T159" s="9"/>
      <c r="U159" s="55"/>
      <c r="V159" s="131">
        <f t="shared" si="12"/>
        <v>0.97222222222222221</v>
      </c>
      <c r="W159" s="125">
        <v>0.97219999999999995</v>
      </c>
      <c r="X159" s="14">
        <v>0.93979999999999997</v>
      </c>
      <c r="Y159" s="9">
        <v>36</v>
      </c>
      <c r="Z159" s="9">
        <v>35</v>
      </c>
      <c r="AA159" s="9">
        <v>35</v>
      </c>
      <c r="AB159" s="9">
        <v>36</v>
      </c>
      <c r="AC159" s="9">
        <v>33</v>
      </c>
      <c r="AD159" s="9">
        <v>35</v>
      </c>
      <c r="AE159" s="9" t="s">
        <v>448</v>
      </c>
      <c r="AF159" s="26">
        <v>32</v>
      </c>
      <c r="AG159" s="56">
        <v>28.745000000000001</v>
      </c>
      <c r="AH159" s="9">
        <v>-82.302300000000002</v>
      </c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  <c r="AU159" s="88"/>
      <c r="AV159" s="88"/>
      <c r="AW159" s="88"/>
      <c r="AX159" s="88"/>
      <c r="AY159" s="88"/>
      <c r="AZ159" s="88"/>
      <c r="BA159" s="88"/>
      <c r="BB159" s="88"/>
      <c r="BC159" s="88"/>
      <c r="BD159" s="88"/>
      <c r="BE159" s="88"/>
      <c r="BF159" s="88"/>
      <c r="BG159" s="88"/>
    </row>
    <row r="160" spans="1:59" x14ac:dyDescent="0.25">
      <c r="A160" s="25">
        <v>351</v>
      </c>
      <c r="B160" s="9" t="s">
        <v>444</v>
      </c>
      <c r="C160" s="9" t="s">
        <v>3095</v>
      </c>
      <c r="D160" s="9" t="s">
        <v>2282</v>
      </c>
      <c r="E160" s="9" t="s">
        <v>451</v>
      </c>
      <c r="F160" s="14" t="s">
        <v>2993</v>
      </c>
      <c r="G160" s="9" t="s">
        <v>10</v>
      </c>
      <c r="H160" s="9" t="s">
        <v>37</v>
      </c>
      <c r="I160" s="9">
        <v>1</v>
      </c>
      <c r="J160" s="9">
        <v>50</v>
      </c>
      <c r="K160" s="9">
        <f t="shared" si="10"/>
        <v>300</v>
      </c>
      <c r="L160" s="9">
        <f t="shared" si="11"/>
        <v>286</v>
      </c>
      <c r="M160" s="48">
        <v>0.95333333333333337</v>
      </c>
      <c r="N160" s="9">
        <v>0</v>
      </c>
      <c r="O160" s="9">
        <v>50</v>
      </c>
      <c r="P160" s="9"/>
      <c r="Q160" s="9">
        <v>50</v>
      </c>
      <c r="R160" s="9"/>
      <c r="S160" s="9"/>
      <c r="T160" s="9"/>
      <c r="U160" s="55"/>
      <c r="V160" s="131">
        <f t="shared" si="12"/>
        <v>0.95333333333333337</v>
      </c>
      <c r="W160" s="125">
        <v>0.98670000000000002</v>
      </c>
      <c r="X160" s="14">
        <v>0.9667</v>
      </c>
      <c r="Y160" s="9">
        <v>49</v>
      </c>
      <c r="Z160" s="9">
        <v>48</v>
      </c>
      <c r="AA160" s="9">
        <v>46</v>
      </c>
      <c r="AB160" s="9">
        <v>46</v>
      </c>
      <c r="AC160" s="9">
        <v>49</v>
      </c>
      <c r="AD160" s="9">
        <v>48</v>
      </c>
      <c r="AE160" s="9" t="s">
        <v>454</v>
      </c>
      <c r="AF160" s="26"/>
      <c r="AG160" s="56">
        <v>28.857500000000002</v>
      </c>
      <c r="AH160" s="9">
        <v>-82.338800000000006</v>
      </c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U160" s="88"/>
      <c r="AV160" s="88"/>
      <c r="AW160" s="88"/>
      <c r="AX160" s="88"/>
      <c r="AY160" s="88"/>
      <c r="AZ160" s="88"/>
      <c r="BA160" s="88"/>
      <c r="BB160" s="88"/>
      <c r="BC160" s="88"/>
      <c r="BD160" s="88"/>
      <c r="BE160" s="88"/>
      <c r="BF160" s="88"/>
      <c r="BG160" s="88"/>
    </row>
    <row r="161" spans="1:59" x14ac:dyDescent="0.25">
      <c r="A161" s="25">
        <v>388</v>
      </c>
      <c r="B161" s="9" t="s">
        <v>444</v>
      </c>
      <c r="C161" s="9" t="s">
        <v>3095</v>
      </c>
      <c r="D161" s="9" t="s">
        <v>2282</v>
      </c>
      <c r="E161" s="9" t="s">
        <v>455</v>
      </c>
      <c r="F161" s="14" t="s">
        <v>2656</v>
      </c>
      <c r="G161" s="9" t="s">
        <v>10</v>
      </c>
      <c r="H161" s="9" t="s">
        <v>37</v>
      </c>
      <c r="I161" s="9">
        <v>1</v>
      </c>
      <c r="J161" s="9">
        <v>74</v>
      </c>
      <c r="K161" s="9">
        <f t="shared" si="10"/>
        <v>444</v>
      </c>
      <c r="L161" s="9">
        <f t="shared" si="11"/>
        <v>420</v>
      </c>
      <c r="M161" s="48">
        <v>0.94594594594594594</v>
      </c>
      <c r="N161" s="9">
        <v>0</v>
      </c>
      <c r="O161" s="9">
        <v>74</v>
      </c>
      <c r="P161" s="9"/>
      <c r="Q161" s="9">
        <v>74</v>
      </c>
      <c r="R161" s="9"/>
      <c r="S161" s="9"/>
      <c r="T161" s="9"/>
      <c r="U161" s="55"/>
      <c r="V161" s="131">
        <f t="shared" si="12"/>
        <v>0.94594594594594594</v>
      </c>
      <c r="W161" s="125">
        <v>0.90769999999999995</v>
      </c>
      <c r="X161" s="14">
        <v>0.88290000000000002</v>
      </c>
      <c r="Y161" s="9">
        <v>70</v>
      </c>
      <c r="Z161" s="9">
        <v>70</v>
      </c>
      <c r="AA161" s="9">
        <v>70</v>
      </c>
      <c r="AB161" s="9">
        <v>69</v>
      </c>
      <c r="AC161" s="9">
        <v>70</v>
      </c>
      <c r="AD161" s="9">
        <v>71</v>
      </c>
      <c r="AE161" s="9" t="s">
        <v>456</v>
      </c>
      <c r="AF161" s="26">
        <v>72</v>
      </c>
      <c r="AG161" s="56">
        <v>28.842600000000001</v>
      </c>
      <c r="AH161" s="9">
        <v>-82.340599999999995</v>
      </c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/>
      <c r="BE161" s="88"/>
      <c r="BF161" s="88"/>
      <c r="BG161" s="88"/>
    </row>
    <row r="162" spans="1:59" x14ac:dyDescent="0.25">
      <c r="A162" s="25">
        <v>1336</v>
      </c>
      <c r="B162" s="9" t="s">
        <v>444</v>
      </c>
      <c r="C162" s="9" t="s">
        <v>3095</v>
      </c>
      <c r="D162" s="9" t="s">
        <v>2282</v>
      </c>
      <c r="E162" s="9" t="s">
        <v>457</v>
      </c>
      <c r="F162" s="14" t="s">
        <v>2994</v>
      </c>
      <c r="G162" s="9" t="s">
        <v>10</v>
      </c>
      <c r="H162" s="9" t="s">
        <v>37</v>
      </c>
      <c r="I162" s="9">
        <v>1</v>
      </c>
      <c r="J162" s="9">
        <v>40</v>
      </c>
      <c r="K162" s="9">
        <f t="shared" si="10"/>
        <v>240</v>
      </c>
      <c r="L162" s="9">
        <f t="shared" si="11"/>
        <v>237</v>
      </c>
      <c r="M162" s="48">
        <v>0.98750000000000004</v>
      </c>
      <c r="N162" s="9">
        <v>0</v>
      </c>
      <c r="O162" s="9">
        <v>40</v>
      </c>
      <c r="P162" s="9"/>
      <c r="Q162" s="9">
        <v>40</v>
      </c>
      <c r="R162" s="9"/>
      <c r="S162" s="9"/>
      <c r="T162" s="9"/>
      <c r="U162" s="55"/>
      <c r="V162" s="131">
        <f t="shared" si="12"/>
        <v>0.98750000000000004</v>
      </c>
      <c r="W162" s="125">
        <v>0.99580000000000002</v>
      </c>
      <c r="X162" s="14">
        <v>0.94379999999999997</v>
      </c>
      <c r="Y162" s="9">
        <v>40</v>
      </c>
      <c r="Z162" s="9">
        <v>40</v>
      </c>
      <c r="AA162" s="9">
        <v>39</v>
      </c>
      <c r="AB162" s="9">
        <v>39</v>
      </c>
      <c r="AC162" s="9">
        <v>40</v>
      </c>
      <c r="AD162" s="9">
        <v>39</v>
      </c>
      <c r="AE162" s="9" t="s">
        <v>454</v>
      </c>
      <c r="AF162" s="26"/>
      <c r="AG162" s="56">
        <v>28.893899999999999</v>
      </c>
      <c r="AH162" s="9">
        <v>-82.472700000000003</v>
      </c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88"/>
      <c r="AZ162" s="88"/>
      <c r="BA162" s="88"/>
      <c r="BB162" s="88"/>
      <c r="BC162" s="88"/>
      <c r="BD162" s="88"/>
      <c r="BE162" s="88"/>
      <c r="BF162" s="88"/>
      <c r="BG162" s="88"/>
    </row>
    <row r="163" spans="1:59" x14ac:dyDescent="0.25">
      <c r="A163" s="25">
        <v>1169</v>
      </c>
      <c r="B163" s="9" t="s">
        <v>444</v>
      </c>
      <c r="C163" s="9" t="s">
        <v>3095</v>
      </c>
      <c r="D163" s="9" t="s">
        <v>2282</v>
      </c>
      <c r="E163" s="9" t="s">
        <v>463</v>
      </c>
      <c r="F163" s="14" t="s">
        <v>2659</v>
      </c>
      <c r="G163" s="9" t="s">
        <v>10</v>
      </c>
      <c r="H163" s="9" t="s">
        <v>37</v>
      </c>
      <c r="I163" s="9">
        <v>1</v>
      </c>
      <c r="J163" s="9">
        <v>85</v>
      </c>
      <c r="K163" s="9">
        <f t="shared" si="10"/>
        <v>510</v>
      </c>
      <c r="L163" s="9">
        <f t="shared" si="11"/>
        <v>418</v>
      </c>
      <c r="M163" s="48">
        <v>0.81960784313725488</v>
      </c>
      <c r="N163" s="9">
        <v>0</v>
      </c>
      <c r="O163" s="9">
        <v>85</v>
      </c>
      <c r="P163" s="9"/>
      <c r="Q163" s="9">
        <v>85</v>
      </c>
      <c r="R163" s="9"/>
      <c r="S163" s="9"/>
      <c r="T163" s="9"/>
      <c r="U163" s="55"/>
      <c r="V163" s="131">
        <f t="shared" si="12"/>
        <v>0.81960784313725488</v>
      </c>
      <c r="W163" s="125">
        <v>0.93730000000000002</v>
      </c>
      <c r="X163" s="14">
        <v>0.93530000000000002</v>
      </c>
      <c r="Y163" s="9">
        <v>68</v>
      </c>
      <c r="Z163" s="9">
        <v>69</v>
      </c>
      <c r="AA163" s="9">
        <v>70</v>
      </c>
      <c r="AB163" s="9">
        <v>70</v>
      </c>
      <c r="AC163" s="9">
        <v>69</v>
      </c>
      <c r="AD163" s="9">
        <v>72</v>
      </c>
      <c r="AE163" s="9" t="s">
        <v>465</v>
      </c>
      <c r="AF163" s="26">
        <v>83</v>
      </c>
      <c r="AG163" s="56">
        <v>28.868200000000002</v>
      </c>
      <c r="AH163" s="9">
        <v>-82.597899999999996</v>
      </c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U163" s="88"/>
      <c r="AV163" s="88"/>
      <c r="AW163" s="88"/>
      <c r="AX163" s="88"/>
      <c r="AY163" s="88"/>
      <c r="AZ163" s="88"/>
      <c r="BA163" s="88"/>
      <c r="BB163" s="88"/>
      <c r="BC163" s="88"/>
      <c r="BD163" s="88"/>
      <c r="BE163" s="88"/>
      <c r="BF163" s="88"/>
      <c r="BG163" s="88"/>
    </row>
    <row r="164" spans="1:59" x14ac:dyDescent="0.25">
      <c r="A164" s="25">
        <v>698</v>
      </c>
      <c r="B164" s="9" t="s">
        <v>444</v>
      </c>
      <c r="C164" s="9" t="s">
        <v>3095</v>
      </c>
      <c r="D164" s="9" t="s">
        <v>2282</v>
      </c>
      <c r="E164" s="9" t="s">
        <v>466</v>
      </c>
      <c r="F164" s="14" t="s">
        <v>2656</v>
      </c>
      <c r="G164" s="9" t="s">
        <v>10</v>
      </c>
      <c r="H164" s="9" t="s">
        <v>37</v>
      </c>
      <c r="I164" s="9">
        <v>1</v>
      </c>
      <c r="J164" s="9">
        <v>42</v>
      </c>
      <c r="K164" s="9">
        <f t="shared" si="10"/>
        <v>252</v>
      </c>
      <c r="L164" s="9">
        <f t="shared" si="11"/>
        <v>238</v>
      </c>
      <c r="M164" s="48">
        <v>0.94444444444444442</v>
      </c>
      <c r="N164" s="9">
        <v>0</v>
      </c>
      <c r="O164" s="9">
        <v>42</v>
      </c>
      <c r="P164" s="9"/>
      <c r="Q164" s="9">
        <v>42</v>
      </c>
      <c r="R164" s="9"/>
      <c r="S164" s="9"/>
      <c r="T164" s="9"/>
      <c r="U164" s="55"/>
      <c r="V164" s="131">
        <f t="shared" si="12"/>
        <v>0.94444444444444442</v>
      </c>
      <c r="W164" s="125">
        <v>0.96030000000000004</v>
      </c>
      <c r="X164" s="14">
        <v>0.96430000000000005</v>
      </c>
      <c r="Y164" s="9">
        <v>40</v>
      </c>
      <c r="Z164" s="9">
        <v>40</v>
      </c>
      <c r="AA164" s="9">
        <v>41</v>
      </c>
      <c r="AB164" s="9">
        <v>40</v>
      </c>
      <c r="AC164" s="9">
        <v>38</v>
      </c>
      <c r="AD164" s="9">
        <v>39</v>
      </c>
      <c r="AE164" s="9" t="s">
        <v>448</v>
      </c>
      <c r="AF164" s="26">
        <v>38</v>
      </c>
      <c r="AG164" s="56">
        <v>28.8949</v>
      </c>
      <c r="AH164" s="9">
        <v>-82.538399999999996</v>
      </c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  <c r="AU164" s="88"/>
      <c r="AV164" s="88"/>
      <c r="AW164" s="88"/>
      <c r="AX164" s="88"/>
      <c r="AY164" s="88"/>
      <c r="AZ164" s="88"/>
      <c r="BA164" s="88"/>
      <c r="BB164" s="88"/>
      <c r="BC164" s="88"/>
      <c r="BD164" s="88"/>
      <c r="BE164" s="88"/>
      <c r="BF164" s="88"/>
      <c r="BG164" s="88"/>
    </row>
    <row r="165" spans="1:59" ht="13.8" thickBot="1" x14ac:dyDescent="0.3">
      <c r="A165" s="27">
        <v>1545</v>
      </c>
      <c r="B165" s="19" t="s">
        <v>444</v>
      </c>
      <c r="C165" s="9" t="s">
        <v>3096</v>
      </c>
      <c r="D165" s="9" t="s">
        <v>2284</v>
      </c>
      <c r="E165" s="19" t="s">
        <v>461</v>
      </c>
      <c r="F165" s="15" t="s">
        <v>2995</v>
      </c>
      <c r="G165" s="19" t="s">
        <v>99</v>
      </c>
      <c r="H165" s="19" t="s">
        <v>37</v>
      </c>
      <c r="I165" s="19">
        <v>1</v>
      </c>
      <c r="J165" s="19">
        <v>50</v>
      </c>
      <c r="K165" s="19">
        <f t="shared" si="10"/>
        <v>300</v>
      </c>
      <c r="L165" s="19">
        <f t="shared" si="11"/>
        <v>288</v>
      </c>
      <c r="M165" s="93">
        <v>0.96</v>
      </c>
      <c r="N165" s="19">
        <v>45</v>
      </c>
      <c r="O165" s="19">
        <v>25</v>
      </c>
      <c r="P165" s="19"/>
      <c r="Q165" s="19">
        <v>25</v>
      </c>
      <c r="R165" s="19"/>
      <c r="S165" s="19"/>
      <c r="T165" s="19"/>
      <c r="U165" s="120"/>
      <c r="V165" s="134">
        <f t="shared" si="12"/>
        <v>0.96</v>
      </c>
      <c r="W165" s="128">
        <v>0.98329999999999995</v>
      </c>
      <c r="X165" s="15">
        <v>0.96330000000000005</v>
      </c>
      <c r="Y165" s="19">
        <v>49</v>
      </c>
      <c r="Z165" s="19">
        <v>49</v>
      </c>
      <c r="AA165" s="19">
        <v>47</v>
      </c>
      <c r="AB165" s="19">
        <v>46</v>
      </c>
      <c r="AC165" s="19">
        <v>48</v>
      </c>
      <c r="AD165" s="19">
        <v>49</v>
      </c>
      <c r="AE165" s="19" t="s">
        <v>454</v>
      </c>
      <c r="AF165" s="28"/>
      <c r="AG165" s="56">
        <v>28.909134000000002</v>
      </c>
      <c r="AH165" s="9">
        <v>-82.584765000000004</v>
      </c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</row>
    <row r="166" spans="1:59" ht="13.8" thickTop="1" x14ac:dyDescent="0.25">
      <c r="A166" s="29">
        <v>2959</v>
      </c>
      <c r="B166" s="12" t="s">
        <v>468</v>
      </c>
      <c r="C166" s="9" t="s">
        <v>3099</v>
      </c>
      <c r="D166" s="9" t="s">
        <v>2281</v>
      </c>
      <c r="E166" s="12" t="s">
        <v>472</v>
      </c>
      <c r="F166" s="13" t="s">
        <v>2654</v>
      </c>
      <c r="G166" s="12" t="s">
        <v>9</v>
      </c>
      <c r="H166" s="12" t="s">
        <v>42</v>
      </c>
      <c r="I166" s="12">
        <v>1</v>
      </c>
      <c r="J166" s="12">
        <v>96</v>
      </c>
      <c r="K166" s="12">
        <f t="shared" si="10"/>
        <v>0</v>
      </c>
      <c r="L166" s="12">
        <f t="shared" si="11"/>
        <v>0</v>
      </c>
      <c r="M166" s="136">
        <v>0</v>
      </c>
      <c r="N166" s="12"/>
      <c r="O166" s="12">
        <v>96</v>
      </c>
      <c r="P166" s="12">
        <v>77</v>
      </c>
      <c r="Q166" s="12">
        <v>19</v>
      </c>
      <c r="R166" s="12"/>
      <c r="S166" s="12"/>
      <c r="T166" s="12">
        <v>5</v>
      </c>
      <c r="U166" s="121"/>
      <c r="V166" s="8"/>
      <c r="W166" s="10"/>
      <c r="X166" s="13"/>
      <c r="Y166" s="12"/>
      <c r="Z166" s="12"/>
      <c r="AA166" s="12"/>
      <c r="AB166" s="12"/>
      <c r="AC166" s="12"/>
      <c r="AD166" s="12"/>
      <c r="AE166" s="12"/>
      <c r="AF166" s="30"/>
      <c r="AG166" s="56">
        <v>30.102032999999999</v>
      </c>
      <c r="AH166" s="9">
        <v>-81.777269000000004</v>
      </c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</row>
    <row r="167" spans="1:59" x14ac:dyDescent="0.25">
      <c r="A167" s="25">
        <v>1838</v>
      </c>
      <c r="B167" s="9" t="s">
        <v>468</v>
      </c>
      <c r="C167" s="9" t="s">
        <v>3097</v>
      </c>
      <c r="D167" s="9" t="s">
        <v>2282</v>
      </c>
      <c r="E167" s="9" t="s">
        <v>469</v>
      </c>
      <c r="F167" s="14" t="s">
        <v>2886</v>
      </c>
      <c r="G167" s="9" t="s">
        <v>10</v>
      </c>
      <c r="H167" s="9" t="s">
        <v>37</v>
      </c>
      <c r="I167" s="9">
        <v>1</v>
      </c>
      <c r="J167" s="9">
        <v>102</v>
      </c>
      <c r="K167" s="9">
        <f t="shared" si="10"/>
        <v>612</v>
      </c>
      <c r="L167" s="9">
        <f t="shared" si="11"/>
        <v>561</v>
      </c>
      <c r="M167" s="48">
        <v>0.91666666666666663</v>
      </c>
      <c r="N167" s="9">
        <v>0</v>
      </c>
      <c r="O167" s="9">
        <v>102</v>
      </c>
      <c r="P167" s="9"/>
      <c r="Q167" s="9">
        <v>102</v>
      </c>
      <c r="R167" s="9"/>
      <c r="S167" s="9"/>
      <c r="T167" s="9"/>
      <c r="U167" s="55"/>
      <c r="V167" s="131">
        <f t="shared" ref="V167:V183" si="13">(Y167+Z167+AA167+AB167+AC167+AD167)/(J167*COUNTA(Y167,Z167,AA167,AB167,AC167,AD167))</f>
        <v>0.91666666666666663</v>
      </c>
      <c r="W167" s="125">
        <v>0.96899999999999997</v>
      </c>
      <c r="X167" s="14">
        <v>0.94769999999999999</v>
      </c>
      <c r="Y167" s="9">
        <v>95</v>
      </c>
      <c r="Z167" s="9">
        <v>94</v>
      </c>
      <c r="AA167" s="9">
        <v>93</v>
      </c>
      <c r="AB167" s="9">
        <v>94</v>
      </c>
      <c r="AC167" s="9">
        <v>93</v>
      </c>
      <c r="AD167" s="9">
        <v>92</v>
      </c>
      <c r="AE167" s="9" t="s">
        <v>471</v>
      </c>
      <c r="AF167" s="26">
        <v>25</v>
      </c>
      <c r="AG167" s="56">
        <v>30.038900000000002</v>
      </c>
      <c r="AH167" s="9">
        <v>-81.834699999999998</v>
      </c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</row>
    <row r="168" spans="1:59" x14ac:dyDescent="0.25">
      <c r="A168" s="25">
        <v>171</v>
      </c>
      <c r="B168" s="9" t="s">
        <v>468</v>
      </c>
      <c r="C168" s="9" t="s">
        <v>3097</v>
      </c>
      <c r="D168" s="9" t="s">
        <v>2282</v>
      </c>
      <c r="E168" s="9" t="s">
        <v>473</v>
      </c>
      <c r="F168" s="14" t="s">
        <v>2656</v>
      </c>
      <c r="G168" s="9" t="s">
        <v>10</v>
      </c>
      <c r="H168" s="9" t="s">
        <v>37</v>
      </c>
      <c r="I168" s="9">
        <v>1</v>
      </c>
      <c r="J168" s="9">
        <v>51</v>
      </c>
      <c r="K168" s="9">
        <f t="shared" si="10"/>
        <v>306</v>
      </c>
      <c r="L168" s="9">
        <f t="shared" si="11"/>
        <v>299</v>
      </c>
      <c r="M168" s="48">
        <v>0.97712418300653592</v>
      </c>
      <c r="N168" s="9">
        <v>0</v>
      </c>
      <c r="O168" s="9">
        <v>51</v>
      </c>
      <c r="P168" s="9"/>
      <c r="Q168" s="9">
        <v>51</v>
      </c>
      <c r="R168" s="9"/>
      <c r="S168" s="9"/>
      <c r="T168" s="9"/>
      <c r="U168" s="55"/>
      <c r="V168" s="131">
        <f t="shared" si="13"/>
        <v>0.97712418300653592</v>
      </c>
      <c r="W168" s="125">
        <v>0.87909999999999999</v>
      </c>
      <c r="X168" s="14">
        <v>0.97060000000000002</v>
      </c>
      <c r="Y168" s="9">
        <v>49</v>
      </c>
      <c r="Z168" s="9">
        <v>48</v>
      </c>
      <c r="AA168" s="9">
        <v>51</v>
      </c>
      <c r="AB168" s="9">
        <v>51</v>
      </c>
      <c r="AC168" s="9">
        <v>51</v>
      </c>
      <c r="AD168" s="9">
        <v>49</v>
      </c>
      <c r="AE168" s="9" t="s">
        <v>96</v>
      </c>
      <c r="AF168" s="26">
        <v>31</v>
      </c>
      <c r="AG168" s="56">
        <v>29.9834</v>
      </c>
      <c r="AH168" s="9">
        <v>-81.688699999999997</v>
      </c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</row>
    <row r="169" spans="1:59" x14ac:dyDescent="0.25">
      <c r="A169" s="25">
        <v>1016</v>
      </c>
      <c r="B169" s="9" t="s">
        <v>468</v>
      </c>
      <c r="C169" s="9" t="s">
        <v>3097</v>
      </c>
      <c r="D169" s="9" t="s">
        <v>2282</v>
      </c>
      <c r="E169" s="9" t="s">
        <v>479</v>
      </c>
      <c r="F169" s="14" t="s">
        <v>2887</v>
      </c>
      <c r="G169" s="9" t="s">
        <v>10</v>
      </c>
      <c r="H169" s="9" t="s">
        <v>37</v>
      </c>
      <c r="I169" s="9">
        <v>1</v>
      </c>
      <c r="J169" s="9">
        <v>304</v>
      </c>
      <c r="K169" s="9">
        <f t="shared" si="10"/>
        <v>1824</v>
      </c>
      <c r="L169" s="9">
        <f t="shared" si="11"/>
        <v>1768</v>
      </c>
      <c r="M169" s="48">
        <v>0.9692982456140351</v>
      </c>
      <c r="N169" s="9">
        <v>0</v>
      </c>
      <c r="O169" s="9">
        <v>304</v>
      </c>
      <c r="P169" s="9"/>
      <c r="Q169" s="9">
        <v>304</v>
      </c>
      <c r="R169" s="9"/>
      <c r="S169" s="9"/>
      <c r="T169" s="9"/>
      <c r="U169" s="55"/>
      <c r="V169" s="131">
        <f t="shared" si="13"/>
        <v>0.9692982456140351</v>
      </c>
      <c r="W169" s="125">
        <v>0.9556</v>
      </c>
      <c r="X169" s="14">
        <v>0.95</v>
      </c>
      <c r="Y169" s="9">
        <v>299</v>
      </c>
      <c r="Z169" s="9">
        <v>297</v>
      </c>
      <c r="AA169" s="9">
        <v>296</v>
      </c>
      <c r="AB169" s="9">
        <v>294</v>
      </c>
      <c r="AC169" s="9">
        <v>293</v>
      </c>
      <c r="AD169" s="9">
        <v>289</v>
      </c>
      <c r="AE169" s="9" t="s">
        <v>481</v>
      </c>
      <c r="AF169" s="26"/>
      <c r="AG169" s="56">
        <v>30.114799999999999</v>
      </c>
      <c r="AH169" s="9">
        <v>-81.811999999999998</v>
      </c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</row>
    <row r="170" spans="1:59" x14ac:dyDescent="0.25">
      <c r="A170" s="25">
        <v>492</v>
      </c>
      <c r="B170" s="9" t="s">
        <v>468</v>
      </c>
      <c r="C170" s="9" t="s">
        <v>3097</v>
      </c>
      <c r="D170" s="9" t="s">
        <v>2282</v>
      </c>
      <c r="E170" s="9" t="s">
        <v>482</v>
      </c>
      <c r="F170" s="14" t="s">
        <v>2751</v>
      </c>
      <c r="G170" s="9" t="s">
        <v>10</v>
      </c>
      <c r="H170" s="9" t="s">
        <v>37</v>
      </c>
      <c r="I170" s="9">
        <v>1</v>
      </c>
      <c r="J170" s="9">
        <v>160</v>
      </c>
      <c r="K170" s="9">
        <f t="shared" si="10"/>
        <v>960</v>
      </c>
      <c r="L170" s="9">
        <f t="shared" si="11"/>
        <v>939</v>
      </c>
      <c r="M170" s="48">
        <v>0.97812500000000002</v>
      </c>
      <c r="N170" s="9">
        <v>0</v>
      </c>
      <c r="O170" s="9">
        <v>160</v>
      </c>
      <c r="P170" s="9"/>
      <c r="Q170" s="9">
        <v>160</v>
      </c>
      <c r="R170" s="9"/>
      <c r="S170" s="9"/>
      <c r="T170" s="9"/>
      <c r="U170" s="55"/>
      <c r="V170" s="131">
        <f t="shared" si="13"/>
        <v>0.97812500000000002</v>
      </c>
      <c r="W170" s="125">
        <v>0.9708</v>
      </c>
      <c r="X170" s="14">
        <v>0.93440000000000001</v>
      </c>
      <c r="Y170" s="9">
        <v>160</v>
      </c>
      <c r="Z170" s="9">
        <v>158</v>
      </c>
      <c r="AA170" s="9">
        <v>156</v>
      </c>
      <c r="AB170" s="9">
        <v>153</v>
      </c>
      <c r="AC170" s="9">
        <v>155</v>
      </c>
      <c r="AD170" s="9">
        <v>157</v>
      </c>
      <c r="AE170" s="9" t="s">
        <v>206</v>
      </c>
      <c r="AF170" s="26"/>
      <c r="AG170" s="56">
        <v>30.100200000000001</v>
      </c>
      <c r="AH170" s="9">
        <v>-81.766400000000004</v>
      </c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  <c r="AU170" s="88"/>
      <c r="AV170" s="88"/>
      <c r="AW170" s="88"/>
      <c r="AX170" s="88"/>
      <c r="AY170" s="88"/>
      <c r="AZ170" s="88"/>
      <c r="BA170" s="88"/>
      <c r="BB170" s="88"/>
      <c r="BC170" s="88"/>
      <c r="BD170" s="88"/>
      <c r="BE170" s="88"/>
      <c r="BF170" s="88"/>
      <c r="BG170" s="88"/>
    </row>
    <row r="171" spans="1:59" x14ac:dyDescent="0.25">
      <c r="A171" s="25">
        <v>516</v>
      </c>
      <c r="B171" s="9" t="s">
        <v>468</v>
      </c>
      <c r="C171" s="9" t="s">
        <v>3097</v>
      </c>
      <c r="D171" s="9" t="s">
        <v>2282</v>
      </c>
      <c r="E171" s="9" t="s">
        <v>483</v>
      </c>
      <c r="F171" s="14" t="s">
        <v>2765</v>
      </c>
      <c r="G171" s="9" t="s">
        <v>10</v>
      </c>
      <c r="H171" s="9" t="s">
        <v>37</v>
      </c>
      <c r="I171" s="9">
        <v>1</v>
      </c>
      <c r="J171" s="9">
        <v>100</v>
      </c>
      <c r="K171" s="9">
        <f t="shared" si="10"/>
        <v>600</v>
      </c>
      <c r="L171" s="9">
        <f t="shared" si="11"/>
        <v>586</v>
      </c>
      <c r="M171" s="48">
        <v>0.97666666666666668</v>
      </c>
      <c r="N171" s="9">
        <v>0</v>
      </c>
      <c r="O171" s="9">
        <v>100</v>
      </c>
      <c r="P171" s="9"/>
      <c r="Q171" s="9">
        <v>100</v>
      </c>
      <c r="R171" s="9"/>
      <c r="S171" s="9"/>
      <c r="T171" s="9"/>
      <c r="U171" s="55"/>
      <c r="V171" s="131">
        <f t="shared" si="13"/>
        <v>0.97666666666666668</v>
      </c>
      <c r="W171" s="125">
        <v>0.97829999999999995</v>
      </c>
      <c r="X171" s="14">
        <v>0.96499999999999997</v>
      </c>
      <c r="Y171" s="9">
        <v>97</v>
      </c>
      <c r="Z171" s="9">
        <v>95</v>
      </c>
      <c r="AA171" s="9">
        <v>98</v>
      </c>
      <c r="AB171" s="9">
        <v>98</v>
      </c>
      <c r="AC171" s="9">
        <v>98</v>
      </c>
      <c r="AD171" s="9">
        <v>100</v>
      </c>
      <c r="AE171" s="9" t="s">
        <v>248</v>
      </c>
      <c r="AF171" s="26">
        <v>85</v>
      </c>
      <c r="AG171" s="56">
        <v>30.167300000000001</v>
      </c>
      <c r="AH171" s="9">
        <v>-81.720799999999997</v>
      </c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U171" s="88"/>
      <c r="AV171" s="88"/>
      <c r="AW171" s="88"/>
      <c r="AX171" s="88"/>
      <c r="AY171" s="88"/>
      <c r="AZ171" s="88"/>
      <c r="BA171" s="88"/>
      <c r="BB171" s="88"/>
      <c r="BC171" s="88"/>
      <c r="BD171" s="88"/>
      <c r="BE171" s="88"/>
      <c r="BF171" s="88"/>
      <c r="BG171" s="88"/>
    </row>
    <row r="172" spans="1:59" ht="13.8" thickBot="1" x14ac:dyDescent="0.3">
      <c r="A172" s="40">
        <v>369</v>
      </c>
      <c r="B172" s="34" t="s">
        <v>468</v>
      </c>
      <c r="C172" s="9" t="s">
        <v>3098</v>
      </c>
      <c r="D172" s="9" t="s">
        <v>2284</v>
      </c>
      <c r="E172" s="34" t="s">
        <v>474</v>
      </c>
      <c r="F172" s="17" t="s">
        <v>2766</v>
      </c>
      <c r="G172" s="34" t="s">
        <v>99</v>
      </c>
      <c r="H172" s="34" t="s">
        <v>37</v>
      </c>
      <c r="I172" s="34">
        <v>1</v>
      </c>
      <c r="J172" s="34">
        <v>202</v>
      </c>
      <c r="K172" s="34">
        <f t="shared" si="10"/>
        <v>1212</v>
      </c>
      <c r="L172" s="34">
        <f t="shared" si="11"/>
        <v>1167</v>
      </c>
      <c r="M172" s="79">
        <v>0.96287128712871284</v>
      </c>
      <c r="N172" s="34">
        <v>40</v>
      </c>
      <c r="O172" s="34">
        <v>162</v>
      </c>
      <c r="P172" s="34"/>
      <c r="Q172" s="34">
        <v>162</v>
      </c>
      <c r="R172" s="34"/>
      <c r="S172" s="34"/>
      <c r="T172" s="34"/>
      <c r="U172" s="112"/>
      <c r="V172" s="132">
        <f t="shared" si="13"/>
        <v>0.96287128712871284</v>
      </c>
      <c r="W172" s="126">
        <v>0.93889999999999996</v>
      </c>
      <c r="X172" s="17">
        <v>0.94720000000000004</v>
      </c>
      <c r="Y172" s="34">
        <v>194</v>
      </c>
      <c r="Z172" s="34">
        <v>194</v>
      </c>
      <c r="AA172" s="34">
        <v>193</v>
      </c>
      <c r="AB172" s="34">
        <v>193</v>
      </c>
      <c r="AC172" s="34">
        <v>196</v>
      </c>
      <c r="AD172" s="34">
        <v>197</v>
      </c>
      <c r="AE172" s="34" t="s">
        <v>478</v>
      </c>
      <c r="AF172" s="41"/>
      <c r="AG172" s="56">
        <v>30.190280999999999</v>
      </c>
      <c r="AH172" s="9">
        <v>-81.717681999999996</v>
      </c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/>
      <c r="BE172" s="88"/>
      <c r="BF172" s="88"/>
      <c r="BG172" s="88"/>
    </row>
    <row r="173" spans="1:59" ht="13.8" thickTop="1" x14ac:dyDescent="0.25">
      <c r="A173" s="103">
        <v>1362</v>
      </c>
      <c r="B173" s="89" t="s">
        <v>485</v>
      </c>
      <c r="C173" s="9" t="s">
        <v>3100</v>
      </c>
      <c r="D173" s="9" t="s">
        <v>2280</v>
      </c>
      <c r="E173" s="89" t="s">
        <v>492</v>
      </c>
      <c r="F173" s="90" t="s">
        <v>2650</v>
      </c>
      <c r="G173" s="89" t="s">
        <v>9</v>
      </c>
      <c r="H173" s="89" t="s">
        <v>37</v>
      </c>
      <c r="I173" s="89">
        <v>1</v>
      </c>
      <c r="J173" s="89">
        <v>30</v>
      </c>
      <c r="K173" s="89">
        <f t="shared" si="10"/>
        <v>180</v>
      </c>
      <c r="L173" s="89">
        <f t="shared" si="11"/>
        <v>170</v>
      </c>
      <c r="M173" s="91">
        <v>0.94444444444444442</v>
      </c>
      <c r="N173" s="89">
        <v>0</v>
      </c>
      <c r="O173" s="89">
        <v>30</v>
      </c>
      <c r="P173" s="89">
        <v>24</v>
      </c>
      <c r="Q173" s="89">
        <v>6</v>
      </c>
      <c r="R173" s="89"/>
      <c r="S173" s="89"/>
      <c r="T173" s="89"/>
      <c r="U173" s="119"/>
      <c r="V173" s="133">
        <f t="shared" si="13"/>
        <v>0.94444444444444442</v>
      </c>
      <c r="W173" s="127">
        <v>0.9667</v>
      </c>
      <c r="X173" s="90">
        <v>0.9667</v>
      </c>
      <c r="Y173" s="89">
        <v>30</v>
      </c>
      <c r="Z173" s="89">
        <v>30</v>
      </c>
      <c r="AA173" s="89">
        <v>29</v>
      </c>
      <c r="AB173" s="89">
        <v>28</v>
      </c>
      <c r="AC173" s="89">
        <v>27</v>
      </c>
      <c r="AD173" s="89">
        <v>26</v>
      </c>
      <c r="AE173" s="89" t="s">
        <v>493</v>
      </c>
      <c r="AF173" s="104"/>
      <c r="AG173" s="56">
        <v>26.4282</v>
      </c>
      <c r="AH173" s="9">
        <v>-81.429599999999994</v>
      </c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/>
      <c r="BE173" s="88"/>
      <c r="BF173" s="88"/>
      <c r="BG173" s="88"/>
    </row>
    <row r="174" spans="1:59" x14ac:dyDescent="0.25">
      <c r="A174" s="25">
        <v>69</v>
      </c>
      <c r="B174" s="9" t="s">
        <v>485</v>
      </c>
      <c r="C174" s="9" t="s">
        <v>3101</v>
      </c>
      <c r="D174" s="9" t="s">
        <v>2282</v>
      </c>
      <c r="E174" s="9" t="s">
        <v>486</v>
      </c>
      <c r="F174" s="14" t="s">
        <v>2767</v>
      </c>
      <c r="G174" s="9" t="s">
        <v>10</v>
      </c>
      <c r="H174" s="9" t="s">
        <v>37</v>
      </c>
      <c r="I174" s="9">
        <v>1</v>
      </c>
      <c r="J174" s="9">
        <v>120</v>
      </c>
      <c r="K174" s="9">
        <f t="shared" si="10"/>
        <v>720</v>
      </c>
      <c r="L174" s="9">
        <f t="shared" si="11"/>
        <v>714</v>
      </c>
      <c r="M174" s="48">
        <v>0.9916666666666667</v>
      </c>
      <c r="N174" s="9">
        <v>0</v>
      </c>
      <c r="O174" s="9">
        <v>120</v>
      </c>
      <c r="P174" s="9"/>
      <c r="Q174" s="9">
        <v>120</v>
      </c>
      <c r="R174" s="9"/>
      <c r="S174" s="9"/>
      <c r="T174" s="9"/>
      <c r="U174" s="55"/>
      <c r="V174" s="131">
        <f t="shared" si="13"/>
        <v>0.9916666666666667</v>
      </c>
      <c r="W174" s="125">
        <v>0.99170000000000003</v>
      </c>
      <c r="X174" s="14">
        <v>0.97919999999999996</v>
      </c>
      <c r="Y174" s="9">
        <v>118</v>
      </c>
      <c r="Z174" s="9">
        <v>119</v>
      </c>
      <c r="AA174" s="9">
        <v>120</v>
      </c>
      <c r="AB174" s="9">
        <v>120</v>
      </c>
      <c r="AC174" s="9">
        <v>119</v>
      </c>
      <c r="AD174" s="9">
        <v>118</v>
      </c>
      <c r="AE174" s="9" t="s">
        <v>488</v>
      </c>
      <c r="AF174" s="26"/>
      <c r="AG174" s="56">
        <v>26.228400000000001</v>
      </c>
      <c r="AH174" s="9">
        <v>-81.770300000000006</v>
      </c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88"/>
      <c r="AV174" s="88"/>
      <c r="AW174" s="88"/>
      <c r="AX174" s="88"/>
      <c r="AY174" s="88"/>
      <c r="AZ174" s="88"/>
      <c r="BA174" s="88"/>
      <c r="BB174" s="88"/>
      <c r="BC174" s="88"/>
      <c r="BD174" s="88"/>
      <c r="BE174" s="88"/>
      <c r="BF174" s="88"/>
      <c r="BG174" s="88"/>
    </row>
    <row r="175" spans="1:59" x14ac:dyDescent="0.25">
      <c r="A175" s="25">
        <v>1062</v>
      </c>
      <c r="B175" s="9" t="s">
        <v>485</v>
      </c>
      <c r="C175" s="9" t="s">
        <v>3101</v>
      </c>
      <c r="D175" s="9" t="s">
        <v>2282</v>
      </c>
      <c r="E175" s="9" t="s">
        <v>489</v>
      </c>
      <c r="F175" s="14" t="s">
        <v>2996</v>
      </c>
      <c r="G175" s="9" t="s">
        <v>10</v>
      </c>
      <c r="H175" s="9" t="s">
        <v>37</v>
      </c>
      <c r="I175" s="9">
        <v>1</v>
      </c>
      <c r="J175" s="9">
        <v>184</v>
      </c>
      <c r="K175" s="9">
        <f t="shared" si="10"/>
        <v>1104</v>
      </c>
      <c r="L175" s="9">
        <f t="shared" si="11"/>
        <v>1093</v>
      </c>
      <c r="M175" s="48">
        <v>0.99003623188405798</v>
      </c>
      <c r="N175" s="9">
        <v>0</v>
      </c>
      <c r="O175" s="9">
        <v>184</v>
      </c>
      <c r="P175" s="9"/>
      <c r="Q175" s="9">
        <v>184</v>
      </c>
      <c r="R175" s="9"/>
      <c r="S175" s="9"/>
      <c r="T175" s="9"/>
      <c r="U175" s="55"/>
      <c r="V175" s="131">
        <f t="shared" si="13"/>
        <v>0.99003623188405798</v>
      </c>
      <c r="W175" s="125">
        <v>0.96830000000000005</v>
      </c>
      <c r="X175" s="14">
        <v>0.94379999999999997</v>
      </c>
      <c r="Y175" s="9">
        <v>180</v>
      </c>
      <c r="Z175" s="9">
        <v>184</v>
      </c>
      <c r="AA175" s="9">
        <v>182</v>
      </c>
      <c r="AB175" s="9">
        <v>182</v>
      </c>
      <c r="AC175" s="9">
        <v>183</v>
      </c>
      <c r="AD175" s="9">
        <v>182</v>
      </c>
      <c r="AE175" s="9" t="s">
        <v>50</v>
      </c>
      <c r="AF175" s="26"/>
      <c r="AG175" s="56">
        <v>26.26</v>
      </c>
      <c r="AH175" s="9">
        <v>-81.689099999999996</v>
      </c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  <c r="AU175" s="88"/>
      <c r="AV175" s="88"/>
      <c r="AW175" s="88"/>
      <c r="AX175" s="88"/>
      <c r="AY175" s="88"/>
      <c r="AZ175" s="88"/>
      <c r="BA175" s="88"/>
      <c r="BB175" s="88"/>
      <c r="BC175" s="88"/>
      <c r="BD175" s="88"/>
      <c r="BE175" s="88"/>
      <c r="BF175" s="88"/>
      <c r="BG175" s="88"/>
    </row>
    <row r="176" spans="1:59" x14ac:dyDescent="0.25">
      <c r="A176" s="25">
        <v>1063</v>
      </c>
      <c r="B176" s="9" t="s">
        <v>485</v>
      </c>
      <c r="C176" s="9" t="s">
        <v>3101</v>
      </c>
      <c r="D176" s="9" t="s">
        <v>2282</v>
      </c>
      <c r="E176" s="9" t="s">
        <v>491</v>
      </c>
      <c r="F176" s="14" t="s">
        <v>2648</v>
      </c>
      <c r="G176" s="9" t="s">
        <v>10</v>
      </c>
      <c r="H176" s="9" t="s">
        <v>37</v>
      </c>
      <c r="I176" s="9">
        <v>1</v>
      </c>
      <c r="J176" s="9">
        <v>208</v>
      </c>
      <c r="K176" s="9">
        <f t="shared" si="10"/>
        <v>1248</v>
      </c>
      <c r="L176" s="9">
        <f t="shared" si="11"/>
        <v>1212</v>
      </c>
      <c r="M176" s="48">
        <v>0.97115384615384615</v>
      </c>
      <c r="N176" s="9">
        <v>0</v>
      </c>
      <c r="O176" s="9">
        <v>208</v>
      </c>
      <c r="P176" s="9"/>
      <c r="Q176" s="9">
        <v>208</v>
      </c>
      <c r="R176" s="9"/>
      <c r="S176" s="9"/>
      <c r="T176" s="9"/>
      <c r="U176" s="55"/>
      <c r="V176" s="131">
        <f t="shared" si="13"/>
        <v>0.97115384615384615</v>
      </c>
      <c r="W176" s="125">
        <v>0.98560000000000003</v>
      </c>
      <c r="X176" s="14">
        <v>0.95830000000000004</v>
      </c>
      <c r="Y176" s="9">
        <v>204</v>
      </c>
      <c r="Z176" s="9">
        <v>202</v>
      </c>
      <c r="AA176" s="9">
        <v>204</v>
      </c>
      <c r="AB176" s="9">
        <v>204</v>
      </c>
      <c r="AC176" s="9">
        <v>199</v>
      </c>
      <c r="AD176" s="9">
        <v>199</v>
      </c>
      <c r="AE176" s="9" t="s">
        <v>50</v>
      </c>
      <c r="AF176" s="26"/>
      <c r="AG176" s="56">
        <v>26.2606</v>
      </c>
      <c r="AH176" s="9">
        <v>-81.690799999999996</v>
      </c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/>
      <c r="BE176" s="88"/>
      <c r="BF176" s="88"/>
      <c r="BG176" s="88"/>
    </row>
    <row r="177" spans="1:59" x14ac:dyDescent="0.25">
      <c r="A177" s="25">
        <v>181</v>
      </c>
      <c r="B177" s="9" t="s">
        <v>485</v>
      </c>
      <c r="C177" s="9" t="s">
        <v>3101</v>
      </c>
      <c r="D177" s="9" t="s">
        <v>2282</v>
      </c>
      <c r="E177" s="9" t="s">
        <v>494</v>
      </c>
      <c r="F177" s="14" t="s">
        <v>2888</v>
      </c>
      <c r="G177" s="9" t="s">
        <v>10</v>
      </c>
      <c r="H177" s="9" t="s">
        <v>37</v>
      </c>
      <c r="I177" s="9">
        <v>1</v>
      </c>
      <c r="J177" s="9">
        <v>210</v>
      </c>
      <c r="K177" s="9">
        <f t="shared" si="10"/>
        <v>1260</v>
      </c>
      <c r="L177" s="9">
        <f t="shared" si="11"/>
        <v>1252</v>
      </c>
      <c r="M177" s="48">
        <v>0.99365079365079367</v>
      </c>
      <c r="N177" s="9">
        <v>0</v>
      </c>
      <c r="O177" s="9">
        <v>210</v>
      </c>
      <c r="P177" s="9"/>
      <c r="Q177" s="9">
        <v>210</v>
      </c>
      <c r="R177" s="9"/>
      <c r="S177" s="9"/>
      <c r="T177" s="9"/>
      <c r="U177" s="55"/>
      <c r="V177" s="131">
        <f t="shared" si="13"/>
        <v>0.99365079365079367</v>
      </c>
      <c r="W177" s="125">
        <v>0.99370000000000003</v>
      </c>
      <c r="X177" s="14">
        <v>0.9889</v>
      </c>
      <c r="Y177" s="9">
        <v>210</v>
      </c>
      <c r="Z177" s="9">
        <v>210</v>
      </c>
      <c r="AA177" s="9">
        <v>209</v>
      </c>
      <c r="AB177" s="9">
        <v>209</v>
      </c>
      <c r="AC177" s="9">
        <v>207</v>
      </c>
      <c r="AD177" s="9">
        <v>207</v>
      </c>
      <c r="AE177" s="9" t="s">
        <v>104</v>
      </c>
      <c r="AF177" s="26"/>
      <c r="AG177" s="56">
        <v>26.1081</v>
      </c>
      <c r="AH177" s="9">
        <v>-81.700400000000002</v>
      </c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  <c r="AU177" s="88"/>
      <c r="AV177" s="88"/>
      <c r="AW177" s="88"/>
      <c r="AX177" s="88"/>
      <c r="AY177" s="88"/>
      <c r="AZ177" s="88"/>
      <c r="BA177" s="88"/>
      <c r="BB177" s="88"/>
      <c r="BC177" s="88"/>
      <c r="BD177" s="88"/>
      <c r="BE177" s="88"/>
      <c r="BF177" s="88"/>
      <c r="BG177" s="88"/>
    </row>
    <row r="178" spans="1:59" x14ac:dyDescent="0.25">
      <c r="A178" s="25">
        <v>1468</v>
      </c>
      <c r="B178" s="9" t="s">
        <v>485</v>
      </c>
      <c r="C178" s="9" t="s">
        <v>3101</v>
      </c>
      <c r="D178" s="9" t="s">
        <v>2282</v>
      </c>
      <c r="E178" s="9" t="s">
        <v>496</v>
      </c>
      <c r="F178" s="14" t="s">
        <v>2651</v>
      </c>
      <c r="G178" s="9" t="s">
        <v>10</v>
      </c>
      <c r="H178" s="9" t="s">
        <v>37</v>
      </c>
      <c r="I178" s="9">
        <v>1</v>
      </c>
      <c r="J178" s="9">
        <v>208</v>
      </c>
      <c r="K178" s="9">
        <f t="shared" si="10"/>
        <v>1248</v>
      </c>
      <c r="L178" s="9">
        <f t="shared" si="11"/>
        <v>1194</v>
      </c>
      <c r="M178" s="48">
        <v>0.95673076923076927</v>
      </c>
      <c r="N178" s="9">
        <v>0</v>
      </c>
      <c r="O178" s="9">
        <v>208</v>
      </c>
      <c r="P178" s="9"/>
      <c r="Q178" s="9">
        <v>208</v>
      </c>
      <c r="R178" s="9"/>
      <c r="S178" s="9"/>
      <c r="T178" s="9"/>
      <c r="U178" s="55"/>
      <c r="V178" s="131">
        <f t="shared" si="13"/>
        <v>0.95673076923076927</v>
      </c>
      <c r="W178" s="125">
        <v>0.95430000000000004</v>
      </c>
      <c r="X178" s="14">
        <v>0.95109999999999995</v>
      </c>
      <c r="Y178" s="9">
        <v>200</v>
      </c>
      <c r="Z178" s="9">
        <v>199</v>
      </c>
      <c r="AA178" s="9">
        <v>202</v>
      </c>
      <c r="AB178" s="9">
        <v>196</v>
      </c>
      <c r="AC178" s="9">
        <v>198</v>
      </c>
      <c r="AD178" s="9">
        <v>199</v>
      </c>
      <c r="AE178" s="9" t="s">
        <v>317</v>
      </c>
      <c r="AF178" s="26"/>
      <c r="AG178" s="56">
        <v>26.4328</v>
      </c>
      <c r="AH178" s="9">
        <v>-81.450400000000002</v>
      </c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/>
      <c r="BE178" s="88"/>
      <c r="BF178" s="88"/>
      <c r="BG178" s="88"/>
    </row>
    <row r="179" spans="1:59" x14ac:dyDescent="0.25">
      <c r="A179" s="25">
        <v>1790</v>
      </c>
      <c r="B179" s="9" t="s">
        <v>485</v>
      </c>
      <c r="C179" s="9" t="s">
        <v>3101</v>
      </c>
      <c r="D179" s="9" t="s">
        <v>2282</v>
      </c>
      <c r="E179" s="9" t="s">
        <v>497</v>
      </c>
      <c r="F179" s="14" t="s">
        <v>2647</v>
      </c>
      <c r="G179" s="9" t="s">
        <v>10</v>
      </c>
      <c r="H179" s="9" t="s">
        <v>37</v>
      </c>
      <c r="I179" s="9">
        <v>1</v>
      </c>
      <c r="J179" s="9">
        <v>96</v>
      </c>
      <c r="K179" s="9">
        <f t="shared" si="10"/>
        <v>576</v>
      </c>
      <c r="L179" s="9">
        <f t="shared" si="11"/>
        <v>562</v>
      </c>
      <c r="M179" s="48">
        <v>0.97569444444444442</v>
      </c>
      <c r="N179" s="9">
        <v>0</v>
      </c>
      <c r="O179" s="9">
        <v>96</v>
      </c>
      <c r="P179" s="9"/>
      <c r="Q179" s="9">
        <v>96</v>
      </c>
      <c r="R179" s="9"/>
      <c r="S179" s="9"/>
      <c r="T179" s="9"/>
      <c r="U179" s="55"/>
      <c r="V179" s="131">
        <f t="shared" si="13"/>
        <v>0.97569444444444442</v>
      </c>
      <c r="W179" s="125">
        <v>0.98440000000000005</v>
      </c>
      <c r="X179" s="14">
        <v>0.95140000000000002</v>
      </c>
      <c r="Y179" s="9">
        <v>93</v>
      </c>
      <c r="Z179" s="9">
        <v>95</v>
      </c>
      <c r="AA179" s="9">
        <v>96</v>
      </c>
      <c r="AB179" s="9">
        <v>95</v>
      </c>
      <c r="AC179" s="9">
        <v>93</v>
      </c>
      <c r="AD179" s="9">
        <v>90</v>
      </c>
      <c r="AE179" s="9" t="s">
        <v>317</v>
      </c>
      <c r="AF179" s="26"/>
      <c r="AG179" s="56">
        <v>26.4284</v>
      </c>
      <c r="AH179" s="9">
        <v>-81.451800000000006</v>
      </c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</row>
    <row r="180" spans="1:59" x14ac:dyDescent="0.25">
      <c r="A180" s="25">
        <v>3</v>
      </c>
      <c r="B180" s="9" t="s">
        <v>485</v>
      </c>
      <c r="C180" s="9" t="s">
        <v>3101</v>
      </c>
      <c r="D180" s="9" t="s">
        <v>2282</v>
      </c>
      <c r="E180" s="9" t="s">
        <v>507</v>
      </c>
      <c r="F180" s="14" t="s">
        <v>2708</v>
      </c>
      <c r="G180" s="9" t="s">
        <v>10</v>
      </c>
      <c r="H180" s="9" t="s">
        <v>37</v>
      </c>
      <c r="I180" s="9">
        <v>1</v>
      </c>
      <c r="J180" s="9">
        <v>70</v>
      </c>
      <c r="K180" s="9">
        <f t="shared" si="10"/>
        <v>420</v>
      </c>
      <c r="L180" s="9">
        <f t="shared" si="11"/>
        <v>420</v>
      </c>
      <c r="M180" s="48">
        <v>1</v>
      </c>
      <c r="N180" s="9">
        <v>0</v>
      </c>
      <c r="O180" s="9">
        <v>70</v>
      </c>
      <c r="P180" s="9"/>
      <c r="Q180" s="9">
        <v>70</v>
      </c>
      <c r="R180" s="9"/>
      <c r="S180" s="9"/>
      <c r="T180" s="9"/>
      <c r="U180" s="55"/>
      <c r="V180" s="131">
        <f t="shared" si="13"/>
        <v>1</v>
      </c>
      <c r="W180" s="125">
        <v>1</v>
      </c>
      <c r="X180" s="14">
        <v>1</v>
      </c>
      <c r="Y180" s="9">
        <v>70</v>
      </c>
      <c r="Z180" s="9">
        <v>70</v>
      </c>
      <c r="AA180" s="9">
        <v>70</v>
      </c>
      <c r="AB180" s="9">
        <v>70</v>
      </c>
      <c r="AC180" s="9">
        <v>70</v>
      </c>
      <c r="AD180" s="9">
        <v>70</v>
      </c>
      <c r="AE180" s="9" t="s">
        <v>509</v>
      </c>
      <c r="AF180" s="26">
        <v>70</v>
      </c>
      <c r="AG180" s="56">
        <v>26.151499999999999</v>
      </c>
      <c r="AH180" s="9">
        <v>-81.794700000000006</v>
      </c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</row>
    <row r="181" spans="1:59" x14ac:dyDescent="0.25">
      <c r="A181" s="25">
        <v>398</v>
      </c>
      <c r="B181" s="9" t="s">
        <v>485</v>
      </c>
      <c r="C181" s="9" t="s">
        <v>3101</v>
      </c>
      <c r="D181" s="9" t="s">
        <v>2282</v>
      </c>
      <c r="E181" s="9" t="s">
        <v>510</v>
      </c>
      <c r="F181" s="14" t="s">
        <v>2655</v>
      </c>
      <c r="G181" s="9" t="s">
        <v>10</v>
      </c>
      <c r="H181" s="9" t="s">
        <v>37</v>
      </c>
      <c r="I181" s="9">
        <v>1</v>
      </c>
      <c r="J181" s="9">
        <v>72</v>
      </c>
      <c r="K181" s="9">
        <f t="shared" si="10"/>
        <v>432</v>
      </c>
      <c r="L181" s="9">
        <f t="shared" si="11"/>
        <v>413</v>
      </c>
      <c r="M181" s="48">
        <v>0.95601851851851849</v>
      </c>
      <c r="N181" s="9">
        <v>0</v>
      </c>
      <c r="O181" s="9">
        <v>72</v>
      </c>
      <c r="P181" s="9"/>
      <c r="Q181" s="9">
        <v>72</v>
      </c>
      <c r="R181" s="9"/>
      <c r="S181" s="9"/>
      <c r="T181" s="9"/>
      <c r="U181" s="55"/>
      <c r="V181" s="131">
        <f t="shared" si="13"/>
        <v>0.95601851851851849</v>
      </c>
      <c r="W181" s="125">
        <v>0.98380000000000001</v>
      </c>
      <c r="X181" s="14">
        <v>0.97450000000000003</v>
      </c>
      <c r="Y181" s="9">
        <v>66</v>
      </c>
      <c r="Z181" s="9">
        <v>68</v>
      </c>
      <c r="AA181" s="9">
        <v>68</v>
      </c>
      <c r="AB181" s="9">
        <v>69</v>
      </c>
      <c r="AC181" s="9">
        <v>71</v>
      </c>
      <c r="AD181" s="9">
        <v>71</v>
      </c>
      <c r="AE181" s="9" t="s">
        <v>511</v>
      </c>
      <c r="AF181" s="26"/>
      <c r="AG181" s="56">
        <v>26.15</v>
      </c>
      <c r="AH181" s="9">
        <v>-81.793499999999995</v>
      </c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</row>
    <row r="182" spans="1:59" x14ac:dyDescent="0.25">
      <c r="A182" s="25">
        <v>463</v>
      </c>
      <c r="B182" s="9" t="s">
        <v>485</v>
      </c>
      <c r="C182" s="9" t="s">
        <v>3101</v>
      </c>
      <c r="D182" s="9" t="s">
        <v>2282</v>
      </c>
      <c r="E182" s="9" t="s">
        <v>512</v>
      </c>
      <c r="F182" s="14" t="s">
        <v>2664</v>
      </c>
      <c r="G182" s="9" t="s">
        <v>10</v>
      </c>
      <c r="H182" s="9" t="s">
        <v>37</v>
      </c>
      <c r="I182" s="9">
        <v>1</v>
      </c>
      <c r="J182" s="9">
        <v>78</v>
      </c>
      <c r="K182" s="9">
        <f t="shared" si="10"/>
        <v>468</v>
      </c>
      <c r="L182" s="9">
        <f t="shared" si="11"/>
        <v>452</v>
      </c>
      <c r="M182" s="48">
        <v>0.96581196581196582</v>
      </c>
      <c r="N182" s="9">
        <v>0</v>
      </c>
      <c r="O182" s="9">
        <v>78</v>
      </c>
      <c r="P182" s="9"/>
      <c r="Q182" s="9">
        <v>78</v>
      </c>
      <c r="R182" s="9"/>
      <c r="S182" s="9"/>
      <c r="T182" s="9"/>
      <c r="U182" s="55"/>
      <c r="V182" s="131">
        <f t="shared" si="13"/>
        <v>0.96581196581196582</v>
      </c>
      <c r="W182" s="125">
        <v>1</v>
      </c>
      <c r="X182" s="14">
        <v>0.99229999999999996</v>
      </c>
      <c r="Y182" s="9">
        <v>77</v>
      </c>
      <c r="Z182" s="9">
        <v>76</v>
      </c>
      <c r="AA182" s="9">
        <v>76</v>
      </c>
      <c r="AB182" s="9">
        <v>75</v>
      </c>
      <c r="AC182" s="9">
        <v>74</v>
      </c>
      <c r="AD182" s="9">
        <v>74</v>
      </c>
      <c r="AE182" s="9" t="s">
        <v>513</v>
      </c>
      <c r="AF182" s="26"/>
      <c r="AG182" s="56">
        <v>26.198899999999998</v>
      </c>
      <c r="AH182" s="9">
        <v>-81.718400000000003</v>
      </c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</row>
    <row r="183" spans="1:59" x14ac:dyDescent="0.25">
      <c r="A183" s="25">
        <v>1017</v>
      </c>
      <c r="B183" s="9" t="s">
        <v>485</v>
      </c>
      <c r="C183" s="9" t="s">
        <v>3101</v>
      </c>
      <c r="D183" s="9" t="s">
        <v>2282</v>
      </c>
      <c r="E183" s="9" t="s">
        <v>516</v>
      </c>
      <c r="F183" s="14" t="s">
        <v>2889</v>
      </c>
      <c r="G183" s="9" t="s">
        <v>10</v>
      </c>
      <c r="H183" s="9" t="s">
        <v>37</v>
      </c>
      <c r="I183" s="9">
        <v>1</v>
      </c>
      <c r="J183" s="9">
        <v>264</v>
      </c>
      <c r="K183" s="9">
        <f t="shared" si="10"/>
        <v>1584</v>
      </c>
      <c r="L183" s="9">
        <f t="shared" si="11"/>
        <v>1567</v>
      </c>
      <c r="M183" s="48">
        <v>0.9892676767676768</v>
      </c>
      <c r="N183" s="9">
        <v>0</v>
      </c>
      <c r="O183" s="9">
        <v>264</v>
      </c>
      <c r="P183" s="9"/>
      <c r="Q183" s="9">
        <v>264</v>
      </c>
      <c r="R183" s="9"/>
      <c r="S183" s="9"/>
      <c r="T183" s="9">
        <v>27</v>
      </c>
      <c r="U183" s="55"/>
      <c r="V183" s="131">
        <f t="shared" si="13"/>
        <v>0.9892676767676768</v>
      </c>
      <c r="W183" s="125">
        <v>0.99050000000000005</v>
      </c>
      <c r="X183" s="14">
        <v>0.98550000000000004</v>
      </c>
      <c r="Y183" s="9">
        <v>260</v>
      </c>
      <c r="Z183" s="9">
        <v>262</v>
      </c>
      <c r="AA183" s="9">
        <v>260</v>
      </c>
      <c r="AB183" s="9">
        <v>261</v>
      </c>
      <c r="AC183" s="9">
        <v>261</v>
      </c>
      <c r="AD183" s="9">
        <v>263</v>
      </c>
      <c r="AE183" s="9" t="s">
        <v>478</v>
      </c>
      <c r="AF183" s="26"/>
      <c r="AG183" s="56">
        <v>26.166599999999999</v>
      </c>
      <c r="AH183" s="9">
        <v>-81.69</v>
      </c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</row>
    <row r="184" spans="1:59" x14ac:dyDescent="0.25">
      <c r="A184" s="25">
        <v>557</v>
      </c>
      <c r="B184" s="9" t="s">
        <v>485</v>
      </c>
      <c r="C184" s="9" t="s">
        <v>3101</v>
      </c>
      <c r="D184" s="9" t="s">
        <v>2282</v>
      </c>
      <c r="E184" s="9" t="s">
        <v>518</v>
      </c>
      <c r="F184" s="14" t="s">
        <v>2665</v>
      </c>
      <c r="G184" s="9" t="s">
        <v>10</v>
      </c>
      <c r="H184" s="9" t="s">
        <v>37</v>
      </c>
      <c r="I184" s="9">
        <v>1</v>
      </c>
      <c r="J184" s="9">
        <v>160</v>
      </c>
      <c r="K184" s="9">
        <f t="shared" si="10"/>
        <v>0</v>
      </c>
      <c r="L184" s="9">
        <f t="shared" si="11"/>
        <v>0</v>
      </c>
      <c r="M184" s="42">
        <v>0</v>
      </c>
      <c r="N184" s="9">
        <v>0</v>
      </c>
      <c r="O184" s="9">
        <v>160</v>
      </c>
      <c r="P184" s="9"/>
      <c r="Q184" s="9">
        <v>160</v>
      </c>
      <c r="R184" s="9"/>
      <c r="S184" s="9"/>
      <c r="T184" s="9"/>
      <c r="U184" s="55"/>
      <c r="V184" s="131"/>
      <c r="W184" s="125">
        <v>0.97809999999999997</v>
      </c>
      <c r="X184" s="14">
        <v>0.97130000000000005</v>
      </c>
      <c r="Y184" s="9"/>
      <c r="Z184" s="9"/>
      <c r="AA184" s="9"/>
      <c r="AB184" s="9"/>
      <c r="AC184" s="9"/>
      <c r="AD184" s="9"/>
      <c r="AE184" s="9" t="s">
        <v>520</v>
      </c>
      <c r="AF184" s="26"/>
      <c r="AG184" s="56">
        <v>26.4161</v>
      </c>
      <c r="AH184" s="9">
        <v>-81.421400000000006</v>
      </c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/>
      <c r="BE184" s="88"/>
      <c r="BF184" s="88"/>
      <c r="BG184" s="88"/>
    </row>
    <row r="185" spans="1:59" x14ac:dyDescent="0.25">
      <c r="A185" s="25">
        <v>583</v>
      </c>
      <c r="B185" s="9" t="s">
        <v>485</v>
      </c>
      <c r="C185" s="9" t="s">
        <v>3101</v>
      </c>
      <c r="D185" s="9" t="s">
        <v>2282</v>
      </c>
      <c r="E185" s="9" t="s">
        <v>521</v>
      </c>
      <c r="F185" s="14" t="s">
        <v>2989</v>
      </c>
      <c r="G185" s="9" t="s">
        <v>10</v>
      </c>
      <c r="H185" s="9" t="s">
        <v>37</v>
      </c>
      <c r="I185" s="9">
        <v>1</v>
      </c>
      <c r="J185" s="9">
        <v>176</v>
      </c>
      <c r="K185" s="9">
        <f t="shared" si="10"/>
        <v>1056</v>
      </c>
      <c r="L185" s="9">
        <f t="shared" si="11"/>
        <v>1051</v>
      </c>
      <c r="M185" s="48">
        <v>0.99526515151515149</v>
      </c>
      <c r="N185" s="9">
        <v>0</v>
      </c>
      <c r="O185" s="9">
        <v>176</v>
      </c>
      <c r="P185" s="9"/>
      <c r="Q185" s="9">
        <v>176</v>
      </c>
      <c r="R185" s="9"/>
      <c r="S185" s="9"/>
      <c r="T185" s="9"/>
      <c r="U185" s="55"/>
      <c r="V185" s="131">
        <f t="shared" ref="V185:V205" si="14">(Y185+Z185+AA185+AB185+AC185+AD185)/(J185*COUNTA(Y185,Z185,AA185,AB185,AC185,AD185))</f>
        <v>0.99526515151515149</v>
      </c>
      <c r="W185" s="125">
        <v>0.99339999999999995</v>
      </c>
      <c r="X185" s="14">
        <v>0.98860000000000003</v>
      </c>
      <c r="Y185" s="9">
        <v>174</v>
      </c>
      <c r="Z185" s="9">
        <v>176</v>
      </c>
      <c r="AA185" s="9">
        <v>175</v>
      </c>
      <c r="AB185" s="9">
        <v>176</v>
      </c>
      <c r="AC185" s="9">
        <v>176</v>
      </c>
      <c r="AD185" s="9">
        <v>174</v>
      </c>
      <c r="AE185" s="9" t="s">
        <v>111</v>
      </c>
      <c r="AF185" s="26"/>
      <c r="AG185" s="56">
        <v>26.139199999999999</v>
      </c>
      <c r="AH185" s="9">
        <v>-81.739500000000007</v>
      </c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/>
      <c r="BE185" s="88"/>
      <c r="BF185" s="88"/>
      <c r="BG185" s="88"/>
    </row>
    <row r="186" spans="1:59" x14ac:dyDescent="0.25">
      <c r="A186" s="25">
        <v>732</v>
      </c>
      <c r="B186" s="9" t="s">
        <v>485</v>
      </c>
      <c r="C186" s="9" t="s">
        <v>3101</v>
      </c>
      <c r="D186" s="9" t="s">
        <v>2282</v>
      </c>
      <c r="E186" s="9" t="s">
        <v>522</v>
      </c>
      <c r="F186" s="14" t="s">
        <v>2679</v>
      </c>
      <c r="G186" s="9" t="s">
        <v>10</v>
      </c>
      <c r="H186" s="9" t="s">
        <v>37</v>
      </c>
      <c r="I186" s="9">
        <v>1</v>
      </c>
      <c r="J186" s="9">
        <v>140</v>
      </c>
      <c r="K186" s="9">
        <f t="shared" si="10"/>
        <v>840</v>
      </c>
      <c r="L186" s="9">
        <f t="shared" si="11"/>
        <v>830</v>
      </c>
      <c r="M186" s="48">
        <v>0.98809523809523814</v>
      </c>
      <c r="N186" s="9">
        <v>0</v>
      </c>
      <c r="O186" s="9">
        <v>140</v>
      </c>
      <c r="P186" s="9"/>
      <c r="Q186" s="9">
        <v>140</v>
      </c>
      <c r="R186" s="9"/>
      <c r="S186" s="9"/>
      <c r="T186" s="9"/>
      <c r="U186" s="55"/>
      <c r="V186" s="131">
        <f t="shared" si="14"/>
        <v>0.98809523809523814</v>
      </c>
      <c r="W186" s="125">
        <v>0.97260000000000002</v>
      </c>
      <c r="X186" s="14">
        <v>0.97619999999999996</v>
      </c>
      <c r="Y186" s="9">
        <v>135</v>
      </c>
      <c r="Z186" s="9">
        <v>138</v>
      </c>
      <c r="AA186" s="9">
        <v>139</v>
      </c>
      <c r="AB186" s="9">
        <v>139</v>
      </c>
      <c r="AC186" s="9">
        <v>140</v>
      </c>
      <c r="AD186" s="9">
        <v>139</v>
      </c>
      <c r="AE186" s="9"/>
      <c r="AF186" s="26"/>
      <c r="AG186" s="56">
        <v>26.155200000000001</v>
      </c>
      <c r="AH186" s="9">
        <v>-81.6935</v>
      </c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</row>
    <row r="187" spans="1:59" x14ac:dyDescent="0.25">
      <c r="A187" s="25">
        <v>818</v>
      </c>
      <c r="B187" s="9" t="s">
        <v>485</v>
      </c>
      <c r="C187" s="9" t="s">
        <v>3101</v>
      </c>
      <c r="D187" s="9" t="s">
        <v>2282</v>
      </c>
      <c r="E187" s="9" t="s">
        <v>525</v>
      </c>
      <c r="F187" s="14" t="s">
        <v>2664</v>
      </c>
      <c r="G187" s="9" t="s">
        <v>10</v>
      </c>
      <c r="H187" s="9" t="s">
        <v>37</v>
      </c>
      <c r="I187" s="9">
        <v>1</v>
      </c>
      <c r="J187" s="9">
        <v>45</v>
      </c>
      <c r="K187" s="9">
        <f t="shared" si="10"/>
        <v>270</v>
      </c>
      <c r="L187" s="9">
        <f t="shared" si="11"/>
        <v>266</v>
      </c>
      <c r="M187" s="48">
        <v>0.98518518518518516</v>
      </c>
      <c r="N187" s="9">
        <v>0</v>
      </c>
      <c r="O187" s="9">
        <v>45</v>
      </c>
      <c r="P187" s="9"/>
      <c r="Q187" s="9">
        <v>45</v>
      </c>
      <c r="R187" s="9"/>
      <c r="S187" s="9"/>
      <c r="T187" s="9"/>
      <c r="U187" s="55"/>
      <c r="V187" s="131">
        <f t="shared" si="14"/>
        <v>0.98518518518518516</v>
      </c>
      <c r="W187" s="125">
        <v>1</v>
      </c>
      <c r="X187" s="14">
        <v>1</v>
      </c>
      <c r="Y187" s="9">
        <v>43</v>
      </c>
      <c r="Z187" s="9">
        <v>44</v>
      </c>
      <c r="AA187" s="9">
        <v>44</v>
      </c>
      <c r="AB187" s="9">
        <v>45</v>
      </c>
      <c r="AC187" s="9">
        <v>45</v>
      </c>
      <c r="AD187" s="9">
        <v>45</v>
      </c>
      <c r="AE187" s="9" t="s">
        <v>471</v>
      </c>
      <c r="AF187" s="26">
        <v>45</v>
      </c>
      <c r="AG187" s="56">
        <v>26.430800000000001</v>
      </c>
      <c r="AH187" s="9">
        <v>-81.447500000000005</v>
      </c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</row>
    <row r="188" spans="1:59" x14ac:dyDescent="0.25">
      <c r="A188" s="25">
        <v>1303</v>
      </c>
      <c r="B188" s="9" t="s">
        <v>485</v>
      </c>
      <c r="C188" s="9" t="s">
        <v>3101</v>
      </c>
      <c r="D188" s="9" t="s">
        <v>2282</v>
      </c>
      <c r="E188" s="9" t="s">
        <v>526</v>
      </c>
      <c r="F188" s="14" t="s">
        <v>2768</v>
      </c>
      <c r="G188" s="9" t="s">
        <v>10</v>
      </c>
      <c r="H188" s="9" t="s">
        <v>37</v>
      </c>
      <c r="I188" s="9">
        <v>1</v>
      </c>
      <c r="J188" s="9">
        <v>140</v>
      </c>
      <c r="K188" s="9">
        <f t="shared" si="10"/>
        <v>840</v>
      </c>
      <c r="L188" s="9">
        <f t="shared" si="11"/>
        <v>835</v>
      </c>
      <c r="M188" s="48">
        <v>0.99404761904761907</v>
      </c>
      <c r="N188" s="9">
        <v>0</v>
      </c>
      <c r="O188" s="9">
        <v>140</v>
      </c>
      <c r="P188" s="9"/>
      <c r="Q188" s="9">
        <v>140</v>
      </c>
      <c r="R188" s="9"/>
      <c r="S188" s="9"/>
      <c r="T188" s="9"/>
      <c r="U188" s="55"/>
      <c r="V188" s="131">
        <f t="shared" si="14"/>
        <v>0.99404761904761907</v>
      </c>
      <c r="W188" s="125">
        <v>0.99399999999999999</v>
      </c>
      <c r="X188" s="14">
        <v>0.9929</v>
      </c>
      <c r="Y188" s="9">
        <v>140</v>
      </c>
      <c r="Z188" s="9">
        <v>140</v>
      </c>
      <c r="AA188" s="9">
        <v>140</v>
      </c>
      <c r="AB188" s="9">
        <v>140</v>
      </c>
      <c r="AC188" s="9">
        <v>138</v>
      </c>
      <c r="AD188" s="9">
        <v>137</v>
      </c>
      <c r="AE188" s="9" t="s">
        <v>104</v>
      </c>
      <c r="AF188" s="26"/>
      <c r="AG188" s="56">
        <v>26.267800000000001</v>
      </c>
      <c r="AH188" s="9">
        <v>-81.746799999999993</v>
      </c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</row>
    <row r="189" spans="1:59" x14ac:dyDescent="0.25">
      <c r="A189" s="25">
        <v>1586</v>
      </c>
      <c r="B189" s="9" t="s">
        <v>485</v>
      </c>
      <c r="C189" s="9" t="s">
        <v>3101</v>
      </c>
      <c r="D189" s="9" t="s">
        <v>2282</v>
      </c>
      <c r="E189" s="9" t="s">
        <v>528</v>
      </c>
      <c r="F189" s="14" t="s">
        <v>2743</v>
      </c>
      <c r="G189" s="9" t="s">
        <v>10</v>
      </c>
      <c r="H189" s="9" t="s">
        <v>37</v>
      </c>
      <c r="I189" s="9">
        <v>1</v>
      </c>
      <c r="J189" s="9">
        <v>276</v>
      </c>
      <c r="K189" s="9">
        <f t="shared" si="10"/>
        <v>1656</v>
      </c>
      <c r="L189" s="9">
        <f t="shared" si="11"/>
        <v>1647</v>
      </c>
      <c r="M189" s="48">
        <v>0.99456521739130432</v>
      </c>
      <c r="N189" s="9">
        <v>0</v>
      </c>
      <c r="O189" s="9">
        <v>276</v>
      </c>
      <c r="P189" s="9"/>
      <c r="Q189" s="9">
        <v>276</v>
      </c>
      <c r="R189" s="9"/>
      <c r="S189" s="9"/>
      <c r="T189" s="9"/>
      <c r="U189" s="55"/>
      <c r="V189" s="131">
        <f t="shared" si="14"/>
        <v>0.99456521739130432</v>
      </c>
      <c r="W189" s="125">
        <v>0.99939999999999996</v>
      </c>
      <c r="X189" s="14">
        <v>0.99519999999999997</v>
      </c>
      <c r="Y189" s="9">
        <v>275</v>
      </c>
      <c r="Z189" s="9">
        <v>272</v>
      </c>
      <c r="AA189" s="9">
        <v>274</v>
      </c>
      <c r="AB189" s="9">
        <v>276</v>
      </c>
      <c r="AC189" s="9">
        <v>275</v>
      </c>
      <c r="AD189" s="9">
        <v>275</v>
      </c>
      <c r="AE189" s="9" t="s">
        <v>104</v>
      </c>
      <c r="AF189" s="26"/>
      <c r="AG189" s="56">
        <v>26.2669</v>
      </c>
      <c r="AH189" s="9">
        <v>-81.744900000000001</v>
      </c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</row>
    <row r="190" spans="1:59" x14ac:dyDescent="0.25">
      <c r="A190" s="25">
        <v>1018</v>
      </c>
      <c r="B190" s="9" t="s">
        <v>485</v>
      </c>
      <c r="C190" s="9" t="s">
        <v>3101</v>
      </c>
      <c r="D190" s="9" t="s">
        <v>2282</v>
      </c>
      <c r="E190" s="9" t="s">
        <v>531</v>
      </c>
      <c r="F190" s="14" t="s">
        <v>2685</v>
      </c>
      <c r="G190" s="9" t="s">
        <v>10</v>
      </c>
      <c r="H190" s="9" t="s">
        <v>37</v>
      </c>
      <c r="I190" s="9">
        <v>1</v>
      </c>
      <c r="J190" s="9">
        <v>298</v>
      </c>
      <c r="K190" s="9">
        <f t="shared" si="10"/>
        <v>1788</v>
      </c>
      <c r="L190" s="9">
        <f t="shared" si="11"/>
        <v>1762</v>
      </c>
      <c r="M190" s="48">
        <v>0.9854586129753915</v>
      </c>
      <c r="N190" s="9">
        <v>0</v>
      </c>
      <c r="O190" s="9">
        <v>298</v>
      </c>
      <c r="P190" s="9"/>
      <c r="Q190" s="9">
        <v>298</v>
      </c>
      <c r="R190" s="9"/>
      <c r="S190" s="9"/>
      <c r="T190" s="9">
        <v>27</v>
      </c>
      <c r="U190" s="55"/>
      <c r="V190" s="131">
        <f t="shared" si="14"/>
        <v>0.9854586129753915</v>
      </c>
      <c r="W190" s="125">
        <v>0.97929999999999995</v>
      </c>
      <c r="X190" s="14">
        <v>0.94969999999999999</v>
      </c>
      <c r="Y190" s="9">
        <v>291</v>
      </c>
      <c r="Z190" s="9">
        <v>293</v>
      </c>
      <c r="AA190" s="9">
        <v>296</v>
      </c>
      <c r="AB190" s="9">
        <v>295</v>
      </c>
      <c r="AC190" s="9">
        <v>292</v>
      </c>
      <c r="AD190" s="9">
        <v>295</v>
      </c>
      <c r="AE190" s="9" t="s">
        <v>478</v>
      </c>
      <c r="AF190" s="26"/>
      <c r="AG190" s="56">
        <v>26.161300000000001</v>
      </c>
      <c r="AH190" s="9">
        <v>-81.693700000000007</v>
      </c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</row>
    <row r="191" spans="1:59" x14ac:dyDescent="0.25">
      <c r="A191" s="25">
        <v>901</v>
      </c>
      <c r="B191" s="9" t="s">
        <v>485</v>
      </c>
      <c r="C191" s="9" t="s">
        <v>3101</v>
      </c>
      <c r="D191" s="9" t="s">
        <v>2282</v>
      </c>
      <c r="E191" s="9" t="s">
        <v>533</v>
      </c>
      <c r="F191" s="14" t="s">
        <v>2997</v>
      </c>
      <c r="G191" s="9" t="s">
        <v>10</v>
      </c>
      <c r="H191" s="9" t="s">
        <v>37</v>
      </c>
      <c r="I191" s="9">
        <v>1</v>
      </c>
      <c r="J191" s="9">
        <v>235</v>
      </c>
      <c r="K191" s="9">
        <f t="shared" si="10"/>
        <v>1175</v>
      </c>
      <c r="L191" s="9">
        <f t="shared" si="11"/>
        <v>1120</v>
      </c>
      <c r="M191" s="48">
        <v>0.95319148936170217</v>
      </c>
      <c r="N191" s="9">
        <v>0</v>
      </c>
      <c r="O191" s="9">
        <v>235</v>
      </c>
      <c r="P191" s="9"/>
      <c r="Q191" s="9">
        <v>235</v>
      </c>
      <c r="R191" s="9"/>
      <c r="S191" s="9"/>
      <c r="T191" s="9"/>
      <c r="U191" s="55"/>
      <c r="V191" s="131">
        <f t="shared" si="14"/>
        <v>0.95319148936170217</v>
      </c>
      <c r="W191" s="125">
        <v>0.94889999999999997</v>
      </c>
      <c r="X191" s="14">
        <v>0.94540000000000002</v>
      </c>
      <c r="Y191" s="9">
        <v>217</v>
      </c>
      <c r="Z191" s="9">
        <v>225</v>
      </c>
      <c r="AA191" s="9">
        <v>224</v>
      </c>
      <c r="AB191" s="9">
        <v>228</v>
      </c>
      <c r="AC191" s="9">
        <v>226</v>
      </c>
      <c r="AD191" s="9"/>
      <c r="AE191" s="9" t="s">
        <v>511</v>
      </c>
      <c r="AF191" s="26"/>
      <c r="AG191" s="56">
        <v>26.152899999999999</v>
      </c>
      <c r="AH191" s="9">
        <v>-81.715500000000006</v>
      </c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</row>
    <row r="192" spans="1:59" x14ac:dyDescent="0.25">
      <c r="A192" s="25">
        <v>957</v>
      </c>
      <c r="B192" s="9" t="s">
        <v>485</v>
      </c>
      <c r="C192" s="9" t="s">
        <v>3101</v>
      </c>
      <c r="D192" s="9" t="s">
        <v>2282</v>
      </c>
      <c r="E192" s="9" t="s">
        <v>535</v>
      </c>
      <c r="F192" s="14" t="s">
        <v>2890</v>
      </c>
      <c r="G192" s="9" t="s">
        <v>10</v>
      </c>
      <c r="H192" s="9" t="s">
        <v>37</v>
      </c>
      <c r="I192" s="9">
        <v>1</v>
      </c>
      <c r="J192" s="9">
        <v>240</v>
      </c>
      <c r="K192" s="9">
        <f t="shared" si="10"/>
        <v>1440</v>
      </c>
      <c r="L192" s="9">
        <f t="shared" si="11"/>
        <v>1422</v>
      </c>
      <c r="M192" s="48">
        <v>0.98750000000000004</v>
      </c>
      <c r="N192" s="9">
        <v>0</v>
      </c>
      <c r="O192" s="9">
        <v>240</v>
      </c>
      <c r="P192" s="9"/>
      <c r="Q192" s="9">
        <v>240</v>
      </c>
      <c r="R192" s="9"/>
      <c r="S192" s="9"/>
      <c r="T192" s="9"/>
      <c r="U192" s="55"/>
      <c r="V192" s="131">
        <f t="shared" si="14"/>
        <v>0.98750000000000004</v>
      </c>
      <c r="W192" s="125">
        <v>0.98609999999999998</v>
      </c>
      <c r="X192" s="14">
        <v>0.97360000000000002</v>
      </c>
      <c r="Y192" s="9">
        <v>234</v>
      </c>
      <c r="Z192" s="9">
        <v>239</v>
      </c>
      <c r="AA192" s="9">
        <v>237</v>
      </c>
      <c r="AB192" s="9">
        <v>237</v>
      </c>
      <c r="AC192" s="9">
        <v>239</v>
      </c>
      <c r="AD192" s="9">
        <v>236</v>
      </c>
      <c r="AE192" s="9" t="s">
        <v>206</v>
      </c>
      <c r="AF192" s="26"/>
      <c r="AG192" s="56">
        <v>26.079000000000001</v>
      </c>
      <c r="AH192" s="9">
        <v>-81.720399999999998</v>
      </c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/>
      <c r="BE192" s="88"/>
      <c r="BF192" s="88"/>
      <c r="BG192" s="88"/>
    </row>
    <row r="193" spans="1:59" x14ac:dyDescent="0.25">
      <c r="A193" s="25">
        <v>960</v>
      </c>
      <c r="B193" s="9" t="s">
        <v>485</v>
      </c>
      <c r="C193" s="9" t="s">
        <v>3101</v>
      </c>
      <c r="D193" s="9" t="s">
        <v>2282</v>
      </c>
      <c r="E193" s="9" t="s">
        <v>539</v>
      </c>
      <c r="F193" s="14" t="s">
        <v>2683</v>
      </c>
      <c r="G193" s="9" t="s">
        <v>10</v>
      </c>
      <c r="H193" s="9" t="s">
        <v>37</v>
      </c>
      <c r="I193" s="9">
        <v>1</v>
      </c>
      <c r="J193" s="9">
        <v>104</v>
      </c>
      <c r="K193" s="9">
        <f t="shared" si="10"/>
        <v>624</v>
      </c>
      <c r="L193" s="9">
        <f t="shared" si="11"/>
        <v>624</v>
      </c>
      <c r="M193" s="48">
        <v>1</v>
      </c>
      <c r="N193" s="9">
        <v>0</v>
      </c>
      <c r="O193" s="9">
        <v>104</v>
      </c>
      <c r="P193" s="9"/>
      <c r="Q193" s="9">
        <v>104</v>
      </c>
      <c r="R193" s="9"/>
      <c r="S193" s="9"/>
      <c r="T193" s="9"/>
      <c r="U193" s="55"/>
      <c r="V193" s="131">
        <f t="shared" si="14"/>
        <v>1</v>
      </c>
      <c r="W193" s="125">
        <v>1</v>
      </c>
      <c r="X193" s="14">
        <v>1</v>
      </c>
      <c r="Y193" s="9">
        <v>104</v>
      </c>
      <c r="Z193" s="9">
        <v>104</v>
      </c>
      <c r="AA193" s="9">
        <v>104</v>
      </c>
      <c r="AB193" s="9">
        <v>104</v>
      </c>
      <c r="AC193" s="9">
        <v>104</v>
      </c>
      <c r="AD193" s="9">
        <v>104</v>
      </c>
      <c r="AE193" s="9" t="s">
        <v>540</v>
      </c>
      <c r="AF193" s="26"/>
      <c r="AG193" s="56">
        <v>26.136900000000001</v>
      </c>
      <c r="AH193" s="9">
        <v>-81.774299999999997</v>
      </c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</row>
    <row r="194" spans="1:59" x14ac:dyDescent="0.25">
      <c r="A194" s="25">
        <v>982</v>
      </c>
      <c r="B194" s="9" t="s">
        <v>485</v>
      </c>
      <c r="C194" s="9" t="s">
        <v>3101</v>
      </c>
      <c r="D194" s="9" t="s">
        <v>2282</v>
      </c>
      <c r="E194" s="9" t="s">
        <v>541</v>
      </c>
      <c r="F194" s="14" t="s">
        <v>2769</v>
      </c>
      <c r="G194" s="9" t="s">
        <v>10</v>
      </c>
      <c r="H194" s="9" t="s">
        <v>37</v>
      </c>
      <c r="I194" s="9">
        <v>1</v>
      </c>
      <c r="J194" s="9">
        <v>120</v>
      </c>
      <c r="K194" s="9">
        <f t="shared" ref="K194:K257" si="15">COUNTA(Y194:AD194)*J194</f>
        <v>720</v>
      </c>
      <c r="L194" s="9">
        <f t="shared" ref="L194:L257" si="16">SUM(Y194:AD194)</f>
        <v>712</v>
      </c>
      <c r="M194" s="48">
        <v>0.98888888888888893</v>
      </c>
      <c r="N194" s="9">
        <v>0</v>
      </c>
      <c r="O194" s="9">
        <v>120</v>
      </c>
      <c r="P194" s="9"/>
      <c r="Q194" s="9">
        <v>120</v>
      </c>
      <c r="R194" s="9"/>
      <c r="S194" s="9"/>
      <c r="T194" s="9"/>
      <c r="U194" s="55"/>
      <c r="V194" s="131">
        <f t="shared" si="14"/>
        <v>0.98888888888888893</v>
      </c>
      <c r="W194" s="125">
        <v>0.9556</v>
      </c>
      <c r="X194" s="14">
        <v>0.95830000000000004</v>
      </c>
      <c r="Y194" s="9">
        <v>119</v>
      </c>
      <c r="Z194" s="9">
        <v>120</v>
      </c>
      <c r="AA194" s="9">
        <v>119</v>
      </c>
      <c r="AB194" s="9">
        <v>118</v>
      </c>
      <c r="AC194" s="9">
        <v>118</v>
      </c>
      <c r="AD194" s="9">
        <v>118</v>
      </c>
      <c r="AE194" s="9" t="s">
        <v>511</v>
      </c>
      <c r="AF194" s="26"/>
      <c r="AG194" s="56">
        <v>26.271599999999999</v>
      </c>
      <c r="AH194" s="9">
        <v>-81.753399999999999</v>
      </c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/>
      <c r="BE194" s="88"/>
      <c r="BF194" s="88"/>
      <c r="BG194" s="88"/>
    </row>
    <row r="195" spans="1:59" x14ac:dyDescent="0.25">
      <c r="A195" s="25">
        <v>1449</v>
      </c>
      <c r="B195" s="9" t="s">
        <v>485</v>
      </c>
      <c r="C195" s="9" t="s">
        <v>3102</v>
      </c>
      <c r="D195" s="9" t="s">
        <v>2288</v>
      </c>
      <c r="E195" s="9" t="s">
        <v>498</v>
      </c>
      <c r="F195" s="14" t="s">
        <v>2651</v>
      </c>
      <c r="G195" s="9" t="s">
        <v>499</v>
      </c>
      <c r="H195" s="9" t="s">
        <v>37</v>
      </c>
      <c r="I195" s="9">
        <v>1</v>
      </c>
      <c r="J195" s="9">
        <v>51</v>
      </c>
      <c r="K195" s="9">
        <f t="shared" si="15"/>
        <v>255</v>
      </c>
      <c r="L195" s="9">
        <f t="shared" si="16"/>
        <v>238</v>
      </c>
      <c r="M195" s="48">
        <v>0.93333333333333335</v>
      </c>
      <c r="N195" s="9">
        <v>0</v>
      </c>
      <c r="O195" s="9">
        <v>51</v>
      </c>
      <c r="P195" s="9"/>
      <c r="Q195" s="9"/>
      <c r="R195" s="9">
        <v>51</v>
      </c>
      <c r="S195" s="9"/>
      <c r="T195" s="9"/>
      <c r="U195" s="55"/>
      <c r="V195" s="131">
        <f t="shared" si="14"/>
        <v>0.93333333333333335</v>
      </c>
      <c r="W195" s="125">
        <v>0.95750000000000002</v>
      </c>
      <c r="X195" s="14">
        <v>0.96079999999999999</v>
      </c>
      <c r="Y195" s="9">
        <v>47</v>
      </c>
      <c r="Z195" s="9"/>
      <c r="AA195" s="9">
        <v>49</v>
      </c>
      <c r="AB195" s="9">
        <v>47</v>
      </c>
      <c r="AC195" s="9">
        <v>47</v>
      </c>
      <c r="AD195" s="9">
        <v>48</v>
      </c>
      <c r="AE195" s="9" t="s">
        <v>500</v>
      </c>
      <c r="AF195" s="26">
        <v>49</v>
      </c>
      <c r="AG195" s="56">
        <v>26.422150999999999</v>
      </c>
      <c r="AH195" s="9">
        <v>-81.424383000000006</v>
      </c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</row>
    <row r="196" spans="1:59" x14ac:dyDescent="0.25">
      <c r="A196" s="25">
        <v>2432</v>
      </c>
      <c r="B196" s="9" t="s">
        <v>485</v>
      </c>
      <c r="C196" s="9" t="s">
        <v>3102</v>
      </c>
      <c r="D196" s="9" t="s">
        <v>2288</v>
      </c>
      <c r="E196" s="9" t="s">
        <v>504</v>
      </c>
      <c r="F196" s="14" t="s">
        <v>2770</v>
      </c>
      <c r="G196" s="9" t="s">
        <v>499</v>
      </c>
      <c r="H196" s="9" t="s">
        <v>37</v>
      </c>
      <c r="I196" s="9">
        <v>1</v>
      </c>
      <c r="J196" s="9">
        <v>48</v>
      </c>
      <c r="K196" s="9">
        <f t="shared" si="15"/>
        <v>288</v>
      </c>
      <c r="L196" s="9">
        <f t="shared" si="16"/>
        <v>278</v>
      </c>
      <c r="M196" s="48">
        <v>0.96527777777777779</v>
      </c>
      <c r="N196" s="9">
        <v>0</v>
      </c>
      <c r="O196" s="9">
        <v>48</v>
      </c>
      <c r="P196" s="9"/>
      <c r="Q196" s="9"/>
      <c r="R196" s="9">
        <v>48</v>
      </c>
      <c r="S196" s="9"/>
      <c r="T196" s="9"/>
      <c r="U196" s="55"/>
      <c r="V196" s="131">
        <f t="shared" si="14"/>
        <v>0.96527777777777779</v>
      </c>
      <c r="W196" s="125">
        <v>0.96879999999999999</v>
      </c>
      <c r="X196" s="14">
        <v>0.96879999999999999</v>
      </c>
      <c r="Y196" s="9">
        <v>47</v>
      </c>
      <c r="Z196" s="9">
        <v>47</v>
      </c>
      <c r="AA196" s="9">
        <v>46</v>
      </c>
      <c r="AB196" s="9">
        <v>45</v>
      </c>
      <c r="AC196" s="9">
        <v>46</v>
      </c>
      <c r="AD196" s="9">
        <v>47</v>
      </c>
      <c r="AE196" s="9" t="s">
        <v>506</v>
      </c>
      <c r="AF196" s="26">
        <v>44</v>
      </c>
      <c r="AG196" s="56">
        <v>26.425599999999999</v>
      </c>
      <c r="AH196" s="9">
        <v>-81.444900000000004</v>
      </c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</row>
    <row r="197" spans="1:59" x14ac:dyDescent="0.25">
      <c r="A197" s="25">
        <v>498</v>
      </c>
      <c r="B197" s="9" t="s">
        <v>485</v>
      </c>
      <c r="C197" s="9" t="s">
        <v>3102</v>
      </c>
      <c r="D197" s="9" t="s">
        <v>2288</v>
      </c>
      <c r="E197" s="9" t="s">
        <v>514</v>
      </c>
      <c r="F197" s="14" t="s">
        <v>2993</v>
      </c>
      <c r="G197" s="9" t="s">
        <v>499</v>
      </c>
      <c r="H197" s="9" t="s">
        <v>37</v>
      </c>
      <c r="I197" s="9">
        <v>1</v>
      </c>
      <c r="J197" s="9">
        <v>79</v>
      </c>
      <c r="K197" s="9">
        <f t="shared" si="15"/>
        <v>316</v>
      </c>
      <c r="L197" s="9">
        <f t="shared" si="16"/>
        <v>290</v>
      </c>
      <c r="M197" s="48">
        <v>1.2734177215189872</v>
      </c>
      <c r="N197" s="9">
        <v>0</v>
      </c>
      <c r="O197" s="9">
        <v>79</v>
      </c>
      <c r="P197" s="9"/>
      <c r="Q197" s="9"/>
      <c r="R197" s="9">
        <v>79</v>
      </c>
      <c r="S197" s="9"/>
      <c r="T197" s="9"/>
      <c r="U197" s="55"/>
      <c r="V197" s="131">
        <f t="shared" si="14"/>
        <v>0.91772151898734178</v>
      </c>
      <c r="W197" s="125">
        <v>0.96199999999999997</v>
      </c>
      <c r="X197" s="14">
        <v>0.94299999999999995</v>
      </c>
      <c r="Y197" s="9">
        <v>74</v>
      </c>
      <c r="Z197" s="9">
        <v>72</v>
      </c>
      <c r="AA197" s="9">
        <v>71</v>
      </c>
      <c r="AB197" s="9"/>
      <c r="AC197" s="9"/>
      <c r="AD197" s="9">
        <v>73</v>
      </c>
      <c r="AE197" s="9" t="s">
        <v>515</v>
      </c>
      <c r="AF197" s="26">
        <v>68</v>
      </c>
      <c r="AG197" s="56">
        <v>26.419899999999998</v>
      </c>
      <c r="AH197" s="9">
        <v>-81.429199999999994</v>
      </c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/>
      <c r="BD197" s="88"/>
      <c r="BE197" s="88"/>
      <c r="BF197" s="88"/>
      <c r="BG197" s="88"/>
    </row>
    <row r="198" spans="1:59" x14ac:dyDescent="0.25">
      <c r="A198" s="25">
        <v>743</v>
      </c>
      <c r="B198" s="9" t="s">
        <v>485</v>
      </c>
      <c r="C198" s="9" t="s">
        <v>3102</v>
      </c>
      <c r="D198" s="9" t="s">
        <v>2288</v>
      </c>
      <c r="E198" s="9" t="s">
        <v>523</v>
      </c>
      <c r="F198" s="14" t="s">
        <v>2771</v>
      </c>
      <c r="G198" s="9" t="s">
        <v>499</v>
      </c>
      <c r="H198" s="9" t="s">
        <v>37</v>
      </c>
      <c r="I198" s="9">
        <v>1</v>
      </c>
      <c r="J198" s="9">
        <v>41</v>
      </c>
      <c r="K198" s="9">
        <f t="shared" si="15"/>
        <v>41</v>
      </c>
      <c r="L198" s="9">
        <f t="shared" si="16"/>
        <v>39</v>
      </c>
      <c r="M198" s="48">
        <v>0.95121951219512191</v>
      </c>
      <c r="N198" s="9">
        <v>0</v>
      </c>
      <c r="O198" s="9">
        <v>41</v>
      </c>
      <c r="P198" s="9"/>
      <c r="Q198" s="9">
        <v>40</v>
      </c>
      <c r="R198" s="9">
        <v>32</v>
      </c>
      <c r="S198" s="9"/>
      <c r="T198" s="9"/>
      <c r="U198" s="55"/>
      <c r="V198" s="131">
        <f t="shared" si="14"/>
        <v>0.95121951219512191</v>
      </c>
      <c r="W198" s="125">
        <v>0.95120000000000005</v>
      </c>
      <c r="X198" s="14">
        <v>0.95420000000000005</v>
      </c>
      <c r="Y198" s="9"/>
      <c r="Z198" s="9"/>
      <c r="AA198" s="9"/>
      <c r="AB198" s="9"/>
      <c r="AC198" s="9"/>
      <c r="AD198" s="9">
        <v>39</v>
      </c>
      <c r="AE198" s="9" t="s">
        <v>500</v>
      </c>
      <c r="AF198" s="26"/>
      <c r="AG198" s="56">
        <v>26.436426999999998</v>
      </c>
      <c r="AH198" s="9">
        <v>-81.445165000000003</v>
      </c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/>
      <c r="BE198" s="88"/>
      <c r="BF198" s="88"/>
      <c r="BG198" s="88"/>
    </row>
    <row r="199" spans="1:59" x14ac:dyDescent="0.25">
      <c r="A199" s="25">
        <v>851</v>
      </c>
      <c r="B199" s="9" t="s">
        <v>485</v>
      </c>
      <c r="C199" s="9" t="s">
        <v>3102</v>
      </c>
      <c r="D199" s="9" t="s">
        <v>2288</v>
      </c>
      <c r="E199" s="9" t="s">
        <v>529</v>
      </c>
      <c r="F199" s="14" t="s">
        <v>2772</v>
      </c>
      <c r="G199" s="9" t="s">
        <v>499</v>
      </c>
      <c r="H199" s="9" t="s">
        <v>37</v>
      </c>
      <c r="I199" s="9">
        <v>1</v>
      </c>
      <c r="J199" s="9">
        <v>35</v>
      </c>
      <c r="K199" s="9">
        <f t="shared" si="15"/>
        <v>35</v>
      </c>
      <c r="L199" s="9">
        <f t="shared" si="16"/>
        <v>34</v>
      </c>
      <c r="M199" s="48">
        <v>0.97142857142857142</v>
      </c>
      <c r="N199" s="9">
        <v>0</v>
      </c>
      <c r="O199" s="9">
        <v>35</v>
      </c>
      <c r="P199" s="9"/>
      <c r="Q199" s="9">
        <v>20</v>
      </c>
      <c r="R199" s="9">
        <v>28</v>
      </c>
      <c r="S199" s="9"/>
      <c r="T199" s="9"/>
      <c r="U199" s="55"/>
      <c r="V199" s="131">
        <f t="shared" si="14"/>
        <v>0.97142857142857142</v>
      </c>
      <c r="W199" s="125">
        <v>0.95240000000000002</v>
      </c>
      <c r="X199" s="14">
        <v>0.96079999999999999</v>
      </c>
      <c r="Y199" s="9"/>
      <c r="Z199" s="9"/>
      <c r="AA199" s="9"/>
      <c r="AB199" s="9"/>
      <c r="AC199" s="9"/>
      <c r="AD199" s="9">
        <v>34</v>
      </c>
      <c r="AE199" s="9" t="s">
        <v>500</v>
      </c>
      <c r="AF199" s="26"/>
      <c r="AG199" s="56">
        <v>26.43731</v>
      </c>
      <c r="AH199" s="9">
        <v>-81.448812000000004</v>
      </c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V199" s="88"/>
      <c r="AW199" s="88"/>
      <c r="AX199" s="88"/>
      <c r="AY199" s="88"/>
      <c r="AZ199" s="88"/>
      <c r="BA199" s="88"/>
      <c r="BB199" s="88"/>
      <c r="BC199" s="88"/>
      <c r="BD199" s="88"/>
      <c r="BE199" s="88"/>
      <c r="BF199" s="88"/>
      <c r="BG199" s="88"/>
    </row>
    <row r="200" spans="1:59" x14ac:dyDescent="0.25">
      <c r="A200" s="25">
        <v>958</v>
      </c>
      <c r="B200" s="9" t="s">
        <v>485</v>
      </c>
      <c r="C200" s="9" t="s">
        <v>3102</v>
      </c>
      <c r="D200" s="9" t="s">
        <v>2288</v>
      </c>
      <c r="E200" s="9" t="s">
        <v>537</v>
      </c>
      <c r="F200" s="14" t="s">
        <v>2998</v>
      </c>
      <c r="G200" s="9" t="s">
        <v>499</v>
      </c>
      <c r="H200" s="9" t="s">
        <v>37</v>
      </c>
      <c r="I200" s="9">
        <v>1</v>
      </c>
      <c r="J200" s="9">
        <v>168</v>
      </c>
      <c r="K200" s="9">
        <f t="shared" si="15"/>
        <v>1008</v>
      </c>
      <c r="L200" s="9">
        <f t="shared" si="16"/>
        <v>1002</v>
      </c>
      <c r="M200" s="48">
        <v>0.99404761904761907</v>
      </c>
      <c r="N200" s="9">
        <v>0</v>
      </c>
      <c r="O200" s="9">
        <v>168</v>
      </c>
      <c r="P200" s="9"/>
      <c r="Q200" s="9">
        <v>168</v>
      </c>
      <c r="R200" s="9">
        <v>66</v>
      </c>
      <c r="S200" s="9"/>
      <c r="T200" s="9"/>
      <c r="U200" s="55"/>
      <c r="V200" s="131">
        <f t="shared" si="14"/>
        <v>0.99404761904761907</v>
      </c>
      <c r="W200" s="125">
        <v>0.97119999999999995</v>
      </c>
      <c r="X200" s="14">
        <v>0.97119999999999995</v>
      </c>
      <c r="Y200" s="9">
        <v>167</v>
      </c>
      <c r="Z200" s="9">
        <v>168</v>
      </c>
      <c r="AA200" s="9">
        <v>167</v>
      </c>
      <c r="AB200" s="9">
        <v>166</v>
      </c>
      <c r="AC200" s="9">
        <v>168</v>
      </c>
      <c r="AD200" s="9">
        <v>166</v>
      </c>
      <c r="AE200" s="9" t="s">
        <v>120</v>
      </c>
      <c r="AF200" s="26"/>
      <c r="AG200" s="56">
        <v>26.198799999999999</v>
      </c>
      <c r="AH200" s="9">
        <v>-81.705399999999997</v>
      </c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</row>
    <row r="201" spans="1:59" ht="13.8" thickBot="1" x14ac:dyDescent="0.3">
      <c r="A201" s="27">
        <v>2440</v>
      </c>
      <c r="B201" s="19" t="s">
        <v>485</v>
      </c>
      <c r="C201" s="9" t="s">
        <v>3103</v>
      </c>
      <c r="D201" s="9" t="s">
        <v>2289</v>
      </c>
      <c r="E201" s="19" t="s">
        <v>501</v>
      </c>
      <c r="F201" s="15" t="s">
        <v>2773</v>
      </c>
      <c r="G201" s="19" t="s">
        <v>503</v>
      </c>
      <c r="H201" s="19" t="s">
        <v>37</v>
      </c>
      <c r="I201" s="19">
        <v>1</v>
      </c>
      <c r="J201" s="19">
        <v>37</v>
      </c>
      <c r="K201" s="19">
        <f t="shared" si="15"/>
        <v>222</v>
      </c>
      <c r="L201" s="19">
        <f t="shared" si="16"/>
        <v>215</v>
      </c>
      <c r="M201" s="93">
        <v>0.96846846846846846</v>
      </c>
      <c r="N201" s="19">
        <v>11</v>
      </c>
      <c r="O201" s="19">
        <v>26</v>
      </c>
      <c r="P201" s="19"/>
      <c r="Q201" s="19"/>
      <c r="R201" s="19">
        <v>37</v>
      </c>
      <c r="S201" s="19"/>
      <c r="T201" s="19"/>
      <c r="U201" s="120"/>
      <c r="V201" s="134">
        <f t="shared" si="14"/>
        <v>0.96846846846846846</v>
      </c>
      <c r="W201" s="128">
        <v>0.95950000000000002</v>
      </c>
      <c r="X201" s="15">
        <v>0.96850000000000003</v>
      </c>
      <c r="Y201" s="19">
        <v>37</v>
      </c>
      <c r="Z201" s="19">
        <v>36</v>
      </c>
      <c r="AA201" s="19">
        <v>35</v>
      </c>
      <c r="AB201" s="19">
        <v>36</v>
      </c>
      <c r="AC201" s="19">
        <v>36</v>
      </c>
      <c r="AD201" s="19">
        <v>35</v>
      </c>
      <c r="AE201" s="19" t="s">
        <v>500</v>
      </c>
      <c r="AF201" s="28">
        <v>34</v>
      </c>
      <c r="AG201" s="56">
        <v>26.439063000000001</v>
      </c>
      <c r="AH201" s="9">
        <v>-81.453173000000007</v>
      </c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</row>
    <row r="202" spans="1:59" ht="13.8" thickTop="1" x14ac:dyDescent="0.25">
      <c r="A202" s="29">
        <v>847</v>
      </c>
      <c r="B202" s="12" t="s">
        <v>543</v>
      </c>
      <c r="C202" s="9" t="s">
        <v>3104</v>
      </c>
      <c r="D202" s="9" t="s">
        <v>2280</v>
      </c>
      <c r="E202" s="12" t="s">
        <v>547</v>
      </c>
      <c r="F202" s="13" t="s">
        <v>2774</v>
      </c>
      <c r="G202" s="12" t="s">
        <v>9</v>
      </c>
      <c r="H202" s="12" t="s">
        <v>37</v>
      </c>
      <c r="I202" s="12">
        <v>1</v>
      </c>
      <c r="J202" s="12">
        <v>29</v>
      </c>
      <c r="K202" s="12">
        <f t="shared" si="15"/>
        <v>174</v>
      </c>
      <c r="L202" s="12">
        <f t="shared" si="16"/>
        <v>172</v>
      </c>
      <c r="M202" s="60">
        <v>0.9885057471264368</v>
      </c>
      <c r="N202" s="12">
        <v>0</v>
      </c>
      <c r="O202" s="12">
        <v>29</v>
      </c>
      <c r="P202" s="12">
        <v>24</v>
      </c>
      <c r="Q202" s="12">
        <v>5</v>
      </c>
      <c r="R202" s="12"/>
      <c r="S202" s="12"/>
      <c r="T202" s="12"/>
      <c r="U202" s="121"/>
      <c r="V202" s="8">
        <f t="shared" si="14"/>
        <v>0.9885057471264368</v>
      </c>
      <c r="W202" s="10">
        <v>0.99429999999999996</v>
      </c>
      <c r="X202" s="13">
        <v>0.98280000000000001</v>
      </c>
      <c r="Y202" s="12">
        <v>28</v>
      </c>
      <c r="Z202" s="12">
        <v>29</v>
      </c>
      <c r="AA202" s="12">
        <v>29</v>
      </c>
      <c r="AB202" s="12">
        <v>28</v>
      </c>
      <c r="AC202" s="12">
        <v>29</v>
      </c>
      <c r="AD202" s="12">
        <v>29</v>
      </c>
      <c r="AE202" s="12" t="s">
        <v>448</v>
      </c>
      <c r="AF202" s="30">
        <v>25</v>
      </c>
      <c r="AG202" s="56">
        <v>30.1812</v>
      </c>
      <c r="AH202" s="9">
        <v>-82.650499999999994</v>
      </c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/>
      <c r="BE202" s="88"/>
      <c r="BF202" s="88"/>
      <c r="BG202" s="88"/>
    </row>
    <row r="203" spans="1:59" x14ac:dyDescent="0.25">
      <c r="A203" s="25">
        <v>427</v>
      </c>
      <c r="B203" s="9" t="s">
        <v>543</v>
      </c>
      <c r="C203" s="9" t="s">
        <v>3105</v>
      </c>
      <c r="D203" s="9" t="s">
        <v>2282</v>
      </c>
      <c r="E203" s="9" t="s">
        <v>545</v>
      </c>
      <c r="F203" s="14" t="s">
        <v>2663</v>
      </c>
      <c r="G203" s="9" t="s">
        <v>10</v>
      </c>
      <c r="H203" s="9" t="s">
        <v>37</v>
      </c>
      <c r="I203" s="9">
        <v>1</v>
      </c>
      <c r="J203" s="9">
        <v>36</v>
      </c>
      <c r="K203" s="9">
        <f t="shared" si="15"/>
        <v>216</v>
      </c>
      <c r="L203" s="9">
        <f t="shared" si="16"/>
        <v>192</v>
      </c>
      <c r="M203" s="48">
        <v>0.88888888888888884</v>
      </c>
      <c r="N203" s="9">
        <v>0</v>
      </c>
      <c r="O203" s="9">
        <v>36</v>
      </c>
      <c r="P203" s="9"/>
      <c r="Q203" s="9">
        <v>36</v>
      </c>
      <c r="R203" s="9"/>
      <c r="S203" s="9"/>
      <c r="T203" s="9"/>
      <c r="U203" s="55"/>
      <c r="V203" s="131">
        <f t="shared" si="14"/>
        <v>0.88888888888888884</v>
      </c>
      <c r="W203" s="125">
        <v>0.91669999999999996</v>
      </c>
      <c r="X203" s="14">
        <v>0.94440000000000002</v>
      </c>
      <c r="Y203" s="9">
        <v>36</v>
      </c>
      <c r="Z203" s="9">
        <v>30</v>
      </c>
      <c r="AA203" s="9">
        <v>30</v>
      </c>
      <c r="AB203" s="9">
        <v>31</v>
      </c>
      <c r="AC203" s="9">
        <v>32</v>
      </c>
      <c r="AD203" s="9">
        <v>33</v>
      </c>
      <c r="AE203" s="9" t="s">
        <v>448</v>
      </c>
      <c r="AF203" s="26">
        <v>25</v>
      </c>
      <c r="AG203" s="56">
        <v>30.175813000000002</v>
      </c>
      <c r="AH203" s="9">
        <v>-82.655296000000007</v>
      </c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</row>
    <row r="204" spans="1:59" x14ac:dyDescent="0.25">
      <c r="A204" s="25">
        <v>981</v>
      </c>
      <c r="B204" s="9" t="s">
        <v>543</v>
      </c>
      <c r="C204" s="9" t="s">
        <v>3105</v>
      </c>
      <c r="D204" s="9" t="s">
        <v>2282</v>
      </c>
      <c r="E204" s="9" t="s">
        <v>549</v>
      </c>
      <c r="F204" s="14" t="s">
        <v>2774</v>
      </c>
      <c r="G204" s="9" t="s">
        <v>10</v>
      </c>
      <c r="H204" s="9" t="s">
        <v>37</v>
      </c>
      <c r="I204" s="9">
        <v>1</v>
      </c>
      <c r="J204" s="9">
        <v>180</v>
      </c>
      <c r="K204" s="9">
        <f t="shared" si="15"/>
        <v>1080</v>
      </c>
      <c r="L204" s="9">
        <f t="shared" si="16"/>
        <v>912</v>
      </c>
      <c r="M204" s="48">
        <v>0.84444444444444444</v>
      </c>
      <c r="N204" s="9">
        <v>0</v>
      </c>
      <c r="O204" s="9">
        <v>180</v>
      </c>
      <c r="P204" s="9"/>
      <c r="Q204" s="9">
        <v>180</v>
      </c>
      <c r="R204" s="9"/>
      <c r="S204" s="9"/>
      <c r="T204" s="9"/>
      <c r="U204" s="55"/>
      <c r="V204" s="131">
        <f t="shared" si="14"/>
        <v>0.84444444444444444</v>
      </c>
      <c r="W204" s="125">
        <v>0.86760000000000004</v>
      </c>
      <c r="X204" s="14">
        <v>0.86199999999999999</v>
      </c>
      <c r="Y204" s="9">
        <v>156</v>
      </c>
      <c r="Z204" s="9">
        <v>151</v>
      </c>
      <c r="AA204" s="9">
        <v>154</v>
      </c>
      <c r="AB204" s="9">
        <v>150</v>
      </c>
      <c r="AC204" s="9">
        <v>152</v>
      </c>
      <c r="AD204" s="9">
        <v>149</v>
      </c>
      <c r="AE204" s="9" t="s">
        <v>550</v>
      </c>
      <c r="AF204" s="26"/>
      <c r="AG204" s="56">
        <v>30.173200000000001</v>
      </c>
      <c r="AH204" s="9">
        <v>-82.677000000000007</v>
      </c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</row>
    <row r="205" spans="1:59" x14ac:dyDescent="0.25">
      <c r="A205" s="25">
        <v>1222</v>
      </c>
      <c r="B205" s="9" t="s">
        <v>543</v>
      </c>
      <c r="C205" s="9" t="s">
        <v>3105</v>
      </c>
      <c r="D205" s="9" t="s">
        <v>2282</v>
      </c>
      <c r="E205" s="9" t="s">
        <v>551</v>
      </c>
      <c r="F205" s="14" t="s">
        <v>2648</v>
      </c>
      <c r="G205" s="9" t="s">
        <v>10</v>
      </c>
      <c r="H205" s="9" t="s">
        <v>37</v>
      </c>
      <c r="I205" s="9">
        <v>1</v>
      </c>
      <c r="J205" s="9">
        <v>152</v>
      </c>
      <c r="K205" s="9">
        <f t="shared" si="15"/>
        <v>912</v>
      </c>
      <c r="L205" s="9">
        <f t="shared" si="16"/>
        <v>729</v>
      </c>
      <c r="M205" s="48">
        <v>0.79934210526315785</v>
      </c>
      <c r="N205" s="9">
        <v>0</v>
      </c>
      <c r="O205" s="9">
        <v>152</v>
      </c>
      <c r="P205" s="9"/>
      <c r="Q205" s="9">
        <v>152</v>
      </c>
      <c r="R205" s="9"/>
      <c r="S205" s="9"/>
      <c r="T205" s="9"/>
      <c r="U205" s="55"/>
      <c r="V205" s="131">
        <f t="shared" si="14"/>
        <v>0.79934210526315785</v>
      </c>
      <c r="W205" s="125">
        <v>0.87060000000000004</v>
      </c>
      <c r="X205" s="14">
        <v>0.85529999999999995</v>
      </c>
      <c r="Y205" s="9">
        <v>123</v>
      </c>
      <c r="Z205" s="9">
        <v>120</v>
      </c>
      <c r="AA205" s="9">
        <v>118</v>
      </c>
      <c r="AB205" s="9">
        <v>123</v>
      </c>
      <c r="AC205" s="9">
        <v>126</v>
      </c>
      <c r="AD205" s="9">
        <v>119</v>
      </c>
      <c r="AE205" s="9" t="s">
        <v>550</v>
      </c>
      <c r="AF205" s="26"/>
      <c r="AG205" s="56">
        <v>30.173200000000001</v>
      </c>
      <c r="AH205" s="9">
        <v>-82.677000000000007</v>
      </c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</row>
    <row r="206" spans="1:59" ht="13.8" thickBot="1" x14ac:dyDescent="0.3">
      <c r="A206" s="40">
        <v>2910</v>
      </c>
      <c r="B206" s="34" t="s">
        <v>543</v>
      </c>
      <c r="C206" s="9" t="s">
        <v>3106</v>
      </c>
      <c r="D206" s="9" t="s">
        <v>2283</v>
      </c>
      <c r="E206" s="34" t="s">
        <v>544</v>
      </c>
      <c r="F206" s="17" t="s">
        <v>2877</v>
      </c>
      <c r="G206" s="34" t="s">
        <v>10</v>
      </c>
      <c r="H206" s="34" t="s">
        <v>42</v>
      </c>
      <c r="I206" s="34">
        <v>1</v>
      </c>
      <c r="J206" s="34">
        <v>72</v>
      </c>
      <c r="K206" s="34">
        <f t="shared" si="15"/>
        <v>0</v>
      </c>
      <c r="L206" s="34">
        <f t="shared" si="16"/>
        <v>0</v>
      </c>
      <c r="M206" s="85">
        <v>0</v>
      </c>
      <c r="N206" s="34"/>
      <c r="O206" s="34">
        <v>72</v>
      </c>
      <c r="P206" s="34"/>
      <c r="Q206" s="34">
        <v>72</v>
      </c>
      <c r="R206" s="34"/>
      <c r="S206" s="34"/>
      <c r="T206" s="34">
        <v>11</v>
      </c>
      <c r="U206" s="112"/>
      <c r="V206" s="132"/>
      <c r="W206" s="126"/>
      <c r="X206" s="17"/>
      <c r="Y206" s="34"/>
      <c r="Z206" s="34"/>
      <c r="AA206" s="34"/>
      <c r="AB206" s="34"/>
      <c r="AC206" s="34"/>
      <c r="AD206" s="34"/>
      <c r="AE206" s="34"/>
      <c r="AF206" s="41"/>
      <c r="AG206" s="56">
        <v>30.203447000000001</v>
      </c>
      <c r="AH206" s="9">
        <v>-82.642294000000007</v>
      </c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</row>
    <row r="207" spans="1:59" ht="12.75" customHeight="1" thickTop="1" x14ac:dyDescent="0.25">
      <c r="A207" s="103">
        <v>2923</v>
      </c>
      <c r="B207" s="89" t="s">
        <v>552</v>
      </c>
      <c r="C207" s="9" t="s">
        <v>3110</v>
      </c>
      <c r="D207" s="9" t="s">
        <v>2281</v>
      </c>
      <c r="E207" s="89" t="s">
        <v>571</v>
      </c>
      <c r="F207" s="90" t="s">
        <v>2985</v>
      </c>
      <c r="G207" s="89" t="s">
        <v>9</v>
      </c>
      <c r="H207" s="89" t="s">
        <v>42</v>
      </c>
      <c r="I207" s="89">
        <v>1</v>
      </c>
      <c r="J207" s="89">
        <v>32</v>
      </c>
      <c r="K207" s="89">
        <f t="shared" si="15"/>
        <v>0</v>
      </c>
      <c r="L207" s="89">
        <f t="shared" si="16"/>
        <v>0</v>
      </c>
      <c r="M207" s="94">
        <v>0</v>
      </c>
      <c r="N207" s="89"/>
      <c r="O207" s="89">
        <v>32</v>
      </c>
      <c r="P207" s="89">
        <v>25</v>
      </c>
      <c r="Q207" s="89">
        <v>7</v>
      </c>
      <c r="R207" s="89"/>
      <c r="S207" s="89"/>
      <c r="T207" s="89"/>
      <c r="U207" s="119"/>
      <c r="V207" s="133"/>
      <c r="W207" s="127"/>
      <c r="X207" s="90"/>
      <c r="Y207" s="89"/>
      <c r="Z207" s="89"/>
      <c r="AA207" s="89"/>
      <c r="AB207" s="89"/>
      <c r="AC207" s="89"/>
      <c r="AD207" s="89"/>
      <c r="AE207" s="89"/>
      <c r="AF207" s="104"/>
      <c r="AG207" s="56">
        <v>27.187805999999998</v>
      </c>
      <c r="AH207" s="9">
        <v>-81.858603000000002</v>
      </c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</row>
    <row r="208" spans="1:59" ht="12.6" customHeight="1" x14ac:dyDescent="0.25">
      <c r="A208" s="25">
        <v>2891</v>
      </c>
      <c r="B208" s="9" t="s">
        <v>552</v>
      </c>
      <c r="C208" s="9" t="s">
        <v>3110</v>
      </c>
      <c r="D208" s="9" t="s">
        <v>2281</v>
      </c>
      <c r="E208" s="9" t="s">
        <v>3060</v>
      </c>
      <c r="F208" s="14" t="s">
        <v>2999</v>
      </c>
      <c r="G208" s="9" t="s">
        <v>9</v>
      </c>
      <c r="H208" s="9" t="s">
        <v>42</v>
      </c>
      <c r="I208" s="9">
        <v>1</v>
      </c>
      <c r="J208" s="9">
        <v>50</v>
      </c>
      <c r="K208" s="9">
        <f t="shared" si="15"/>
        <v>0</v>
      </c>
      <c r="L208" s="9">
        <f t="shared" si="16"/>
        <v>0</v>
      </c>
      <c r="M208" s="42">
        <v>0</v>
      </c>
      <c r="N208" s="9"/>
      <c r="O208" s="9">
        <v>50</v>
      </c>
      <c r="P208" s="9">
        <v>40</v>
      </c>
      <c r="Q208" s="9">
        <v>10</v>
      </c>
      <c r="R208" s="9"/>
      <c r="S208" s="9"/>
      <c r="T208" s="9"/>
      <c r="U208" s="55"/>
      <c r="V208" s="131"/>
      <c r="W208" s="125"/>
      <c r="X208" s="14"/>
      <c r="Y208" s="9"/>
      <c r="Z208" s="9"/>
      <c r="AA208" s="9"/>
      <c r="AB208" s="9"/>
      <c r="AC208" s="9"/>
      <c r="AD208" s="9"/>
      <c r="AE208" s="9"/>
      <c r="AF208" s="26"/>
      <c r="AG208" s="56">
        <v>27.232139</v>
      </c>
      <c r="AH208" s="9">
        <v>-81.847903000000002</v>
      </c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</row>
    <row r="209" spans="1:59" x14ac:dyDescent="0.25">
      <c r="A209" s="25">
        <v>2132</v>
      </c>
      <c r="B209" s="9" t="s">
        <v>552</v>
      </c>
      <c r="C209" s="9" t="s">
        <v>3107</v>
      </c>
      <c r="D209" s="9" t="s">
        <v>2282</v>
      </c>
      <c r="E209" s="9" t="s">
        <v>553</v>
      </c>
      <c r="F209" s="14" t="s">
        <v>2709</v>
      </c>
      <c r="G209" s="9" t="s">
        <v>10</v>
      </c>
      <c r="H209" s="9" t="s">
        <v>37</v>
      </c>
      <c r="I209" s="9">
        <v>1</v>
      </c>
      <c r="J209" s="9">
        <v>130</v>
      </c>
      <c r="K209" s="9">
        <f t="shared" si="15"/>
        <v>0</v>
      </c>
      <c r="L209" s="9">
        <f t="shared" si="16"/>
        <v>0</v>
      </c>
      <c r="M209" s="42">
        <v>0</v>
      </c>
      <c r="N209" s="9">
        <v>0</v>
      </c>
      <c r="O209" s="9">
        <v>130</v>
      </c>
      <c r="P209" s="9"/>
      <c r="Q209" s="9">
        <v>130</v>
      </c>
      <c r="R209" s="9"/>
      <c r="S209" s="9"/>
      <c r="T209" s="9"/>
      <c r="U209" s="55"/>
      <c r="V209" s="131"/>
      <c r="W209" s="125">
        <v>0.96919999999999995</v>
      </c>
      <c r="X209" s="14"/>
      <c r="Y209" s="9"/>
      <c r="Z209" s="9"/>
      <c r="AA209" s="9"/>
      <c r="AB209" s="9"/>
      <c r="AC209" s="9"/>
      <c r="AD209" s="9"/>
      <c r="AE209" s="9" t="s">
        <v>555</v>
      </c>
      <c r="AF209" s="26"/>
      <c r="AG209" s="56">
        <v>27.214200000000002</v>
      </c>
      <c r="AH209" s="9">
        <v>-81.848200000000006</v>
      </c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</row>
    <row r="210" spans="1:59" x14ac:dyDescent="0.25">
      <c r="A210" s="25">
        <v>1858</v>
      </c>
      <c r="B210" s="9" t="s">
        <v>552</v>
      </c>
      <c r="C210" s="9" t="s">
        <v>3107</v>
      </c>
      <c r="D210" s="9" t="s">
        <v>2282</v>
      </c>
      <c r="E210" s="9" t="s">
        <v>562</v>
      </c>
      <c r="F210" s="14" t="s">
        <v>3000</v>
      </c>
      <c r="G210" s="9" t="s">
        <v>10</v>
      </c>
      <c r="H210" s="9" t="s">
        <v>37</v>
      </c>
      <c r="I210" s="9">
        <v>1</v>
      </c>
      <c r="J210" s="9">
        <v>64</v>
      </c>
      <c r="K210" s="9">
        <f t="shared" si="15"/>
        <v>384</v>
      </c>
      <c r="L210" s="9">
        <f t="shared" si="16"/>
        <v>378</v>
      </c>
      <c r="M210" s="48">
        <v>0.984375</v>
      </c>
      <c r="N210" s="9">
        <v>0</v>
      </c>
      <c r="O210" s="9">
        <v>64</v>
      </c>
      <c r="P210" s="9"/>
      <c r="Q210" s="9">
        <v>64</v>
      </c>
      <c r="R210" s="9"/>
      <c r="S210" s="9"/>
      <c r="T210" s="9"/>
      <c r="U210" s="55"/>
      <c r="V210" s="131">
        <f t="shared" ref="V210:V229" si="17">(Y210+Z210+AA210+AB210+AC210+AD210)/(J210*COUNTA(Y210,Z210,AA210,AB210,AC210,AD210))</f>
        <v>0.984375</v>
      </c>
      <c r="W210" s="125">
        <v>0.98960000000000004</v>
      </c>
      <c r="X210" s="14">
        <v>0.96879999999999999</v>
      </c>
      <c r="Y210" s="9">
        <v>62</v>
      </c>
      <c r="Z210" s="9">
        <v>62</v>
      </c>
      <c r="AA210" s="9">
        <v>64</v>
      </c>
      <c r="AB210" s="9">
        <v>64</v>
      </c>
      <c r="AC210" s="9">
        <v>64</v>
      </c>
      <c r="AD210" s="9">
        <v>62</v>
      </c>
      <c r="AE210" s="9" t="s">
        <v>131</v>
      </c>
      <c r="AF210" s="26"/>
      <c r="AG210" s="56">
        <v>27.084744000000001</v>
      </c>
      <c r="AH210" s="9">
        <v>-81.952729000000005</v>
      </c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</row>
    <row r="211" spans="1:59" x14ac:dyDescent="0.25">
      <c r="A211" s="25">
        <v>1230</v>
      </c>
      <c r="B211" s="9" t="s">
        <v>552</v>
      </c>
      <c r="C211" s="9" t="s">
        <v>3107</v>
      </c>
      <c r="D211" s="9" t="s">
        <v>2282</v>
      </c>
      <c r="E211" s="9" t="s">
        <v>564</v>
      </c>
      <c r="F211" s="14" t="s">
        <v>2775</v>
      </c>
      <c r="G211" s="9" t="s">
        <v>10</v>
      </c>
      <c r="H211" s="9" t="s">
        <v>37</v>
      </c>
      <c r="I211" s="9">
        <v>1</v>
      </c>
      <c r="J211" s="9">
        <v>50</v>
      </c>
      <c r="K211" s="9">
        <f t="shared" si="15"/>
        <v>300</v>
      </c>
      <c r="L211" s="9">
        <f t="shared" si="16"/>
        <v>282</v>
      </c>
      <c r="M211" s="48">
        <v>0.94</v>
      </c>
      <c r="N211" s="9">
        <v>0</v>
      </c>
      <c r="O211" s="9">
        <v>50</v>
      </c>
      <c r="P211" s="9"/>
      <c r="Q211" s="9">
        <v>50</v>
      </c>
      <c r="R211" s="9"/>
      <c r="S211" s="9"/>
      <c r="T211" s="9"/>
      <c r="U211" s="55"/>
      <c r="V211" s="131">
        <f t="shared" si="17"/>
        <v>0.94</v>
      </c>
      <c r="W211" s="125">
        <v>0.92330000000000001</v>
      </c>
      <c r="X211" s="14">
        <v>0.97</v>
      </c>
      <c r="Y211" s="9">
        <v>44</v>
      </c>
      <c r="Z211" s="9">
        <v>48</v>
      </c>
      <c r="AA211" s="9">
        <v>48</v>
      </c>
      <c r="AB211" s="9">
        <v>48</v>
      </c>
      <c r="AC211" s="9">
        <v>48</v>
      </c>
      <c r="AD211" s="9">
        <v>46</v>
      </c>
      <c r="AE211" s="9" t="s">
        <v>317</v>
      </c>
      <c r="AF211" s="26"/>
      <c r="AG211" s="56">
        <v>27.205500000000001</v>
      </c>
      <c r="AH211" s="9">
        <v>-81.849100000000007</v>
      </c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</row>
    <row r="212" spans="1:59" x14ac:dyDescent="0.25">
      <c r="A212" s="25">
        <v>1531</v>
      </c>
      <c r="B212" s="9" t="s">
        <v>552</v>
      </c>
      <c r="C212" s="9" t="s">
        <v>3107</v>
      </c>
      <c r="D212" s="9" t="s">
        <v>2282</v>
      </c>
      <c r="E212" s="9" t="s">
        <v>567</v>
      </c>
      <c r="F212" s="14" t="s">
        <v>2653</v>
      </c>
      <c r="G212" s="9" t="s">
        <v>10</v>
      </c>
      <c r="H212" s="9" t="s">
        <v>37</v>
      </c>
      <c r="I212" s="9">
        <v>1</v>
      </c>
      <c r="J212" s="9">
        <v>50</v>
      </c>
      <c r="K212" s="9">
        <f t="shared" si="15"/>
        <v>300</v>
      </c>
      <c r="L212" s="9">
        <f t="shared" si="16"/>
        <v>281</v>
      </c>
      <c r="M212" s="48">
        <v>0.93666666666666665</v>
      </c>
      <c r="N212" s="9">
        <v>0</v>
      </c>
      <c r="O212" s="9">
        <v>50</v>
      </c>
      <c r="P212" s="9"/>
      <c r="Q212" s="9">
        <v>50</v>
      </c>
      <c r="R212" s="9"/>
      <c r="S212" s="9"/>
      <c r="T212" s="9"/>
      <c r="U212" s="55"/>
      <c r="V212" s="131">
        <f t="shared" si="17"/>
        <v>0.93666666666666665</v>
      </c>
      <c r="W212" s="125">
        <v>0.87670000000000003</v>
      </c>
      <c r="X212" s="14">
        <v>0.95</v>
      </c>
      <c r="Y212" s="9">
        <v>48</v>
      </c>
      <c r="Z212" s="9">
        <v>48</v>
      </c>
      <c r="AA212" s="9">
        <v>46</v>
      </c>
      <c r="AB212" s="9">
        <v>45</v>
      </c>
      <c r="AC212" s="9">
        <v>47</v>
      </c>
      <c r="AD212" s="9">
        <v>47</v>
      </c>
      <c r="AE212" s="9" t="s">
        <v>317</v>
      </c>
      <c r="AF212" s="26"/>
      <c r="AG212" s="56">
        <v>27.205500000000001</v>
      </c>
      <c r="AH212" s="9">
        <v>-81.849100000000007</v>
      </c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</row>
    <row r="213" spans="1:59" x14ac:dyDescent="0.25">
      <c r="A213" s="25">
        <v>1127</v>
      </c>
      <c r="B213" s="9" t="s">
        <v>552</v>
      </c>
      <c r="C213" s="9" t="s">
        <v>3107</v>
      </c>
      <c r="D213" s="9" t="s">
        <v>2282</v>
      </c>
      <c r="E213" s="9" t="s">
        <v>568</v>
      </c>
      <c r="F213" s="14" t="s">
        <v>2776</v>
      </c>
      <c r="G213" s="9" t="s">
        <v>10</v>
      </c>
      <c r="H213" s="9" t="s">
        <v>37</v>
      </c>
      <c r="I213" s="9">
        <v>1</v>
      </c>
      <c r="J213" s="9">
        <v>64</v>
      </c>
      <c r="K213" s="9">
        <f t="shared" si="15"/>
        <v>384</v>
      </c>
      <c r="L213" s="9">
        <f t="shared" si="16"/>
        <v>360</v>
      </c>
      <c r="M213" s="48">
        <v>0.9375</v>
      </c>
      <c r="N213" s="9">
        <v>0</v>
      </c>
      <c r="O213" s="9">
        <v>64</v>
      </c>
      <c r="P213" s="9"/>
      <c r="Q213" s="9">
        <v>64</v>
      </c>
      <c r="R213" s="9"/>
      <c r="S213" s="9"/>
      <c r="T213" s="9"/>
      <c r="U213" s="55"/>
      <c r="V213" s="131">
        <f t="shared" si="17"/>
        <v>0.9375</v>
      </c>
      <c r="W213" s="125">
        <v>0.91149999999999998</v>
      </c>
      <c r="X213" s="14">
        <v>0.93230000000000002</v>
      </c>
      <c r="Y213" s="9">
        <v>62</v>
      </c>
      <c r="Z213" s="9">
        <v>59</v>
      </c>
      <c r="AA213" s="9">
        <v>59</v>
      </c>
      <c r="AB213" s="9">
        <v>59</v>
      </c>
      <c r="AC213" s="9">
        <v>61</v>
      </c>
      <c r="AD213" s="9">
        <v>60</v>
      </c>
      <c r="AE213" s="9" t="s">
        <v>448</v>
      </c>
      <c r="AF213" s="26">
        <v>29</v>
      </c>
      <c r="AG213" s="56">
        <v>27.216200000000001</v>
      </c>
      <c r="AH213" s="9">
        <v>-81.842299999999994</v>
      </c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</row>
    <row r="214" spans="1:59" x14ac:dyDescent="0.25">
      <c r="A214" s="25">
        <v>565</v>
      </c>
      <c r="B214" s="9" t="s">
        <v>552</v>
      </c>
      <c r="C214" s="9" t="s">
        <v>3107</v>
      </c>
      <c r="D214" s="9" t="s">
        <v>2282</v>
      </c>
      <c r="E214" s="9" t="s">
        <v>570</v>
      </c>
      <c r="F214" s="14" t="s">
        <v>2649</v>
      </c>
      <c r="G214" s="9" t="s">
        <v>10</v>
      </c>
      <c r="H214" s="9" t="s">
        <v>37</v>
      </c>
      <c r="I214" s="9">
        <v>1</v>
      </c>
      <c r="J214" s="9">
        <v>123</v>
      </c>
      <c r="K214" s="9">
        <f t="shared" si="15"/>
        <v>738</v>
      </c>
      <c r="L214" s="9">
        <f t="shared" si="16"/>
        <v>628</v>
      </c>
      <c r="M214" s="48">
        <v>0.85094850948509482</v>
      </c>
      <c r="N214" s="9">
        <v>0</v>
      </c>
      <c r="O214" s="9">
        <v>123</v>
      </c>
      <c r="P214" s="9"/>
      <c r="Q214" s="9">
        <v>123</v>
      </c>
      <c r="R214" s="9"/>
      <c r="S214" s="9"/>
      <c r="T214" s="9"/>
      <c r="U214" s="55"/>
      <c r="V214" s="131">
        <f t="shared" si="17"/>
        <v>0.85094850948509482</v>
      </c>
      <c r="W214" s="125">
        <v>0.90239999999999998</v>
      </c>
      <c r="X214" s="14">
        <v>0.93220000000000003</v>
      </c>
      <c r="Y214" s="9">
        <v>106</v>
      </c>
      <c r="Z214" s="9">
        <v>105</v>
      </c>
      <c r="AA214" s="9">
        <v>101</v>
      </c>
      <c r="AB214" s="9">
        <v>99</v>
      </c>
      <c r="AC214" s="9">
        <v>107</v>
      </c>
      <c r="AD214" s="9">
        <v>110</v>
      </c>
      <c r="AE214" s="9" t="s">
        <v>317</v>
      </c>
      <c r="AF214" s="26"/>
      <c r="AG214" s="56">
        <v>27.212700000000002</v>
      </c>
      <c r="AH214" s="9">
        <v>-81.846000000000004</v>
      </c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</row>
    <row r="215" spans="1:59" x14ac:dyDescent="0.25">
      <c r="A215" s="25">
        <v>991</v>
      </c>
      <c r="B215" s="9" t="s">
        <v>552</v>
      </c>
      <c r="C215" s="9" t="s">
        <v>3107</v>
      </c>
      <c r="D215" s="9" t="s">
        <v>2282</v>
      </c>
      <c r="E215" s="9" t="s">
        <v>574</v>
      </c>
      <c r="F215" s="14" t="s">
        <v>2664</v>
      </c>
      <c r="G215" s="9" t="s">
        <v>10</v>
      </c>
      <c r="H215" s="9" t="s">
        <v>37</v>
      </c>
      <c r="I215" s="9">
        <v>1</v>
      </c>
      <c r="J215" s="9">
        <v>37</v>
      </c>
      <c r="K215" s="9">
        <f t="shared" si="15"/>
        <v>222</v>
      </c>
      <c r="L215" s="9">
        <f t="shared" si="16"/>
        <v>211</v>
      </c>
      <c r="M215" s="48">
        <v>0.9504504504504504</v>
      </c>
      <c r="N215" s="9">
        <v>0</v>
      </c>
      <c r="O215" s="9">
        <v>37</v>
      </c>
      <c r="P215" s="9"/>
      <c r="Q215" s="9">
        <v>37</v>
      </c>
      <c r="R215" s="9"/>
      <c r="S215" s="9"/>
      <c r="T215" s="9"/>
      <c r="U215" s="55"/>
      <c r="V215" s="131">
        <f t="shared" si="17"/>
        <v>0.9504504504504504</v>
      </c>
      <c r="W215" s="125">
        <v>0.96399999999999997</v>
      </c>
      <c r="X215" s="14">
        <v>0.98650000000000004</v>
      </c>
      <c r="Y215" s="9">
        <v>33</v>
      </c>
      <c r="Z215" s="9">
        <v>35</v>
      </c>
      <c r="AA215" s="9">
        <v>34</v>
      </c>
      <c r="AB215" s="9">
        <v>36</v>
      </c>
      <c r="AC215" s="9">
        <v>36</v>
      </c>
      <c r="AD215" s="9">
        <v>37</v>
      </c>
      <c r="AE215" s="9" t="s">
        <v>575</v>
      </c>
      <c r="AF215" s="26">
        <v>36</v>
      </c>
      <c r="AG215" s="56">
        <v>27.223600000000001</v>
      </c>
      <c r="AH215" s="9">
        <v>-81.863699999999994</v>
      </c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</row>
    <row r="216" spans="1:59" x14ac:dyDescent="0.25">
      <c r="A216" s="25">
        <v>992</v>
      </c>
      <c r="B216" s="9" t="s">
        <v>552</v>
      </c>
      <c r="C216" s="9" t="s">
        <v>3107</v>
      </c>
      <c r="D216" s="9" t="s">
        <v>2282</v>
      </c>
      <c r="E216" s="9" t="s">
        <v>576</v>
      </c>
      <c r="F216" s="14" t="s">
        <v>2655</v>
      </c>
      <c r="G216" s="9" t="s">
        <v>10</v>
      </c>
      <c r="H216" s="9" t="s">
        <v>37</v>
      </c>
      <c r="I216" s="9">
        <v>1</v>
      </c>
      <c r="J216" s="9">
        <v>36</v>
      </c>
      <c r="K216" s="9">
        <f t="shared" si="15"/>
        <v>216</v>
      </c>
      <c r="L216" s="9">
        <f t="shared" si="16"/>
        <v>209</v>
      </c>
      <c r="M216" s="48">
        <v>0.96759259259259256</v>
      </c>
      <c r="N216" s="9">
        <v>0</v>
      </c>
      <c r="O216" s="9">
        <v>36</v>
      </c>
      <c r="P216" s="9"/>
      <c r="Q216" s="9">
        <v>36</v>
      </c>
      <c r="R216" s="9"/>
      <c r="S216" s="9"/>
      <c r="T216" s="9"/>
      <c r="U216" s="55"/>
      <c r="V216" s="131">
        <f t="shared" si="17"/>
        <v>0.96759259259259256</v>
      </c>
      <c r="W216" s="125">
        <v>0.97219999999999995</v>
      </c>
      <c r="X216" s="14">
        <v>1</v>
      </c>
      <c r="Y216" s="9">
        <v>34</v>
      </c>
      <c r="Z216" s="9">
        <v>35</v>
      </c>
      <c r="AA216" s="9">
        <v>35</v>
      </c>
      <c r="AB216" s="9">
        <v>34</v>
      </c>
      <c r="AC216" s="9">
        <v>35</v>
      </c>
      <c r="AD216" s="9">
        <v>36</v>
      </c>
      <c r="AE216" s="9" t="s">
        <v>575</v>
      </c>
      <c r="AF216" s="26">
        <v>36</v>
      </c>
      <c r="AG216" s="56">
        <v>27.223600000000001</v>
      </c>
      <c r="AH216" s="9">
        <v>-81.863699999999994</v>
      </c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</row>
    <row r="217" spans="1:59" ht="12.6" customHeight="1" x14ac:dyDescent="0.25">
      <c r="A217" s="25">
        <v>1668</v>
      </c>
      <c r="B217" s="9" t="s">
        <v>552</v>
      </c>
      <c r="C217" s="9" t="s">
        <v>3109</v>
      </c>
      <c r="D217" s="9" t="s">
        <v>2640</v>
      </c>
      <c r="E217" s="9" t="s">
        <v>557</v>
      </c>
      <c r="F217" s="14" t="s">
        <v>3001</v>
      </c>
      <c r="G217" s="9" t="s">
        <v>10</v>
      </c>
      <c r="H217" s="9" t="s">
        <v>184</v>
      </c>
      <c r="I217" s="9">
        <v>1</v>
      </c>
      <c r="J217" s="9">
        <v>44</v>
      </c>
      <c r="K217" s="9">
        <f t="shared" si="15"/>
        <v>176</v>
      </c>
      <c r="L217" s="9">
        <f t="shared" si="16"/>
        <v>57</v>
      </c>
      <c r="M217" s="48">
        <v>0.32386363636363635</v>
      </c>
      <c r="N217" s="9">
        <v>0</v>
      </c>
      <c r="O217" s="9">
        <v>44</v>
      </c>
      <c r="P217" s="9"/>
      <c r="Q217" s="9">
        <v>44</v>
      </c>
      <c r="R217" s="9"/>
      <c r="S217" s="9"/>
      <c r="T217" s="9"/>
      <c r="U217" s="55"/>
      <c r="V217" s="131">
        <f t="shared" si="17"/>
        <v>0.32386363636363635</v>
      </c>
      <c r="W217" s="125"/>
      <c r="X217" s="14"/>
      <c r="Y217" s="9">
        <v>21</v>
      </c>
      <c r="Z217" s="9">
        <v>17</v>
      </c>
      <c r="AA217" s="9">
        <v>10</v>
      </c>
      <c r="AB217" s="9">
        <v>9</v>
      </c>
      <c r="AC217" s="9"/>
      <c r="AD217" s="9"/>
      <c r="AE217" s="9" t="s">
        <v>433</v>
      </c>
      <c r="AF217" s="26"/>
      <c r="AG217" s="56">
        <v>27.190154</v>
      </c>
      <c r="AH217" s="9">
        <v>-81.855382000000006</v>
      </c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</row>
    <row r="218" spans="1:59" x14ac:dyDescent="0.25">
      <c r="A218" s="25">
        <v>2751</v>
      </c>
      <c r="B218" s="9" t="s">
        <v>552</v>
      </c>
      <c r="C218" s="9" t="s">
        <v>3109</v>
      </c>
      <c r="D218" s="9" t="s">
        <v>2640</v>
      </c>
      <c r="E218" s="9" t="s">
        <v>559</v>
      </c>
      <c r="F218" s="14" t="s">
        <v>3001</v>
      </c>
      <c r="G218" s="9" t="s">
        <v>10</v>
      </c>
      <c r="H218" s="9" t="s">
        <v>184</v>
      </c>
      <c r="I218" s="9">
        <v>1</v>
      </c>
      <c r="J218" s="9">
        <v>18</v>
      </c>
      <c r="K218" s="9">
        <f t="shared" si="15"/>
        <v>108</v>
      </c>
      <c r="L218" s="9">
        <f t="shared" si="16"/>
        <v>99</v>
      </c>
      <c r="M218" s="48">
        <v>0.91666666666666663</v>
      </c>
      <c r="N218" s="9">
        <v>0</v>
      </c>
      <c r="O218" s="9">
        <v>18</v>
      </c>
      <c r="P218" s="9"/>
      <c r="Q218" s="9">
        <v>18</v>
      </c>
      <c r="R218" s="9"/>
      <c r="S218" s="9"/>
      <c r="T218" s="9"/>
      <c r="U218" s="55"/>
      <c r="V218" s="131">
        <f t="shared" si="17"/>
        <v>0.91666666666666663</v>
      </c>
      <c r="W218" s="125"/>
      <c r="X218" s="14"/>
      <c r="Y218" s="9">
        <v>17</v>
      </c>
      <c r="Z218" s="9">
        <v>18</v>
      </c>
      <c r="AA218" s="9">
        <v>18</v>
      </c>
      <c r="AB218" s="9">
        <v>18</v>
      </c>
      <c r="AC218" s="9">
        <v>15</v>
      </c>
      <c r="AD218" s="9">
        <v>13</v>
      </c>
      <c r="AE218" s="9" t="s">
        <v>560</v>
      </c>
      <c r="AF218" s="26"/>
      <c r="AG218" s="56"/>
      <c r="AH218" s="9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</row>
    <row r="219" spans="1:59" x14ac:dyDescent="0.25">
      <c r="A219" s="25">
        <v>1675</v>
      </c>
      <c r="B219" s="9" t="s">
        <v>552</v>
      </c>
      <c r="C219" s="9" t="s">
        <v>3108</v>
      </c>
      <c r="D219" s="9" t="s">
        <v>2288</v>
      </c>
      <c r="E219" s="9" t="s">
        <v>556</v>
      </c>
      <c r="F219" s="14" t="s">
        <v>2995</v>
      </c>
      <c r="G219" s="9" t="s">
        <v>499</v>
      </c>
      <c r="H219" s="9" t="s">
        <v>37</v>
      </c>
      <c r="I219" s="9">
        <v>1</v>
      </c>
      <c r="J219" s="9">
        <v>53</v>
      </c>
      <c r="K219" s="9">
        <f t="shared" si="15"/>
        <v>318</v>
      </c>
      <c r="L219" s="9">
        <f t="shared" si="16"/>
        <v>306</v>
      </c>
      <c r="M219" s="48">
        <v>0.96226415094339623</v>
      </c>
      <c r="N219" s="9">
        <v>0</v>
      </c>
      <c r="O219" s="9">
        <v>53</v>
      </c>
      <c r="P219" s="9"/>
      <c r="Q219" s="9"/>
      <c r="R219" s="9">
        <v>53</v>
      </c>
      <c r="S219" s="9"/>
      <c r="T219" s="9"/>
      <c r="U219" s="55"/>
      <c r="V219" s="131">
        <f t="shared" si="17"/>
        <v>0.96226415094339623</v>
      </c>
      <c r="W219" s="125">
        <v>1</v>
      </c>
      <c r="X219" s="14">
        <v>0.94650000000000001</v>
      </c>
      <c r="Y219" s="9">
        <v>50</v>
      </c>
      <c r="Z219" s="9">
        <v>50</v>
      </c>
      <c r="AA219" s="9">
        <v>51</v>
      </c>
      <c r="AB219" s="9">
        <v>50</v>
      </c>
      <c r="AC219" s="9">
        <v>52</v>
      </c>
      <c r="AD219" s="9">
        <v>53</v>
      </c>
      <c r="AE219" s="9" t="s">
        <v>433</v>
      </c>
      <c r="AF219" s="26">
        <v>52</v>
      </c>
      <c r="AG219" s="56">
        <v>27.190173999999999</v>
      </c>
      <c r="AH219" s="9">
        <v>-81.855396999999996</v>
      </c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</row>
    <row r="220" spans="1:59" ht="13.8" thickBot="1" x14ac:dyDescent="0.3">
      <c r="A220" s="27">
        <v>1557</v>
      </c>
      <c r="B220" s="19" t="s">
        <v>552</v>
      </c>
      <c r="C220" s="9" t="s">
        <v>3108</v>
      </c>
      <c r="D220" s="9" t="s">
        <v>2288</v>
      </c>
      <c r="E220" s="19" t="s">
        <v>561</v>
      </c>
      <c r="F220" s="15" t="s">
        <v>2653</v>
      </c>
      <c r="G220" s="19" t="s">
        <v>499</v>
      </c>
      <c r="H220" s="19" t="s">
        <v>37</v>
      </c>
      <c r="I220" s="19">
        <v>1</v>
      </c>
      <c r="J220" s="19">
        <v>48</v>
      </c>
      <c r="K220" s="19">
        <f t="shared" si="15"/>
        <v>288</v>
      </c>
      <c r="L220" s="19">
        <f t="shared" si="16"/>
        <v>284</v>
      </c>
      <c r="M220" s="93">
        <v>0.98611111111111116</v>
      </c>
      <c r="N220" s="19">
        <v>0</v>
      </c>
      <c r="O220" s="19">
        <v>48</v>
      </c>
      <c r="P220" s="19"/>
      <c r="Q220" s="19">
        <v>28</v>
      </c>
      <c r="R220" s="19">
        <v>20</v>
      </c>
      <c r="S220" s="19"/>
      <c r="T220" s="19"/>
      <c r="U220" s="120"/>
      <c r="V220" s="134">
        <f t="shared" si="17"/>
        <v>0.98611111111111116</v>
      </c>
      <c r="W220" s="128">
        <v>0.97919999999999996</v>
      </c>
      <c r="X220" s="15">
        <v>0.95140000000000002</v>
      </c>
      <c r="Y220" s="19">
        <v>48</v>
      </c>
      <c r="Z220" s="19">
        <v>47</v>
      </c>
      <c r="AA220" s="19">
        <v>48</v>
      </c>
      <c r="AB220" s="19">
        <v>48</v>
      </c>
      <c r="AC220" s="19">
        <v>46</v>
      </c>
      <c r="AD220" s="19">
        <v>47</v>
      </c>
      <c r="AE220" s="19" t="s">
        <v>131</v>
      </c>
      <c r="AF220" s="28"/>
      <c r="AG220" s="56">
        <v>27.084744000000001</v>
      </c>
      <c r="AH220" s="9">
        <v>-81.952729000000005</v>
      </c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</row>
    <row r="221" spans="1:59" ht="13.8" thickTop="1" x14ac:dyDescent="0.25">
      <c r="A221" s="29">
        <v>2685</v>
      </c>
      <c r="B221" s="12" t="s">
        <v>577</v>
      </c>
      <c r="C221" s="9" t="s">
        <v>3111</v>
      </c>
      <c r="D221" s="9" t="s">
        <v>2280</v>
      </c>
      <c r="E221" s="12" t="s">
        <v>593</v>
      </c>
      <c r="F221" s="13" t="s">
        <v>2764</v>
      </c>
      <c r="G221" s="12" t="s">
        <v>9</v>
      </c>
      <c r="H221" s="12" t="s">
        <v>37</v>
      </c>
      <c r="I221" s="12">
        <v>1</v>
      </c>
      <c r="J221" s="12">
        <v>82</v>
      </c>
      <c r="K221" s="12">
        <f t="shared" si="15"/>
        <v>492</v>
      </c>
      <c r="L221" s="12">
        <f t="shared" si="16"/>
        <v>484</v>
      </c>
      <c r="M221" s="60">
        <v>0.98373983739837401</v>
      </c>
      <c r="N221" s="12">
        <v>0</v>
      </c>
      <c r="O221" s="12">
        <v>82</v>
      </c>
      <c r="P221" s="12">
        <v>66</v>
      </c>
      <c r="Q221" s="12">
        <v>16</v>
      </c>
      <c r="R221" s="12"/>
      <c r="S221" s="12"/>
      <c r="T221" s="12">
        <v>5</v>
      </c>
      <c r="U221" s="121"/>
      <c r="V221" s="8">
        <f t="shared" si="17"/>
        <v>0.98373983739837401</v>
      </c>
      <c r="W221" s="10">
        <v>0.80079999999999996</v>
      </c>
      <c r="X221" s="13"/>
      <c r="Y221" s="12">
        <v>81</v>
      </c>
      <c r="Z221" s="12">
        <v>82</v>
      </c>
      <c r="AA221" s="12">
        <v>80</v>
      </c>
      <c r="AB221" s="12">
        <v>81</v>
      </c>
      <c r="AC221" s="12">
        <v>79</v>
      </c>
      <c r="AD221" s="12">
        <v>81</v>
      </c>
      <c r="AE221" s="12" t="s">
        <v>478</v>
      </c>
      <c r="AF221" s="30"/>
      <c r="AG221" s="56">
        <v>30.371221999999999</v>
      </c>
      <c r="AH221" s="9">
        <v>-81.650999999999996</v>
      </c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</row>
    <row r="222" spans="1:59" x14ac:dyDescent="0.25">
      <c r="A222" s="25">
        <v>1464</v>
      </c>
      <c r="B222" s="9" t="s">
        <v>577</v>
      </c>
      <c r="C222" s="9" t="s">
        <v>3111</v>
      </c>
      <c r="D222" s="9" t="s">
        <v>2280</v>
      </c>
      <c r="E222" s="9" t="s">
        <v>596</v>
      </c>
      <c r="F222" s="14" t="s">
        <v>2777</v>
      </c>
      <c r="G222" s="9" t="s">
        <v>9</v>
      </c>
      <c r="H222" s="9" t="s">
        <v>37</v>
      </c>
      <c r="I222" s="9">
        <v>1</v>
      </c>
      <c r="J222" s="9">
        <v>96</v>
      </c>
      <c r="K222" s="9">
        <f t="shared" si="15"/>
        <v>576</v>
      </c>
      <c r="L222" s="9">
        <f t="shared" si="16"/>
        <v>574</v>
      </c>
      <c r="M222" s="48">
        <v>0.99652777777777779</v>
      </c>
      <c r="N222" s="9">
        <v>0</v>
      </c>
      <c r="O222" s="9">
        <v>96</v>
      </c>
      <c r="P222" s="9">
        <v>77</v>
      </c>
      <c r="Q222" s="9">
        <v>19</v>
      </c>
      <c r="R222" s="9"/>
      <c r="S222" s="9"/>
      <c r="T222" s="9"/>
      <c r="U222" s="55"/>
      <c r="V222" s="131">
        <f t="shared" si="17"/>
        <v>0.99652777777777779</v>
      </c>
      <c r="W222" s="125">
        <v>0.91149999999999998</v>
      </c>
      <c r="X222" s="14">
        <v>0.94789999999999996</v>
      </c>
      <c r="Y222" s="9">
        <v>96</v>
      </c>
      <c r="Z222" s="9">
        <v>96</v>
      </c>
      <c r="AA222" s="9">
        <v>95</v>
      </c>
      <c r="AB222" s="9">
        <v>96</v>
      </c>
      <c r="AC222" s="9">
        <v>95</v>
      </c>
      <c r="AD222" s="9">
        <v>96</v>
      </c>
      <c r="AE222" s="9" t="s">
        <v>317</v>
      </c>
      <c r="AF222" s="26"/>
      <c r="AG222" s="56">
        <v>30.404399999999999</v>
      </c>
      <c r="AH222" s="9">
        <v>-81.708100000000002</v>
      </c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</row>
    <row r="223" spans="1:59" x14ac:dyDescent="0.25">
      <c r="A223" s="25">
        <v>2268</v>
      </c>
      <c r="B223" s="9" t="s">
        <v>577</v>
      </c>
      <c r="C223" s="9" t="s">
        <v>3111</v>
      </c>
      <c r="D223" s="9" t="s">
        <v>2280</v>
      </c>
      <c r="E223" s="9" t="s">
        <v>636</v>
      </c>
      <c r="F223" s="14" t="s">
        <v>3043</v>
      </c>
      <c r="G223" s="9" t="s">
        <v>9</v>
      </c>
      <c r="H223" s="9" t="s">
        <v>37</v>
      </c>
      <c r="I223" s="9">
        <v>1</v>
      </c>
      <c r="J223" s="9">
        <v>120</v>
      </c>
      <c r="K223" s="9">
        <f t="shared" si="15"/>
        <v>720</v>
      </c>
      <c r="L223" s="9">
        <f t="shared" si="16"/>
        <v>713</v>
      </c>
      <c r="M223" s="48">
        <v>0.99027777777777781</v>
      </c>
      <c r="N223" s="9">
        <v>0</v>
      </c>
      <c r="O223" s="9">
        <v>120</v>
      </c>
      <c r="P223" s="9">
        <v>96</v>
      </c>
      <c r="Q223" s="9">
        <v>24</v>
      </c>
      <c r="R223" s="9"/>
      <c r="S223" s="9"/>
      <c r="T223" s="9">
        <v>6</v>
      </c>
      <c r="U223" s="55"/>
      <c r="V223" s="131">
        <f t="shared" si="17"/>
        <v>0.99027777777777781</v>
      </c>
      <c r="W223" s="125">
        <v>0.99170000000000003</v>
      </c>
      <c r="X223" s="14">
        <v>0.99309999999999998</v>
      </c>
      <c r="Y223" s="9">
        <v>119</v>
      </c>
      <c r="Z223" s="9">
        <v>119</v>
      </c>
      <c r="AA223" s="9">
        <v>120</v>
      </c>
      <c r="AB223" s="9">
        <v>120</v>
      </c>
      <c r="AC223" s="9">
        <v>118</v>
      </c>
      <c r="AD223" s="9">
        <v>117</v>
      </c>
      <c r="AE223" s="9" t="s">
        <v>478</v>
      </c>
      <c r="AF223" s="26"/>
      <c r="AG223" s="56">
        <v>30.245000000000001</v>
      </c>
      <c r="AH223" s="9">
        <v>-81.754999999999995</v>
      </c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</row>
    <row r="224" spans="1:59" x14ac:dyDescent="0.25">
      <c r="A224" s="25">
        <v>1192</v>
      </c>
      <c r="B224" s="9" t="s">
        <v>577</v>
      </c>
      <c r="C224" s="9" t="s">
        <v>3111</v>
      </c>
      <c r="D224" s="9" t="s">
        <v>2280</v>
      </c>
      <c r="E224" s="9" t="s">
        <v>639</v>
      </c>
      <c r="F224" s="14" t="s">
        <v>2871</v>
      </c>
      <c r="G224" s="9" t="s">
        <v>9</v>
      </c>
      <c r="H224" s="9" t="s">
        <v>37</v>
      </c>
      <c r="I224" s="9">
        <v>1</v>
      </c>
      <c r="J224" s="9">
        <v>160</v>
      </c>
      <c r="K224" s="9">
        <f t="shared" si="15"/>
        <v>960</v>
      </c>
      <c r="L224" s="9">
        <f t="shared" si="16"/>
        <v>952</v>
      </c>
      <c r="M224" s="48">
        <v>0.9916666666666667</v>
      </c>
      <c r="N224" s="9">
        <v>0</v>
      </c>
      <c r="O224" s="9">
        <v>160</v>
      </c>
      <c r="P224" s="9">
        <v>128</v>
      </c>
      <c r="Q224" s="9">
        <v>32</v>
      </c>
      <c r="R224" s="9"/>
      <c r="S224" s="9"/>
      <c r="T224" s="9"/>
      <c r="U224" s="55"/>
      <c r="V224" s="131">
        <f t="shared" si="17"/>
        <v>0.9916666666666667</v>
      </c>
      <c r="W224" s="125">
        <v>0.98540000000000005</v>
      </c>
      <c r="X224" s="14">
        <v>0.98850000000000005</v>
      </c>
      <c r="Y224" s="9">
        <v>159</v>
      </c>
      <c r="Z224" s="9">
        <v>159</v>
      </c>
      <c r="AA224" s="9">
        <v>159</v>
      </c>
      <c r="AB224" s="9">
        <v>158</v>
      </c>
      <c r="AC224" s="9">
        <v>158</v>
      </c>
      <c r="AD224" s="9">
        <v>159</v>
      </c>
      <c r="AE224" s="9" t="s">
        <v>640</v>
      </c>
      <c r="AF224" s="26"/>
      <c r="AG224" s="56">
        <v>30.2103</v>
      </c>
      <c r="AH224" s="9">
        <v>-81.779899999999998</v>
      </c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</row>
    <row r="225" spans="1:59" x14ac:dyDescent="0.25">
      <c r="A225" s="25">
        <v>527</v>
      </c>
      <c r="B225" s="9" t="s">
        <v>577</v>
      </c>
      <c r="C225" s="9" t="s">
        <v>3111</v>
      </c>
      <c r="D225" s="9" t="s">
        <v>2280</v>
      </c>
      <c r="E225" s="9" t="s">
        <v>642</v>
      </c>
      <c r="F225" s="14" t="s">
        <v>3053</v>
      </c>
      <c r="G225" s="9" t="s">
        <v>9</v>
      </c>
      <c r="H225" s="9" t="s">
        <v>37</v>
      </c>
      <c r="I225" s="9">
        <v>1</v>
      </c>
      <c r="J225" s="9">
        <v>207</v>
      </c>
      <c r="K225" s="9">
        <f t="shared" si="15"/>
        <v>1242</v>
      </c>
      <c r="L225" s="9">
        <f t="shared" si="16"/>
        <v>1091</v>
      </c>
      <c r="M225" s="48">
        <v>0.87842190016103061</v>
      </c>
      <c r="N225" s="9">
        <v>0</v>
      </c>
      <c r="O225" s="9">
        <v>207</v>
      </c>
      <c r="P225" s="9">
        <v>207</v>
      </c>
      <c r="Q225" s="9"/>
      <c r="R225" s="9"/>
      <c r="S225" s="9"/>
      <c r="T225" s="9"/>
      <c r="U225" s="55"/>
      <c r="V225" s="131">
        <f t="shared" si="17"/>
        <v>0.87842190016103061</v>
      </c>
      <c r="W225" s="125">
        <v>0.89690000000000003</v>
      </c>
      <c r="X225" s="14">
        <v>0.90500000000000003</v>
      </c>
      <c r="Y225" s="9">
        <v>178</v>
      </c>
      <c r="Z225" s="9">
        <v>174</v>
      </c>
      <c r="AA225" s="9">
        <v>192</v>
      </c>
      <c r="AB225" s="9">
        <v>190</v>
      </c>
      <c r="AC225" s="9">
        <v>179</v>
      </c>
      <c r="AD225" s="9">
        <v>178</v>
      </c>
      <c r="AE225" s="9" t="s">
        <v>644</v>
      </c>
      <c r="AF225" s="26">
        <v>127</v>
      </c>
      <c r="AG225" s="56">
        <v>30.2745</v>
      </c>
      <c r="AH225" s="9">
        <v>-81.604900000000001</v>
      </c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</row>
    <row r="226" spans="1:59" x14ac:dyDescent="0.25">
      <c r="A226" s="25">
        <v>2720</v>
      </c>
      <c r="B226" s="9" t="s">
        <v>577</v>
      </c>
      <c r="C226" s="9" t="s">
        <v>3111</v>
      </c>
      <c r="D226" s="9" t="s">
        <v>2280</v>
      </c>
      <c r="E226" s="9" t="s">
        <v>654</v>
      </c>
      <c r="F226" s="14" t="s">
        <v>2643</v>
      </c>
      <c r="G226" s="9" t="s">
        <v>9</v>
      </c>
      <c r="H226" s="9" t="s">
        <v>37</v>
      </c>
      <c r="I226" s="9">
        <v>1</v>
      </c>
      <c r="J226" s="9">
        <v>123</v>
      </c>
      <c r="K226" s="9">
        <f t="shared" si="15"/>
        <v>738</v>
      </c>
      <c r="L226" s="9">
        <f t="shared" si="16"/>
        <v>725</v>
      </c>
      <c r="M226" s="48">
        <v>0.98238482384823844</v>
      </c>
      <c r="N226" s="9">
        <v>0</v>
      </c>
      <c r="O226" s="9">
        <v>123</v>
      </c>
      <c r="P226" s="9">
        <v>99</v>
      </c>
      <c r="Q226" s="9">
        <v>24</v>
      </c>
      <c r="R226" s="9"/>
      <c r="S226" s="9"/>
      <c r="T226" s="9">
        <v>7</v>
      </c>
      <c r="U226" s="55"/>
      <c r="V226" s="131">
        <f t="shared" si="17"/>
        <v>0.98238482384823844</v>
      </c>
      <c r="W226" s="125"/>
      <c r="X226" s="14"/>
      <c r="Y226" s="9">
        <v>122</v>
      </c>
      <c r="Z226" s="9">
        <v>120</v>
      </c>
      <c r="AA226" s="9">
        <v>119</v>
      </c>
      <c r="AB226" s="9">
        <v>121</v>
      </c>
      <c r="AC226" s="9">
        <v>123</v>
      </c>
      <c r="AD226" s="9">
        <v>120</v>
      </c>
      <c r="AE226" s="9" t="s">
        <v>478</v>
      </c>
      <c r="AF226" s="26"/>
      <c r="AG226" s="56">
        <v>30.312999999999999</v>
      </c>
      <c r="AH226" s="9">
        <v>-81.561916999999994</v>
      </c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</row>
    <row r="227" spans="1:59" x14ac:dyDescent="0.25">
      <c r="A227" s="25">
        <v>714</v>
      </c>
      <c r="B227" s="9" t="s">
        <v>577</v>
      </c>
      <c r="C227" s="9" t="s">
        <v>3111</v>
      </c>
      <c r="D227" s="9" t="s">
        <v>2280</v>
      </c>
      <c r="E227" s="9" t="s">
        <v>658</v>
      </c>
      <c r="F227" s="14" t="s">
        <v>2666</v>
      </c>
      <c r="G227" s="9" t="s">
        <v>9</v>
      </c>
      <c r="H227" s="9" t="s">
        <v>37</v>
      </c>
      <c r="I227" s="9">
        <v>1</v>
      </c>
      <c r="J227" s="9">
        <v>120</v>
      </c>
      <c r="K227" s="9">
        <f t="shared" si="15"/>
        <v>720</v>
      </c>
      <c r="L227" s="9">
        <f t="shared" si="16"/>
        <v>701</v>
      </c>
      <c r="M227" s="48">
        <v>0.97361111111111109</v>
      </c>
      <c r="N227" s="9">
        <v>0</v>
      </c>
      <c r="O227" s="9">
        <v>120</v>
      </c>
      <c r="P227" s="9">
        <v>96</v>
      </c>
      <c r="Q227" s="9">
        <v>24</v>
      </c>
      <c r="R227" s="9"/>
      <c r="S227" s="9"/>
      <c r="T227" s="9"/>
      <c r="U227" s="55"/>
      <c r="V227" s="131">
        <f t="shared" si="17"/>
        <v>0.97361111111111109</v>
      </c>
      <c r="W227" s="125">
        <v>0.96530000000000005</v>
      </c>
      <c r="X227" s="14">
        <v>0.95140000000000002</v>
      </c>
      <c r="Y227" s="9">
        <v>116</v>
      </c>
      <c r="Z227" s="9">
        <v>118</v>
      </c>
      <c r="AA227" s="9">
        <v>117</v>
      </c>
      <c r="AB227" s="9">
        <v>117</v>
      </c>
      <c r="AC227" s="9">
        <v>118</v>
      </c>
      <c r="AD227" s="9">
        <v>115</v>
      </c>
      <c r="AE227" s="9" t="s">
        <v>427</v>
      </c>
      <c r="AF227" s="26"/>
      <c r="AG227" s="56">
        <v>30.386199999999999</v>
      </c>
      <c r="AH227" s="9">
        <v>-81.687200000000004</v>
      </c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</row>
    <row r="228" spans="1:59" x14ac:dyDescent="0.25">
      <c r="A228" s="25">
        <v>2804</v>
      </c>
      <c r="B228" s="9" t="s">
        <v>577</v>
      </c>
      <c r="C228" s="9" t="s">
        <v>3111</v>
      </c>
      <c r="D228" s="9" t="s">
        <v>2280</v>
      </c>
      <c r="E228" s="9" t="s">
        <v>667</v>
      </c>
      <c r="F228" s="14" t="s">
        <v>2891</v>
      </c>
      <c r="G228" s="9" t="s">
        <v>9</v>
      </c>
      <c r="H228" s="9" t="s">
        <v>37</v>
      </c>
      <c r="I228" s="9">
        <v>1</v>
      </c>
      <c r="J228" s="9">
        <v>52</v>
      </c>
      <c r="K228" s="9">
        <f t="shared" si="15"/>
        <v>312</v>
      </c>
      <c r="L228" s="9">
        <f t="shared" si="16"/>
        <v>300</v>
      </c>
      <c r="M228" s="48">
        <v>0.96153846153846156</v>
      </c>
      <c r="N228" s="9">
        <v>0</v>
      </c>
      <c r="O228" s="9">
        <v>52</v>
      </c>
      <c r="P228" s="9">
        <v>42</v>
      </c>
      <c r="Q228" s="9">
        <v>10</v>
      </c>
      <c r="R228" s="9"/>
      <c r="S228" s="9"/>
      <c r="T228" s="9">
        <v>6</v>
      </c>
      <c r="U228" s="55"/>
      <c r="V228" s="131">
        <f t="shared" si="17"/>
        <v>0.96153846153846156</v>
      </c>
      <c r="W228" s="125">
        <v>0.96150000000000002</v>
      </c>
      <c r="X228" s="14"/>
      <c r="Y228" s="9">
        <v>50</v>
      </c>
      <c r="Z228" s="9">
        <v>50</v>
      </c>
      <c r="AA228" s="9">
        <v>50</v>
      </c>
      <c r="AB228" s="9">
        <v>50</v>
      </c>
      <c r="AC228" s="9">
        <v>49</v>
      </c>
      <c r="AD228" s="9">
        <v>51</v>
      </c>
      <c r="AE228" s="9" t="s">
        <v>39</v>
      </c>
      <c r="AF228" s="26">
        <v>52</v>
      </c>
      <c r="AG228" s="56">
        <v>30.33328611</v>
      </c>
      <c r="AH228" s="9">
        <v>-81.655291939999998</v>
      </c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</row>
    <row r="229" spans="1:59" x14ac:dyDescent="0.25">
      <c r="A229" s="25">
        <v>2743</v>
      </c>
      <c r="B229" s="9" t="s">
        <v>577</v>
      </c>
      <c r="C229" s="9" t="s">
        <v>3115</v>
      </c>
      <c r="D229" s="9" t="s">
        <v>2641</v>
      </c>
      <c r="E229" s="9" t="s">
        <v>594</v>
      </c>
      <c r="F229" s="14" t="s">
        <v>2764</v>
      </c>
      <c r="G229" s="9" t="s">
        <v>9</v>
      </c>
      <c r="H229" s="9" t="s">
        <v>184</v>
      </c>
      <c r="I229" s="9">
        <v>1</v>
      </c>
      <c r="J229" s="9">
        <v>240</v>
      </c>
      <c r="K229" s="9">
        <f t="shared" si="15"/>
        <v>720</v>
      </c>
      <c r="L229" s="9">
        <f t="shared" si="16"/>
        <v>633</v>
      </c>
      <c r="M229" s="48">
        <v>0.87916666666666665</v>
      </c>
      <c r="N229" s="9">
        <v>0</v>
      </c>
      <c r="O229" s="9">
        <v>240</v>
      </c>
      <c r="P229" s="9">
        <v>192</v>
      </c>
      <c r="Q229" s="9">
        <v>48</v>
      </c>
      <c r="R229" s="9"/>
      <c r="S229" s="9"/>
      <c r="T229" s="9">
        <v>6</v>
      </c>
      <c r="U229" s="55"/>
      <c r="V229" s="131">
        <f t="shared" si="17"/>
        <v>0.87916666666666665</v>
      </c>
      <c r="W229" s="125">
        <v>0.86880000000000002</v>
      </c>
      <c r="X229" s="14"/>
      <c r="Y229" s="9"/>
      <c r="Z229" s="9"/>
      <c r="AA229" s="9"/>
      <c r="AB229" s="9">
        <v>211</v>
      </c>
      <c r="AC229" s="9">
        <v>211</v>
      </c>
      <c r="AD229" s="9">
        <v>211</v>
      </c>
      <c r="AE229" s="9"/>
      <c r="AF229" s="26">
        <v>224</v>
      </c>
      <c r="AG229" s="56">
        <v>30.331527000000001</v>
      </c>
      <c r="AH229" s="9">
        <v>-81.654888</v>
      </c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</row>
    <row r="230" spans="1:59" x14ac:dyDescent="0.25">
      <c r="A230" s="25">
        <v>1521</v>
      </c>
      <c r="B230" s="9" t="s">
        <v>577</v>
      </c>
      <c r="C230" s="9" t="s">
        <v>3117</v>
      </c>
      <c r="D230" s="9" t="s">
        <v>2281</v>
      </c>
      <c r="E230" s="9" t="s">
        <v>595</v>
      </c>
      <c r="F230" s="14" t="s">
        <v>2657</v>
      </c>
      <c r="G230" s="9" t="s">
        <v>9</v>
      </c>
      <c r="H230" s="9" t="s">
        <v>42</v>
      </c>
      <c r="I230" s="9">
        <v>1</v>
      </c>
      <c r="J230" s="9">
        <v>203</v>
      </c>
      <c r="K230" s="9">
        <f t="shared" si="15"/>
        <v>0</v>
      </c>
      <c r="L230" s="9">
        <f t="shared" si="16"/>
        <v>0</v>
      </c>
      <c r="M230" s="42">
        <v>0</v>
      </c>
      <c r="N230" s="9"/>
      <c r="O230" s="9">
        <v>186</v>
      </c>
      <c r="P230" s="9">
        <v>149</v>
      </c>
      <c r="Q230" s="9">
        <v>37</v>
      </c>
      <c r="R230" s="9"/>
      <c r="S230" s="9"/>
      <c r="T230" s="9">
        <v>11</v>
      </c>
      <c r="U230" s="55"/>
      <c r="V230" s="131"/>
      <c r="W230" s="125"/>
      <c r="X230" s="14"/>
      <c r="Y230" s="9"/>
      <c r="Z230" s="9"/>
      <c r="AA230" s="9"/>
      <c r="AB230" s="9"/>
      <c r="AC230" s="9"/>
      <c r="AD230" s="9"/>
      <c r="AE230" s="9"/>
      <c r="AF230" s="26">
        <v>161</v>
      </c>
      <c r="AG230" s="56">
        <v>30.330569000000001</v>
      </c>
      <c r="AH230" s="9">
        <v>-81.653947000000002</v>
      </c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</row>
    <row r="231" spans="1:59" x14ac:dyDescent="0.25">
      <c r="A231" s="25">
        <v>2809</v>
      </c>
      <c r="B231" s="9" t="s">
        <v>577</v>
      </c>
      <c r="C231" s="9" t="s">
        <v>3117</v>
      </c>
      <c r="D231" s="9" t="s">
        <v>2281</v>
      </c>
      <c r="E231" s="9" t="s">
        <v>616</v>
      </c>
      <c r="F231" s="14" t="s">
        <v>2646</v>
      </c>
      <c r="G231" s="9" t="s">
        <v>9</v>
      </c>
      <c r="H231" s="9" t="s">
        <v>42</v>
      </c>
      <c r="I231" s="9">
        <v>1</v>
      </c>
      <c r="J231" s="9">
        <v>72</v>
      </c>
      <c r="K231" s="9">
        <f t="shared" si="15"/>
        <v>0</v>
      </c>
      <c r="L231" s="9">
        <f t="shared" si="16"/>
        <v>0</v>
      </c>
      <c r="M231" s="42">
        <v>0</v>
      </c>
      <c r="N231" s="9">
        <v>0</v>
      </c>
      <c r="O231" s="9">
        <v>72</v>
      </c>
      <c r="P231" s="9">
        <v>58</v>
      </c>
      <c r="Q231" s="9">
        <v>14</v>
      </c>
      <c r="R231" s="9"/>
      <c r="S231" s="9"/>
      <c r="T231" s="9">
        <v>4</v>
      </c>
      <c r="U231" s="55"/>
      <c r="V231" s="131"/>
      <c r="W231" s="125"/>
      <c r="X231" s="14"/>
      <c r="Y231" s="9"/>
      <c r="Z231" s="9"/>
      <c r="AA231" s="9"/>
      <c r="AB231" s="9"/>
      <c r="AC231" s="9"/>
      <c r="AD231" s="9"/>
      <c r="AE231" s="9"/>
      <c r="AF231" s="26"/>
      <c r="AG231" s="56">
        <v>30.329052999999998</v>
      </c>
      <c r="AH231" s="9">
        <v>-81.665880999999999</v>
      </c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</row>
    <row r="232" spans="1:59" x14ac:dyDescent="0.25">
      <c r="A232" s="25">
        <v>2619</v>
      </c>
      <c r="B232" s="9" t="s">
        <v>577</v>
      </c>
      <c r="C232" s="9" t="s">
        <v>3117</v>
      </c>
      <c r="D232" s="9" t="s">
        <v>2281</v>
      </c>
      <c r="E232" s="9" t="s">
        <v>637</v>
      </c>
      <c r="F232" s="14" t="s">
        <v>3002</v>
      </c>
      <c r="G232" s="9" t="s">
        <v>9</v>
      </c>
      <c r="H232" s="9" t="s">
        <v>42</v>
      </c>
      <c r="I232" s="9">
        <v>1</v>
      </c>
      <c r="J232" s="9">
        <v>80</v>
      </c>
      <c r="K232" s="9">
        <f t="shared" si="15"/>
        <v>0</v>
      </c>
      <c r="L232" s="9">
        <f t="shared" si="16"/>
        <v>0</v>
      </c>
      <c r="M232" s="42">
        <v>0</v>
      </c>
      <c r="N232" s="9">
        <v>0</v>
      </c>
      <c r="O232" s="9">
        <v>80</v>
      </c>
      <c r="P232" s="9">
        <v>64</v>
      </c>
      <c r="Q232" s="9">
        <v>16</v>
      </c>
      <c r="R232" s="9"/>
      <c r="S232" s="9"/>
      <c r="T232" s="9"/>
      <c r="U232" s="55"/>
      <c r="V232" s="131"/>
      <c r="W232" s="125"/>
      <c r="X232" s="14"/>
      <c r="Y232" s="9"/>
      <c r="Z232" s="9"/>
      <c r="AA232" s="9"/>
      <c r="AB232" s="9"/>
      <c r="AC232" s="9"/>
      <c r="AD232" s="9"/>
      <c r="AE232" s="9"/>
      <c r="AF232" s="26"/>
      <c r="AG232" s="56">
        <v>30.353567000000002</v>
      </c>
      <c r="AH232" s="9">
        <v>-81.674531000000002</v>
      </c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</row>
    <row r="233" spans="1:59" x14ac:dyDescent="0.25">
      <c r="A233" s="25">
        <v>1544</v>
      </c>
      <c r="B233" s="9" t="s">
        <v>577</v>
      </c>
      <c r="C233" s="9" t="s">
        <v>3112</v>
      </c>
      <c r="D233" s="9" t="s">
        <v>2286</v>
      </c>
      <c r="E233" s="9" t="s">
        <v>676</v>
      </c>
      <c r="F233" s="14" t="s">
        <v>2892</v>
      </c>
      <c r="G233" s="9" t="s">
        <v>194</v>
      </c>
      <c r="H233" s="9" t="s">
        <v>37</v>
      </c>
      <c r="I233" s="9">
        <v>1</v>
      </c>
      <c r="J233" s="9">
        <v>194</v>
      </c>
      <c r="K233" s="9">
        <f t="shared" si="15"/>
        <v>582</v>
      </c>
      <c r="L233" s="9">
        <f t="shared" si="16"/>
        <v>385</v>
      </c>
      <c r="M233" s="48">
        <v>0.66151202749140892</v>
      </c>
      <c r="N233" s="9">
        <v>9</v>
      </c>
      <c r="O233" s="9">
        <v>185</v>
      </c>
      <c r="P233" s="9">
        <v>185</v>
      </c>
      <c r="Q233" s="9"/>
      <c r="R233" s="9"/>
      <c r="S233" s="9"/>
      <c r="T233" s="9"/>
      <c r="U233" s="55"/>
      <c r="V233" s="131">
        <f t="shared" ref="V233:V239" si="18">(Y233+Z233+AA233+AB233+AC233+AD233)/(J233*COUNTA(Y233,Z233,AA233,AB233,AC233,AD233))</f>
        <v>0.66151202749140892</v>
      </c>
      <c r="W233" s="125">
        <v>0.88229999999999997</v>
      </c>
      <c r="X233" s="14"/>
      <c r="Y233" s="9"/>
      <c r="Z233" s="9"/>
      <c r="AA233" s="9"/>
      <c r="AB233" s="9">
        <v>132</v>
      </c>
      <c r="AC233" s="9">
        <v>124</v>
      </c>
      <c r="AD233" s="9">
        <v>129</v>
      </c>
      <c r="AE233" s="9" t="s">
        <v>678</v>
      </c>
      <c r="AF233" s="26">
        <v>151</v>
      </c>
      <c r="AG233" s="56">
        <v>30.312000000000001</v>
      </c>
      <c r="AH233" s="9">
        <v>-81.663499999999999</v>
      </c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</row>
    <row r="234" spans="1:59" x14ac:dyDescent="0.25">
      <c r="A234" s="25">
        <v>966</v>
      </c>
      <c r="B234" s="9" t="s">
        <v>577</v>
      </c>
      <c r="C234" s="9" t="s">
        <v>3113</v>
      </c>
      <c r="D234" s="9" t="s">
        <v>2282</v>
      </c>
      <c r="E234" s="9" t="s">
        <v>578</v>
      </c>
      <c r="F234" s="14" t="s">
        <v>2686</v>
      </c>
      <c r="G234" s="9" t="s">
        <v>10</v>
      </c>
      <c r="H234" s="9" t="s">
        <v>37</v>
      </c>
      <c r="I234" s="9">
        <v>1</v>
      </c>
      <c r="J234" s="9">
        <v>320</v>
      </c>
      <c r="K234" s="9">
        <f t="shared" si="15"/>
        <v>1920</v>
      </c>
      <c r="L234" s="9">
        <f t="shared" si="16"/>
        <v>1533</v>
      </c>
      <c r="M234" s="48">
        <v>0.79843750000000002</v>
      </c>
      <c r="N234" s="9">
        <v>0</v>
      </c>
      <c r="O234" s="9">
        <v>320</v>
      </c>
      <c r="P234" s="9"/>
      <c r="Q234" s="9">
        <v>320</v>
      </c>
      <c r="R234" s="9"/>
      <c r="S234" s="9"/>
      <c r="T234" s="9"/>
      <c r="U234" s="55"/>
      <c r="V234" s="131">
        <f t="shared" si="18"/>
        <v>0.79843750000000002</v>
      </c>
      <c r="W234" s="125">
        <v>0.94640000000000002</v>
      </c>
      <c r="X234" s="14">
        <v>0.89380000000000004</v>
      </c>
      <c r="Y234" s="9">
        <v>217</v>
      </c>
      <c r="Z234" s="9">
        <v>222</v>
      </c>
      <c r="AA234" s="9">
        <v>241</v>
      </c>
      <c r="AB234" s="9">
        <v>281</v>
      </c>
      <c r="AC234" s="9">
        <v>286</v>
      </c>
      <c r="AD234" s="9">
        <v>286</v>
      </c>
      <c r="AE234" s="9" t="s">
        <v>580</v>
      </c>
      <c r="AF234" s="26"/>
      <c r="AG234" s="56">
        <v>30.250800000000002</v>
      </c>
      <c r="AH234" s="9">
        <v>-81.619799999999998</v>
      </c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</row>
    <row r="235" spans="1:59" x14ac:dyDescent="0.25">
      <c r="A235" s="25">
        <v>56</v>
      </c>
      <c r="B235" s="9" t="s">
        <v>577</v>
      </c>
      <c r="C235" s="9" t="s">
        <v>3113</v>
      </c>
      <c r="D235" s="9" t="s">
        <v>2282</v>
      </c>
      <c r="E235" s="9" t="s">
        <v>581</v>
      </c>
      <c r="F235" s="14" t="s">
        <v>2655</v>
      </c>
      <c r="G235" s="9" t="s">
        <v>10</v>
      </c>
      <c r="H235" s="9" t="s">
        <v>37</v>
      </c>
      <c r="I235" s="9">
        <v>1</v>
      </c>
      <c r="J235" s="9">
        <v>102</v>
      </c>
      <c r="K235" s="9">
        <f t="shared" si="15"/>
        <v>612</v>
      </c>
      <c r="L235" s="9">
        <f t="shared" si="16"/>
        <v>509</v>
      </c>
      <c r="M235" s="48">
        <v>0.8316993464052288</v>
      </c>
      <c r="N235" s="9">
        <v>0</v>
      </c>
      <c r="O235" s="9">
        <v>102</v>
      </c>
      <c r="P235" s="9"/>
      <c r="Q235" s="9">
        <v>102</v>
      </c>
      <c r="R235" s="9"/>
      <c r="S235" s="9"/>
      <c r="T235" s="9"/>
      <c r="U235" s="55"/>
      <c r="V235" s="131">
        <f t="shared" si="18"/>
        <v>0.8316993464052288</v>
      </c>
      <c r="W235" s="125">
        <v>0.90359999999999996</v>
      </c>
      <c r="X235" s="14">
        <v>0.95589999999999997</v>
      </c>
      <c r="Y235" s="9">
        <v>85</v>
      </c>
      <c r="Z235" s="9">
        <v>85</v>
      </c>
      <c r="AA235" s="9">
        <v>83</v>
      </c>
      <c r="AB235" s="9">
        <v>83</v>
      </c>
      <c r="AC235" s="9">
        <v>83</v>
      </c>
      <c r="AD235" s="9">
        <v>90</v>
      </c>
      <c r="AE235" s="9" t="s">
        <v>582</v>
      </c>
      <c r="AF235" s="26"/>
      <c r="AG235" s="56">
        <v>30.3339</v>
      </c>
      <c r="AH235" s="9">
        <v>-81.570700000000002</v>
      </c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</row>
    <row r="236" spans="1:59" x14ac:dyDescent="0.25">
      <c r="A236" s="25">
        <v>1488</v>
      </c>
      <c r="B236" s="9" t="s">
        <v>577</v>
      </c>
      <c r="C236" s="9" t="s">
        <v>3113</v>
      </c>
      <c r="D236" s="9" t="s">
        <v>2282</v>
      </c>
      <c r="E236" s="9" t="s">
        <v>588</v>
      </c>
      <c r="F236" s="14" t="s">
        <v>2651</v>
      </c>
      <c r="G236" s="9" t="s">
        <v>10</v>
      </c>
      <c r="H236" s="9" t="s">
        <v>37</v>
      </c>
      <c r="I236" s="9">
        <v>1</v>
      </c>
      <c r="J236" s="9">
        <v>328</v>
      </c>
      <c r="K236" s="9">
        <f t="shared" si="15"/>
        <v>1968</v>
      </c>
      <c r="L236" s="9">
        <f t="shared" si="16"/>
        <v>1954</v>
      </c>
      <c r="M236" s="48">
        <v>0.99288617886178865</v>
      </c>
      <c r="N236" s="9">
        <v>0</v>
      </c>
      <c r="O236" s="9">
        <v>328</v>
      </c>
      <c r="P236" s="9"/>
      <c r="Q236" s="9">
        <v>328</v>
      </c>
      <c r="R236" s="9"/>
      <c r="S236" s="9"/>
      <c r="T236" s="9"/>
      <c r="U236" s="55"/>
      <c r="V236" s="131">
        <f t="shared" si="18"/>
        <v>0.99288617886178865</v>
      </c>
      <c r="W236" s="125">
        <v>0.98980000000000001</v>
      </c>
      <c r="X236" s="14">
        <v>0.98599999999999999</v>
      </c>
      <c r="Y236" s="9">
        <v>328</v>
      </c>
      <c r="Z236" s="9">
        <v>323</v>
      </c>
      <c r="AA236" s="9">
        <v>326</v>
      </c>
      <c r="AB236" s="9">
        <v>327</v>
      </c>
      <c r="AC236" s="9">
        <v>326</v>
      </c>
      <c r="AD236" s="9">
        <v>324</v>
      </c>
      <c r="AE236" s="9" t="s">
        <v>589</v>
      </c>
      <c r="AF236" s="26"/>
      <c r="AG236" s="56">
        <v>30.3599</v>
      </c>
      <c r="AH236" s="9">
        <v>-81.665400000000005</v>
      </c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</row>
    <row r="237" spans="1:59" x14ac:dyDescent="0.25">
      <c r="A237" s="25">
        <v>1405</v>
      </c>
      <c r="B237" s="9" t="s">
        <v>577</v>
      </c>
      <c r="C237" s="9" t="s">
        <v>3113</v>
      </c>
      <c r="D237" s="9" t="s">
        <v>2282</v>
      </c>
      <c r="E237" s="9" t="s">
        <v>592</v>
      </c>
      <c r="F237" s="14" t="s">
        <v>2698</v>
      </c>
      <c r="G237" s="9" t="s">
        <v>10</v>
      </c>
      <c r="H237" s="9" t="s">
        <v>37</v>
      </c>
      <c r="I237" s="9">
        <v>1</v>
      </c>
      <c r="J237" s="9">
        <v>184</v>
      </c>
      <c r="K237" s="9">
        <f t="shared" si="15"/>
        <v>1104</v>
      </c>
      <c r="L237" s="9">
        <f t="shared" si="16"/>
        <v>1083</v>
      </c>
      <c r="M237" s="48">
        <v>0.98097826086956519</v>
      </c>
      <c r="N237" s="9">
        <v>0</v>
      </c>
      <c r="O237" s="9">
        <v>184</v>
      </c>
      <c r="P237" s="9"/>
      <c r="Q237" s="9">
        <v>184</v>
      </c>
      <c r="R237" s="9"/>
      <c r="S237" s="9"/>
      <c r="T237" s="9"/>
      <c r="U237" s="55"/>
      <c r="V237" s="131">
        <f t="shared" si="18"/>
        <v>0.98097826086956519</v>
      </c>
      <c r="W237" s="125">
        <v>0.97740000000000005</v>
      </c>
      <c r="X237" s="14">
        <v>0.97919999999999996</v>
      </c>
      <c r="Y237" s="9">
        <v>180</v>
      </c>
      <c r="Z237" s="9">
        <v>180</v>
      </c>
      <c r="AA237" s="9">
        <v>181</v>
      </c>
      <c r="AB237" s="9">
        <v>181</v>
      </c>
      <c r="AC237" s="9">
        <v>179</v>
      </c>
      <c r="AD237" s="9">
        <v>182</v>
      </c>
      <c r="AE237" s="9" t="s">
        <v>478</v>
      </c>
      <c r="AF237" s="26"/>
      <c r="AG237" s="56">
        <v>30.1722</v>
      </c>
      <c r="AH237" s="9">
        <v>-81.594899999999996</v>
      </c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</row>
    <row r="238" spans="1:59" x14ac:dyDescent="0.25">
      <c r="A238" s="25">
        <v>202</v>
      </c>
      <c r="B238" s="9" t="s">
        <v>577</v>
      </c>
      <c r="C238" s="9" t="s">
        <v>3113</v>
      </c>
      <c r="D238" s="9" t="s">
        <v>2282</v>
      </c>
      <c r="E238" s="9" t="s">
        <v>598</v>
      </c>
      <c r="F238" s="14" t="s">
        <v>2649</v>
      </c>
      <c r="G238" s="9" t="s">
        <v>10</v>
      </c>
      <c r="H238" s="9" t="s">
        <v>37</v>
      </c>
      <c r="I238" s="9">
        <v>1</v>
      </c>
      <c r="J238" s="9">
        <v>360</v>
      </c>
      <c r="K238" s="9">
        <f t="shared" si="15"/>
        <v>2160</v>
      </c>
      <c r="L238" s="9">
        <f t="shared" si="16"/>
        <v>1990</v>
      </c>
      <c r="M238" s="48">
        <v>0.92129629629629628</v>
      </c>
      <c r="N238" s="9">
        <v>0</v>
      </c>
      <c r="O238" s="9">
        <v>360</v>
      </c>
      <c r="P238" s="9"/>
      <c r="Q238" s="9">
        <v>360</v>
      </c>
      <c r="R238" s="9"/>
      <c r="S238" s="9"/>
      <c r="T238" s="9"/>
      <c r="U238" s="55"/>
      <c r="V238" s="131">
        <f t="shared" si="18"/>
        <v>0.92129629629629628</v>
      </c>
      <c r="W238" s="125">
        <v>0.91110000000000002</v>
      </c>
      <c r="X238" s="14">
        <v>0.91990000000000005</v>
      </c>
      <c r="Y238" s="9">
        <v>332</v>
      </c>
      <c r="Z238" s="9">
        <v>321</v>
      </c>
      <c r="AA238" s="9">
        <v>326</v>
      </c>
      <c r="AB238" s="9">
        <v>331</v>
      </c>
      <c r="AC238" s="9">
        <v>340</v>
      </c>
      <c r="AD238" s="9">
        <v>340</v>
      </c>
      <c r="AE238" s="9" t="s">
        <v>478</v>
      </c>
      <c r="AF238" s="26"/>
      <c r="AG238" s="56">
        <v>30.200700000000001</v>
      </c>
      <c r="AH238" s="9">
        <v>-81.726900000000001</v>
      </c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</row>
    <row r="239" spans="1:59" x14ac:dyDescent="0.25">
      <c r="A239" s="25">
        <v>228</v>
      </c>
      <c r="B239" s="9" t="s">
        <v>577</v>
      </c>
      <c r="C239" s="9" t="s">
        <v>3113</v>
      </c>
      <c r="D239" s="9" t="s">
        <v>2282</v>
      </c>
      <c r="E239" s="9" t="s">
        <v>599</v>
      </c>
      <c r="F239" s="14" t="s">
        <v>2893</v>
      </c>
      <c r="G239" s="9" t="s">
        <v>10</v>
      </c>
      <c r="H239" s="9" t="s">
        <v>37</v>
      </c>
      <c r="I239" s="9">
        <v>1</v>
      </c>
      <c r="J239" s="9">
        <v>200</v>
      </c>
      <c r="K239" s="9">
        <f t="shared" si="15"/>
        <v>1200</v>
      </c>
      <c r="L239" s="9">
        <f t="shared" si="16"/>
        <v>1122</v>
      </c>
      <c r="M239" s="48">
        <v>0.93500000000000005</v>
      </c>
      <c r="N239" s="9">
        <v>0</v>
      </c>
      <c r="O239" s="9">
        <v>200</v>
      </c>
      <c r="P239" s="9"/>
      <c r="Q239" s="9">
        <v>200</v>
      </c>
      <c r="R239" s="9"/>
      <c r="S239" s="9"/>
      <c r="T239" s="9"/>
      <c r="U239" s="55"/>
      <c r="V239" s="131">
        <f t="shared" si="18"/>
        <v>0.93500000000000005</v>
      </c>
      <c r="W239" s="125">
        <v>0.96830000000000005</v>
      </c>
      <c r="X239" s="14">
        <v>0.96919999999999995</v>
      </c>
      <c r="Y239" s="9">
        <v>186</v>
      </c>
      <c r="Z239" s="9">
        <v>183</v>
      </c>
      <c r="AA239" s="9">
        <v>186</v>
      </c>
      <c r="AB239" s="9">
        <v>190</v>
      </c>
      <c r="AC239" s="9">
        <v>192</v>
      </c>
      <c r="AD239" s="9">
        <v>185</v>
      </c>
      <c r="AE239" s="9" t="s">
        <v>585</v>
      </c>
      <c r="AF239" s="26"/>
      <c r="AG239" s="56">
        <v>30.217400000000001</v>
      </c>
      <c r="AH239" s="9">
        <v>-81.589299999999994</v>
      </c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</row>
    <row r="240" spans="1:59" x14ac:dyDescent="0.25">
      <c r="A240" s="25">
        <v>270</v>
      </c>
      <c r="B240" s="9" t="s">
        <v>577</v>
      </c>
      <c r="C240" s="9" t="s">
        <v>3113</v>
      </c>
      <c r="D240" s="9" t="s">
        <v>2282</v>
      </c>
      <c r="E240" s="9" t="s">
        <v>604</v>
      </c>
      <c r="F240" s="14" t="s">
        <v>2778</v>
      </c>
      <c r="G240" s="9" t="s">
        <v>10</v>
      </c>
      <c r="H240" s="9" t="s">
        <v>37</v>
      </c>
      <c r="I240" s="9">
        <v>1</v>
      </c>
      <c r="J240" s="9">
        <v>79</v>
      </c>
      <c r="K240" s="9">
        <f t="shared" si="15"/>
        <v>0</v>
      </c>
      <c r="L240" s="9">
        <f t="shared" si="16"/>
        <v>0</v>
      </c>
      <c r="M240" s="42">
        <v>0</v>
      </c>
      <c r="N240" s="9">
        <v>0</v>
      </c>
      <c r="O240" s="9">
        <v>79</v>
      </c>
      <c r="P240" s="9"/>
      <c r="Q240" s="9">
        <v>79</v>
      </c>
      <c r="R240" s="9"/>
      <c r="S240" s="9"/>
      <c r="T240" s="9"/>
      <c r="U240" s="55"/>
      <c r="V240" s="131"/>
      <c r="W240" s="125"/>
      <c r="X240" s="14">
        <v>0.87590000000000001</v>
      </c>
      <c r="Y240" s="9"/>
      <c r="Z240" s="9"/>
      <c r="AA240" s="9"/>
      <c r="AB240" s="9"/>
      <c r="AC240" s="9"/>
      <c r="AD240" s="9"/>
      <c r="AE240" s="9" t="s">
        <v>606</v>
      </c>
      <c r="AF240" s="26"/>
      <c r="AG240" s="56">
        <v>30.328299999999999</v>
      </c>
      <c r="AH240" s="9">
        <v>-81.6524</v>
      </c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</row>
    <row r="241" spans="1:59" x14ac:dyDescent="0.25">
      <c r="A241" s="25">
        <v>1019</v>
      </c>
      <c r="B241" s="9" t="s">
        <v>577</v>
      </c>
      <c r="C241" s="9" t="s">
        <v>3113</v>
      </c>
      <c r="D241" s="9" t="s">
        <v>2282</v>
      </c>
      <c r="E241" s="9" t="s">
        <v>607</v>
      </c>
      <c r="F241" s="14" t="s">
        <v>2894</v>
      </c>
      <c r="G241" s="9" t="s">
        <v>10</v>
      </c>
      <c r="H241" s="9" t="s">
        <v>37</v>
      </c>
      <c r="I241" s="9">
        <v>1</v>
      </c>
      <c r="J241" s="9">
        <v>252</v>
      </c>
      <c r="K241" s="9">
        <f t="shared" si="15"/>
        <v>1512</v>
      </c>
      <c r="L241" s="9">
        <f t="shared" si="16"/>
        <v>1384</v>
      </c>
      <c r="M241" s="48">
        <v>0.91534391534391535</v>
      </c>
      <c r="N241" s="9">
        <v>0</v>
      </c>
      <c r="O241" s="9">
        <v>252</v>
      </c>
      <c r="P241" s="9"/>
      <c r="Q241" s="9">
        <v>252</v>
      </c>
      <c r="R241" s="9"/>
      <c r="S241" s="9"/>
      <c r="T241" s="9"/>
      <c r="U241" s="55"/>
      <c r="V241" s="131">
        <f t="shared" ref="V241:V272" si="19">(Y241+Z241+AA241+AB241+AC241+AD241)/(J241*COUNTA(Y241,Z241,AA241,AB241,AC241,AD241))</f>
        <v>0.91534391534391535</v>
      </c>
      <c r="W241" s="125">
        <v>0.91869999999999996</v>
      </c>
      <c r="X241" s="14">
        <v>0.92659999999999998</v>
      </c>
      <c r="Y241" s="9">
        <v>237</v>
      </c>
      <c r="Z241" s="9">
        <v>232</v>
      </c>
      <c r="AA241" s="9">
        <v>233</v>
      </c>
      <c r="AB241" s="9">
        <v>231</v>
      </c>
      <c r="AC241" s="9">
        <v>229</v>
      </c>
      <c r="AD241" s="9">
        <v>222</v>
      </c>
      <c r="AE241" s="9" t="s">
        <v>478</v>
      </c>
      <c r="AF241" s="26"/>
      <c r="AG241" s="56">
        <v>30.209399999999999</v>
      </c>
      <c r="AH241" s="9">
        <v>-81.738600000000005</v>
      </c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</row>
    <row r="242" spans="1:59" x14ac:dyDescent="0.25">
      <c r="A242" s="25">
        <v>1097</v>
      </c>
      <c r="B242" s="9" t="s">
        <v>577</v>
      </c>
      <c r="C242" s="9" t="s">
        <v>3113</v>
      </c>
      <c r="D242" s="9" t="s">
        <v>2282</v>
      </c>
      <c r="E242" s="9" t="s">
        <v>609</v>
      </c>
      <c r="F242" s="14" t="s">
        <v>2648</v>
      </c>
      <c r="G242" s="9" t="s">
        <v>10</v>
      </c>
      <c r="H242" s="9" t="s">
        <v>37</v>
      </c>
      <c r="I242" s="9">
        <v>1</v>
      </c>
      <c r="J242" s="9">
        <v>288</v>
      </c>
      <c r="K242" s="9">
        <f t="shared" si="15"/>
        <v>1728</v>
      </c>
      <c r="L242" s="9">
        <f t="shared" si="16"/>
        <v>1628</v>
      </c>
      <c r="M242" s="48">
        <v>0.94212962962962965</v>
      </c>
      <c r="N242" s="9">
        <v>0</v>
      </c>
      <c r="O242" s="9">
        <v>288</v>
      </c>
      <c r="P242" s="9"/>
      <c r="Q242" s="9">
        <v>288</v>
      </c>
      <c r="R242" s="9"/>
      <c r="S242" s="9"/>
      <c r="T242" s="9"/>
      <c r="U242" s="55"/>
      <c r="V242" s="131">
        <f t="shared" si="19"/>
        <v>0.94212962962962965</v>
      </c>
      <c r="W242" s="125">
        <v>0.94850000000000001</v>
      </c>
      <c r="X242" s="14">
        <v>0.9375</v>
      </c>
      <c r="Y242" s="9">
        <v>275</v>
      </c>
      <c r="Z242" s="9">
        <v>272</v>
      </c>
      <c r="AA242" s="9">
        <v>273</v>
      </c>
      <c r="AB242" s="9">
        <v>272</v>
      </c>
      <c r="AC242" s="9">
        <v>269</v>
      </c>
      <c r="AD242" s="9">
        <v>267</v>
      </c>
      <c r="AE242" s="9" t="s">
        <v>478</v>
      </c>
      <c r="AF242" s="26"/>
      <c r="AG242" s="56">
        <v>30.380800000000001</v>
      </c>
      <c r="AH242" s="9">
        <v>-81.603200000000001</v>
      </c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</row>
    <row r="243" spans="1:59" x14ac:dyDescent="0.25">
      <c r="A243" s="25">
        <v>1889</v>
      </c>
      <c r="B243" s="9" t="s">
        <v>577</v>
      </c>
      <c r="C243" s="9" t="s">
        <v>3113</v>
      </c>
      <c r="D243" s="9" t="s">
        <v>2282</v>
      </c>
      <c r="E243" s="9" t="s">
        <v>610</v>
      </c>
      <c r="F243" s="14" t="s">
        <v>2705</v>
      </c>
      <c r="G243" s="9" t="s">
        <v>10</v>
      </c>
      <c r="H243" s="9" t="s">
        <v>37</v>
      </c>
      <c r="I243" s="9">
        <v>1</v>
      </c>
      <c r="J243" s="9">
        <v>110</v>
      </c>
      <c r="K243" s="9">
        <f t="shared" si="15"/>
        <v>660</v>
      </c>
      <c r="L243" s="9">
        <f t="shared" si="16"/>
        <v>632</v>
      </c>
      <c r="M243" s="48">
        <v>0.95757575757575752</v>
      </c>
      <c r="N243" s="9">
        <v>0</v>
      </c>
      <c r="O243" s="9">
        <v>110</v>
      </c>
      <c r="P243" s="9"/>
      <c r="Q243" s="9">
        <v>110</v>
      </c>
      <c r="R243" s="9"/>
      <c r="S243" s="9"/>
      <c r="T243" s="9"/>
      <c r="U243" s="55"/>
      <c r="V243" s="131">
        <f t="shared" si="19"/>
        <v>0.95757575757575752</v>
      </c>
      <c r="W243" s="125">
        <v>0.90610000000000002</v>
      </c>
      <c r="X243" s="14">
        <v>0.94389999999999996</v>
      </c>
      <c r="Y243" s="9">
        <v>103</v>
      </c>
      <c r="Z243" s="9">
        <v>105</v>
      </c>
      <c r="AA243" s="9">
        <v>104</v>
      </c>
      <c r="AB243" s="9">
        <v>108</v>
      </c>
      <c r="AC243" s="9">
        <v>108</v>
      </c>
      <c r="AD243" s="9">
        <v>104</v>
      </c>
      <c r="AE243" s="9" t="s">
        <v>39</v>
      </c>
      <c r="AF243" s="26"/>
      <c r="AG243" s="56">
        <v>30.443200000000001</v>
      </c>
      <c r="AH243" s="9">
        <v>-81.658199999999994</v>
      </c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</row>
    <row r="244" spans="1:59" x14ac:dyDescent="0.25">
      <c r="A244" s="25">
        <v>2827</v>
      </c>
      <c r="B244" s="9" t="s">
        <v>577</v>
      </c>
      <c r="C244" s="9" t="s">
        <v>3113</v>
      </c>
      <c r="D244" s="9" t="s">
        <v>2282</v>
      </c>
      <c r="E244" s="9" t="s">
        <v>611</v>
      </c>
      <c r="F244" s="14" t="s">
        <v>2895</v>
      </c>
      <c r="G244" s="9" t="s">
        <v>10</v>
      </c>
      <c r="H244" s="9" t="s">
        <v>37</v>
      </c>
      <c r="I244" s="9">
        <v>1</v>
      </c>
      <c r="J244" s="9">
        <v>60</v>
      </c>
      <c r="K244" s="9">
        <f t="shared" si="15"/>
        <v>360</v>
      </c>
      <c r="L244" s="9">
        <f t="shared" si="16"/>
        <v>343</v>
      </c>
      <c r="M244" s="48">
        <v>0.95277777777777772</v>
      </c>
      <c r="N244" s="9">
        <v>0</v>
      </c>
      <c r="O244" s="9">
        <v>60</v>
      </c>
      <c r="P244" s="9"/>
      <c r="Q244" s="9">
        <v>60</v>
      </c>
      <c r="R244" s="9"/>
      <c r="S244" s="9"/>
      <c r="T244" s="9">
        <v>3</v>
      </c>
      <c r="U244" s="55"/>
      <c r="V244" s="131">
        <f t="shared" si="19"/>
        <v>0.95277777777777772</v>
      </c>
      <c r="W244" s="125"/>
      <c r="X244" s="14"/>
      <c r="Y244" s="9">
        <v>57</v>
      </c>
      <c r="Z244" s="9">
        <v>57</v>
      </c>
      <c r="AA244" s="9">
        <v>57</v>
      </c>
      <c r="AB244" s="9">
        <v>57</v>
      </c>
      <c r="AC244" s="9">
        <v>57</v>
      </c>
      <c r="AD244" s="9">
        <v>58</v>
      </c>
      <c r="AE244" s="9" t="s">
        <v>39</v>
      </c>
      <c r="AF244" s="26">
        <v>60</v>
      </c>
      <c r="AG244" s="56">
        <v>30.3721416666667</v>
      </c>
      <c r="AH244" s="9">
        <v>-81.718577777777796</v>
      </c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</row>
    <row r="245" spans="1:59" x14ac:dyDescent="0.25">
      <c r="A245" s="25">
        <v>366</v>
      </c>
      <c r="B245" s="9" t="s">
        <v>577</v>
      </c>
      <c r="C245" s="9" t="s">
        <v>3113</v>
      </c>
      <c r="D245" s="9" t="s">
        <v>2282</v>
      </c>
      <c r="E245" s="9" t="s">
        <v>613</v>
      </c>
      <c r="F245" s="14" t="s">
        <v>2896</v>
      </c>
      <c r="G245" s="9" t="s">
        <v>10</v>
      </c>
      <c r="H245" s="9" t="s">
        <v>37</v>
      </c>
      <c r="I245" s="9">
        <v>1</v>
      </c>
      <c r="J245" s="9">
        <v>200</v>
      </c>
      <c r="K245" s="9">
        <f t="shared" si="15"/>
        <v>1200</v>
      </c>
      <c r="L245" s="9">
        <f t="shared" si="16"/>
        <v>1171</v>
      </c>
      <c r="M245" s="48">
        <v>0.97583333333333333</v>
      </c>
      <c r="N245" s="9">
        <v>0</v>
      </c>
      <c r="O245" s="9">
        <v>200</v>
      </c>
      <c r="P245" s="9"/>
      <c r="Q245" s="9">
        <v>200</v>
      </c>
      <c r="R245" s="9"/>
      <c r="S245" s="9"/>
      <c r="T245" s="9"/>
      <c r="U245" s="55"/>
      <c r="V245" s="131">
        <f t="shared" si="19"/>
        <v>0.97583333333333333</v>
      </c>
      <c r="W245" s="125">
        <v>0.9708</v>
      </c>
      <c r="X245" s="14">
        <v>0.98329999999999995</v>
      </c>
      <c r="Y245" s="9">
        <v>197</v>
      </c>
      <c r="Z245" s="9">
        <v>197</v>
      </c>
      <c r="AA245" s="9">
        <v>195</v>
      </c>
      <c r="AB245" s="9">
        <v>195</v>
      </c>
      <c r="AC245" s="9">
        <v>195</v>
      </c>
      <c r="AD245" s="9">
        <v>192</v>
      </c>
      <c r="AE245" s="9" t="s">
        <v>39</v>
      </c>
      <c r="AF245" s="26">
        <v>200</v>
      </c>
      <c r="AG245" s="56">
        <v>30.374500000000001</v>
      </c>
      <c r="AH245" s="9">
        <v>-81.684799999999996</v>
      </c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</row>
    <row r="246" spans="1:59" x14ac:dyDescent="0.25">
      <c r="A246" s="25">
        <v>367</v>
      </c>
      <c r="B246" s="9" t="s">
        <v>577</v>
      </c>
      <c r="C246" s="9" t="s">
        <v>3113</v>
      </c>
      <c r="D246" s="9" t="s">
        <v>2282</v>
      </c>
      <c r="E246" s="9" t="s">
        <v>615</v>
      </c>
      <c r="F246" s="14" t="s">
        <v>2656</v>
      </c>
      <c r="G246" s="9" t="s">
        <v>10</v>
      </c>
      <c r="H246" s="9" t="s">
        <v>37</v>
      </c>
      <c r="I246" s="9">
        <v>1</v>
      </c>
      <c r="J246" s="9">
        <v>100</v>
      </c>
      <c r="K246" s="9">
        <f t="shared" si="15"/>
        <v>600</v>
      </c>
      <c r="L246" s="9">
        <f t="shared" si="16"/>
        <v>569</v>
      </c>
      <c r="M246" s="48">
        <v>0.94833333333333336</v>
      </c>
      <c r="N246" s="9">
        <v>0</v>
      </c>
      <c r="O246" s="9">
        <v>100</v>
      </c>
      <c r="P246" s="9"/>
      <c r="Q246" s="9">
        <v>100</v>
      </c>
      <c r="R246" s="9"/>
      <c r="S246" s="9"/>
      <c r="T246" s="9"/>
      <c r="U246" s="55"/>
      <c r="V246" s="131">
        <f t="shared" si="19"/>
        <v>0.94833333333333336</v>
      </c>
      <c r="W246" s="125">
        <v>0.96</v>
      </c>
      <c r="X246" s="14">
        <v>0.94330000000000003</v>
      </c>
      <c r="Y246" s="9">
        <v>96</v>
      </c>
      <c r="Z246" s="9">
        <v>95</v>
      </c>
      <c r="AA246" s="9">
        <v>96</v>
      </c>
      <c r="AB246" s="9">
        <v>96</v>
      </c>
      <c r="AC246" s="9">
        <v>92</v>
      </c>
      <c r="AD246" s="9">
        <v>94</v>
      </c>
      <c r="AE246" s="9" t="s">
        <v>39</v>
      </c>
      <c r="AF246" s="26"/>
      <c r="AG246" s="56">
        <v>30.360299999999999</v>
      </c>
      <c r="AH246" s="9">
        <v>-81.501199999999997</v>
      </c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</row>
    <row r="247" spans="1:59" x14ac:dyDescent="0.25">
      <c r="A247" s="25">
        <v>464</v>
      </c>
      <c r="B247" s="9" t="s">
        <v>577</v>
      </c>
      <c r="C247" s="9" t="s">
        <v>3113</v>
      </c>
      <c r="D247" s="9" t="s">
        <v>2282</v>
      </c>
      <c r="E247" s="9" t="s">
        <v>617</v>
      </c>
      <c r="F247" s="14" t="s">
        <v>2779</v>
      </c>
      <c r="G247" s="9" t="s">
        <v>10</v>
      </c>
      <c r="H247" s="9" t="s">
        <v>37</v>
      </c>
      <c r="I247" s="9">
        <v>1</v>
      </c>
      <c r="J247" s="9">
        <v>304</v>
      </c>
      <c r="K247" s="9">
        <f t="shared" si="15"/>
        <v>1824</v>
      </c>
      <c r="L247" s="9">
        <f t="shared" si="16"/>
        <v>1781</v>
      </c>
      <c r="M247" s="48">
        <v>0.97642543859649122</v>
      </c>
      <c r="N247" s="9">
        <v>0</v>
      </c>
      <c r="O247" s="9">
        <v>304</v>
      </c>
      <c r="P247" s="9"/>
      <c r="Q247" s="9">
        <v>304</v>
      </c>
      <c r="R247" s="9"/>
      <c r="S247" s="9"/>
      <c r="T247" s="9"/>
      <c r="U247" s="55"/>
      <c r="V247" s="131">
        <f t="shared" si="19"/>
        <v>0.97642543859649122</v>
      </c>
      <c r="W247" s="125">
        <v>0.96599999999999997</v>
      </c>
      <c r="X247" s="14">
        <v>0.94350000000000001</v>
      </c>
      <c r="Y247" s="9">
        <v>300</v>
      </c>
      <c r="Z247" s="9">
        <v>300</v>
      </c>
      <c r="AA247" s="9">
        <v>297</v>
      </c>
      <c r="AB247" s="9">
        <v>295</v>
      </c>
      <c r="AC247" s="9">
        <v>296</v>
      </c>
      <c r="AD247" s="9">
        <v>293</v>
      </c>
      <c r="AE247" s="9" t="s">
        <v>478</v>
      </c>
      <c r="AF247" s="26"/>
      <c r="AG247" s="56">
        <v>30.2058</v>
      </c>
      <c r="AH247" s="9">
        <v>-81.603700000000003</v>
      </c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</row>
    <row r="248" spans="1:59" x14ac:dyDescent="0.25">
      <c r="A248" s="25">
        <v>468</v>
      </c>
      <c r="B248" s="9" t="s">
        <v>577</v>
      </c>
      <c r="C248" s="9" t="s">
        <v>3113</v>
      </c>
      <c r="D248" s="9" t="s">
        <v>2282</v>
      </c>
      <c r="E248" s="9" t="s">
        <v>619</v>
      </c>
      <c r="F248" s="14" t="s">
        <v>2780</v>
      </c>
      <c r="G248" s="9" t="s">
        <v>10</v>
      </c>
      <c r="H248" s="9" t="s">
        <v>37</v>
      </c>
      <c r="I248" s="9">
        <v>1</v>
      </c>
      <c r="J248" s="9">
        <v>109</v>
      </c>
      <c r="K248" s="9">
        <f t="shared" si="15"/>
        <v>654</v>
      </c>
      <c r="L248" s="9">
        <f t="shared" si="16"/>
        <v>637</v>
      </c>
      <c r="M248" s="48">
        <v>0.97400611620795108</v>
      </c>
      <c r="N248" s="9">
        <v>0</v>
      </c>
      <c r="O248" s="9">
        <v>109</v>
      </c>
      <c r="P248" s="9"/>
      <c r="Q248" s="9">
        <v>109</v>
      </c>
      <c r="R248" s="9"/>
      <c r="S248" s="9"/>
      <c r="T248" s="9"/>
      <c r="U248" s="55"/>
      <c r="V248" s="131">
        <f t="shared" si="19"/>
        <v>0.97400611620795108</v>
      </c>
      <c r="W248" s="125">
        <v>0.97089999999999999</v>
      </c>
      <c r="X248" s="14">
        <v>0.98470000000000002</v>
      </c>
      <c r="Y248" s="9">
        <v>106</v>
      </c>
      <c r="Z248" s="9">
        <v>107</v>
      </c>
      <c r="AA248" s="9">
        <v>108</v>
      </c>
      <c r="AB248" s="9">
        <v>103</v>
      </c>
      <c r="AC248" s="9">
        <v>107</v>
      </c>
      <c r="AD248" s="9">
        <v>106</v>
      </c>
      <c r="AE248" s="9" t="s">
        <v>621</v>
      </c>
      <c r="AF248" s="26"/>
      <c r="AG248" s="56">
        <v>30.332699999999999</v>
      </c>
      <c r="AH248" s="9">
        <v>-81.650599999999997</v>
      </c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</row>
    <row r="249" spans="1:59" x14ac:dyDescent="0.25">
      <c r="A249" s="25">
        <v>1124</v>
      </c>
      <c r="B249" s="9" t="s">
        <v>577</v>
      </c>
      <c r="C249" s="9" t="s">
        <v>3113</v>
      </c>
      <c r="D249" s="9" t="s">
        <v>2282</v>
      </c>
      <c r="E249" s="9" t="s">
        <v>625</v>
      </c>
      <c r="F249" s="14" t="s">
        <v>2781</v>
      </c>
      <c r="G249" s="9" t="s">
        <v>10</v>
      </c>
      <c r="H249" s="9" t="s">
        <v>37</v>
      </c>
      <c r="I249" s="9">
        <v>1</v>
      </c>
      <c r="J249" s="9">
        <v>360</v>
      </c>
      <c r="K249" s="9">
        <f t="shared" si="15"/>
        <v>2160</v>
      </c>
      <c r="L249" s="9">
        <f t="shared" si="16"/>
        <v>1905</v>
      </c>
      <c r="M249" s="48">
        <v>0.88194444444444442</v>
      </c>
      <c r="N249" s="9">
        <v>0</v>
      </c>
      <c r="O249" s="9">
        <v>360</v>
      </c>
      <c r="P249" s="9"/>
      <c r="Q249" s="9">
        <v>360</v>
      </c>
      <c r="R249" s="9"/>
      <c r="S249" s="9"/>
      <c r="T249" s="9"/>
      <c r="U249" s="55"/>
      <c r="V249" s="131">
        <f t="shared" si="19"/>
        <v>0.88194444444444442</v>
      </c>
      <c r="W249" s="125">
        <v>0.75190000000000001</v>
      </c>
      <c r="X249" s="14">
        <v>0.81110000000000004</v>
      </c>
      <c r="Y249" s="9">
        <v>330</v>
      </c>
      <c r="Z249" s="9">
        <v>315</v>
      </c>
      <c r="AA249" s="9">
        <v>311</v>
      </c>
      <c r="AB249" s="9">
        <v>316</v>
      </c>
      <c r="AC249" s="9">
        <v>314</v>
      </c>
      <c r="AD249" s="9">
        <v>319</v>
      </c>
      <c r="AE249" s="9" t="s">
        <v>478</v>
      </c>
      <c r="AF249" s="26"/>
      <c r="AG249" s="56">
        <v>30.302299999999999</v>
      </c>
      <c r="AH249" s="9">
        <v>-81.746499999999997</v>
      </c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</row>
    <row r="250" spans="1:59" x14ac:dyDescent="0.25">
      <c r="A250" s="25">
        <v>1584</v>
      </c>
      <c r="B250" s="9" t="s">
        <v>577</v>
      </c>
      <c r="C250" s="9" t="s">
        <v>3113</v>
      </c>
      <c r="D250" s="9" t="s">
        <v>2282</v>
      </c>
      <c r="E250" s="9" t="s">
        <v>627</v>
      </c>
      <c r="F250" s="14" t="s">
        <v>2653</v>
      </c>
      <c r="G250" s="9" t="s">
        <v>10</v>
      </c>
      <c r="H250" s="9" t="s">
        <v>37</v>
      </c>
      <c r="I250" s="9">
        <v>1</v>
      </c>
      <c r="J250" s="9">
        <v>160</v>
      </c>
      <c r="K250" s="9">
        <f t="shared" si="15"/>
        <v>960</v>
      </c>
      <c r="L250" s="9">
        <f t="shared" si="16"/>
        <v>959</v>
      </c>
      <c r="M250" s="48">
        <v>0.99895833333333328</v>
      </c>
      <c r="N250" s="9">
        <v>0</v>
      </c>
      <c r="O250" s="9">
        <v>160</v>
      </c>
      <c r="P250" s="9"/>
      <c r="Q250" s="9">
        <v>160</v>
      </c>
      <c r="R250" s="9"/>
      <c r="S250" s="9"/>
      <c r="T250" s="9"/>
      <c r="U250" s="55"/>
      <c r="V250" s="131">
        <f t="shared" si="19"/>
        <v>0.99895833333333328</v>
      </c>
      <c r="W250" s="125">
        <v>0.999</v>
      </c>
      <c r="X250" s="14">
        <v>0.99480000000000002</v>
      </c>
      <c r="Y250" s="9">
        <v>160</v>
      </c>
      <c r="Z250" s="9">
        <v>160</v>
      </c>
      <c r="AA250" s="9">
        <v>159</v>
      </c>
      <c r="AB250" s="9">
        <v>160</v>
      </c>
      <c r="AC250" s="9">
        <v>160</v>
      </c>
      <c r="AD250" s="9">
        <v>160</v>
      </c>
      <c r="AE250" s="9" t="s">
        <v>628</v>
      </c>
      <c r="AF250" s="26"/>
      <c r="AG250" s="56">
        <v>30.287099999999999</v>
      </c>
      <c r="AH250" s="9">
        <v>-81.581699999999998</v>
      </c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</row>
    <row r="251" spans="1:59" x14ac:dyDescent="0.25">
      <c r="A251" s="25">
        <v>1160</v>
      </c>
      <c r="B251" s="9" t="s">
        <v>577</v>
      </c>
      <c r="C251" s="9" t="s">
        <v>3113</v>
      </c>
      <c r="D251" s="9" t="s">
        <v>2282</v>
      </c>
      <c r="E251" s="9" t="s">
        <v>629</v>
      </c>
      <c r="F251" s="14" t="s">
        <v>2659</v>
      </c>
      <c r="G251" s="9" t="s">
        <v>10</v>
      </c>
      <c r="H251" s="9" t="s">
        <v>37</v>
      </c>
      <c r="I251" s="9">
        <v>1</v>
      </c>
      <c r="J251" s="9">
        <v>240</v>
      </c>
      <c r="K251" s="9">
        <f t="shared" si="15"/>
        <v>1440</v>
      </c>
      <c r="L251" s="9">
        <f t="shared" si="16"/>
        <v>1382</v>
      </c>
      <c r="M251" s="48">
        <v>0.95972222222222225</v>
      </c>
      <c r="N251" s="9">
        <v>0</v>
      </c>
      <c r="O251" s="9">
        <v>240</v>
      </c>
      <c r="P251" s="9"/>
      <c r="Q251" s="9">
        <v>240</v>
      </c>
      <c r="R251" s="9"/>
      <c r="S251" s="9"/>
      <c r="T251" s="9"/>
      <c r="U251" s="55"/>
      <c r="V251" s="131">
        <f t="shared" si="19"/>
        <v>0.95972222222222225</v>
      </c>
      <c r="W251" s="125">
        <v>0.95630000000000004</v>
      </c>
      <c r="X251" s="14">
        <v>0.96109999999999995</v>
      </c>
      <c r="Y251" s="9">
        <v>226</v>
      </c>
      <c r="Z251" s="9">
        <v>231</v>
      </c>
      <c r="AA251" s="9">
        <v>231</v>
      </c>
      <c r="AB251" s="9">
        <v>229</v>
      </c>
      <c r="AC251" s="9">
        <v>231</v>
      </c>
      <c r="AD251" s="9">
        <v>234</v>
      </c>
      <c r="AE251" s="9" t="s">
        <v>628</v>
      </c>
      <c r="AF251" s="26"/>
      <c r="AG251" s="56">
        <v>30.435199999999998</v>
      </c>
      <c r="AH251" s="9">
        <v>-81.696299999999994</v>
      </c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</row>
    <row r="252" spans="1:59" x14ac:dyDescent="0.25">
      <c r="A252" s="25">
        <v>501</v>
      </c>
      <c r="B252" s="9" t="s">
        <v>577</v>
      </c>
      <c r="C252" s="9" t="s">
        <v>3113</v>
      </c>
      <c r="D252" s="9" t="s">
        <v>2282</v>
      </c>
      <c r="E252" s="9" t="s">
        <v>631</v>
      </c>
      <c r="F252" s="14" t="s">
        <v>2663</v>
      </c>
      <c r="G252" s="9" t="s">
        <v>10</v>
      </c>
      <c r="H252" s="9" t="s">
        <v>37</v>
      </c>
      <c r="I252" s="9">
        <v>1</v>
      </c>
      <c r="J252" s="9">
        <v>52</v>
      </c>
      <c r="K252" s="9">
        <f t="shared" si="15"/>
        <v>312</v>
      </c>
      <c r="L252" s="9">
        <f t="shared" si="16"/>
        <v>305</v>
      </c>
      <c r="M252" s="48">
        <v>0.97756410256410253</v>
      </c>
      <c r="N252" s="9">
        <v>0</v>
      </c>
      <c r="O252" s="9">
        <v>52</v>
      </c>
      <c r="P252" s="9"/>
      <c r="Q252" s="9">
        <v>52</v>
      </c>
      <c r="R252" s="9"/>
      <c r="S252" s="9"/>
      <c r="T252" s="9"/>
      <c r="U252" s="55"/>
      <c r="V252" s="131">
        <f t="shared" si="19"/>
        <v>0.97756410256410253</v>
      </c>
      <c r="W252" s="125">
        <v>0.96150000000000002</v>
      </c>
      <c r="X252" s="14">
        <v>0.96150000000000002</v>
      </c>
      <c r="Y252" s="9">
        <v>51</v>
      </c>
      <c r="Z252" s="9">
        <v>51</v>
      </c>
      <c r="AA252" s="9">
        <v>52</v>
      </c>
      <c r="AB252" s="9">
        <v>50</v>
      </c>
      <c r="AC252" s="9">
        <v>50</v>
      </c>
      <c r="AD252" s="9">
        <v>51</v>
      </c>
      <c r="AE252" s="9" t="s">
        <v>633</v>
      </c>
      <c r="AF252" s="26">
        <v>40</v>
      </c>
      <c r="AG252" s="56">
        <v>30.1614</v>
      </c>
      <c r="AH252" s="9">
        <v>-81.611599999999996</v>
      </c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</row>
    <row r="253" spans="1:59" x14ac:dyDescent="0.25">
      <c r="A253" s="25">
        <v>273</v>
      </c>
      <c r="B253" s="9" t="s">
        <v>577</v>
      </c>
      <c r="C253" s="9" t="s">
        <v>3113</v>
      </c>
      <c r="D253" s="9" t="s">
        <v>2282</v>
      </c>
      <c r="E253" s="9" t="s">
        <v>634</v>
      </c>
      <c r="F253" s="14" t="s">
        <v>2661</v>
      </c>
      <c r="G253" s="9" t="s">
        <v>10</v>
      </c>
      <c r="H253" s="9" t="s">
        <v>37</v>
      </c>
      <c r="I253" s="9">
        <v>1</v>
      </c>
      <c r="J253" s="9">
        <v>150</v>
      </c>
      <c r="K253" s="9">
        <f t="shared" si="15"/>
        <v>900</v>
      </c>
      <c r="L253" s="9">
        <f t="shared" si="16"/>
        <v>836</v>
      </c>
      <c r="M253" s="48">
        <v>0.92888888888888888</v>
      </c>
      <c r="N253" s="9">
        <v>0</v>
      </c>
      <c r="O253" s="9">
        <v>150</v>
      </c>
      <c r="P253" s="9"/>
      <c r="Q253" s="9">
        <v>150</v>
      </c>
      <c r="R253" s="9"/>
      <c r="S253" s="9"/>
      <c r="T253" s="9"/>
      <c r="U253" s="55"/>
      <c r="V253" s="131">
        <f t="shared" si="19"/>
        <v>0.92888888888888888</v>
      </c>
      <c r="W253" s="125">
        <v>0.83220000000000005</v>
      </c>
      <c r="X253" s="14">
        <v>0.87439999999999996</v>
      </c>
      <c r="Y253" s="9">
        <v>139</v>
      </c>
      <c r="Z253" s="9">
        <v>135</v>
      </c>
      <c r="AA253" s="9">
        <v>138</v>
      </c>
      <c r="AB253" s="9">
        <v>140</v>
      </c>
      <c r="AC253" s="9">
        <v>143</v>
      </c>
      <c r="AD253" s="9">
        <v>141</v>
      </c>
      <c r="AE253" s="9" t="s">
        <v>635</v>
      </c>
      <c r="AF253" s="26"/>
      <c r="AG253" s="56">
        <v>30.4377</v>
      </c>
      <c r="AH253" s="9">
        <v>-81.660300000000007</v>
      </c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</row>
    <row r="254" spans="1:59" x14ac:dyDescent="0.25">
      <c r="A254" s="25">
        <v>1020</v>
      </c>
      <c r="B254" s="9" t="s">
        <v>577</v>
      </c>
      <c r="C254" s="9" t="s">
        <v>3113</v>
      </c>
      <c r="D254" s="9" t="s">
        <v>2282</v>
      </c>
      <c r="E254" s="9" t="s">
        <v>641</v>
      </c>
      <c r="F254" s="14" t="s">
        <v>2894</v>
      </c>
      <c r="G254" s="9" t="s">
        <v>10</v>
      </c>
      <c r="H254" s="9" t="s">
        <v>37</v>
      </c>
      <c r="I254" s="9">
        <v>1</v>
      </c>
      <c r="J254" s="9">
        <v>388</v>
      </c>
      <c r="K254" s="9">
        <f t="shared" si="15"/>
        <v>2328</v>
      </c>
      <c r="L254" s="9">
        <f t="shared" si="16"/>
        <v>2271</v>
      </c>
      <c r="M254" s="48">
        <v>0.97551546391752575</v>
      </c>
      <c r="N254" s="9">
        <v>0</v>
      </c>
      <c r="O254" s="9">
        <v>388</v>
      </c>
      <c r="P254" s="9"/>
      <c r="Q254" s="9">
        <v>388</v>
      </c>
      <c r="R254" s="9"/>
      <c r="S254" s="9"/>
      <c r="T254" s="9"/>
      <c r="U254" s="55"/>
      <c r="V254" s="131">
        <f t="shared" si="19"/>
        <v>0.97551546391752575</v>
      </c>
      <c r="W254" s="125">
        <v>0.97250000000000003</v>
      </c>
      <c r="X254" s="14">
        <v>0.98240000000000005</v>
      </c>
      <c r="Y254" s="9">
        <v>380</v>
      </c>
      <c r="Z254" s="9">
        <v>382</v>
      </c>
      <c r="AA254" s="9">
        <v>384</v>
      </c>
      <c r="AB254" s="9">
        <v>380</v>
      </c>
      <c r="AC254" s="9">
        <v>367</v>
      </c>
      <c r="AD254" s="9">
        <v>378</v>
      </c>
      <c r="AE254" s="9" t="s">
        <v>219</v>
      </c>
      <c r="AF254" s="26"/>
      <c r="AG254" s="56">
        <v>30.458200000000001</v>
      </c>
      <c r="AH254" s="9">
        <v>-81.669399999999996</v>
      </c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</row>
    <row r="255" spans="1:59" x14ac:dyDescent="0.25">
      <c r="A255" s="25">
        <v>1452</v>
      </c>
      <c r="B255" s="9" t="s">
        <v>577</v>
      </c>
      <c r="C255" s="9" t="s">
        <v>3113</v>
      </c>
      <c r="D255" s="9" t="s">
        <v>2282</v>
      </c>
      <c r="E255" s="9" t="s">
        <v>645</v>
      </c>
      <c r="F255" s="14" t="s">
        <v>3003</v>
      </c>
      <c r="G255" s="9" t="s">
        <v>10</v>
      </c>
      <c r="H255" s="9" t="s">
        <v>37</v>
      </c>
      <c r="I255" s="9">
        <v>1</v>
      </c>
      <c r="J255" s="9">
        <v>100</v>
      </c>
      <c r="K255" s="9">
        <f t="shared" si="15"/>
        <v>600</v>
      </c>
      <c r="L255" s="9">
        <f t="shared" si="16"/>
        <v>595</v>
      </c>
      <c r="M255" s="48">
        <v>0.9916666666666667</v>
      </c>
      <c r="N255" s="9">
        <v>0</v>
      </c>
      <c r="O255" s="9">
        <v>100</v>
      </c>
      <c r="P255" s="9"/>
      <c r="Q255" s="9">
        <v>100</v>
      </c>
      <c r="R255" s="9"/>
      <c r="S255" s="9"/>
      <c r="T255" s="9"/>
      <c r="U255" s="55"/>
      <c r="V255" s="131">
        <f t="shared" si="19"/>
        <v>0.9916666666666667</v>
      </c>
      <c r="W255" s="125">
        <v>0.99329999999999996</v>
      </c>
      <c r="X255" s="14">
        <v>0.98499999999999999</v>
      </c>
      <c r="Y255" s="9">
        <v>98</v>
      </c>
      <c r="Z255" s="9">
        <v>99</v>
      </c>
      <c r="AA255" s="9">
        <v>99</v>
      </c>
      <c r="AB255" s="9">
        <v>99</v>
      </c>
      <c r="AC255" s="9">
        <v>100</v>
      </c>
      <c r="AD255" s="9">
        <v>100</v>
      </c>
      <c r="AE255" s="9" t="s">
        <v>81</v>
      </c>
      <c r="AF255" s="26">
        <v>99</v>
      </c>
      <c r="AG255" s="56">
        <v>30.2864</v>
      </c>
      <c r="AH255" s="9">
        <v>-81.791300000000007</v>
      </c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</row>
    <row r="256" spans="1:59" x14ac:dyDescent="0.25">
      <c r="A256" s="25">
        <v>552</v>
      </c>
      <c r="B256" s="9" t="s">
        <v>577</v>
      </c>
      <c r="C256" s="9" t="s">
        <v>3113</v>
      </c>
      <c r="D256" s="9" t="s">
        <v>2282</v>
      </c>
      <c r="E256" s="9" t="s">
        <v>647</v>
      </c>
      <c r="F256" s="14" t="s">
        <v>2655</v>
      </c>
      <c r="G256" s="9" t="s">
        <v>10</v>
      </c>
      <c r="H256" s="9" t="s">
        <v>37</v>
      </c>
      <c r="I256" s="9">
        <v>1</v>
      </c>
      <c r="J256" s="9">
        <v>155</v>
      </c>
      <c r="K256" s="9">
        <f t="shared" si="15"/>
        <v>930</v>
      </c>
      <c r="L256" s="9">
        <f t="shared" si="16"/>
        <v>895</v>
      </c>
      <c r="M256" s="48">
        <v>0.9623655913978495</v>
      </c>
      <c r="N256" s="9">
        <v>0</v>
      </c>
      <c r="O256" s="9">
        <v>155</v>
      </c>
      <c r="P256" s="9"/>
      <c r="Q256" s="9">
        <v>155</v>
      </c>
      <c r="R256" s="9"/>
      <c r="S256" s="9"/>
      <c r="T256" s="9"/>
      <c r="U256" s="55"/>
      <c r="V256" s="131">
        <f t="shared" si="19"/>
        <v>0.9623655913978495</v>
      </c>
      <c r="W256" s="125">
        <v>0.99139999999999995</v>
      </c>
      <c r="X256" s="14">
        <v>0.97309999999999997</v>
      </c>
      <c r="Y256" s="9">
        <v>148</v>
      </c>
      <c r="Z256" s="9">
        <v>150</v>
      </c>
      <c r="AA256" s="9">
        <v>149</v>
      </c>
      <c r="AB256" s="9">
        <v>148</v>
      </c>
      <c r="AC256" s="9">
        <v>151</v>
      </c>
      <c r="AD256" s="9">
        <v>149</v>
      </c>
      <c r="AE256" s="9" t="s">
        <v>96</v>
      </c>
      <c r="AF256" s="26"/>
      <c r="AG256" s="56">
        <v>30.323499999999999</v>
      </c>
      <c r="AH256" s="9">
        <v>-81.573300000000003</v>
      </c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</row>
    <row r="257" spans="1:59" x14ac:dyDescent="0.25">
      <c r="A257" s="25">
        <v>2528</v>
      </c>
      <c r="B257" s="9" t="s">
        <v>577</v>
      </c>
      <c r="C257" s="9" t="s">
        <v>3113</v>
      </c>
      <c r="D257" s="9" t="s">
        <v>2282</v>
      </c>
      <c r="E257" s="9" t="s">
        <v>648</v>
      </c>
      <c r="F257" s="14" t="s">
        <v>2645</v>
      </c>
      <c r="G257" s="9" t="s">
        <v>10</v>
      </c>
      <c r="H257" s="9" t="s">
        <v>37</v>
      </c>
      <c r="I257" s="9">
        <v>1</v>
      </c>
      <c r="J257" s="9">
        <v>60</v>
      </c>
      <c r="K257" s="9">
        <f t="shared" si="15"/>
        <v>360</v>
      </c>
      <c r="L257" s="9">
        <f t="shared" si="16"/>
        <v>343</v>
      </c>
      <c r="M257" s="48">
        <v>0.95277777777777772</v>
      </c>
      <c r="N257" s="9">
        <v>0</v>
      </c>
      <c r="O257" s="9">
        <v>60</v>
      </c>
      <c r="P257" s="9"/>
      <c r="Q257" s="9">
        <v>60</v>
      </c>
      <c r="R257" s="9"/>
      <c r="S257" s="9"/>
      <c r="T257" s="9">
        <v>6</v>
      </c>
      <c r="U257" s="55"/>
      <c r="V257" s="131">
        <f t="shared" si="19"/>
        <v>0.95277777777777772</v>
      </c>
      <c r="W257" s="125">
        <v>0.98609999999999998</v>
      </c>
      <c r="X257" s="14">
        <v>0.97219999999999995</v>
      </c>
      <c r="Y257" s="9">
        <v>57</v>
      </c>
      <c r="Z257" s="9">
        <v>58</v>
      </c>
      <c r="AA257" s="9">
        <v>56</v>
      </c>
      <c r="AB257" s="9">
        <v>57</v>
      </c>
      <c r="AC257" s="9">
        <v>58</v>
      </c>
      <c r="AD257" s="9">
        <v>57</v>
      </c>
      <c r="AE257" s="9" t="s">
        <v>649</v>
      </c>
      <c r="AF257" s="26">
        <v>60</v>
      </c>
      <c r="AG257" s="56">
        <v>30.333508999999999</v>
      </c>
      <c r="AH257" s="9">
        <v>-81.639426</v>
      </c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</row>
    <row r="258" spans="1:59" x14ac:dyDescent="0.25">
      <c r="A258" s="25">
        <v>569</v>
      </c>
      <c r="B258" s="9" t="s">
        <v>577</v>
      </c>
      <c r="C258" s="9" t="s">
        <v>3113</v>
      </c>
      <c r="D258" s="9" t="s">
        <v>2282</v>
      </c>
      <c r="E258" s="9" t="s">
        <v>650</v>
      </c>
      <c r="F258" s="14" t="s">
        <v>2736</v>
      </c>
      <c r="G258" s="9" t="s">
        <v>10</v>
      </c>
      <c r="H258" s="9" t="s">
        <v>37</v>
      </c>
      <c r="I258" s="9">
        <v>1</v>
      </c>
      <c r="J258" s="9">
        <v>200</v>
      </c>
      <c r="K258" s="9">
        <f t="shared" ref="K258:K321" si="20">COUNTA(Y258:AD258)*J258</f>
        <v>1200</v>
      </c>
      <c r="L258" s="9">
        <f t="shared" ref="L258:L321" si="21">SUM(Y258:AD258)</f>
        <v>1172</v>
      </c>
      <c r="M258" s="48">
        <v>0.97666666666666668</v>
      </c>
      <c r="N258" s="9">
        <v>0</v>
      </c>
      <c r="O258" s="9">
        <v>200</v>
      </c>
      <c r="P258" s="9"/>
      <c r="Q258" s="9">
        <v>200</v>
      </c>
      <c r="R258" s="9"/>
      <c r="S258" s="9"/>
      <c r="T258" s="9"/>
      <c r="U258" s="55"/>
      <c r="V258" s="131">
        <f t="shared" si="19"/>
        <v>0.97666666666666668</v>
      </c>
      <c r="W258" s="125">
        <v>0.98080000000000001</v>
      </c>
      <c r="X258" s="14">
        <v>0.98799999999999999</v>
      </c>
      <c r="Y258" s="9">
        <v>192</v>
      </c>
      <c r="Z258" s="9">
        <v>198</v>
      </c>
      <c r="AA258" s="9">
        <v>197</v>
      </c>
      <c r="AB258" s="9">
        <v>198</v>
      </c>
      <c r="AC258" s="9">
        <v>195</v>
      </c>
      <c r="AD258" s="9">
        <v>192</v>
      </c>
      <c r="AE258" s="9" t="s">
        <v>651</v>
      </c>
      <c r="AF258" s="26">
        <v>200</v>
      </c>
      <c r="AG258" s="56">
        <v>30.322700000000001</v>
      </c>
      <c r="AH258" s="9">
        <v>-81.573099999999997</v>
      </c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</row>
    <row r="259" spans="1:59" x14ac:dyDescent="0.25">
      <c r="A259" s="25">
        <v>580</v>
      </c>
      <c r="B259" s="9" t="s">
        <v>577</v>
      </c>
      <c r="C259" s="9" t="s">
        <v>3113</v>
      </c>
      <c r="D259" s="9" t="s">
        <v>2282</v>
      </c>
      <c r="E259" s="9" t="s">
        <v>652</v>
      </c>
      <c r="F259" s="14" t="s">
        <v>2649</v>
      </c>
      <c r="G259" s="9" t="s">
        <v>10</v>
      </c>
      <c r="H259" s="9" t="s">
        <v>37</v>
      </c>
      <c r="I259" s="9">
        <v>1</v>
      </c>
      <c r="J259" s="9">
        <v>28</v>
      </c>
      <c r="K259" s="9">
        <f t="shared" si="20"/>
        <v>28</v>
      </c>
      <c r="L259" s="9">
        <f t="shared" si="21"/>
        <v>27</v>
      </c>
      <c r="M259" s="48">
        <v>0.9642857142857143</v>
      </c>
      <c r="N259" s="9">
        <v>0</v>
      </c>
      <c r="O259" s="9">
        <v>28</v>
      </c>
      <c r="P259" s="9"/>
      <c r="Q259" s="9">
        <v>28</v>
      </c>
      <c r="R259" s="9"/>
      <c r="S259" s="9"/>
      <c r="T259" s="9"/>
      <c r="U259" s="55"/>
      <c r="V259" s="131">
        <f t="shared" si="19"/>
        <v>0.9642857142857143</v>
      </c>
      <c r="W259" s="125">
        <v>0.89290000000000003</v>
      </c>
      <c r="X259" s="14">
        <v>0.88690000000000002</v>
      </c>
      <c r="Y259" s="9"/>
      <c r="Z259" s="9"/>
      <c r="AA259" s="9"/>
      <c r="AB259" s="9"/>
      <c r="AC259" s="9"/>
      <c r="AD259" s="9">
        <v>27</v>
      </c>
      <c r="AE259" s="9" t="s">
        <v>653</v>
      </c>
      <c r="AF259" s="26"/>
      <c r="AG259" s="56">
        <v>30.328600000000002</v>
      </c>
      <c r="AH259" s="9">
        <v>-81.420199999999994</v>
      </c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</row>
    <row r="260" spans="1:59" x14ac:dyDescent="0.25">
      <c r="A260" s="25">
        <v>1310</v>
      </c>
      <c r="B260" s="9" t="s">
        <v>577</v>
      </c>
      <c r="C260" s="9" t="s">
        <v>3113</v>
      </c>
      <c r="D260" s="9" t="s">
        <v>2282</v>
      </c>
      <c r="E260" s="9" t="s">
        <v>655</v>
      </c>
      <c r="F260" s="14" t="s">
        <v>2650</v>
      </c>
      <c r="G260" s="9" t="s">
        <v>10</v>
      </c>
      <c r="H260" s="9" t="s">
        <v>37</v>
      </c>
      <c r="I260" s="9">
        <v>1</v>
      </c>
      <c r="J260" s="9">
        <v>224</v>
      </c>
      <c r="K260" s="9">
        <f t="shared" si="20"/>
        <v>1344</v>
      </c>
      <c r="L260" s="9">
        <f t="shared" si="21"/>
        <v>1229</v>
      </c>
      <c r="M260" s="48">
        <v>0.91443452380952384</v>
      </c>
      <c r="N260" s="9">
        <v>0</v>
      </c>
      <c r="O260" s="9">
        <v>224</v>
      </c>
      <c r="P260" s="9"/>
      <c r="Q260" s="9">
        <v>224</v>
      </c>
      <c r="R260" s="9"/>
      <c r="S260" s="9"/>
      <c r="T260" s="9"/>
      <c r="U260" s="55"/>
      <c r="V260" s="131">
        <f t="shared" si="19"/>
        <v>0.91443452380952384</v>
      </c>
      <c r="W260" s="125">
        <v>0.91290000000000004</v>
      </c>
      <c r="X260" s="14">
        <v>0.94789999999999996</v>
      </c>
      <c r="Y260" s="9">
        <v>205</v>
      </c>
      <c r="Z260" s="9">
        <v>208</v>
      </c>
      <c r="AA260" s="9">
        <v>207</v>
      </c>
      <c r="AB260" s="9">
        <v>209</v>
      </c>
      <c r="AC260" s="9">
        <v>202</v>
      </c>
      <c r="AD260" s="9">
        <v>198</v>
      </c>
      <c r="AE260" s="9" t="s">
        <v>231</v>
      </c>
      <c r="AF260" s="26"/>
      <c r="AG260" s="56">
        <v>30.2866</v>
      </c>
      <c r="AH260" s="9">
        <v>-81.536600000000007</v>
      </c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</row>
    <row r="261" spans="1:59" x14ac:dyDescent="0.25">
      <c r="A261" s="25">
        <v>637</v>
      </c>
      <c r="B261" s="9" t="s">
        <v>577</v>
      </c>
      <c r="C261" s="9" t="s">
        <v>3113</v>
      </c>
      <c r="D261" s="9" t="s">
        <v>2282</v>
      </c>
      <c r="E261" s="9" t="s">
        <v>656</v>
      </c>
      <c r="F261" s="14" t="s">
        <v>2897</v>
      </c>
      <c r="G261" s="9" t="s">
        <v>10</v>
      </c>
      <c r="H261" s="9" t="s">
        <v>37</v>
      </c>
      <c r="I261" s="9">
        <v>1</v>
      </c>
      <c r="J261" s="9">
        <v>136</v>
      </c>
      <c r="K261" s="9">
        <f t="shared" si="20"/>
        <v>816</v>
      </c>
      <c r="L261" s="9">
        <f t="shared" si="21"/>
        <v>793</v>
      </c>
      <c r="M261" s="48">
        <v>0.97181372549019607</v>
      </c>
      <c r="N261" s="9">
        <v>0</v>
      </c>
      <c r="O261" s="9">
        <v>136</v>
      </c>
      <c r="P261" s="9"/>
      <c r="Q261" s="9">
        <v>136</v>
      </c>
      <c r="R261" s="9"/>
      <c r="S261" s="9"/>
      <c r="T261" s="9"/>
      <c r="U261" s="55"/>
      <c r="V261" s="131">
        <f t="shared" si="19"/>
        <v>0.97181372549019607</v>
      </c>
      <c r="W261" s="125">
        <v>0.96319999999999995</v>
      </c>
      <c r="X261" s="14">
        <v>0.95830000000000004</v>
      </c>
      <c r="Y261" s="9">
        <v>128</v>
      </c>
      <c r="Z261" s="9">
        <v>133</v>
      </c>
      <c r="AA261" s="9">
        <v>133</v>
      </c>
      <c r="AB261" s="9">
        <v>132</v>
      </c>
      <c r="AC261" s="9">
        <v>134</v>
      </c>
      <c r="AD261" s="9">
        <v>133</v>
      </c>
      <c r="AE261" s="9" t="s">
        <v>39</v>
      </c>
      <c r="AF261" s="26"/>
      <c r="AG261" s="56">
        <v>30.314499999999999</v>
      </c>
      <c r="AH261" s="9">
        <v>-81.489099999999993</v>
      </c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</row>
    <row r="262" spans="1:59" x14ac:dyDescent="0.25">
      <c r="A262" s="25">
        <v>1317</v>
      </c>
      <c r="B262" s="9" t="s">
        <v>577</v>
      </c>
      <c r="C262" s="9" t="s">
        <v>3113</v>
      </c>
      <c r="D262" s="9" t="s">
        <v>2282</v>
      </c>
      <c r="E262" s="9" t="s">
        <v>660</v>
      </c>
      <c r="F262" s="14" t="s">
        <v>2650</v>
      </c>
      <c r="G262" s="9" t="s">
        <v>10</v>
      </c>
      <c r="H262" s="9" t="s">
        <v>37</v>
      </c>
      <c r="I262" s="9">
        <v>1</v>
      </c>
      <c r="J262" s="9">
        <v>132</v>
      </c>
      <c r="K262" s="9">
        <f t="shared" si="20"/>
        <v>792</v>
      </c>
      <c r="L262" s="9">
        <f t="shared" si="21"/>
        <v>776</v>
      </c>
      <c r="M262" s="48">
        <v>0.97979797979797978</v>
      </c>
      <c r="N262" s="9">
        <v>0</v>
      </c>
      <c r="O262" s="9">
        <v>132</v>
      </c>
      <c r="P262" s="9"/>
      <c r="Q262" s="9">
        <v>132</v>
      </c>
      <c r="R262" s="9"/>
      <c r="S262" s="9"/>
      <c r="T262" s="9"/>
      <c r="U262" s="55"/>
      <c r="V262" s="131">
        <f t="shared" si="19"/>
        <v>0.97979797979797978</v>
      </c>
      <c r="W262" s="125">
        <v>0.97350000000000003</v>
      </c>
      <c r="X262" s="14">
        <v>0.96719999999999995</v>
      </c>
      <c r="Y262" s="9">
        <v>129</v>
      </c>
      <c r="Z262" s="9">
        <v>129</v>
      </c>
      <c r="AA262" s="9">
        <v>130</v>
      </c>
      <c r="AB262" s="9">
        <v>128</v>
      </c>
      <c r="AC262" s="9">
        <v>130</v>
      </c>
      <c r="AD262" s="9">
        <v>130</v>
      </c>
      <c r="AE262" s="9" t="s">
        <v>478</v>
      </c>
      <c r="AF262" s="26"/>
      <c r="AG262" s="56">
        <v>30.2989</v>
      </c>
      <c r="AH262" s="9">
        <v>-81.5261</v>
      </c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</row>
    <row r="263" spans="1:59" x14ac:dyDescent="0.25">
      <c r="A263" s="25">
        <v>1523</v>
      </c>
      <c r="B263" s="9" t="s">
        <v>577</v>
      </c>
      <c r="C263" s="9" t="s">
        <v>3113</v>
      </c>
      <c r="D263" s="9" t="s">
        <v>2282</v>
      </c>
      <c r="E263" s="9" t="s">
        <v>661</v>
      </c>
      <c r="F263" s="14" t="s">
        <v>2651</v>
      </c>
      <c r="G263" s="9" t="s">
        <v>10</v>
      </c>
      <c r="H263" s="9" t="s">
        <v>37</v>
      </c>
      <c r="I263" s="9">
        <v>1</v>
      </c>
      <c r="J263" s="9">
        <v>120</v>
      </c>
      <c r="K263" s="9">
        <f t="shared" si="20"/>
        <v>720</v>
      </c>
      <c r="L263" s="9">
        <f t="shared" si="21"/>
        <v>701</v>
      </c>
      <c r="M263" s="48">
        <v>0.97361111111111109</v>
      </c>
      <c r="N263" s="9">
        <v>0</v>
      </c>
      <c r="O263" s="9">
        <v>120</v>
      </c>
      <c r="P263" s="9"/>
      <c r="Q263" s="9">
        <v>120</v>
      </c>
      <c r="R263" s="9"/>
      <c r="S263" s="9"/>
      <c r="T263" s="9"/>
      <c r="U263" s="55"/>
      <c r="V263" s="131">
        <f t="shared" si="19"/>
        <v>0.97361111111111109</v>
      </c>
      <c r="W263" s="125">
        <v>0.95140000000000002</v>
      </c>
      <c r="X263" s="14">
        <v>0.94169999999999998</v>
      </c>
      <c r="Y263" s="9">
        <v>115</v>
      </c>
      <c r="Z263" s="9">
        <v>117</v>
      </c>
      <c r="AA263" s="9">
        <v>117</v>
      </c>
      <c r="AB263" s="9">
        <v>116</v>
      </c>
      <c r="AC263" s="9">
        <v>118</v>
      </c>
      <c r="AD263" s="9">
        <v>118</v>
      </c>
      <c r="AE263" s="9" t="s">
        <v>123</v>
      </c>
      <c r="AF263" s="26"/>
      <c r="AG263" s="56">
        <v>30.357299999999999</v>
      </c>
      <c r="AH263" s="9">
        <v>-81.644599999999997</v>
      </c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</row>
    <row r="264" spans="1:59" x14ac:dyDescent="0.25">
      <c r="A264" s="25">
        <v>1814</v>
      </c>
      <c r="B264" s="9" t="s">
        <v>577</v>
      </c>
      <c r="C264" s="9" t="s">
        <v>3113</v>
      </c>
      <c r="D264" s="9" t="s">
        <v>2282</v>
      </c>
      <c r="E264" s="9" t="s">
        <v>662</v>
      </c>
      <c r="F264" s="14" t="s">
        <v>2898</v>
      </c>
      <c r="G264" s="9" t="s">
        <v>10</v>
      </c>
      <c r="H264" s="9" t="s">
        <v>37</v>
      </c>
      <c r="I264" s="9">
        <v>1</v>
      </c>
      <c r="J264" s="9">
        <v>234</v>
      </c>
      <c r="K264" s="9">
        <f t="shared" si="20"/>
        <v>1404</v>
      </c>
      <c r="L264" s="9">
        <f t="shared" si="21"/>
        <v>1317</v>
      </c>
      <c r="M264" s="48">
        <v>0.93803418803418803</v>
      </c>
      <c r="N264" s="9">
        <v>0</v>
      </c>
      <c r="O264" s="9">
        <v>234</v>
      </c>
      <c r="P264" s="9"/>
      <c r="Q264" s="9">
        <v>234</v>
      </c>
      <c r="R264" s="9"/>
      <c r="S264" s="9"/>
      <c r="T264" s="9"/>
      <c r="U264" s="55"/>
      <c r="V264" s="131">
        <f t="shared" si="19"/>
        <v>0.93803418803418803</v>
      </c>
      <c r="W264" s="125">
        <v>0.93869999999999998</v>
      </c>
      <c r="X264" s="14">
        <v>0.92810000000000004</v>
      </c>
      <c r="Y264" s="9">
        <v>229</v>
      </c>
      <c r="Z264" s="9">
        <v>219</v>
      </c>
      <c r="AA264" s="9">
        <v>205</v>
      </c>
      <c r="AB264" s="9">
        <v>220</v>
      </c>
      <c r="AC264" s="9">
        <v>226</v>
      </c>
      <c r="AD264" s="9">
        <v>218</v>
      </c>
      <c r="AE264" s="9" t="s">
        <v>104</v>
      </c>
      <c r="AF264" s="26"/>
      <c r="AG264" s="56">
        <v>30.226099999999999</v>
      </c>
      <c r="AH264" s="9">
        <v>-81.760999999999996</v>
      </c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</row>
    <row r="265" spans="1:59" x14ac:dyDescent="0.25">
      <c r="A265" s="25">
        <v>768</v>
      </c>
      <c r="B265" s="9" t="s">
        <v>577</v>
      </c>
      <c r="C265" s="9" t="s">
        <v>3113</v>
      </c>
      <c r="D265" s="9" t="s">
        <v>2282</v>
      </c>
      <c r="E265" s="9" t="s">
        <v>664</v>
      </c>
      <c r="F265" s="14" t="s">
        <v>2665</v>
      </c>
      <c r="G265" s="9" t="s">
        <v>10</v>
      </c>
      <c r="H265" s="9" t="s">
        <v>37</v>
      </c>
      <c r="I265" s="9">
        <v>1</v>
      </c>
      <c r="J265" s="9">
        <v>101</v>
      </c>
      <c r="K265" s="9">
        <f t="shared" si="20"/>
        <v>606</v>
      </c>
      <c r="L265" s="9">
        <f t="shared" si="21"/>
        <v>604</v>
      </c>
      <c r="M265" s="48">
        <v>0.99669966996699666</v>
      </c>
      <c r="N265" s="9">
        <v>0</v>
      </c>
      <c r="O265" s="9">
        <v>101</v>
      </c>
      <c r="P265" s="9"/>
      <c r="Q265" s="9">
        <v>101</v>
      </c>
      <c r="R265" s="9"/>
      <c r="S265" s="9"/>
      <c r="T265" s="9"/>
      <c r="U265" s="55"/>
      <c r="V265" s="131">
        <f t="shared" si="19"/>
        <v>0.99669966996699666</v>
      </c>
      <c r="W265" s="125">
        <v>0.98350000000000004</v>
      </c>
      <c r="X265" s="14">
        <v>0.99829999999999997</v>
      </c>
      <c r="Y265" s="9">
        <v>101</v>
      </c>
      <c r="Z265" s="9">
        <v>101</v>
      </c>
      <c r="AA265" s="9">
        <v>101</v>
      </c>
      <c r="AB265" s="9">
        <v>101</v>
      </c>
      <c r="AC265" s="9">
        <v>100</v>
      </c>
      <c r="AD265" s="9">
        <v>100</v>
      </c>
      <c r="AE265" s="9" t="s">
        <v>334</v>
      </c>
      <c r="AF265" s="26"/>
      <c r="AG265" s="56">
        <v>30.444583000000002</v>
      </c>
      <c r="AH265" s="9">
        <v>-81.665610999999998</v>
      </c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</row>
    <row r="266" spans="1:59" x14ac:dyDescent="0.25">
      <c r="A266" s="25">
        <v>793</v>
      </c>
      <c r="B266" s="9" t="s">
        <v>577</v>
      </c>
      <c r="C266" s="9" t="s">
        <v>3113</v>
      </c>
      <c r="D266" s="9" t="s">
        <v>2282</v>
      </c>
      <c r="E266" s="9" t="s">
        <v>665</v>
      </c>
      <c r="F266" s="14" t="s">
        <v>2655</v>
      </c>
      <c r="G266" s="9" t="s">
        <v>10</v>
      </c>
      <c r="H266" s="9" t="s">
        <v>37</v>
      </c>
      <c r="I266" s="9">
        <v>1</v>
      </c>
      <c r="J266" s="9">
        <v>288</v>
      </c>
      <c r="K266" s="9">
        <f t="shared" si="20"/>
        <v>1728</v>
      </c>
      <c r="L266" s="9">
        <f t="shared" si="21"/>
        <v>1685</v>
      </c>
      <c r="M266" s="48">
        <v>0.9751157407407407</v>
      </c>
      <c r="N266" s="9">
        <v>0</v>
      </c>
      <c r="O266" s="9">
        <v>288</v>
      </c>
      <c r="P266" s="9"/>
      <c r="Q266" s="9">
        <v>288</v>
      </c>
      <c r="R266" s="9"/>
      <c r="S266" s="9"/>
      <c r="T266" s="9"/>
      <c r="U266" s="55"/>
      <c r="V266" s="131">
        <f t="shared" si="19"/>
        <v>0.9751157407407407</v>
      </c>
      <c r="W266" s="125">
        <v>0.97450000000000003</v>
      </c>
      <c r="X266" s="14">
        <v>0.93059999999999998</v>
      </c>
      <c r="Y266" s="9">
        <v>284</v>
      </c>
      <c r="Z266" s="9">
        <v>280</v>
      </c>
      <c r="AA266" s="9">
        <v>281</v>
      </c>
      <c r="AB266" s="9">
        <v>283</v>
      </c>
      <c r="AC266" s="9">
        <v>277</v>
      </c>
      <c r="AD266" s="9">
        <v>280</v>
      </c>
      <c r="AE266" s="9" t="s">
        <v>666</v>
      </c>
      <c r="AF266" s="26"/>
      <c r="AG266" s="56">
        <v>30.277000000000001</v>
      </c>
      <c r="AH266" s="9">
        <v>-81.437399999999997</v>
      </c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</row>
    <row r="267" spans="1:59" x14ac:dyDescent="0.25">
      <c r="A267" s="25">
        <v>831</v>
      </c>
      <c r="B267" s="9" t="s">
        <v>577</v>
      </c>
      <c r="C267" s="9" t="s">
        <v>3113</v>
      </c>
      <c r="D267" s="9" t="s">
        <v>2282</v>
      </c>
      <c r="E267" s="9" t="s">
        <v>669</v>
      </c>
      <c r="F267" s="14" t="s">
        <v>2899</v>
      </c>
      <c r="G267" s="9" t="s">
        <v>10</v>
      </c>
      <c r="H267" s="9" t="s">
        <v>37</v>
      </c>
      <c r="I267" s="9">
        <v>1</v>
      </c>
      <c r="J267" s="9">
        <v>288</v>
      </c>
      <c r="K267" s="9">
        <f t="shared" si="20"/>
        <v>1728</v>
      </c>
      <c r="L267" s="9">
        <f t="shared" si="21"/>
        <v>1634</v>
      </c>
      <c r="M267" s="48">
        <v>0.94560185185185186</v>
      </c>
      <c r="N267" s="9">
        <v>0</v>
      </c>
      <c r="O267" s="9">
        <v>288</v>
      </c>
      <c r="P267" s="9"/>
      <c r="Q267" s="9">
        <v>288</v>
      </c>
      <c r="R267" s="9"/>
      <c r="S267" s="9"/>
      <c r="T267" s="9">
        <v>28</v>
      </c>
      <c r="U267" s="55"/>
      <c r="V267" s="131">
        <f t="shared" si="19"/>
        <v>0.94560185185185186</v>
      </c>
      <c r="W267" s="125">
        <v>0.94789999999999996</v>
      </c>
      <c r="X267" s="14">
        <v>0.95779999999999998</v>
      </c>
      <c r="Y267" s="9">
        <v>277</v>
      </c>
      <c r="Z267" s="9">
        <v>274</v>
      </c>
      <c r="AA267" s="9">
        <v>267</v>
      </c>
      <c r="AB267" s="9">
        <v>275</v>
      </c>
      <c r="AC267" s="9">
        <v>269</v>
      </c>
      <c r="AD267" s="9">
        <v>272</v>
      </c>
      <c r="AE267" s="9" t="s">
        <v>671</v>
      </c>
      <c r="AF267" s="26"/>
      <c r="AG267" s="56">
        <v>30.383482000000001</v>
      </c>
      <c r="AH267" s="9">
        <v>-81.602969000000002</v>
      </c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</row>
    <row r="268" spans="1:59" x14ac:dyDescent="0.25">
      <c r="A268" s="25">
        <v>1180</v>
      </c>
      <c r="B268" s="9" t="s">
        <v>577</v>
      </c>
      <c r="C268" s="9" t="s">
        <v>3113</v>
      </c>
      <c r="D268" s="9" t="s">
        <v>2282</v>
      </c>
      <c r="E268" s="9" t="s">
        <v>672</v>
      </c>
      <c r="F268" s="14" t="s">
        <v>2871</v>
      </c>
      <c r="G268" s="9" t="s">
        <v>10</v>
      </c>
      <c r="H268" s="9" t="s">
        <v>37</v>
      </c>
      <c r="I268" s="9">
        <v>1</v>
      </c>
      <c r="J268" s="9">
        <v>268</v>
      </c>
      <c r="K268" s="9">
        <f t="shared" si="20"/>
        <v>1608</v>
      </c>
      <c r="L268" s="9">
        <f t="shared" si="21"/>
        <v>1578</v>
      </c>
      <c r="M268" s="48">
        <v>0.98134328358208955</v>
      </c>
      <c r="N268" s="9">
        <v>0</v>
      </c>
      <c r="O268" s="9">
        <v>268</v>
      </c>
      <c r="P268" s="9"/>
      <c r="Q268" s="9">
        <v>268</v>
      </c>
      <c r="R268" s="9"/>
      <c r="S268" s="9"/>
      <c r="T268" s="9"/>
      <c r="U268" s="55"/>
      <c r="V268" s="131">
        <f t="shared" si="19"/>
        <v>0.98134328358208955</v>
      </c>
      <c r="W268" s="125">
        <v>0.98319999999999996</v>
      </c>
      <c r="X268" s="14">
        <v>0.96079999999999999</v>
      </c>
      <c r="Y268" s="9">
        <v>262</v>
      </c>
      <c r="Z268" s="9">
        <v>265</v>
      </c>
      <c r="AA268" s="9">
        <v>263</v>
      </c>
      <c r="AB268" s="9">
        <v>260</v>
      </c>
      <c r="AC268" s="9">
        <v>263</v>
      </c>
      <c r="AD268" s="9">
        <v>265</v>
      </c>
      <c r="AE268" s="9" t="s">
        <v>478</v>
      </c>
      <c r="AF268" s="26"/>
      <c r="AG268" s="56">
        <v>30.206099999999999</v>
      </c>
      <c r="AH268" s="9">
        <v>-81.586200000000005</v>
      </c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</row>
    <row r="269" spans="1:59" x14ac:dyDescent="0.25">
      <c r="A269" s="25">
        <v>855</v>
      </c>
      <c r="B269" s="9" t="s">
        <v>577</v>
      </c>
      <c r="C269" s="9" t="s">
        <v>3113</v>
      </c>
      <c r="D269" s="9" t="s">
        <v>2282</v>
      </c>
      <c r="E269" s="9" t="s">
        <v>673</v>
      </c>
      <c r="F269" s="14" t="s">
        <v>2687</v>
      </c>
      <c r="G269" s="9" t="s">
        <v>10</v>
      </c>
      <c r="H269" s="9" t="s">
        <v>37</v>
      </c>
      <c r="I269" s="9">
        <v>1</v>
      </c>
      <c r="J269" s="9">
        <v>224</v>
      </c>
      <c r="K269" s="9">
        <f t="shared" si="20"/>
        <v>1344</v>
      </c>
      <c r="L269" s="9">
        <f t="shared" si="21"/>
        <v>1216</v>
      </c>
      <c r="M269" s="48">
        <v>0.90476190476190477</v>
      </c>
      <c r="N269" s="9">
        <v>0</v>
      </c>
      <c r="O269" s="9">
        <v>224</v>
      </c>
      <c r="P269" s="9"/>
      <c r="Q269" s="9">
        <v>224</v>
      </c>
      <c r="R269" s="9"/>
      <c r="S269" s="9"/>
      <c r="T269" s="9"/>
      <c r="U269" s="55"/>
      <c r="V269" s="131">
        <f t="shared" si="19"/>
        <v>0.90476190476190477</v>
      </c>
      <c r="W269" s="125">
        <v>0.92859999999999998</v>
      </c>
      <c r="X269" s="14">
        <v>0.92190000000000005</v>
      </c>
      <c r="Y269" s="9">
        <v>204</v>
      </c>
      <c r="Z269" s="9">
        <v>199</v>
      </c>
      <c r="AA269" s="9">
        <v>202</v>
      </c>
      <c r="AB269" s="9">
        <v>200</v>
      </c>
      <c r="AC269" s="9">
        <v>203</v>
      </c>
      <c r="AD269" s="9">
        <v>208</v>
      </c>
      <c r="AE269" s="9" t="s">
        <v>39</v>
      </c>
      <c r="AF269" s="26"/>
      <c r="AG269" s="56">
        <v>30.3185</v>
      </c>
      <c r="AH269" s="9">
        <v>-81.484899999999996</v>
      </c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</row>
    <row r="270" spans="1:59" x14ac:dyDescent="0.25">
      <c r="A270" s="25">
        <v>1426</v>
      </c>
      <c r="B270" s="9" t="s">
        <v>577</v>
      </c>
      <c r="C270" s="9" t="s">
        <v>3113</v>
      </c>
      <c r="D270" s="9" t="s">
        <v>2282</v>
      </c>
      <c r="E270" s="9" t="s">
        <v>675</v>
      </c>
      <c r="F270" s="14" t="s">
        <v>2698</v>
      </c>
      <c r="G270" s="9" t="s">
        <v>10</v>
      </c>
      <c r="H270" s="9" t="s">
        <v>37</v>
      </c>
      <c r="I270" s="9">
        <v>1</v>
      </c>
      <c r="J270" s="9">
        <v>100</v>
      </c>
      <c r="K270" s="9">
        <f t="shared" si="20"/>
        <v>600</v>
      </c>
      <c r="L270" s="9">
        <f t="shared" si="21"/>
        <v>592</v>
      </c>
      <c r="M270" s="48">
        <v>0.98666666666666669</v>
      </c>
      <c r="N270" s="9">
        <v>0</v>
      </c>
      <c r="O270" s="9">
        <v>100</v>
      </c>
      <c r="P270" s="9"/>
      <c r="Q270" s="9">
        <v>100</v>
      </c>
      <c r="R270" s="9"/>
      <c r="S270" s="9"/>
      <c r="T270" s="9"/>
      <c r="U270" s="55"/>
      <c r="V270" s="131">
        <f t="shared" si="19"/>
        <v>0.98666666666666669</v>
      </c>
      <c r="W270" s="125">
        <v>0.96830000000000005</v>
      </c>
      <c r="X270" s="14">
        <v>0.99329999999999996</v>
      </c>
      <c r="Y270" s="9">
        <v>99</v>
      </c>
      <c r="Z270" s="9">
        <v>100</v>
      </c>
      <c r="AA270" s="9">
        <v>100</v>
      </c>
      <c r="AB270" s="9">
        <v>98</v>
      </c>
      <c r="AC270" s="9">
        <v>96</v>
      </c>
      <c r="AD270" s="9">
        <v>99</v>
      </c>
      <c r="AE270" s="9" t="s">
        <v>39</v>
      </c>
      <c r="AF270" s="26">
        <v>100</v>
      </c>
      <c r="AG270" s="56">
        <v>30.2454</v>
      </c>
      <c r="AH270" s="9">
        <v>-81.730599999999995</v>
      </c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</row>
    <row r="271" spans="1:59" x14ac:dyDescent="0.25">
      <c r="A271" s="25">
        <v>2557</v>
      </c>
      <c r="B271" s="9" t="s">
        <v>577</v>
      </c>
      <c r="C271" s="9" t="s">
        <v>3113</v>
      </c>
      <c r="D271" s="9" t="s">
        <v>2282</v>
      </c>
      <c r="E271" s="9" t="s">
        <v>679</v>
      </c>
      <c r="F271" s="14" t="s">
        <v>2645</v>
      </c>
      <c r="G271" s="9" t="s">
        <v>10</v>
      </c>
      <c r="H271" s="9" t="s">
        <v>37</v>
      </c>
      <c r="I271" s="9">
        <v>1</v>
      </c>
      <c r="J271" s="9">
        <v>120</v>
      </c>
      <c r="K271" s="9">
        <f t="shared" si="20"/>
        <v>720</v>
      </c>
      <c r="L271" s="9">
        <f t="shared" si="21"/>
        <v>707</v>
      </c>
      <c r="M271" s="48">
        <v>0.9819444444444444</v>
      </c>
      <c r="N271" s="9">
        <v>0</v>
      </c>
      <c r="O271" s="9">
        <v>120</v>
      </c>
      <c r="P271" s="9"/>
      <c r="Q271" s="9">
        <v>120</v>
      </c>
      <c r="R271" s="9"/>
      <c r="S271" s="9"/>
      <c r="T271" s="9">
        <v>12</v>
      </c>
      <c r="U271" s="55"/>
      <c r="V271" s="131">
        <f t="shared" si="19"/>
        <v>0.9819444444444444</v>
      </c>
      <c r="W271" s="125">
        <v>0.98470000000000002</v>
      </c>
      <c r="X271" s="14">
        <v>0.98470000000000002</v>
      </c>
      <c r="Y271" s="9">
        <v>119</v>
      </c>
      <c r="Z271" s="9">
        <v>117</v>
      </c>
      <c r="AA271" s="9">
        <v>118</v>
      </c>
      <c r="AB271" s="9">
        <v>118</v>
      </c>
      <c r="AC271" s="9">
        <v>117</v>
      </c>
      <c r="AD271" s="9">
        <v>118</v>
      </c>
      <c r="AE271" s="9" t="s">
        <v>39</v>
      </c>
      <c r="AF271" s="26">
        <v>120</v>
      </c>
      <c r="AG271" s="56">
        <v>30.3506111111111</v>
      </c>
      <c r="AH271" s="9">
        <v>-81.6650833333333</v>
      </c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</row>
    <row r="272" spans="1:59" x14ac:dyDescent="0.25">
      <c r="A272" s="25">
        <v>2917</v>
      </c>
      <c r="B272" s="9" t="s">
        <v>577</v>
      </c>
      <c r="C272" s="9" t="s">
        <v>3116</v>
      </c>
      <c r="D272" s="9" t="s">
        <v>2640</v>
      </c>
      <c r="E272" s="9" t="s">
        <v>583</v>
      </c>
      <c r="F272" s="14" t="s">
        <v>2701</v>
      </c>
      <c r="G272" s="9" t="s">
        <v>10</v>
      </c>
      <c r="H272" s="9" t="s">
        <v>184</v>
      </c>
      <c r="I272" s="9">
        <v>1</v>
      </c>
      <c r="J272" s="9">
        <v>38</v>
      </c>
      <c r="K272" s="9">
        <f t="shared" si="20"/>
        <v>76</v>
      </c>
      <c r="L272" s="9">
        <f t="shared" si="21"/>
        <v>72</v>
      </c>
      <c r="M272" s="48">
        <v>0.94736842105263153</v>
      </c>
      <c r="N272" s="9"/>
      <c r="O272" s="9">
        <v>38</v>
      </c>
      <c r="P272" s="9"/>
      <c r="Q272" s="9">
        <v>38</v>
      </c>
      <c r="R272" s="9"/>
      <c r="S272" s="9"/>
      <c r="T272" s="9"/>
      <c r="U272" s="55"/>
      <c r="V272" s="131">
        <f t="shared" si="19"/>
        <v>0.94736842105263153</v>
      </c>
      <c r="W272" s="125"/>
      <c r="X272" s="14"/>
      <c r="Y272" s="9">
        <v>36</v>
      </c>
      <c r="Z272" s="9">
        <v>36</v>
      </c>
      <c r="AA272" s="9"/>
      <c r="AB272" s="9"/>
      <c r="AC272" s="9"/>
      <c r="AD272" s="9"/>
      <c r="AE272" s="9"/>
      <c r="AF272" s="26"/>
      <c r="AG272" s="56"/>
      <c r="AH272" s="9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</row>
    <row r="273" spans="1:59" x14ac:dyDescent="0.25">
      <c r="A273" s="25">
        <v>2852</v>
      </c>
      <c r="B273" s="9" t="s">
        <v>577</v>
      </c>
      <c r="C273" s="9" t="s">
        <v>3118</v>
      </c>
      <c r="D273" s="9" t="s">
        <v>2283</v>
      </c>
      <c r="E273" s="9" t="s">
        <v>624</v>
      </c>
      <c r="F273" s="14" t="s">
        <v>2657</v>
      </c>
      <c r="G273" s="9" t="s">
        <v>10</v>
      </c>
      <c r="H273" s="9" t="s">
        <v>42</v>
      </c>
      <c r="I273" s="9">
        <v>1</v>
      </c>
      <c r="J273" s="9">
        <v>130</v>
      </c>
      <c r="K273" s="9">
        <f t="shared" si="20"/>
        <v>0</v>
      </c>
      <c r="L273" s="9">
        <f t="shared" si="21"/>
        <v>0</v>
      </c>
      <c r="M273" s="42">
        <v>0</v>
      </c>
      <c r="N273" s="9">
        <v>0</v>
      </c>
      <c r="O273" s="9">
        <v>130</v>
      </c>
      <c r="P273" s="9"/>
      <c r="Q273" s="9">
        <v>130</v>
      </c>
      <c r="R273" s="9"/>
      <c r="S273" s="9"/>
      <c r="T273" s="9">
        <v>7</v>
      </c>
      <c r="U273" s="55"/>
      <c r="V273" s="131"/>
      <c r="W273" s="125"/>
      <c r="X273" s="14"/>
      <c r="Y273" s="9"/>
      <c r="Z273" s="9"/>
      <c r="AA273" s="9"/>
      <c r="AB273" s="9"/>
      <c r="AC273" s="9"/>
      <c r="AD273" s="9"/>
      <c r="AE273" s="9" t="s">
        <v>478</v>
      </c>
      <c r="AF273" s="26"/>
      <c r="AG273" s="56">
        <v>30.327864000000002</v>
      </c>
      <c r="AH273" s="9">
        <v>-81.669781</v>
      </c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</row>
    <row r="274" spans="1:59" x14ac:dyDescent="0.25">
      <c r="A274" s="25">
        <v>506</v>
      </c>
      <c r="B274" s="9" t="s">
        <v>577</v>
      </c>
      <c r="C274" s="9" t="s">
        <v>3114</v>
      </c>
      <c r="D274" s="9" t="s">
        <v>2284</v>
      </c>
      <c r="E274" s="9" t="s">
        <v>584</v>
      </c>
      <c r="F274" s="14" t="s">
        <v>2679</v>
      </c>
      <c r="G274" s="9" t="s">
        <v>99</v>
      </c>
      <c r="H274" s="9" t="s">
        <v>37</v>
      </c>
      <c r="I274" s="9">
        <v>1</v>
      </c>
      <c r="J274" s="9">
        <v>336</v>
      </c>
      <c r="K274" s="9">
        <f t="shared" si="20"/>
        <v>2016</v>
      </c>
      <c r="L274" s="9">
        <f t="shared" si="21"/>
        <v>1921</v>
      </c>
      <c r="M274" s="48">
        <v>0.95287698412698407</v>
      </c>
      <c r="N274" s="9">
        <v>268</v>
      </c>
      <c r="O274" s="9">
        <v>68</v>
      </c>
      <c r="P274" s="9"/>
      <c r="Q274" s="9">
        <v>68</v>
      </c>
      <c r="R274" s="9"/>
      <c r="S274" s="9"/>
      <c r="T274" s="9"/>
      <c r="U274" s="55"/>
      <c r="V274" s="131">
        <f t="shared" ref="V274:V297" si="22">(Y274+Z274+AA274+AB274+AC274+AD274)/(J274*COUNTA(Y274,Z274,AA274,AB274,AC274,AD274))</f>
        <v>0.95287698412698407</v>
      </c>
      <c r="W274" s="125">
        <v>0.94989999999999997</v>
      </c>
      <c r="X274" s="14">
        <v>0.92810000000000004</v>
      </c>
      <c r="Y274" s="9">
        <v>323</v>
      </c>
      <c r="Z274" s="9">
        <v>320</v>
      </c>
      <c r="AA274" s="9">
        <v>328</v>
      </c>
      <c r="AB274" s="9">
        <v>316</v>
      </c>
      <c r="AC274" s="9">
        <v>316</v>
      </c>
      <c r="AD274" s="9">
        <v>318</v>
      </c>
      <c r="AE274" s="9" t="s">
        <v>585</v>
      </c>
      <c r="AF274" s="26"/>
      <c r="AG274" s="56">
        <v>30.317900000000002</v>
      </c>
      <c r="AH274" s="9">
        <v>-81.449399999999997</v>
      </c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</row>
    <row r="275" spans="1:59" x14ac:dyDescent="0.25">
      <c r="A275" s="25">
        <v>2541</v>
      </c>
      <c r="B275" s="9" t="s">
        <v>577</v>
      </c>
      <c r="C275" s="9" t="s">
        <v>3114</v>
      </c>
      <c r="D275" s="9" t="s">
        <v>2284</v>
      </c>
      <c r="E275" s="9" t="s">
        <v>586</v>
      </c>
      <c r="F275" s="14" t="s">
        <v>2710</v>
      </c>
      <c r="G275" s="9" t="s">
        <v>99</v>
      </c>
      <c r="H275" s="9" t="s">
        <v>37</v>
      </c>
      <c r="I275" s="9">
        <v>1</v>
      </c>
      <c r="J275" s="9">
        <v>264</v>
      </c>
      <c r="K275" s="9">
        <f t="shared" si="20"/>
        <v>1584</v>
      </c>
      <c r="L275" s="9">
        <f t="shared" si="21"/>
        <v>1524</v>
      </c>
      <c r="M275" s="48">
        <v>0.96212121212121215</v>
      </c>
      <c r="N275" s="9">
        <v>158</v>
      </c>
      <c r="O275" s="9">
        <v>106</v>
      </c>
      <c r="P275" s="9"/>
      <c r="Q275" s="9">
        <v>106</v>
      </c>
      <c r="R275" s="9"/>
      <c r="S275" s="9"/>
      <c r="T275" s="9"/>
      <c r="U275" s="55"/>
      <c r="V275" s="131">
        <f t="shared" si="22"/>
        <v>0.96212121212121215</v>
      </c>
      <c r="W275" s="125">
        <v>0.97099999999999997</v>
      </c>
      <c r="X275" s="14">
        <v>0.95899999999999996</v>
      </c>
      <c r="Y275" s="9">
        <v>255</v>
      </c>
      <c r="Z275" s="9">
        <v>249</v>
      </c>
      <c r="AA275" s="9">
        <v>256</v>
      </c>
      <c r="AB275" s="9">
        <v>255</v>
      </c>
      <c r="AC275" s="9">
        <v>254</v>
      </c>
      <c r="AD275" s="9">
        <v>255</v>
      </c>
      <c r="AE275" s="9" t="s">
        <v>104</v>
      </c>
      <c r="AF275" s="26"/>
      <c r="AG275" s="56">
        <v>30.250467</v>
      </c>
      <c r="AH275" s="9">
        <v>-81.600609000000006</v>
      </c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</row>
    <row r="276" spans="1:59" x14ac:dyDescent="0.25">
      <c r="A276" s="25">
        <v>1580</v>
      </c>
      <c r="B276" s="9" t="s">
        <v>577</v>
      </c>
      <c r="C276" s="9" t="s">
        <v>3114</v>
      </c>
      <c r="D276" s="9" t="s">
        <v>2284</v>
      </c>
      <c r="E276" s="9" t="s">
        <v>590</v>
      </c>
      <c r="F276" s="14" t="s">
        <v>2782</v>
      </c>
      <c r="G276" s="9" t="s">
        <v>99</v>
      </c>
      <c r="H276" s="9" t="s">
        <v>37</v>
      </c>
      <c r="I276" s="9">
        <v>1</v>
      </c>
      <c r="J276" s="9">
        <v>168</v>
      </c>
      <c r="K276" s="9">
        <f t="shared" si="20"/>
        <v>1008</v>
      </c>
      <c r="L276" s="9">
        <f t="shared" si="21"/>
        <v>959</v>
      </c>
      <c r="M276" s="48">
        <v>0.95138888888888884</v>
      </c>
      <c r="N276" s="9">
        <v>50</v>
      </c>
      <c r="O276" s="9">
        <v>118</v>
      </c>
      <c r="P276" s="9"/>
      <c r="Q276" s="9">
        <v>118</v>
      </c>
      <c r="R276" s="9"/>
      <c r="S276" s="9"/>
      <c r="T276" s="9"/>
      <c r="U276" s="55"/>
      <c r="V276" s="131">
        <f t="shared" si="22"/>
        <v>0.95138888888888884</v>
      </c>
      <c r="W276" s="125">
        <v>0.9395</v>
      </c>
      <c r="X276" s="14">
        <v>0.95040000000000002</v>
      </c>
      <c r="Y276" s="9">
        <v>161</v>
      </c>
      <c r="Z276" s="9">
        <v>159</v>
      </c>
      <c r="AA276" s="9">
        <v>160</v>
      </c>
      <c r="AB276" s="9">
        <v>162</v>
      </c>
      <c r="AC276" s="9">
        <v>161</v>
      </c>
      <c r="AD276" s="9">
        <v>156</v>
      </c>
      <c r="AE276" s="9" t="s">
        <v>50</v>
      </c>
      <c r="AF276" s="26"/>
      <c r="AG276" s="56">
        <v>30.341899999999999</v>
      </c>
      <c r="AH276" s="9">
        <v>-81.532499999999999</v>
      </c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</row>
    <row r="277" spans="1:59" x14ac:dyDescent="0.25">
      <c r="A277" s="25">
        <v>483</v>
      </c>
      <c r="B277" s="9" t="s">
        <v>577</v>
      </c>
      <c r="C277" s="9" t="s">
        <v>3114</v>
      </c>
      <c r="D277" s="9" t="s">
        <v>2284</v>
      </c>
      <c r="E277" s="9" t="s">
        <v>602</v>
      </c>
      <c r="F277" s="14" t="s">
        <v>2900</v>
      </c>
      <c r="G277" s="9" t="s">
        <v>99</v>
      </c>
      <c r="H277" s="9" t="s">
        <v>37</v>
      </c>
      <c r="I277" s="9">
        <v>1</v>
      </c>
      <c r="J277" s="9">
        <v>248</v>
      </c>
      <c r="K277" s="9">
        <f t="shared" si="20"/>
        <v>1488</v>
      </c>
      <c r="L277" s="9">
        <f t="shared" si="21"/>
        <v>1460</v>
      </c>
      <c r="M277" s="48">
        <v>0.98118279569892475</v>
      </c>
      <c r="N277" s="9">
        <v>87</v>
      </c>
      <c r="O277" s="9">
        <v>124</v>
      </c>
      <c r="P277" s="9"/>
      <c r="Q277" s="9">
        <v>124</v>
      </c>
      <c r="R277" s="9"/>
      <c r="S277" s="9"/>
      <c r="T277" s="9">
        <v>13</v>
      </c>
      <c r="U277" s="55"/>
      <c r="V277" s="131">
        <f t="shared" si="22"/>
        <v>0.98118279569892475</v>
      </c>
      <c r="W277" s="125">
        <v>0.94889999999999997</v>
      </c>
      <c r="X277" s="14">
        <v>0.98119999999999996</v>
      </c>
      <c r="Y277" s="9">
        <v>239</v>
      </c>
      <c r="Z277" s="9">
        <v>242</v>
      </c>
      <c r="AA277" s="9">
        <v>244</v>
      </c>
      <c r="AB277" s="9">
        <v>246</v>
      </c>
      <c r="AC277" s="9">
        <v>245</v>
      </c>
      <c r="AD277" s="9">
        <v>244</v>
      </c>
      <c r="AE277" s="9" t="s">
        <v>219</v>
      </c>
      <c r="AF277" s="26"/>
      <c r="AG277" s="56">
        <v>30.283611388899999</v>
      </c>
      <c r="AH277" s="9">
        <v>-81.525805555600002</v>
      </c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</row>
    <row r="278" spans="1:59" ht="13.8" thickBot="1" x14ac:dyDescent="0.3">
      <c r="A278" s="40">
        <v>1231</v>
      </c>
      <c r="B278" s="34" t="s">
        <v>577</v>
      </c>
      <c r="C278" s="9" t="s">
        <v>3114</v>
      </c>
      <c r="D278" s="9" t="s">
        <v>2284</v>
      </c>
      <c r="E278" s="34" t="s">
        <v>622</v>
      </c>
      <c r="F278" s="17" t="s">
        <v>2783</v>
      </c>
      <c r="G278" s="34" t="s">
        <v>99</v>
      </c>
      <c r="H278" s="34" t="s">
        <v>37</v>
      </c>
      <c r="I278" s="34">
        <v>1</v>
      </c>
      <c r="J278" s="34">
        <v>336</v>
      </c>
      <c r="K278" s="34">
        <f t="shared" si="20"/>
        <v>2016</v>
      </c>
      <c r="L278" s="34">
        <f t="shared" si="21"/>
        <v>1946</v>
      </c>
      <c r="M278" s="79">
        <v>0.96527777777777779</v>
      </c>
      <c r="N278" s="34">
        <v>17</v>
      </c>
      <c r="O278" s="34">
        <v>319</v>
      </c>
      <c r="P278" s="34"/>
      <c r="Q278" s="34">
        <v>319</v>
      </c>
      <c r="R278" s="34"/>
      <c r="S278" s="34"/>
      <c r="T278" s="34"/>
      <c r="U278" s="112"/>
      <c r="V278" s="132">
        <f t="shared" si="22"/>
        <v>0.96527777777777779</v>
      </c>
      <c r="W278" s="126">
        <v>0.95440000000000003</v>
      </c>
      <c r="X278" s="17">
        <v>0.96919999999999995</v>
      </c>
      <c r="Y278" s="34">
        <v>327</v>
      </c>
      <c r="Z278" s="34">
        <v>325</v>
      </c>
      <c r="AA278" s="34">
        <v>321</v>
      </c>
      <c r="AB278" s="34">
        <v>324</v>
      </c>
      <c r="AC278" s="34">
        <v>324</v>
      </c>
      <c r="AD278" s="34">
        <v>325</v>
      </c>
      <c r="AE278" s="34" t="s">
        <v>478</v>
      </c>
      <c r="AF278" s="41"/>
      <c r="AG278" s="56">
        <v>30.193453000000002</v>
      </c>
      <c r="AH278" s="9">
        <v>-81.746092000000004</v>
      </c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</row>
    <row r="279" spans="1:59" ht="13.8" thickTop="1" x14ac:dyDescent="0.25">
      <c r="A279" s="103">
        <v>1462</v>
      </c>
      <c r="B279" s="89" t="s">
        <v>680</v>
      </c>
      <c r="C279" s="9" t="s">
        <v>3119</v>
      </c>
      <c r="D279" s="9" t="s">
        <v>2280</v>
      </c>
      <c r="E279" s="89" t="s">
        <v>681</v>
      </c>
      <c r="F279" s="90" t="s">
        <v>2901</v>
      </c>
      <c r="G279" s="89" t="s">
        <v>9</v>
      </c>
      <c r="H279" s="89" t="s">
        <v>37</v>
      </c>
      <c r="I279" s="89">
        <v>1</v>
      </c>
      <c r="J279" s="89">
        <v>147</v>
      </c>
      <c r="K279" s="89">
        <f t="shared" si="20"/>
        <v>882</v>
      </c>
      <c r="L279" s="89">
        <f t="shared" si="21"/>
        <v>817</v>
      </c>
      <c r="M279" s="91">
        <v>0.92630385487528344</v>
      </c>
      <c r="N279" s="89">
        <v>0</v>
      </c>
      <c r="O279" s="89">
        <v>147</v>
      </c>
      <c r="P279" s="89">
        <v>118</v>
      </c>
      <c r="Q279" s="89">
        <v>29</v>
      </c>
      <c r="R279" s="89"/>
      <c r="S279" s="89"/>
      <c r="T279" s="89"/>
      <c r="U279" s="119"/>
      <c r="V279" s="133">
        <f t="shared" si="22"/>
        <v>0.92630385487528344</v>
      </c>
      <c r="W279" s="127">
        <v>0.95120000000000005</v>
      </c>
      <c r="X279" s="90">
        <v>0.93879999999999997</v>
      </c>
      <c r="Y279" s="89">
        <v>137</v>
      </c>
      <c r="Z279" s="89">
        <v>133</v>
      </c>
      <c r="AA279" s="89">
        <v>136</v>
      </c>
      <c r="AB279" s="89">
        <v>138</v>
      </c>
      <c r="AC279" s="89">
        <v>136</v>
      </c>
      <c r="AD279" s="89">
        <v>137</v>
      </c>
      <c r="AE279" s="89" t="s">
        <v>683</v>
      </c>
      <c r="AF279" s="104"/>
      <c r="AG279" s="56">
        <v>30.452999999999999</v>
      </c>
      <c r="AH279" s="9">
        <v>-87.259500000000003</v>
      </c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</row>
    <row r="280" spans="1:59" x14ac:dyDescent="0.25">
      <c r="A280" s="25">
        <v>1807</v>
      </c>
      <c r="B280" s="9" t="s">
        <v>680</v>
      </c>
      <c r="C280" s="9" t="s">
        <v>3119</v>
      </c>
      <c r="D280" s="9" t="s">
        <v>2280</v>
      </c>
      <c r="E280" s="9" t="s">
        <v>694</v>
      </c>
      <c r="F280" s="14" t="s">
        <v>2647</v>
      </c>
      <c r="G280" s="9" t="s">
        <v>9</v>
      </c>
      <c r="H280" s="9" t="s">
        <v>37</v>
      </c>
      <c r="I280" s="9">
        <v>1</v>
      </c>
      <c r="J280" s="9">
        <v>92</v>
      </c>
      <c r="K280" s="9">
        <f t="shared" si="20"/>
        <v>552</v>
      </c>
      <c r="L280" s="9">
        <f t="shared" si="21"/>
        <v>507</v>
      </c>
      <c r="M280" s="48">
        <v>0.91847826086956519</v>
      </c>
      <c r="N280" s="9">
        <v>0</v>
      </c>
      <c r="O280" s="9">
        <v>92</v>
      </c>
      <c r="P280" s="9">
        <v>74</v>
      </c>
      <c r="Q280" s="9">
        <v>18</v>
      </c>
      <c r="R280" s="9"/>
      <c r="S280" s="9"/>
      <c r="T280" s="9"/>
      <c r="U280" s="55"/>
      <c r="V280" s="131">
        <f t="shared" si="22"/>
        <v>0.91847826086956519</v>
      </c>
      <c r="W280" s="125">
        <v>0.93479999999999996</v>
      </c>
      <c r="X280" s="14">
        <v>0.95469999999999999</v>
      </c>
      <c r="Y280" s="9">
        <v>84</v>
      </c>
      <c r="Z280" s="9">
        <v>83</v>
      </c>
      <c r="AA280" s="9">
        <v>85</v>
      </c>
      <c r="AB280" s="9">
        <v>86</v>
      </c>
      <c r="AC280" s="9">
        <v>85</v>
      </c>
      <c r="AD280" s="9">
        <v>84</v>
      </c>
      <c r="AE280" s="9" t="s">
        <v>223</v>
      </c>
      <c r="AF280" s="26"/>
      <c r="AG280" s="56">
        <v>30.4206</v>
      </c>
      <c r="AH280" s="9">
        <v>-87.238</v>
      </c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</row>
    <row r="281" spans="1:59" x14ac:dyDescent="0.25">
      <c r="A281" s="25">
        <v>2610</v>
      </c>
      <c r="B281" s="9" t="s">
        <v>680</v>
      </c>
      <c r="C281" s="9" t="s">
        <v>3119</v>
      </c>
      <c r="D281" s="9" t="s">
        <v>2280</v>
      </c>
      <c r="E281" s="9" t="s">
        <v>698</v>
      </c>
      <c r="F281" s="14" t="s">
        <v>2644</v>
      </c>
      <c r="G281" s="9" t="s">
        <v>9</v>
      </c>
      <c r="H281" s="9" t="s">
        <v>37</v>
      </c>
      <c r="I281" s="9">
        <v>1</v>
      </c>
      <c r="J281" s="9">
        <v>92</v>
      </c>
      <c r="K281" s="9">
        <f t="shared" si="20"/>
        <v>552</v>
      </c>
      <c r="L281" s="9">
        <f t="shared" si="21"/>
        <v>542</v>
      </c>
      <c r="M281" s="48">
        <v>0.98188405797101452</v>
      </c>
      <c r="N281" s="9">
        <v>0</v>
      </c>
      <c r="O281" s="9">
        <v>92</v>
      </c>
      <c r="P281" s="9">
        <v>74</v>
      </c>
      <c r="Q281" s="9">
        <v>18</v>
      </c>
      <c r="R281" s="9"/>
      <c r="S281" s="9"/>
      <c r="T281" s="9">
        <v>5</v>
      </c>
      <c r="U281" s="55"/>
      <c r="V281" s="131">
        <f t="shared" si="22"/>
        <v>0.98188405797101452</v>
      </c>
      <c r="W281" s="125">
        <v>0.96560000000000001</v>
      </c>
      <c r="X281" s="14">
        <v>0.5978</v>
      </c>
      <c r="Y281" s="9">
        <v>92</v>
      </c>
      <c r="Z281" s="9">
        <v>89</v>
      </c>
      <c r="AA281" s="9">
        <v>91</v>
      </c>
      <c r="AB281" s="9">
        <v>90</v>
      </c>
      <c r="AC281" s="9">
        <v>90</v>
      </c>
      <c r="AD281" s="9">
        <v>90</v>
      </c>
      <c r="AE281" s="9" t="s">
        <v>152</v>
      </c>
      <c r="AF281" s="26"/>
      <c r="AG281" s="56">
        <v>30.448277999999998</v>
      </c>
      <c r="AH281" s="9">
        <v>-87.232360999999997</v>
      </c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</row>
    <row r="282" spans="1:59" x14ac:dyDescent="0.25">
      <c r="A282" s="25">
        <v>1637</v>
      </c>
      <c r="B282" s="9" t="s">
        <v>680</v>
      </c>
      <c r="C282" s="9" t="s">
        <v>3119</v>
      </c>
      <c r="D282" s="9" t="s">
        <v>2280</v>
      </c>
      <c r="E282" s="9" t="s">
        <v>699</v>
      </c>
      <c r="F282" s="14" t="s">
        <v>2707</v>
      </c>
      <c r="G282" s="9" t="s">
        <v>9</v>
      </c>
      <c r="H282" s="9" t="s">
        <v>37</v>
      </c>
      <c r="I282" s="9">
        <v>1</v>
      </c>
      <c r="J282" s="9">
        <v>160</v>
      </c>
      <c r="K282" s="9">
        <f t="shared" si="20"/>
        <v>960</v>
      </c>
      <c r="L282" s="9">
        <f t="shared" si="21"/>
        <v>924</v>
      </c>
      <c r="M282" s="48">
        <v>0.96250000000000002</v>
      </c>
      <c r="N282" s="9">
        <v>0</v>
      </c>
      <c r="O282" s="9">
        <v>160</v>
      </c>
      <c r="P282" s="9">
        <v>128</v>
      </c>
      <c r="Q282" s="9">
        <v>32</v>
      </c>
      <c r="R282" s="9"/>
      <c r="S282" s="9"/>
      <c r="T282" s="9"/>
      <c r="U282" s="55"/>
      <c r="V282" s="131">
        <f t="shared" si="22"/>
        <v>0.96250000000000002</v>
      </c>
      <c r="W282" s="125">
        <v>0.96879999999999999</v>
      </c>
      <c r="X282" s="14">
        <v>0.93130000000000002</v>
      </c>
      <c r="Y282" s="9">
        <v>153</v>
      </c>
      <c r="Z282" s="9">
        <v>153</v>
      </c>
      <c r="AA282" s="9">
        <v>156</v>
      </c>
      <c r="AB282" s="9">
        <v>157</v>
      </c>
      <c r="AC282" s="9">
        <v>154</v>
      </c>
      <c r="AD282" s="9">
        <v>151</v>
      </c>
      <c r="AE282" s="9" t="s">
        <v>700</v>
      </c>
      <c r="AF282" s="26"/>
      <c r="AG282" s="56">
        <v>30.517399999999999</v>
      </c>
      <c r="AH282" s="9">
        <v>-87.228099999999998</v>
      </c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</row>
    <row r="283" spans="1:59" x14ac:dyDescent="0.25">
      <c r="A283" s="25">
        <v>474</v>
      </c>
      <c r="B283" s="9" t="s">
        <v>680</v>
      </c>
      <c r="C283" s="9" t="s">
        <v>3119</v>
      </c>
      <c r="D283" s="9" t="s">
        <v>2280</v>
      </c>
      <c r="E283" s="9" t="s">
        <v>701</v>
      </c>
      <c r="F283" s="14" t="s">
        <v>3004</v>
      </c>
      <c r="G283" s="9" t="s">
        <v>9</v>
      </c>
      <c r="H283" s="9" t="s">
        <v>37</v>
      </c>
      <c r="I283" s="9">
        <v>1</v>
      </c>
      <c r="J283" s="9">
        <v>11</v>
      </c>
      <c r="K283" s="9">
        <f t="shared" si="20"/>
        <v>66</v>
      </c>
      <c r="L283" s="9">
        <f t="shared" si="21"/>
        <v>64</v>
      </c>
      <c r="M283" s="48">
        <v>0.96969696969696972</v>
      </c>
      <c r="N283" s="9">
        <v>0</v>
      </c>
      <c r="O283" s="9">
        <v>11</v>
      </c>
      <c r="P283" s="9">
        <v>11</v>
      </c>
      <c r="Q283" s="9"/>
      <c r="R283" s="9"/>
      <c r="S283" s="9"/>
      <c r="T283" s="9"/>
      <c r="U283" s="55"/>
      <c r="V283" s="131">
        <f t="shared" si="22"/>
        <v>0.96969696969696972</v>
      </c>
      <c r="W283" s="125">
        <v>0.83330000000000004</v>
      </c>
      <c r="X283" s="14">
        <v>0.92420000000000002</v>
      </c>
      <c r="Y283" s="9">
        <v>11</v>
      </c>
      <c r="Z283" s="9">
        <v>11</v>
      </c>
      <c r="AA283" s="9">
        <v>11</v>
      </c>
      <c r="AB283" s="9">
        <v>11</v>
      </c>
      <c r="AC283" s="9">
        <v>10</v>
      </c>
      <c r="AD283" s="9">
        <v>10</v>
      </c>
      <c r="AE283" s="9" t="s">
        <v>686</v>
      </c>
      <c r="AF283" s="26"/>
      <c r="AG283" s="56">
        <v>30.426400000000001</v>
      </c>
      <c r="AH283" s="9">
        <v>-87.285600000000002</v>
      </c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</row>
    <row r="284" spans="1:59" x14ac:dyDescent="0.25">
      <c r="A284" s="25">
        <v>1694</v>
      </c>
      <c r="B284" s="9" t="s">
        <v>680</v>
      </c>
      <c r="C284" s="9" t="s">
        <v>3119</v>
      </c>
      <c r="D284" s="9" t="s">
        <v>2280</v>
      </c>
      <c r="E284" s="9" t="s">
        <v>704</v>
      </c>
      <c r="F284" s="14" t="s">
        <v>2882</v>
      </c>
      <c r="G284" s="9" t="s">
        <v>9</v>
      </c>
      <c r="H284" s="9" t="s">
        <v>37</v>
      </c>
      <c r="I284" s="9">
        <v>1</v>
      </c>
      <c r="J284" s="9">
        <v>50</v>
      </c>
      <c r="K284" s="9">
        <f t="shared" si="20"/>
        <v>300</v>
      </c>
      <c r="L284" s="9">
        <f t="shared" si="21"/>
        <v>295</v>
      </c>
      <c r="M284" s="48">
        <v>0.98333333333333328</v>
      </c>
      <c r="N284" s="9">
        <v>0</v>
      </c>
      <c r="O284" s="9">
        <v>50</v>
      </c>
      <c r="P284" s="9">
        <v>40</v>
      </c>
      <c r="Q284" s="9">
        <v>10</v>
      </c>
      <c r="R284" s="9"/>
      <c r="S284" s="9"/>
      <c r="T284" s="9"/>
      <c r="U284" s="55"/>
      <c r="V284" s="131">
        <f t="shared" si="22"/>
        <v>0.98333333333333328</v>
      </c>
      <c r="W284" s="125">
        <v>0.9667</v>
      </c>
      <c r="X284" s="14">
        <v>0.99</v>
      </c>
      <c r="Y284" s="9">
        <v>47</v>
      </c>
      <c r="Z284" s="9">
        <v>50</v>
      </c>
      <c r="AA284" s="9">
        <v>50</v>
      </c>
      <c r="AB284" s="9">
        <v>50</v>
      </c>
      <c r="AC284" s="9">
        <v>50</v>
      </c>
      <c r="AD284" s="9">
        <v>48</v>
      </c>
      <c r="AE284" s="9" t="s">
        <v>317</v>
      </c>
      <c r="AF284" s="26"/>
      <c r="AG284" s="56">
        <v>30.411799999999999</v>
      </c>
      <c r="AH284" s="9">
        <v>-87.238699999999994</v>
      </c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</row>
    <row r="285" spans="1:59" x14ac:dyDescent="0.25">
      <c r="A285" s="25">
        <v>939</v>
      </c>
      <c r="B285" s="9" t="s">
        <v>680</v>
      </c>
      <c r="C285" s="9" t="s">
        <v>3119</v>
      </c>
      <c r="D285" s="9" t="s">
        <v>2280</v>
      </c>
      <c r="E285" s="9" t="s">
        <v>717</v>
      </c>
      <c r="F285" s="14" t="s">
        <v>2649</v>
      </c>
      <c r="G285" s="9" t="s">
        <v>9</v>
      </c>
      <c r="H285" s="9" t="s">
        <v>37</v>
      </c>
      <c r="I285" s="9">
        <v>1</v>
      </c>
      <c r="J285" s="9">
        <v>40</v>
      </c>
      <c r="K285" s="9">
        <f t="shared" si="20"/>
        <v>240</v>
      </c>
      <c r="L285" s="9">
        <f t="shared" si="21"/>
        <v>229</v>
      </c>
      <c r="M285" s="48">
        <v>0.97083333333333333</v>
      </c>
      <c r="N285" s="9">
        <v>0</v>
      </c>
      <c r="O285" s="9">
        <v>40</v>
      </c>
      <c r="P285" s="9">
        <v>32</v>
      </c>
      <c r="Q285" s="9">
        <v>8</v>
      </c>
      <c r="R285" s="9"/>
      <c r="S285" s="9"/>
      <c r="T285" s="9"/>
      <c r="U285" s="55"/>
      <c r="V285" s="131">
        <f t="shared" si="22"/>
        <v>0.95416666666666672</v>
      </c>
      <c r="W285" s="125">
        <v>0.98750000000000004</v>
      </c>
      <c r="X285" s="14">
        <v>0.98</v>
      </c>
      <c r="Y285" s="9">
        <v>38</v>
      </c>
      <c r="Z285" s="9">
        <v>38</v>
      </c>
      <c r="AA285" s="9">
        <v>38</v>
      </c>
      <c r="AB285" s="9">
        <v>38</v>
      </c>
      <c r="AC285" s="9">
        <v>39</v>
      </c>
      <c r="AD285" s="9">
        <v>38</v>
      </c>
      <c r="AE285" s="9" t="s">
        <v>718</v>
      </c>
      <c r="AF285" s="26"/>
      <c r="AG285" s="56">
        <v>30.438199999999998</v>
      </c>
      <c r="AH285" s="9">
        <v>-87.253100000000003</v>
      </c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</row>
    <row r="286" spans="1:59" x14ac:dyDescent="0.25">
      <c r="A286" s="25">
        <v>1824</v>
      </c>
      <c r="B286" s="9" t="s">
        <v>680</v>
      </c>
      <c r="C286" s="9" t="s">
        <v>3120</v>
      </c>
      <c r="D286" s="9" t="s">
        <v>2282</v>
      </c>
      <c r="E286" s="9" t="s">
        <v>684</v>
      </c>
      <c r="F286" s="14" t="s">
        <v>2647</v>
      </c>
      <c r="G286" s="9" t="s">
        <v>10</v>
      </c>
      <c r="H286" s="9" t="s">
        <v>37</v>
      </c>
      <c r="I286" s="9">
        <v>1</v>
      </c>
      <c r="J286" s="9">
        <v>112</v>
      </c>
      <c r="K286" s="9">
        <f t="shared" si="20"/>
        <v>672</v>
      </c>
      <c r="L286" s="9">
        <f t="shared" si="21"/>
        <v>659</v>
      </c>
      <c r="M286" s="48">
        <v>0.98065476190476186</v>
      </c>
      <c r="N286" s="9">
        <v>0</v>
      </c>
      <c r="O286" s="9">
        <v>112</v>
      </c>
      <c r="P286" s="9"/>
      <c r="Q286" s="9">
        <v>112</v>
      </c>
      <c r="R286" s="9"/>
      <c r="S286" s="9"/>
      <c r="T286" s="9"/>
      <c r="U286" s="55"/>
      <c r="V286" s="131">
        <f t="shared" si="22"/>
        <v>0.98065476190476186</v>
      </c>
      <c r="W286" s="125">
        <v>0.98509999999999998</v>
      </c>
      <c r="X286" s="14">
        <v>0.96879999999999999</v>
      </c>
      <c r="Y286" s="9">
        <v>110</v>
      </c>
      <c r="Z286" s="9">
        <v>112</v>
      </c>
      <c r="AA286" s="9">
        <v>112</v>
      </c>
      <c r="AB286" s="9">
        <v>111</v>
      </c>
      <c r="AC286" s="9">
        <v>107</v>
      </c>
      <c r="AD286" s="9">
        <v>107</v>
      </c>
      <c r="AE286" s="9" t="s">
        <v>43</v>
      </c>
      <c r="AF286" s="26"/>
      <c r="AG286" s="56">
        <v>30.5227</v>
      </c>
      <c r="AH286" s="9">
        <v>-87.254300000000001</v>
      </c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</row>
    <row r="287" spans="1:59" x14ac:dyDescent="0.25">
      <c r="A287" s="25">
        <v>125</v>
      </c>
      <c r="B287" s="9" t="s">
        <v>680</v>
      </c>
      <c r="C287" s="9" t="s">
        <v>3120</v>
      </c>
      <c r="D287" s="9" t="s">
        <v>2282</v>
      </c>
      <c r="E287" s="9" t="s">
        <v>687</v>
      </c>
      <c r="F287" s="14" t="s">
        <v>2655</v>
      </c>
      <c r="G287" s="9" t="s">
        <v>10</v>
      </c>
      <c r="H287" s="9" t="s">
        <v>37</v>
      </c>
      <c r="I287" s="9">
        <v>1</v>
      </c>
      <c r="J287" s="9">
        <v>32</v>
      </c>
      <c r="K287" s="9">
        <f t="shared" si="20"/>
        <v>192</v>
      </c>
      <c r="L287" s="9">
        <f t="shared" si="21"/>
        <v>184</v>
      </c>
      <c r="M287" s="48">
        <v>0.95833333333333337</v>
      </c>
      <c r="N287" s="9">
        <v>0</v>
      </c>
      <c r="O287" s="9">
        <v>32</v>
      </c>
      <c r="P287" s="9"/>
      <c r="Q287" s="9">
        <v>32</v>
      </c>
      <c r="R287" s="9"/>
      <c r="S287" s="9"/>
      <c r="T287" s="9"/>
      <c r="U287" s="55"/>
      <c r="V287" s="131">
        <f t="shared" si="22"/>
        <v>0.95833333333333337</v>
      </c>
      <c r="W287" s="125">
        <v>0.96350000000000002</v>
      </c>
      <c r="X287" s="14">
        <v>0.97399999999999998</v>
      </c>
      <c r="Y287" s="9">
        <v>31</v>
      </c>
      <c r="Z287" s="9">
        <v>31</v>
      </c>
      <c r="AA287" s="9">
        <v>31</v>
      </c>
      <c r="AB287" s="9">
        <v>31</v>
      </c>
      <c r="AC287" s="9">
        <v>30</v>
      </c>
      <c r="AD287" s="9">
        <v>30</v>
      </c>
      <c r="AE287" s="9" t="s">
        <v>96</v>
      </c>
      <c r="AF287" s="26">
        <v>29</v>
      </c>
      <c r="AG287" s="56">
        <v>30.971399999999999</v>
      </c>
      <c r="AH287" s="9">
        <v>-87.245000000000005</v>
      </c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</row>
    <row r="288" spans="1:59" x14ac:dyDescent="0.25">
      <c r="A288" s="25">
        <v>232</v>
      </c>
      <c r="B288" s="9" t="s">
        <v>680</v>
      </c>
      <c r="C288" s="9" t="s">
        <v>3120</v>
      </c>
      <c r="D288" s="9" t="s">
        <v>2282</v>
      </c>
      <c r="E288" s="9" t="s">
        <v>691</v>
      </c>
      <c r="F288" s="14" t="s">
        <v>2784</v>
      </c>
      <c r="G288" s="9" t="s">
        <v>10</v>
      </c>
      <c r="H288" s="9" t="s">
        <v>37</v>
      </c>
      <c r="I288" s="9">
        <v>1</v>
      </c>
      <c r="J288" s="9">
        <v>16</v>
      </c>
      <c r="K288" s="9">
        <f t="shared" si="20"/>
        <v>96</v>
      </c>
      <c r="L288" s="9">
        <f t="shared" si="21"/>
        <v>94</v>
      </c>
      <c r="M288" s="48">
        <v>0.97916666666666663</v>
      </c>
      <c r="N288" s="9">
        <v>0</v>
      </c>
      <c r="O288" s="9">
        <v>16</v>
      </c>
      <c r="P288" s="9"/>
      <c r="Q288" s="9">
        <v>16</v>
      </c>
      <c r="R288" s="9"/>
      <c r="S288" s="9"/>
      <c r="T288" s="9"/>
      <c r="U288" s="55"/>
      <c r="V288" s="131">
        <f t="shared" si="22"/>
        <v>0.97916666666666663</v>
      </c>
      <c r="W288" s="125">
        <v>0.98960000000000004</v>
      </c>
      <c r="X288" s="14">
        <v>0.98960000000000004</v>
      </c>
      <c r="Y288" s="9">
        <v>16</v>
      </c>
      <c r="Z288" s="9">
        <v>15</v>
      </c>
      <c r="AA288" s="9">
        <v>15</v>
      </c>
      <c r="AB288" s="9">
        <v>16</v>
      </c>
      <c r="AC288" s="9">
        <v>16</v>
      </c>
      <c r="AD288" s="9">
        <v>16</v>
      </c>
      <c r="AE288" s="9" t="s">
        <v>693</v>
      </c>
      <c r="AF288" s="26"/>
      <c r="AG288" s="56">
        <v>30.417869</v>
      </c>
      <c r="AH288" s="9">
        <v>-87.223484999999997</v>
      </c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</row>
    <row r="289" spans="1:59" x14ac:dyDescent="0.25">
      <c r="A289" s="25">
        <v>1842</v>
      </c>
      <c r="B289" s="9" t="s">
        <v>680</v>
      </c>
      <c r="C289" s="9" t="s">
        <v>3120</v>
      </c>
      <c r="D289" s="9" t="s">
        <v>2282</v>
      </c>
      <c r="E289" s="9" t="s">
        <v>703</v>
      </c>
      <c r="F289" s="14" t="s">
        <v>2647</v>
      </c>
      <c r="G289" s="9" t="s">
        <v>10</v>
      </c>
      <c r="H289" s="9" t="s">
        <v>37</v>
      </c>
      <c r="I289" s="9">
        <v>1</v>
      </c>
      <c r="J289" s="9">
        <v>74</v>
      </c>
      <c r="K289" s="9">
        <f t="shared" si="20"/>
        <v>444</v>
      </c>
      <c r="L289" s="9">
        <f t="shared" si="21"/>
        <v>428</v>
      </c>
      <c r="M289" s="48">
        <v>0.963963963963964</v>
      </c>
      <c r="N289" s="9">
        <v>0</v>
      </c>
      <c r="O289" s="9">
        <v>74</v>
      </c>
      <c r="P289" s="9"/>
      <c r="Q289" s="9">
        <v>74</v>
      </c>
      <c r="R289" s="9"/>
      <c r="S289" s="9"/>
      <c r="T289" s="9"/>
      <c r="U289" s="55"/>
      <c r="V289" s="131">
        <f t="shared" si="22"/>
        <v>0.963963963963964</v>
      </c>
      <c r="W289" s="125">
        <v>0.96619999999999995</v>
      </c>
      <c r="X289" s="14">
        <v>0.95269999999999999</v>
      </c>
      <c r="Y289" s="9">
        <v>72</v>
      </c>
      <c r="Z289" s="9">
        <v>72</v>
      </c>
      <c r="AA289" s="9">
        <v>71</v>
      </c>
      <c r="AB289" s="9">
        <v>70</v>
      </c>
      <c r="AC289" s="9">
        <v>72</v>
      </c>
      <c r="AD289" s="9">
        <v>71</v>
      </c>
      <c r="AE289" s="9" t="s">
        <v>317</v>
      </c>
      <c r="AF289" s="26"/>
      <c r="AG289" s="56">
        <v>30.427499999999998</v>
      </c>
      <c r="AH289" s="9">
        <v>-87.236099999999993</v>
      </c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</row>
    <row r="290" spans="1:59" x14ac:dyDescent="0.25">
      <c r="A290" s="25">
        <v>570</v>
      </c>
      <c r="B290" s="9" t="s">
        <v>680</v>
      </c>
      <c r="C290" s="9" t="s">
        <v>3120</v>
      </c>
      <c r="D290" s="9" t="s">
        <v>2282</v>
      </c>
      <c r="E290" s="9" t="s">
        <v>705</v>
      </c>
      <c r="F290" s="14" t="s">
        <v>2665</v>
      </c>
      <c r="G290" s="9" t="s">
        <v>10</v>
      </c>
      <c r="H290" s="9" t="s">
        <v>37</v>
      </c>
      <c r="I290" s="9">
        <v>1</v>
      </c>
      <c r="J290" s="9">
        <v>40</v>
      </c>
      <c r="K290" s="9">
        <f t="shared" si="20"/>
        <v>240</v>
      </c>
      <c r="L290" s="9">
        <f t="shared" si="21"/>
        <v>230</v>
      </c>
      <c r="M290" s="48">
        <v>0.95833333333333337</v>
      </c>
      <c r="N290" s="9">
        <v>0</v>
      </c>
      <c r="O290" s="9">
        <v>40</v>
      </c>
      <c r="P290" s="9"/>
      <c r="Q290" s="9">
        <v>40</v>
      </c>
      <c r="R290" s="9"/>
      <c r="S290" s="9"/>
      <c r="T290" s="9"/>
      <c r="U290" s="55"/>
      <c r="V290" s="131">
        <f t="shared" si="22"/>
        <v>0.95833333333333337</v>
      </c>
      <c r="W290" s="125">
        <v>0.97499999999999998</v>
      </c>
      <c r="X290" s="14">
        <v>0.9708</v>
      </c>
      <c r="Y290" s="9">
        <v>40</v>
      </c>
      <c r="Z290" s="9">
        <v>40</v>
      </c>
      <c r="AA290" s="9">
        <v>38</v>
      </c>
      <c r="AB290" s="9">
        <v>38</v>
      </c>
      <c r="AC290" s="9">
        <v>37</v>
      </c>
      <c r="AD290" s="9">
        <v>37</v>
      </c>
      <c r="AE290" s="9" t="s">
        <v>448</v>
      </c>
      <c r="AF290" s="26">
        <v>39</v>
      </c>
      <c r="AG290" s="56">
        <v>30.997399999999999</v>
      </c>
      <c r="AH290" s="9">
        <v>-87.2667</v>
      </c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</row>
    <row r="291" spans="1:59" x14ac:dyDescent="0.25">
      <c r="A291" s="25">
        <v>1827</v>
      </c>
      <c r="B291" s="9" t="s">
        <v>680</v>
      </c>
      <c r="C291" s="9" t="s">
        <v>3120</v>
      </c>
      <c r="D291" s="9" t="s">
        <v>2282</v>
      </c>
      <c r="E291" s="9" t="s">
        <v>706</v>
      </c>
      <c r="F291" s="14" t="s">
        <v>3050</v>
      </c>
      <c r="G291" s="9" t="s">
        <v>10</v>
      </c>
      <c r="H291" s="9" t="s">
        <v>37</v>
      </c>
      <c r="I291" s="9">
        <v>1</v>
      </c>
      <c r="J291" s="9">
        <v>96</v>
      </c>
      <c r="K291" s="9">
        <f t="shared" si="20"/>
        <v>576</v>
      </c>
      <c r="L291" s="9">
        <f t="shared" si="21"/>
        <v>548</v>
      </c>
      <c r="M291" s="48">
        <v>0.95138888888888884</v>
      </c>
      <c r="N291" s="9">
        <v>0</v>
      </c>
      <c r="O291" s="9">
        <v>96</v>
      </c>
      <c r="P291" s="9"/>
      <c r="Q291" s="9">
        <v>96</v>
      </c>
      <c r="R291" s="9"/>
      <c r="S291" s="9"/>
      <c r="T291" s="9">
        <v>5</v>
      </c>
      <c r="U291" s="55"/>
      <c r="V291" s="131">
        <f t="shared" si="22"/>
        <v>0.95138888888888884</v>
      </c>
      <c r="W291" s="125">
        <v>0.96879999999999999</v>
      </c>
      <c r="X291" s="14">
        <v>0.96350000000000002</v>
      </c>
      <c r="Y291" s="9">
        <v>92</v>
      </c>
      <c r="Z291" s="9">
        <v>91</v>
      </c>
      <c r="AA291" s="9">
        <v>90</v>
      </c>
      <c r="AB291" s="9">
        <v>89</v>
      </c>
      <c r="AC291" s="9">
        <v>93</v>
      </c>
      <c r="AD291" s="9">
        <v>93</v>
      </c>
      <c r="AE291" s="9" t="s">
        <v>317</v>
      </c>
      <c r="AF291" s="26"/>
      <c r="AG291" s="56">
        <v>30.498899999999999</v>
      </c>
      <c r="AH291" s="9">
        <v>-87.255799999999994</v>
      </c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</row>
    <row r="292" spans="1:59" x14ac:dyDescent="0.25">
      <c r="A292" s="25">
        <v>881</v>
      </c>
      <c r="B292" s="9" t="s">
        <v>680</v>
      </c>
      <c r="C292" s="9" t="s">
        <v>3120</v>
      </c>
      <c r="D292" s="9" t="s">
        <v>2282</v>
      </c>
      <c r="E292" s="9" t="s">
        <v>707</v>
      </c>
      <c r="F292" s="14" t="s">
        <v>2664</v>
      </c>
      <c r="G292" s="9" t="s">
        <v>10</v>
      </c>
      <c r="H292" s="9" t="s">
        <v>37</v>
      </c>
      <c r="I292" s="9">
        <v>1</v>
      </c>
      <c r="J292" s="9">
        <v>218</v>
      </c>
      <c r="K292" s="9">
        <f t="shared" si="20"/>
        <v>1308</v>
      </c>
      <c r="L292" s="9">
        <f t="shared" si="21"/>
        <v>1257</v>
      </c>
      <c r="M292" s="48">
        <v>0.96100917431192656</v>
      </c>
      <c r="N292" s="9">
        <v>0</v>
      </c>
      <c r="O292" s="9">
        <v>218</v>
      </c>
      <c r="P292" s="9"/>
      <c r="Q292" s="9">
        <v>218</v>
      </c>
      <c r="R292" s="9"/>
      <c r="S292" s="9"/>
      <c r="T292" s="9"/>
      <c r="U292" s="55"/>
      <c r="V292" s="131">
        <f t="shared" si="22"/>
        <v>0.96100917431192656</v>
      </c>
      <c r="W292" s="125">
        <v>0.93730000000000002</v>
      </c>
      <c r="X292" s="14">
        <v>0.87539999999999996</v>
      </c>
      <c r="Y292" s="9">
        <v>209</v>
      </c>
      <c r="Z292" s="9">
        <v>211</v>
      </c>
      <c r="AA292" s="9">
        <v>208</v>
      </c>
      <c r="AB292" s="9">
        <v>207</v>
      </c>
      <c r="AC292" s="9">
        <v>211</v>
      </c>
      <c r="AD292" s="9">
        <v>211</v>
      </c>
      <c r="AE292" s="9" t="s">
        <v>708</v>
      </c>
      <c r="AF292" s="26"/>
      <c r="AG292" s="56">
        <v>30.411280999999999</v>
      </c>
      <c r="AH292" s="9">
        <v>-87.279875000000004</v>
      </c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</row>
    <row r="293" spans="1:59" x14ac:dyDescent="0.25">
      <c r="A293" s="25">
        <v>1744</v>
      </c>
      <c r="B293" s="9" t="s">
        <v>680</v>
      </c>
      <c r="C293" s="9" t="s">
        <v>3120</v>
      </c>
      <c r="D293" s="9" t="s">
        <v>2282</v>
      </c>
      <c r="E293" s="9" t="s">
        <v>711</v>
      </c>
      <c r="F293" s="14" t="s">
        <v>2879</v>
      </c>
      <c r="G293" s="9" t="s">
        <v>10</v>
      </c>
      <c r="H293" s="9" t="s">
        <v>37</v>
      </c>
      <c r="I293" s="9">
        <v>1</v>
      </c>
      <c r="J293" s="9">
        <v>72</v>
      </c>
      <c r="K293" s="9">
        <f t="shared" si="20"/>
        <v>432</v>
      </c>
      <c r="L293" s="9">
        <f t="shared" si="21"/>
        <v>414</v>
      </c>
      <c r="M293" s="48">
        <v>0.95833333333333337</v>
      </c>
      <c r="N293" s="9">
        <v>0</v>
      </c>
      <c r="O293" s="9">
        <v>72</v>
      </c>
      <c r="P293" s="9"/>
      <c r="Q293" s="9">
        <v>72</v>
      </c>
      <c r="R293" s="9"/>
      <c r="S293" s="9"/>
      <c r="T293" s="9"/>
      <c r="U293" s="55"/>
      <c r="V293" s="131">
        <f t="shared" si="22"/>
        <v>0.95833333333333337</v>
      </c>
      <c r="W293" s="125">
        <v>0.96299999999999997</v>
      </c>
      <c r="X293" s="14">
        <v>0.96060000000000001</v>
      </c>
      <c r="Y293" s="9">
        <v>70</v>
      </c>
      <c r="Z293" s="9">
        <v>68</v>
      </c>
      <c r="AA293" s="9">
        <v>69</v>
      </c>
      <c r="AB293" s="9">
        <v>69</v>
      </c>
      <c r="AC293" s="9">
        <v>70</v>
      </c>
      <c r="AD293" s="9">
        <v>68</v>
      </c>
      <c r="AE293" s="9" t="s">
        <v>317</v>
      </c>
      <c r="AF293" s="26"/>
      <c r="AG293" s="56">
        <v>30.4392</v>
      </c>
      <c r="AH293" s="9">
        <v>-87.259100000000004</v>
      </c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</row>
    <row r="294" spans="1:59" x14ac:dyDescent="0.25">
      <c r="A294" s="25">
        <v>1765</v>
      </c>
      <c r="B294" s="9" t="s">
        <v>680</v>
      </c>
      <c r="C294" s="9" t="s">
        <v>3120</v>
      </c>
      <c r="D294" s="9" t="s">
        <v>2282</v>
      </c>
      <c r="E294" s="9" t="s">
        <v>714</v>
      </c>
      <c r="F294" s="14" t="s">
        <v>2647</v>
      </c>
      <c r="G294" s="9" t="s">
        <v>10</v>
      </c>
      <c r="H294" s="9" t="s">
        <v>37</v>
      </c>
      <c r="I294" s="9">
        <v>1</v>
      </c>
      <c r="J294" s="9">
        <v>51</v>
      </c>
      <c r="K294" s="9">
        <f t="shared" si="20"/>
        <v>306</v>
      </c>
      <c r="L294" s="9">
        <f t="shared" si="21"/>
        <v>252</v>
      </c>
      <c r="M294" s="48">
        <v>0.82352941176470584</v>
      </c>
      <c r="N294" s="9">
        <v>0</v>
      </c>
      <c r="O294" s="9">
        <v>51</v>
      </c>
      <c r="P294" s="9"/>
      <c r="Q294" s="9">
        <v>51</v>
      </c>
      <c r="R294" s="9"/>
      <c r="S294" s="9"/>
      <c r="T294" s="9"/>
      <c r="U294" s="55"/>
      <c r="V294" s="131">
        <f t="shared" si="22"/>
        <v>0.82352941176470584</v>
      </c>
      <c r="W294" s="125">
        <v>0.94440000000000002</v>
      </c>
      <c r="X294" s="14">
        <v>0.94769999999999999</v>
      </c>
      <c r="Y294" s="9">
        <v>40</v>
      </c>
      <c r="Z294" s="9">
        <v>42</v>
      </c>
      <c r="AA294" s="9">
        <v>41</v>
      </c>
      <c r="AB294" s="9">
        <v>42</v>
      </c>
      <c r="AC294" s="9">
        <v>40</v>
      </c>
      <c r="AD294" s="9">
        <v>47</v>
      </c>
      <c r="AE294" s="9" t="s">
        <v>715</v>
      </c>
      <c r="AF294" s="26">
        <v>49</v>
      </c>
      <c r="AG294" s="56">
        <v>30.544799999999999</v>
      </c>
      <c r="AH294" s="9">
        <v>-87.247299999999996</v>
      </c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</row>
    <row r="295" spans="1:59" x14ac:dyDescent="0.25">
      <c r="A295" s="25">
        <v>1432</v>
      </c>
      <c r="B295" s="9" t="s">
        <v>680</v>
      </c>
      <c r="C295" s="9" t="s">
        <v>3120</v>
      </c>
      <c r="D295" s="9" t="s">
        <v>2282</v>
      </c>
      <c r="E295" s="9" t="s">
        <v>716</v>
      </c>
      <c r="F295" s="14" t="s">
        <v>3003</v>
      </c>
      <c r="G295" s="9" t="s">
        <v>10</v>
      </c>
      <c r="H295" s="9" t="s">
        <v>37</v>
      </c>
      <c r="I295" s="9">
        <v>1</v>
      </c>
      <c r="J295" s="9">
        <v>8</v>
      </c>
      <c r="K295" s="9">
        <f t="shared" si="20"/>
        <v>48</v>
      </c>
      <c r="L295" s="9">
        <f t="shared" si="21"/>
        <v>46</v>
      </c>
      <c r="M295" s="48">
        <v>0.95833333333333337</v>
      </c>
      <c r="N295" s="9">
        <v>0</v>
      </c>
      <c r="O295" s="9">
        <v>8</v>
      </c>
      <c r="P295" s="9"/>
      <c r="Q295" s="9">
        <v>8</v>
      </c>
      <c r="R295" s="9"/>
      <c r="S295" s="9"/>
      <c r="T295" s="9"/>
      <c r="U295" s="55"/>
      <c r="V295" s="131">
        <f t="shared" si="22"/>
        <v>0.95833333333333337</v>
      </c>
      <c r="W295" s="125">
        <v>1</v>
      </c>
      <c r="X295" s="14">
        <v>0.97499999999999998</v>
      </c>
      <c r="Y295" s="9">
        <v>7</v>
      </c>
      <c r="Z295" s="9">
        <v>7</v>
      </c>
      <c r="AA295" s="9">
        <v>8</v>
      </c>
      <c r="AB295" s="9">
        <v>8</v>
      </c>
      <c r="AC295" s="9">
        <v>8</v>
      </c>
      <c r="AD295" s="9">
        <v>8</v>
      </c>
      <c r="AE295" s="9" t="s">
        <v>693</v>
      </c>
      <c r="AF295" s="26"/>
      <c r="AG295" s="56">
        <v>30.497699999999998</v>
      </c>
      <c r="AH295" s="9">
        <v>-87.212800000000001</v>
      </c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</row>
    <row r="296" spans="1:59" x14ac:dyDescent="0.25">
      <c r="A296" s="25">
        <v>2566</v>
      </c>
      <c r="B296" s="9" t="s">
        <v>680</v>
      </c>
      <c r="C296" s="9" t="s">
        <v>3120</v>
      </c>
      <c r="D296" s="9" t="s">
        <v>2282</v>
      </c>
      <c r="E296" s="9" t="s">
        <v>719</v>
      </c>
      <c r="F296" s="14" t="s">
        <v>2645</v>
      </c>
      <c r="G296" s="9" t="s">
        <v>10</v>
      </c>
      <c r="H296" s="9" t="s">
        <v>37</v>
      </c>
      <c r="I296" s="9">
        <v>1</v>
      </c>
      <c r="J296" s="9">
        <v>107</v>
      </c>
      <c r="K296" s="9">
        <f t="shared" si="20"/>
        <v>642</v>
      </c>
      <c r="L296" s="9">
        <f t="shared" si="21"/>
        <v>628</v>
      </c>
      <c r="M296" s="48">
        <v>0.97819314641744548</v>
      </c>
      <c r="N296" s="9">
        <v>0</v>
      </c>
      <c r="O296" s="9">
        <v>107</v>
      </c>
      <c r="P296" s="9"/>
      <c r="Q296" s="9">
        <v>107</v>
      </c>
      <c r="R296" s="9"/>
      <c r="S296" s="9"/>
      <c r="T296" s="9">
        <v>11</v>
      </c>
      <c r="U296" s="55"/>
      <c r="V296" s="131">
        <f t="shared" si="22"/>
        <v>0.97819314641744548</v>
      </c>
      <c r="W296" s="125">
        <v>0.95169999999999999</v>
      </c>
      <c r="X296" s="14">
        <v>0.9657</v>
      </c>
      <c r="Y296" s="9">
        <v>104</v>
      </c>
      <c r="Z296" s="9">
        <v>105</v>
      </c>
      <c r="AA296" s="9">
        <v>105</v>
      </c>
      <c r="AB296" s="9">
        <v>105</v>
      </c>
      <c r="AC296" s="9">
        <v>103</v>
      </c>
      <c r="AD296" s="9">
        <v>106</v>
      </c>
      <c r="AE296" s="9" t="s">
        <v>715</v>
      </c>
      <c r="AF296" s="26">
        <v>107</v>
      </c>
      <c r="AG296" s="56">
        <v>30.621777777777801</v>
      </c>
      <c r="AH296" s="9">
        <v>-87.326416666666702</v>
      </c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</row>
    <row r="297" spans="1:59" x14ac:dyDescent="0.25">
      <c r="A297" s="25">
        <v>1010</v>
      </c>
      <c r="B297" s="9" t="s">
        <v>680</v>
      </c>
      <c r="C297" s="9" t="s">
        <v>3120</v>
      </c>
      <c r="D297" s="9" t="s">
        <v>2282</v>
      </c>
      <c r="E297" s="9" t="s">
        <v>720</v>
      </c>
      <c r="F297" s="14" t="s">
        <v>3005</v>
      </c>
      <c r="G297" s="9" t="s">
        <v>10</v>
      </c>
      <c r="H297" s="9" t="s">
        <v>37</v>
      </c>
      <c r="I297" s="9">
        <v>1</v>
      </c>
      <c r="J297" s="9">
        <v>8</v>
      </c>
      <c r="K297" s="9">
        <f t="shared" si="20"/>
        <v>48</v>
      </c>
      <c r="L297" s="9">
        <f t="shared" si="21"/>
        <v>39</v>
      </c>
      <c r="M297" s="48">
        <v>0.8125</v>
      </c>
      <c r="N297" s="9">
        <v>0</v>
      </c>
      <c r="O297" s="9">
        <v>8</v>
      </c>
      <c r="P297" s="9"/>
      <c r="Q297" s="9">
        <v>8</v>
      </c>
      <c r="R297" s="9"/>
      <c r="S297" s="9"/>
      <c r="T297" s="9"/>
      <c r="U297" s="55"/>
      <c r="V297" s="131">
        <f t="shared" si="22"/>
        <v>0.8125</v>
      </c>
      <c r="W297" s="125">
        <v>0.92500000000000004</v>
      </c>
      <c r="X297" s="14">
        <v>0.83330000000000004</v>
      </c>
      <c r="Y297" s="9">
        <v>6</v>
      </c>
      <c r="Z297" s="9">
        <v>6</v>
      </c>
      <c r="AA297" s="9">
        <v>6</v>
      </c>
      <c r="AB297" s="9">
        <v>7</v>
      </c>
      <c r="AC297" s="9">
        <v>7</v>
      </c>
      <c r="AD297" s="9">
        <v>7</v>
      </c>
      <c r="AE297" s="9" t="s">
        <v>686</v>
      </c>
      <c r="AF297" s="26"/>
      <c r="AG297" s="56">
        <v>30.406600000000001</v>
      </c>
      <c r="AH297" s="9">
        <v>-87.238799999999998</v>
      </c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</row>
    <row r="298" spans="1:59" x14ac:dyDescent="0.25">
      <c r="A298" s="25">
        <v>2830</v>
      </c>
      <c r="B298" s="9" t="s">
        <v>680</v>
      </c>
      <c r="C298" s="9" t="s">
        <v>3122</v>
      </c>
      <c r="D298" s="9" t="s">
        <v>2283</v>
      </c>
      <c r="E298" s="9" t="s">
        <v>688</v>
      </c>
      <c r="F298" s="14" t="s">
        <v>3006</v>
      </c>
      <c r="G298" s="9" t="s">
        <v>10</v>
      </c>
      <c r="H298" s="9" t="s">
        <v>42</v>
      </c>
      <c r="I298" s="9">
        <v>1</v>
      </c>
      <c r="J298" s="9">
        <v>50</v>
      </c>
      <c r="K298" s="9">
        <f t="shared" si="20"/>
        <v>0</v>
      </c>
      <c r="L298" s="9">
        <f t="shared" si="21"/>
        <v>0</v>
      </c>
      <c r="M298" s="42">
        <v>0</v>
      </c>
      <c r="N298" s="9">
        <v>0</v>
      </c>
      <c r="O298" s="9">
        <v>50</v>
      </c>
      <c r="P298" s="9"/>
      <c r="Q298" s="9">
        <v>50</v>
      </c>
      <c r="R298" s="9"/>
      <c r="S298" s="9"/>
      <c r="T298" s="9"/>
      <c r="U298" s="55"/>
      <c r="V298" s="131"/>
      <c r="W298" s="125"/>
      <c r="X298" s="14"/>
      <c r="Y298" s="9"/>
      <c r="Z298" s="9"/>
      <c r="AA298" s="9"/>
      <c r="AB298" s="9"/>
      <c r="AC298" s="9"/>
      <c r="AD298" s="9"/>
      <c r="AE298" s="9" t="s">
        <v>152</v>
      </c>
      <c r="AF298" s="26"/>
      <c r="AG298" s="56">
        <v>30.969767000000001</v>
      </c>
      <c r="AH298" s="9">
        <v>-87.265000000000001</v>
      </c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</row>
    <row r="299" spans="1:59" x14ac:dyDescent="0.25">
      <c r="A299" s="25">
        <v>2911</v>
      </c>
      <c r="B299" s="9" t="s">
        <v>680</v>
      </c>
      <c r="C299" s="9" t="s">
        <v>3122</v>
      </c>
      <c r="D299" s="9" t="s">
        <v>2283</v>
      </c>
      <c r="E299" s="9" t="s">
        <v>690</v>
      </c>
      <c r="F299" s="14" t="s">
        <v>2749</v>
      </c>
      <c r="G299" s="9" t="s">
        <v>10</v>
      </c>
      <c r="H299" s="9" t="s">
        <v>42</v>
      </c>
      <c r="I299" s="9">
        <v>1</v>
      </c>
      <c r="J299" s="9">
        <v>72</v>
      </c>
      <c r="K299" s="9">
        <f t="shared" si="20"/>
        <v>0</v>
      </c>
      <c r="L299" s="9">
        <f t="shared" si="21"/>
        <v>0</v>
      </c>
      <c r="M299" s="42">
        <v>0</v>
      </c>
      <c r="N299" s="9"/>
      <c r="O299" s="9">
        <v>72</v>
      </c>
      <c r="P299" s="9"/>
      <c r="Q299" s="9">
        <v>72</v>
      </c>
      <c r="R299" s="9"/>
      <c r="S299" s="9"/>
      <c r="T299" s="9">
        <v>4</v>
      </c>
      <c r="U299" s="55"/>
      <c r="V299" s="131"/>
      <c r="W299" s="125"/>
      <c r="X299" s="14"/>
      <c r="Y299" s="9"/>
      <c r="Z299" s="9"/>
      <c r="AA299" s="9"/>
      <c r="AB299" s="9"/>
      <c r="AC299" s="9"/>
      <c r="AD299" s="9"/>
      <c r="AE299" s="9"/>
      <c r="AF299" s="26"/>
      <c r="AG299" s="56">
        <v>30.420003000000001</v>
      </c>
      <c r="AH299" s="9">
        <v>-87.237380999999999</v>
      </c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</row>
    <row r="300" spans="1:59" ht="12.6" customHeight="1" x14ac:dyDescent="0.25">
      <c r="A300" s="25">
        <v>75</v>
      </c>
      <c r="B300" s="9" t="s">
        <v>680</v>
      </c>
      <c r="C300" s="9" t="s">
        <v>3121</v>
      </c>
      <c r="D300" s="9" t="s">
        <v>2284</v>
      </c>
      <c r="E300" s="9" t="s">
        <v>685</v>
      </c>
      <c r="F300" s="14" t="s">
        <v>2746</v>
      </c>
      <c r="G300" s="9" t="s">
        <v>99</v>
      </c>
      <c r="H300" s="9" t="s">
        <v>37</v>
      </c>
      <c r="I300" s="9">
        <v>1</v>
      </c>
      <c r="J300" s="9">
        <v>26</v>
      </c>
      <c r="K300" s="9">
        <f t="shared" si="20"/>
        <v>156</v>
      </c>
      <c r="L300" s="9">
        <f t="shared" si="21"/>
        <v>133</v>
      </c>
      <c r="M300" s="48">
        <v>0.85256410256410253</v>
      </c>
      <c r="N300" s="9">
        <v>18</v>
      </c>
      <c r="O300" s="9">
        <v>8</v>
      </c>
      <c r="P300" s="9"/>
      <c r="Q300" s="9">
        <v>8</v>
      </c>
      <c r="R300" s="9"/>
      <c r="S300" s="9"/>
      <c r="T300" s="9"/>
      <c r="U300" s="55"/>
      <c r="V300" s="131">
        <f t="shared" ref="V300:V310" si="23">(Y300+Z300+AA300+AB300+AC300+AD300)/(J300*COUNTA(Y300,Z300,AA300,AB300,AC300,AD300))</f>
        <v>0.85256410256410253</v>
      </c>
      <c r="W300" s="125">
        <v>0.81410000000000005</v>
      </c>
      <c r="X300" s="14">
        <v>0.79490000000000005</v>
      </c>
      <c r="Y300" s="9">
        <v>23</v>
      </c>
      <c r="Z300" s="9">
        <v>23</v>
      </c>
      <c r="AA300" s="9">
        <v>22</v>
      </c>
      <c r="AB300" s="9">
        <v>22</v>
      </c>
      <c r="AC300" s="9">
        <v>22</v>
      </c>
      <c r="AD300" s="9">
        <v>21</v>
      </c>
      <c r="AE300" s="9" t="s">
        <v>686</v>
      </c>
      <c r="AF300" s="26"/>
      <c r="AG300" s="56">
        <v>30.406987999999998</v>
      </c>
      <c r="AH300" s="9">
        <v>-87.238997999999995</v>
      </c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</row>
    <row r="301" spans="1:59" x14ac:dyDescent="0.25">
      <c r="A301" s="25">
        <v>1573</v>
      </c>
      <c r="B301" s="9" t="s">
        <v>680</v>
      </c>
      <c r="C301" s="9" t="s">
        <v>3121</v>
      </c>
      <c r="D301" s="9" t="s">
        <v>2284</v>
      </c>
      <c r="E301" s="9" t="s">
        <v>709</v>
      </c>
      <c r="F301" s="14" t="s">
        <v>2653</v>
      </c>
      <c r="G301" s="9" t="s">
        <v>99</v>
      </c>
      <c r="H301" s="9" t="s">
        <v>37</v>
      </c>
      <c r="I301" s="9">
        <v>1</v>
      </c>
      <c r="J301" s="9">
        <v>160</v>
      </c>
      <c r="K301" s="9">
        <f t="shared" si="20"/>
        <v>960</v>
      </c>
      <c r="L301" s="9">
        <f t="shared" si="21"/>
        <v>860</v>
      </c>
      <c r="M301" s="48">
        <v>0.89583333333333337</v>
      </c>
      <c r="N301" s="9">
        <v>16</v>
      </c>
      <c r="O301" s="9">
        <v>144</v>
      </c>
      <c r="P301" s="9"/>
      <c r="Q301" s="9">
        <v>144</v>
      </c>
      <c r="R301" s="9"/>
      <c r="S301" s="9"/>
      <c r="T301" s="9"/>
      <c r="U301" s="55"/>
      <c r="V301" s="131">
        <f t="shared" si="23"/>
        <v>0.89583333333333337</v>
      </c>
      <c r="W301" s="125">
        <v>0.76770000000000005</v>
      </c>
      <c r="X301" s="14">
        <v>0.92710000000000004</v>
      </c>
      <c r="Y301" s="9">
        <v>146</v>
      </c>
      <c r="Z301" s="9">
        <v>144</v>
      </c>
      <c r="AA301" s="9">
        <v>144</v>
      </c>
      <c r="AB301" s="9">
        <v>146</v>
      </c>
      <c r="AC301" s="9">
        <v>140</v>
      </c>
      <c r="AD301" s="9">
        <v>140</v>
      </c>
      <c r="AE301" s="9" t="s">
        <v>223</v>
      </c>
      <c r="AF301" s="26"/>
      <c r="AG301" s="56">
        <v>30.4069</v>
      </c>
      <c r="AH301" s="9">
        <v>-87.273600000000002</v>
      </c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</row>
    <row r="302" spans="1:59" ht="12.6" customHeight="1" thickBot="1" x14ac:dyDescent="0.3">
      <c r="A302" s="27">
        <v>809</v>
      </c>
      <c r="B302" s="19" t="s">
        <v>680</v>
      </c>
      <c r="C302" s="9" t="s">
        <v>3121</v>
      </c>
      <c r="D302" s="9" t="s">
        <v>2284</v>
      </c>
      <c r="E302" s="19" t="s">
        <v>712</v>
      </c>
      <c r="F302" s="15" t="s">
        <v>3057</v>
      </c>
      <c r="G302" s="19" t="s">
        <v>99</v>
      </c>
      <c r="H302" s="19" t="s">
        <v>37</v>
      </c>
      <c r="I302" s="19">
        <v>1</v>
      </c>
      <c r="J302" s="19">
        <v>320</v>
      </c>
      <c r="K302" s="19">
        <f t="shared" si="20"/>
        <v>1920</v>
      </c>
      <c r="L302" s="19">
        <f t="shared" si="21"/>
        <v>1608</v>
      </c>
      <c r="M302" s="93">
        <v>0.83750000000000002</v>
      </c>
      <c r="N302" s="19">
        <v>68</v>
      </c>
      <c r="O302" s="19">
        <v>320</v>
      </c>
      <c r="P302" s="19"/>
      <c r="Q302" s="19">
        <v>252</v>
      </c>
      <c r="R302" s="19"/>
      <c r="S302" s="19"/>
      <c r="T302" s="19"/>
      <c r="U302" s="120"/>
      <c r="V302" s="134">
        <f t="shared" si="23"/>
        <v>0.83750000000000002</v>
      </c>
      <c r="W302" s="128">
        <v>0.88180000000000003</v>
      </c>
      <c r="X302" s="15">
        <v>0.93489999999999995</v>
      </c>
      <c r="Y302" s="19">
        <v>281</v>
      </c>
      <c r="Z302" s="19">
        <v>264</v>
      </c>
      <c r="AA302" s="19">
        <v>268</v>
      </c>
      <c r="AB302" s="19">
        <v>271</v>
      </c>
      <c r="AC302" s="19">
        <v>261</v>
      </c>
      <c r="AD302" s="19">
        <v>263</v>
      </c>
      <c r="AE302" s="19" t="s">
        <v>104</v>
      </c>
      <c r="AF302" s="28"/>
      <c r="AG302" s="56">
        <v>30.37</v>
      </c>
      <c r="AH302" s="9">
        <v>-87.357299999999995</v>
      </c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</row>
    <row r="303" spans="1:59" ht="12.6" customHeight="1" thickTop="1" x14ac:dyDescent="0.25">
      <c r="A303" s="29">
        <v>2621</v>
      </c>
      <c r="B303" s="12" t="s">
        <v>724</v>
      </c>
      <c r="C303" s="9" t="s">
        <v>3123</v>
      </c>
      <c r="D303" s="9" t="s">
        <v>2286</v>
      </c>
      <c r="E303" s="12" t="s">
        <v>729</v>
      </c>
      <c r="F303" s="13" t="s">
        <v>2644</v>
      </c>
      <c r="G303" s="12" t="s">
        <v>194</v>
      </c>
      <c r="H303" s="12" t="s">
        <v>37</v>
      </c>
      <c r="I303" s="12">
        <v>1</v>
      </c>
      <c r="J303" s="12">
        <v>61</v>
      </c>
      <c r="K303" s="12">
        <f t="shared" si="20"/>
        <v>305</v>
      </c>
      <c r="L303" s="12">
        <f t="shared" si="21"/>
        <v>303</v>
      </c>
      <c r="M303" s="60">
        <v>0.99344262295081964</v>
      </c>
      <c r="N303" s="12">
        <v>9</v>
      </c>
      <c r="O303" s="12">
        <v>52</v>
      </c>
      <c r="P303" s="12">
        <v>49</v>
      </c>
      <c r="Q303" s="12">
        <v>12</v>
      </c>
      <c r="R303" s="12"/>
      <c r="S303" s="12"/>
      <c r="T303" s="12">
        <v>4</v>
      </c>
      <c r="U303" s="121"/>
      <c r="V303" s="8">
        <f t="shared" si="23"/>
        <v>0.99344262295081964</v>
      </c>
      <c r="W303" s="10">
        <v>0.98360000000000003</v>
      </c>
      <c r="X303" s="13"/>
      <c r="Y303" s="12">
        <v>61</v>
      </c>
      <c r="Z303" s="12">
        <v>61</v>
      </c>
      <c r="AA303" s="12">
        <v>60</v>
      </c>
      <c r="AB303" s="12">
        <v>60</v>
      </c>
      <c r="AC303" s="12"/>
      <c r="AD303" s="12">
        <v>61</v>
      </c>
      <c r="AE303" s="12" t="s">
        <v>180</v>
      </c>
      <c r="AF303" s="30"/>
      <c r="AG303" s="56">
        <v>29.481583000000001</v>
      </c>
      <c r="AH303" s="9">
        <v>-81.215500000000006</v>
      </c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</row>
    <row r="304" spans="1:59" x14ac:dyDescent="0.25">
      <c r="A304" s="25">
        <v>73</v>
      </c>
      <c r="B304" s="9" t="s">
        <v>724</v>
      </c>
      <c r="C304" s="9" t="s">
        <v>3124</v>
      </c>
      <c r="D304" s="9" t="s">
        <v>2282</v>
      </c>
      <c r="E304" s="9" t="s">
        <v>726</v>
      </c>
      <c r="F304" s="14" t="s">
        <v>2656</v>
      </c>
      <c r="G304" s="9" t="s">
        <v>10</v>
      </c>
      <c r="H304" s="9" t="s">
        <v>37</v>
      </c>
      <c r="I304" s="9">
        <v>1</v>
      </c>
      <c r="J304" s="9">
        <v>45</v>
      </c>
      <c r="K304" s="9">
        <f t="shared" si="20"/>
        <v>270</v>
      </c>
      <c r="L304" s="9">
        <f t="shared" si="21"/>
        <v>264</v>
      </c>
      <c r="M304" s="48">
        <v>0.97777777777777775</v>
      </c>
      <c r="N304" s="9">
        <v>0</v>
      </c>
      <c r="O304" s="9">
        <v>45</v>
      </c>
      <c r="P304" s="9"/>
      <c r="Q304" s="9">
        <v>45</v>
      </c>
      <c r="R304" s="9"/>
      <c r="S304" s="9"/>
      <c r="T304" s="9"/>
      <c r="U304" s="55"/>
      <c r="V304" s="131">
        <f t="shared" si="23"/>
        <v>0.97777777777777775</v>
      </c>
      <c r="W304" s="125">
        <v>0.9667</v>
      </c>
      <c r="X304" s="14">
        <v>0.98519999999999996</v>
      </c>
      <c r="Y304" s="9">
        <v>44</v>
      </c>
      <c r="Z304" s="9">
        <v>43</v>
      </c>
      <c r="AA304" s="9">
        <v>45</v>
      </c>
      <c r="AB304" s="9">
        <v>44</v>
      </c>
      <c r="AC304" s="9">
        <v>44</v>
      </c>
      <c r="AD304" s="9">
        <v>44</v>
      </c>
      <c r="AE304" s="9" t="s">
        <v>727</v>
      </c>
      <c r="AF304" s="26">
        <v>27</v>
      </c>
      <c r="AG304" s="56">
        <v>29.468399999999999</v>
      </c>
      <c r="AH304" s="9">
        <v>-81.249499999999998</v>
      </c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</row>
    <row r="305" spans="1:59" x14ac:dyDescent="0.25">
      <c r="A305" s="25">
        <v>1354</v>
      </c>
      <c r="B305" s="9" t="s">
        <v>724</v>
      </c>
      <c r="C305" s="9" t="s">
        <v>3124</v>
      </c>
      <c r="D305" s="9" t="s">
        <v>2282</v>
      </c>
      <c r="E305" s="9" t="s">
        <v>728</v>
      </c>
      <c r="F305" s="14" t="s">
        <v>2650</v>
      </c>
      <c r="G305" s="9" t="s">
        <v>10</v>
      </c>
      <c r="H305" s="9" t="s">
        <v>37</v>
      </c>
      <c r="I305" s="9">
        <v>1</v>
      </c>
      <c r="J305" s="9">
        <v>128</v>
      </c>
      <c r="K305" s="9">
        <f t="shared" si="20"/>
        <v>768</v>
      </c>
      <c r="L305" s="9">
        <f t="shared" si="21"/>
        <v>767</v>
      </c>
      <c r="M305" s="48">
        <v>0.99869791666666663</v>
      </c>
      <c r="N305" s="9">
        <v>0</v>
      </c>
      <c r="O305" s="9">
        <v>128</v>
      </c>
      <c r="P305" s="9"/>
      <c r="Q305" s="9">
        <v>128</v>
      </c>
      <c r="R305" s="9"/>
      <c r="S305" s="9"/>
      <c r="T305" s="9"/>
      <c r="U305" s="55"/>
      <c r="V305" s="131">
        <f t="shared" si="23"/>
        <v>0.99869791666666663</v>
      </c>
      <c r="W305" s="125">
        <v>0.99609999999999999</v>
      </c>
      <c r="X305" s="14">
        <v>0.99219999999999997</v>
      </c>
      <c r="Y305" s="9">
        <v>127</v>
      </c>
      <c r="Z305" s="9">
        <v>128</v>
      </c>
      <c r="AA305" s="9">
        <v>128</v>
      </c>
      <c r="AB305" s="9">
        <v>128</v>
      </c>
      <c r="AC305" s="9">
        <v>128</v>
      </c>
      <c r="AD305" s="9">
        <v>128</v>
      </c>
      <c r="AE305" s="9" t="s">
        <v>628</v>
      </c>
      <c r="AF305" s="26"/>
      <c r="AG305" s="56">
        <v>29.4619</v>
      </c>
      <c r="AH305" s="9">
        <v>-81.184100000000001</v>
      </c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</row>
    <row r="306" spans="1:59" x14ac:dyDescent="0.25">
      <c r="A306" s="25">
        <v>630</v>
      </c>
      <c r="B306" s="9" t="s">
        <v>724</v>
      </c>
      <c r="C306" s="9" t="s">
        <v>3124</v>
      </c>
      <c r="D306" s="9" t="s">
        <v>2282</v>
      </c>
      <c r="E306" s="9" t="s">
        <v>730</v>
      </c>
      <c r="F306" s="14" t="s">
        <v>2665</v>
      </c>
      <c r="G306" s="9" t="s">
        <v>10</v>
      </c>
      <c r="H306" s="9" t="s">
        <v>37</v>
      </c>
      <c r="I306" s="9">
        <v>1</v>
      </c>
      <c r="J306" s="9">
        <v>43</v>
      </c>
      <c r="K306" s="9">
        <f t="shared" si="20"/>
        <v>258</v>
      </c>
      <c r="L306" s="9">
        <f t="shared" si="21"/>
        <v>256</v>
      </c>
      <c r="M306" s="48">
        <v>0.99224806201550386</v>
      </c>
      <c r="N306" s="9">
        <v>0</v>
      </c>
      <c r="O306" s="9">
        <v>43</v>
      </c>
      <c r="P306" s="9"/>
      <c r="Q306" s="9">
        <v>43</v>
      </c>
      <c r="R306" s="9"/>
      <c r="S306" s="9"/>
      <c r="T306" s="9"/>
      <c r="U306" s="55"/>
      <c r="V306" s="131">
        <f t="shared" si="23"/>
        <v>0.99224806201550386</v>
      </c>
      <c r="W306" s="125">
        <v>0.97670000000000001</v>
      </c>
      <c r="X306" s="14">
        <v>0.99609999999999999</v>
      </c>
      <c r="Y306" s="9">
        <v>43</v>
      </c>
      <c r="Z306" s="9">
        <v>42</v>
      </c>
      <c r="AA306" s="9">
        <v>43</v>
      </c>
      <c r="AB306" s="9">
        <v>43</v>
      </c>
      <c r="AC306" s="9">
        <v>43</v>
      </c>
      <c r="AD306" s="9">
        <v>42</v>
      </c>
      <c r="AE306" s="9" t="s">
        <v>465</v>
      </c>
      <c r="AF306" s="26">
        <v>42</v>
      </c>
      <c r="AG306" s="56">
        <v>29.474299999999999</v>
      </c>
      <c r="AH306" s="9">
        <v>-81.146900000000002</v>
      </c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</row>
    <row r="307" spans="1:59" ht="13.8" thickBot="1" x14ac:dyDescent="0.3">
      <c r="A307" s="40">
        <v>2174</v>
      </c>
      <c r="B307" s="34" t="s">
        <v>724</v>
      </c>
      <c r="C307" s="9" t="s">
        <v>3125</v>
      </c>
      <c r="D307" s="9" t="s">
        <v>2284</v>
      </c>
      <c r="E307" s="34" t="s">
        <v>725</v>
      </c>
      <c r="F307" s="17" t="s">
        <v>3051</v>
      </c>
      <c r="G307" s="34" t="s">
        <v>99</v>
      </c>
      <c r="H307" s="34" t="s">
        <v>37</v>
      </c>
      <c r="I307" s="34">
        <v>1</v>
      </c>
      <c r="J307" s="34">
        <v>106</v>
      </c>
      <c r="K307" s="34">
        <f t="shared" si="20"/>
        <v>636</v>
      </c>
      <c r="L307" s="34">
        <f t="shared" si="21"/>
        <v>612</v>
      </c>
      <c r="M307" s="79">
        <v>0.96226415094339623</v>
      </c>
      <c r="N307" s="34">
        <v>6</v>
      </c>
      <c r="O307" s="34">
        <v>100</v>
      </c>
      <c r="P307" s="34"/>
      <c r="Q307" s="34">
        <v>100</v>
      </c>
      <c r="R307" s="34"/>
      <c r="S307" s="34"/>
      <c r="T307" s="34"/>
      <c r="U307" s="112"/>
      <c r="V307" s="132">
        <f t="shared" si="23"/>
        <v>0.96226415094339623</v>
      </c>
      <c r="W307" s="126">
        <v>0.98109999999999997</v>
      </c>
      <c r="X307" s="17">
        <v>0.98429999999999995</v>
      </c>
      <c r="Y307" s="34">
        <v>104</v>
      </c>
      <c r="Z307" s="34">
        <v>100</v>
      </c>
      <c r="AA307" s="34">
        <v>101</v>
      </c>
      <c r="AB307" s="34">
        <v>101</v>
      </c>
      <c r="AC307" s="34">
        <v>103</v>
      </c>
      <c r="AD307" s="34">
        <v>103</v>
      </c>
      <c r="AE307" s="34" t="s">
        <v>202</v>
      </c>
      <c r="AF307" s="41"/>
      <c r="AG307" s="56">
        <v>29.478000000000002</v>
      </c>
      <c r="AH307" s="9">
        <v>-81.150278</v>
      </c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</row>
    <row r="308" spans="1:59" ht="13.8" thickTop="1" x14ac:dyDescent="0.25">
      <c r="A308" s="103">
        <v>137</v>
      </c>
      <c r="B308" s="89" t="s">
        <v>731</v>
      </c>
      <c r="C308" s="9" t="s">
        <v>3126</v>
      </c>
      <c r="D308" s="9" t="s">
        <v>2282</v>
      </c>
      <c r="E308" s="89" t="s">
        <v>732</v>
      </c>
      <c r="F308" s="90" t="s">
        <v>2664</v>
      </c>
      <c r="G308" s="89" t="s">
        <v>10</v>
      </c>
      <c r="H308" s="89" t="s">
        <v>37</v>
      </c>
      <c r="I308" s="89">
        <v>1</v>
      </c>
      <c r="J308" s="89">
        <v>32</v>
      </c>
      <c r="K308" s="89">
        <f t="shared" si="20"/>
        <v>192</v>
      </c>
      <c r="L308" s="89">
        <f t="shared" si="21"/>
        <v>187</v>
      </c>
      <c r="M308" s="91">
        <v>0.97395833333333337</v>
      </c>
      <c r="N308" s="89">
        <v>0</v>
      </c>
      <c r="O308" s="89">
        <v>32</v>
      </c>
      <c r="P308" s="89"/>
      <c r="Q308" s="89">
        <v>32</v>
      </c>
      <c r="R308" s="89"/>
      <c r="S308" s="89"/>
      <c r="T308" s="89"/>
      <c r="U308" s="119"/>
      <c r="V308" s="133">
        <f t="shared" si="23"/>
        <v>0.97395833333333337</v>
      </c>
      <c r="W308" s="127">
        <v>0.96350000000000002</v>
      </c>
      <c r="X308" s="90">
        <v>0.97919999999999996</v>
      </c>
      <c r="Y308" s="89">
        <v>32</v>
      </c>
      <c r="Z308" s="89">
        <v>30</v>
      </c>
      <c r="AA308" s="89">
        <v>31</v>
      </c>
      <c r="AB308" s="89">
        <v>31</v>
      </c>
      <c r="AC308" s="89">
        <v>31</v>
      </c>
      <c r="AD308" s="89">
        <v>32</v>
      </c>
      <c r="AE308" s="89" t="s">
        <v>448</v>
      </c>
      <c r="AF308" s="104">
        <v>32</v>
      </c>
      <c r="AG308" s="56">
        <v>29.854700000000001</v>
      </c>
      <c r="AH308" s="9">
        <v>-84.658299999999997</v>
      </c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</row>
    <row r="309" spans="1:59" x14ac:dyDescent="0.25">
      <c r="A309" s="25">
        <v>248</v>
      </c>
      <c r="B309" s="9" t="s">
        <v>731</v>
      </c>
      <c r="C309" s="9" t="s">
        <v>3126</v>
      </c>
      <c r="D309" s="9" t="s">
        <v>2282</v>
      </c>
      <c r="E309" s="9" t="s">
        <v>734</v>
      </c>
      <c r="F309" s="14" t="s">
        <v>2664</v>
      </c>
      <c r="G309" s="9" t="s">
        <v>10</v>
      </c>
      <c r="H309" s="9" t="s">
        <v>37</v>
      </c>
      <c r="I309" s="9">
        <v>1</v>
      </c>
      <c r="J309" s="9">
        <v>30</v>
      </c>
      <c r="K309" s="9">
        <f t="shared" si="20"/>
        <v>180</v>
      </c>
      <c r="L309" s="9">
        <f t="shared" si="21"/>
        <v>170</v>
      </c>
      <c r="M309" s="48">
        <v>0.94444444444444442</v>
      </c>
      <c r="N309" s="9">
        <v>0</v>
      </c>
      <c r="O309" s="9">
        <v>30</v>
      </c>
      <c r="P309" s="9"/>
      <c r="Q309" s="9">
        <v>30</v>
      </c>
      <c r="R309" s="9"/>
      <c r="S309" s="9"/>
      <c r="T309" s="9"/>
      <c r="U309" s="55"/>
      <c r="V309" s="131">
        <f t="shared" si="23"/>
        <v>0.94444444444444442</v>
      </c>
      <c r="W309" s="125">
        <v>0.98329999999999995</v>
      </c>
      <c r="X309" s="14">
        <v>0.9556</v>
      </c>
      <c r="Y309" s="9">
        <v>28</v>
      </c>
      <c r="Z309" s="9">
        <v>26</v>
      </c>
      <c r="AA309" s="9">
        <v>29</v>
      </c>
      <c r="AB309" s="9">
        <v>30</v>
      </c>
      <c r="AC309" s="9">
        <v>29</v>
      </c>
      <c r="AD309" s="9">
        <v>28</v>
      </c>
      <c r="AE309" s="9" t="s">
        <v>96</v>
      </c>
      <c r="AF309" s="26">
        <v>30</v>
      </c>
      <c r="AG309" s="56">
        <v>29.732759999999999</v>
      </c>
      <c r="AH309" s="9">
        <v>-84.891119000000003</v>
      </c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88"/>
      <c r="BB309" s="88"/>
      <c r="BC309" s="88"/>
      <c r="BD309" s="88"/>
      <c r="BE309" s="88"/>
      <c r="BF309" s="88"/>
      <c r="BG309" s="88"/>
    </row>
    <row r="310" spans="1:59" x14ac:dyDescent="0.25">
      <c r="A310" s="25">
        <v>348</v>
      </c>
      <c r="B310" s="9" t="s">
        <v>731</v>
      </c>
      <c r="C310" s="9" t="s">
        <v>3126</v>
      </c>
      <c r="D310" s="9" t="s">
        <v>2282</v>
      </c>
      <c r="E310" s="9" t="s">
        <v>735</v>
      </c>
      <c r="F310" s="14" t="s">
        <v>2664</v>
      </c>
      <c r="G310" s="9" t="s">
        <v>10</v>
      </c>
      <c r="H310" s="9" t="s">
        <v>37</v>
      </c>
      <c r="I310" s="9">
        <v>1</v>
      </c>
      <c r="J310" s="9">
        <v>23</v>
      </c>
      <c r="K310" s="9">
        <f t="shared" si="20"/>
        <v>138</v>
      </c>
      <c r="L310" s="9">
        <f t="shared" si="21"/>
        <v>127</v>
      </c>
      <c r="M310" s="48">
        <v>0.92028985507246375</v>
      </c>
      <c r="N310" s="9">
        <v>0</v>
      </c>
      <c r="O310" s="9">
        <v>23</v>
      </c>
      <c r="P310" s="9"/>
      <c r="Q310" s="9">
        <v>23</v>
      </c>
      <c r="R310" s="9"/>
      <c r="S310" s="9"/>
      <c r="T310" s="9"/>
      <c r="U310" s="55"/>
      <c r="V310" s="131">
        <f t="shared" si="23"/>
        <v>0.92028985507246375</v>
      </c>
      <c r="W310" s="125">
        <v>0.94199999999999995</v>
      </c>
      <c r="X310" s="14">
        <v>0.94199999999999995</v>
      </c>
      <c r="Y310" s="9">
        <v>21</v>
      </c>
      <c r="Z310" s="9">
        <v>21</v>
      </c>
      <c r="AA310" s="9">
        <v>21</v>
      </c>
      <c r="AB310" s="9">
        <v>21</v>
      </c>
      <c r="AC310" s="9">
        <v>21</v>
      </c>
      <c r="AD310" s="9">
        <v>22</v>
      </c>
      <c r="AE310" s="9" t="s">
        <v>96</v>
      </c>
      <c r="AF310" s="26">
        <v>21</v>
      </c>
      <c r="AG310" s="56">
        <v>29.727900000000002</v>
      </c>
      <c r="AH310" s="9">
        <v>-85.003100000000003</v>
      </c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  <c r="AV310" s="88"/>
      <c r="AW310" s="88"/>
      <c r="AX310" s="88"/>
      <c r="AY310" s="88"/>
      <c r="AZ310" s="88"/>
      <c r="BA310" s="88"/>
      <c r="BB310" s="88"/>
      <c r="BC310" s="88"/>
      <c r="BD310" s="88"/>
      <c r="BE310" s="88"/>
      <c r="BF310" s="88"/>
      <c r="BG310" s="88"/>
    </row>
    <row r="311" spans="1:59" ht="13.8" thickBot="1" x14ac:dyDescent="0.3">
      <c r="A311" s="27">
        <v>2759</v>
      </c>
      <c r="B311" s="19" t="s">
        <v>731</v>
      </c>
      <c r="C311" s="9" t="s">
        <v>3127</v>
      </c>
      <c r="D311" s="9" t="s">
        <v>2283</v>
      </c>
      <c r="E311" s="19" t="s">
        <v>733</v>
      </c>
      <c r="F311" s="15" t="s">
        <v>2646</v>
      </c>
      <c r="G311" s="19" t="s">
        <v>10</v>
      </c>
      <c r="H311" s="19" t="s">
        <v>42</v>
      </c>
      <c r="I311" s="19">
        <v>1</v>
      </c>
      <c r="J311" s="19">
        <v>52</v>
      </c>
      <c r="K311" s="19">
        <f t="shared" si="20"/>
        <v>0</v>
      </c>
      <c r="L311" s="19">
        <f t="shared" si="21"/>
        <v>0</v>
      </c>
      <c r="M311" s="92">
        <v>0</v>
      </c>
      <c r="N311" s="19">
        <v>0</v>
      </c>
      <c r="O311" s="19">
        <v>52</v>
      </c>
      <c r="P311" s="19"/>
      <c r="Q311" s="19">
        <v>52</v>
      </c>
      <c r="R311" s="19"/>
      <c r="S311" s="19"/>
      <c r="T311" s="19">
        <v>3</v>
      </c>
      <c r="U311" s="120"/>
      <c r="V311" s="134"/>
      <c r="W311" s="128"/>
      <c r="X311" s="15"/>
      <c r="Y311" s="19"/>
      <c r="Z311" s="19"/>
      <c r="AA311" s="19"/>
      <c r="AB311" s="19"/>
      <c r="AC311" s="19"/>
      <c r="AD311" s="19"/>
      <c r="AE311" s="19"/>
      <c r="AF311" s="28"/>
      <c r="AG311" s="56">
        <v>29.723733330000002</v>
      </c>
      <c r="AH311" s="9">
        <v>-85.165788890000002</v>
      </c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/>
      <c r="AU311" s="88"/>
      <c r="AV311" s="88"/>
      <c r="AW311" s="88"/>
      <c r="AX311" s="88"/>
      <c r="AY311" s="88"/>
      <c r="AZ311" s="88"/>
      <c r="BA311" s="88"/>
      <c r="BB311" s="88"/>
      <c r="BC311" s="88"/>
      <c r="BD311" s="88"/>
      <c r="BE311" s="88"/>
      <c r="BF311" s="88"/>
      <c r="BG311" s="88"/>
    </row>
    <row r="312" spans="1:59" ht="13.8" thickTop="1" x14ac:dyDescent="0.25">
      <c r="A312" s="29">
        <v>316</v>
      </c>
      <c r="B312" s="12" t="s">
        <v>736</v>
      </c>
      <c r="C312" s="9" t="s">
        <v>3130</v>
      </c>
      <c r="D312" s="9" t="s">
        <v>2641</v>
      </c>
      <c r="E312" s="12" t="s">
        <v>742</v>
      </c>
      <c r="F312" s="13" t="s">
        <v>2701</v>
      </c>
      <c r="G312" s="12" t="s">
        <v>9</v>
      </c>
      <c r="H312" s="12" t="s">
        <v>184</v>
      </c>
      <c r="I312" s="12">
        <v>1</v>
      </c>
      <c r="J312" s="12">
        <v>37</v>
      </c>
      <c r="K312" s="12">
        <f t="shared" si="20"/>
        <v>74</v>
      </c>
      <c r="L312" s="12">
        <f t="shared" si="21"/>
        <v>73</v>
      </c>
      <c r="M312" s="60">
        <v>0.98648648648648651</v>
      </c>
      <c r="N312" s="12"/>
      <c r="O312" s="12">
        <v>37</v>
      </c>
      <c r="P312" s="12">
        <v>30</v>
      </c>
      <c r="Q312" s="12">
        <v>7</v>
      </c>
      <c r="R312" s="12"/>
      <c r="S312" s="12"/>
      <c r="T312" s="12"/>
      <c r="U312" s="121"/>
      <c r="V312" s="8">
        <f>(Y312+Z312+AA312+AB312+AC312+AD312)/(J312*COUNTA(Y312,Z312,AA312,AB312,AC312,AD312))</f>
        <v>0.98648648648648651</v>
      </c>
      <c r="W312" s="10"/>
      <c r="X312" s="13"/>
      <c r="Y312" s="12">
        <v>36</v>
      </c>
      <c r="Z312" s="12">
        <v>37</v>
      </c>
      <c r="AA312" s="12"/>
      <c r="AB312" s="12"/>
      <c r="AC312" s="12"/>
      <c r="AD312" s="12"/>
      <c r="AE312" s="12" t="s">
        <v>448</v>
      </c>
      <c r="AF312" s="30"/>
      <c r="AG312" s="56">
        <v>30.569900000000001</v>
      </c>
      <c r="AH312" s="9">
        <v>-84.552000000000007</v>
      </c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88"/>
      <c r="AV312" s="88"/>
      <c r="AW312" s="88"/>
      <c r="AX312" s="88"/>
      <c r="AY312" s="88"/>
      <c r="AZ312" s="88"/>
      <c r="BA312" s="88"/>
      <c r="BB312" s="88"/>
      <c r="BC312" s="88"/>
      <c r="BD312" s="88"/>
      <c r="BE312" s="88"/>
      <c r="BF312" s="88"/>
      <c r="BG312" s="88"/>
    </row>
    <row r="313" spans="1:59" x14ac:dyDescent="0.25">
      <c r="A313" s="25">
        <v>1463</v>
      </c>
      <c r="B313" s="9" t="s">
        <v>736</v>
      </c>
      <c r="C313" s="9" t="s">
        <v>3128</v>
      </c>
      <c r="D313" s="9" t="s">
        <v>2282</v>
      </c>
      <c r="E313" s="9" t="s">
        <v>737</v>
      </c>
      <c r="F313" s="14" t="s">
        <v>2651</v>
      </c>
      <c r="G313" s="9" t="s">
        <v>10</v>
      </c>
      <c r="H313" s="9" t="s">
        <v>37</v>
      </c>
      <c r="I313" s="9">
        <v>1</v>
      </c>
      <c r="J313" s="9">
        <v>120</v>
      </c>
      <c r="K313" s="9">
        <f t="shared" si="20"/>
        <v>720</v>
      </c>
      <c r="L313" s="9">
        <f t="shared" si="21"/>
        <v>622</v>
      </c>
      <c r="M313" s="48">
        <v>0.86388888888888893</v>
      </c>
      <c r="N313" s="9">
        <v>0</v>
      </c>
      <c r="O313" s="9">
        <v>120</v>
      </c>
      <c r="P313" s="9"/>
      <c r="Q313" s="9">
        <v>120</v>
      </c>
      <c r="R313" s="9"/>
      <c r="S313" s="9"/>
      <c r="T313" s="9"/>
      <c r="U313" s="55"/>
      <c r="V313" s="131">
        <f>(Y313+Z313+AA313+AB313+AC313+AD313)/(J313*COUNTA(Y313,Z313,AA313,AB313,AC313,AD313))</f>
        <v>0.86388888888888893</v>
      </c>
      <c r="W313" s="125">
        <v>0.8931</v>
      </c>
      <c r="X313" s="14">
        <v>0.83889999999999998</v>
      </c>
      <c r="Y313" s="9">
        <v>105</v>
      </c>
      <c r="Z313" s="9">
        <v>103</v>
      </c>
      <c r="AA313" s="9">
        <v>105</v>
      </c>
      <c r="AB313" s="9">
        <v>105</v>
      </c>
      <c r="AC313" s="9">
        <v>102</v>
      </c>
      <c r="AD313" s="9">
        <v>102</v>
      </c>
      <c r="AE313" s="9" t="s">
        <v>420</v>
      </c>
      <c r="AF313" s="26"/>
      <c r="AG313" s="56">
        <v>30.587599999999998</v>
      </c>
      <c r="AH313" s="9">
        <v>-84.596100000000007</v>
      </c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88"/>
      <c r="AV313" s="88"/>
      <c r="AW313" s="88"/>
      <c r="AX313" s="88"/>
      <c r="AY313" s="88"/>
      <c r="AZ313" s="88"/>
      <c r="BA313" s="88"/>
      <c r="BB313" s="88"/>
      <c r="BC313" s="88"/>
      <c r="BD313" s="88"/>
      <c r="BE313" s="88"/>
      <c r="BF313" s="88"/>
      <c r="BG313" s="88"/>
    </row>
    <row r="314" spans="1:59" x14ac:dyDescent="0.25">
      <c r="A314" s="25">
        <v>235</v>
      </c>
      <c r="B314" s="9" t="s">
        <v>736</v>
      </c>
      <c r="C314" s="9" t="s">
        <v>3128</v>
      </c>
      <c r="D314" s="9" t="s">
        <v>2282</v>
      </c>
      <c r="E314" s="9" t="s">
        <v>738</v>
      </c>
      <c r="F314" s="14" t="s">
        <v>2656</v>
      </c>
      <c r="G314" s="9" t="s">
        <v>10</v>
      </c>
      <c r="H314" s="9" t="s">
        <v>37</v>
      </c>
      <c r="I314" s="9">
        <v>1</v>
      </c>
      <c r="J314" s="9">
        <v>38</v>
      </c>
      <c r="K314" s="9">
        <f t="shared" si="20"/>
        <v>228</v>
      </c>
      <c r="L314" s="9">
        <f t="shared" si="21"/>
        <v>225</v>
      </c>
      <c r="M314" s="48">
        <v>0.98684210526315785</v>
      </c>
      <c r="N314" s="9">
        <v>0</v>
      </c>
      <c r="O314" s="9">
        <v>38</v>
      </c>
      <c r="P314" s="9"/>
      <c r="Q314" s="9">
        <v>38</v>
      </c>
      <c r="R314" s="9"/>
      <c r="S314" s="9"/>
      <c r="T314" s="9"/>
      <c r="U314" s="55"/>
      <c r="V314" s="131">
        <f>(Y314+Z314+AA314+AB314+AC314+AD314)/(J314*COUNTA(Y314,Z314,AA314,AB314,AC314,AD314))</f>
        <v>0.98684210526315785</v>
      </c>
      <c r="W314" s="125">
        <v>0.95609999999999995</v>
      </c>
      <c r="X314" s="14">
        <v>0.96489999999999998</v>
      </c>
      <c r="Y314" s="9">
        <v>37</v>
      </c>
      <c r="Z314" s="9">
        <v>37</v>
      </c>
      <c r="AA314" s="9">
        <v>38</v>
      </c>
      <c r="AB314" s="9">
        <v>37</v>
      </c>
      <c r="AC314" s="9">
        <v>38</v>
      </c>
      <c r="AD314" s="9">
        <v>38</v>
      </c>
      <c r="AE314" s="9" t="s">
        <v>739</v>
      </c>
      <c r="AF314" s="26">
        <v>36</v>
      </c>
      <c r="AG314" s="56">
        <v>30.628699999999998</v>
      </c>
      <c r="AH314" s="9">
        <v>-84.411000000000001</v>
      </c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V314" s="88"/>
      <c r="AW314" s="88"/>
      <c r="AX314" s="88"/>
      <c r="AY314" s="88"/>
      <c r="AZ314" s="88"/>
      <c r="BA314" s="88"/>
      <c r="BB314" s="88"/>
      <c r="BC314" s="88"/>
      <c r="BD314" s="88"/>
      <c r="BE314" s="88"/>
      <c r="BF314" s="88"/>
      <c r="BG314" s="88"/>
    </row>
    <row r="315" spans="1:59" ht="12.6" customHeight="1" x14ac:dyDescent="0.25">
      <c r="A315" s="25">
        <v>1965</v>
      </c>
      <c r="B315" s="9" t="s">
        <v>736</v>
      </c>
      <c r="C315" s="9" t="s">
        <v>3128</v>
      </c>
      <c r="D315" s="9" t="s">
        <v>2282</v>
      </c>
      <c r="E315" s="9" t="s">
        <v>740</v>
      </c>
      <c r="F315" s="14" t="s">
        <v>2667</v>
      </c>
      <c r="G315" s="9" t="s">
        <v>10</v>
      </c>
      <c r="H315" s="9" t="s">
        <v>37</v>
      </c>
      <c r="I315" s="9">
        <v>1</v>
      </c>
      <c r="J315" s="9">
        <v>100</v>
      </c>
      <c r="K315" s="9">
        <f t="shared" si="20"/>
        <v>600</v>
      </c>
      <c r="L315" s="9">
        <f t="shared" si="21"/>
        <v>575</v>
      </c>
      <c r="M315" s="48">
        <v>0.95833333333333337</v>
      </c>
      <c r="N315" s="9">
        <v>0</v>
      </c>
      <c r="O315" s="9">
        <v>100</v>
      </c>
      <c r="P315" s="9"/>
      <c r="Q315" s="9">
        <v>100</v>
      </c>
      <c r="R315" s="9"/>
      <c r="S315" s="9"/>
      <c r="T315" s="9"/>
      <c r="U315" s="55"/>
      <c r="V315" s="131">
        <f>(Y315+Z315+AA315+AB315+AC315+AD315)/(J315*COUNTA(Y315,Z315,AA315,AB315,AC315,AD315))</f>
        <v>0.95833333333333337</v>
      </c>
      <c r="W315" s="125">
        <v>0.95669999999999999</v>
      </c>
      <c r="X315" s="14">
        <v>0.99329999999999996</v>
      </c>
      <c r="Y315" s="9">
        <v>94</v>
      </c>
      <c r="Z315" s="9">
        <v>93</v>
      </c>
      <c r="AA315" s="9">
        <v>95</v>
      </c>
      <c r="AB315" s="9">
        <v>98</v>
      </c>
      <c r="AC315" s="9">
        <v>97</v>
      </c>
      <c r="AD315" s="9">
        <v>98</v>
      </c>
      <c r="AE315" s="9" t="s">
        <v>39</v>
      </c>
      <c r="AF315" s="26">
        <v>100</v>
      </c>
      <c r="AG315" s="56">
        <v>30.582277999999999</v>
      </c>
      <c r="AH315" s="9">
        <v>-84.580416999999997</v>
      </c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88"/>
      <c r="AV315" s="88"/>
      <c r="AW315" s="88"/>
      <c r="AX315" s="88"/>
      <c r="AY315" s="88"/>
      <c r="AZ315" s="88"/>
      <c r="BA315" s="88"/>
      <c r="BB315" s="88"/>
      <c r="BC315" s="88"/>
      <c r="BD315" s="88"/>
      <c r="BE315" s="88"/>
      <c r="BF315" s="88"/>
      <c r="BG315" s="88"/>
    </row>
    <row r="316" spans="1:59" ht="12.6" customHeight="1" x14ac:dyDescent="0.25">
      <c r="A316" s="25">
        <v>457</v>
      </c>
      <c r="B316" s="9" t="s">
        <v>736</v>
      </c>
      <c r="C316" s="9" t="s">
        <v>3128</v>
      </c>
      <c r="D316" s="9" t="s">
        <v>2282</v>
      </c>
      <c r="E316" s="9" t="s">
        <v>743</v>
      </c>
      <c r="F316" s="14" t="s">
        <v>2785</v>
      </c>
      <c r="G316" s="9" t="s">
        <v>10</v>
      </c>
      <c r="H316" s="9" t="s">
        <v>37</v>
      </c>
      <c r="I316" s="9">
        <v>1</v>
      </c>
      <c r="J316" s="9">
        <v>22</v>
      </c>
      <c r="K316" s="9">
        <f t="shared" si="20"/>
        <v>0</v>
      </c>
      <c r="L316" s="9">
        <f t="shared" si="21"/>
        <v>0</v>
      </c>
      <c r="M316" s="42">
        <v>0</v>
      </c>
      <c r="N316" s="9">
        <v>0</v>
      </c>
      <c r="O316" s="9">
        <v>22</v>
      </c>
      <c r="P316" s="9"/>
      <c r="Q316" s="9">
        <v>20</v>
      </c>
      <c r="R316" s="9"/>
      <c r="S316" s="9"/>
      <c r="T316" s="9"/>
      <c r="U316" s="55"/>
      <c r="V316" s="131"/>
      <c r="W316" s="125"/>
      <c r="X316" s="14"/>
      <c r="Y316" s="9"/>
      <c r="Z316" s="9"/>
      <c r="AA316" s="9"/>
      <c r="AB316" s="9"/>
      <c r="AC316" s="9"/>
      <c r="AD316" s="9"/>
      <c r="AE316" s="9" t="s">
        <v>745</v>
      </c>
      <c r="AF316" s="26"/>
      <c r="AG316" s="56">
        <v>30.623799999999999</v>
      </c>
      <c r="AH316" s="9">
        <v>-84.673100000000005</v>
      </c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V316" s="88"/>
      <c r="AW316" s="88"/>
      <c r="AX316" s="88"/>
      <c r="AY316" s="88"/>
      <c r="AZ316" s="88"/>
      <c r="BA316" s="88"/>
      <c r="BB316" s="88"/>
      <c r="BC316" s="88"/>
      <c r="BD316" s="88"/>
      <c r="BE316" s="88"/>
      <c r="BF316" s="88"/>
      <c r="BG316" s="88"/>
    </row>
    <row r="317" spans="1:59" x14ac:dyDescent="0.25">
      <c r="A317" s="25">
        <v>1527</v>
      </c>
      <c r="B317" s="9" t="s">
        <v>736</v>
      </c>
      <c r="C317" s="9" t="s">
        <v>3128</v>
      </c>
      <c r="D317" s="9" t="s">
        <v>2282</v>
      </c>
      <c r="E317" s="9" t="s">
        <v>746</v>
      </c>
      <c r="F317" s="14" t="s">
        <v>2651</v>
      </c>
      <c r="G317" s="9" t="s">
        <v>10</v>
      </c>
      <c r="H317" s="9" t="s">
        <v>37</v>
      </c>
      <c r="I317" s="9">
        <v>1</v>
      </c>
      <c r="J317" s="9">
        <v>96</v>
      </c>
      <c r="K317" s="9">
        <f t="shared" si="20"/>
        <v>576</v>
      </c>
      <c r="L317" s="9">
        <f t="shared" si="21"/>
        <v>562</v>
      </c>
      <c r="M317" s="48">
        <v>0.97569444444444442</v>
      </c>
      <c r="N317" s="9">
        <v>0</v>
      </c>
      <c r="O317" s="9">
        <v>96</v>
      </c>
      <c r="P317" s="9"/>
      <c r="Q317" s="9">
        <v>96</v>
      </c>
      <c r="R317" s="9"/>
      <c r="S317" s="9"/>
      <c r="T317" s="9"/>
      <c r="U317" s="55"/>
      <c r="V317" s="131">
        <f>(Y317+Z317+AA317+AB317+AC317+AD317)/(J317*COUNTA(Y317,Z317,AA317,AB317,AC317,AD317))</f>
        <v>0.97569444444444442</v>
      </c>
      <c r="W317" s="125">
        <v>0.97399999999999998</v>
      </c>
      <c r="X317" s="14">
        <v>0.93579999999999997</v>
      </c>
      <c r="Y317" s="9">
        <v>95</v>
      </c>
      <c r="Z317" s="9">
        <v>93</v>
      </c>
      <c r="AA317" s="9">
        <v>89</v>
      </c>
      <c r="AB317" s="9">
        <v>95</v>
      </c>
      <c r="AC317" s="9">
        <v>95</v>
      </c>
      <c r="AD317" s="9">
        <v>95</v>
      </c>
      <c r="AE317" s="9" t="s">
        <v>85</v>
      </c>
      <c r="AF317" s="26"/>
      <c r="AG317" s="56">
        <v>30.492599999999999</v>
      </c>
      <c r="AH317" s="9">
        <v>-84.427700000000002</v>
      </c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88"/>
      <c r="AV317" s="88"/>
      <c r="AW317" s="88"/>
      <c r="AX317" s="88"/>
      <c r="AY317" s="88"/>
      <c r="AZ317" s="88"/>
      <c r="BA317" s="88"/>
      <c r="BB317" s="88"/>
      <c r="BC317" s="88"/>
      <c r="BD317" s="88"/>
      <c r="BE317" s="88"/>
      <c r="BF317" s="88"/>
      <c r="BG317" s="88"/>
    </row>
    <row r="318" spans="1:59" ht="13.8" thickBot="1" x14ac:dyDescent="0.3">
      <c r="A318" s="40">
        <v>876</v>
      </c>
      <c r="B318" s="34" t="s">
        <v>736</v>
      </c>
      <c r="C318" s="9" t="s">
        <v>3129</v>
      </c>
      <c r="D318" s="9" t="s">
        <v>2284</v>
      </c>
      <c r="E318" s="34" t="s">
        <v>747</v>
      </c>
      <c r="F318" s="17" t="s">
        <v>2736</v>
      </c>
      <c r="G318" s="34" t="s">
        <v>99</v>
      </c>
      <c r="H318" s="34" t="s">
        <v>37</v>
      </c>
      <c r="I318" s="34">
        <v>1</v>
      </c>
      <c r="J318" s="34">
        <v>56</v>
      </c>
      <c r="K318" s="34">
        <f t="shared" si="20"/>
        <v>336</v>
      </c>
      <c r="L318" s="34">
        <f t="shared" si="21"/>
        <v>328</v>
      </c>
      <c r="M318" s="79">
        <v>0.97619047619047616</v>
      </c>
      <c r="N318" s="34">
        <v>10</v>
      </c>
      <c r="O318" s="34">
        <v>46</v>
      </c>
      <c r="P318" s="34"/>
      <c r="Q318" s="34">
        <v>46</v>
      </c>
      <c r="R318" s="34"/>
      <c r="S318" s="34"/>
      <c r="T318" s="34"/>
      <c r="U318" s="112"/>
      <c r="V318" s="132">
        <f>(Y318+Z318+AA318+AB318+AC318+AD318)/(J318*COUNTA(Y318,Z318,AA318,AB318,AC318,AD318))</f>
        <v>0.97619047619047616</v>
      </c>
      <c r="W318" s="126">
        <v>0.95830000000000004</v>
      </c>
      <c r="X318" s="17">
        <v>0.94940000000000002</v>
      </c>
      <c r="Y318" s="34">
        <v>54</v>
      </c>
      <c r="Z318" s="34">
        <v>54</v>
      </c>
      <c r="AA318" s="34">
        <v>54</v>
      </c>
      <c r="AB318" s="34">
        <v>55</v>
      </c>
      <c r="AC318" s="34">
        <v>55</v>
      </c>
      <c r="AD318" s="34">
        <v>56</v>
      </c>
      <c r="AE318" s="34" t="s">
        <v>748</v>
      </c>
      <c r="AF318" s="41">
        <v>38</v>
      </c>
      <c r="AG318" s="56">
        <v>30.567900000000002</v>
      </c>
      <c r="AH318" s="9">
        <v>-84.554400000000001</v>
      </c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88"/>
      <c r="AV318" s="88"/>
      <c r="AW318" s="88"/>
      <c r="AX318" s="88"/>
      <c r="AY318" s="88"/>
      <c r="AZ318" s="88"/>
      <c r="BA318" s="88"/>
      <c r="BB318" s="88"/>
      <c r="BC318" s="88"/>
      <c r="BD318" s="88"/>
      <c r="BE318" s="88"/>
      <c r="BF318" s="88"/>
      <c r="BG318" s="88"/>
    </row>
    <row r="319" spans="1:59" ht="14.4" thickTop="1" thickBot="1" x14ac:dyDescent="0.3">
      <c r="A319" s="31">
        <v>2714</v>
      </c>
      <c r="B319" s="11" t="s">
        <v>749</v>
      </c>
      <c r="C319" s="9" t="s">
        <v>3131</v>
      </c>
      <c r="D319" s="9" t="s">
        <v>2283</v>
      </c>
      <c r="E319" s="11" t="s">
        <v>750</v>
      </c>
      <c r="F319" s="16" t="s">
        <v>3001</v>
      </c>
      <c r="G319" s="11" t="s">
        <v>10</v>
      </c>
      <c r="H319" s="11" t="s">
        <v>42</v>
      </c>
      <c r="I319" s="11">
        <v>1</v>
      </c>
      <c r="J319" s="11">
        <v>50</v>
      </c>
      <c r="K319" s="11">
        <f t="shared" si="20"/>
        <v>0</v>
      </c>
      <c r="L319" s="11">
        <f t="shared" si="21"/>
        <v>0</v>
      </c>
      <c r="M319" s="95">
        <v>0</v>
      </c>
      <c r="N319" s="11">
        <v>0</v>
      </c>
      <c r="O319" s="11">
        <v>50</v>
      </c>
      <c r="P319" s="11"/>
      <c r="Q319" s="11">
        <v>50</v>
      </c>
      <c r="R319" s="11"/>
      <c r="S319" s="11"/>
      <c r="T319" s="11"/>
      <c r="U319" s="122"/>
      <c r="V319" s="20"/>
      <c r="W319" s="21"/>
      <c r="X319" s="16"/>
      <c r="Y319" s="11"/>
      <c r="Z319" s="11"/>
      <c r="AA319" s="11"/>
      <c r="AB319" s="11"/>
      <c r="AC319" s="11"/>
      <c r="AD319" s="11"/>
      <c r="AE319" s="11"/>
      <c r="AF319" s="32"/>
      <c r="AG319" s="56">
        <v>26.828900000000001</v>
      </c>
      <c r="AH319" s="9">
        <v>-81.105199999999996</v>
      </c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88"/>
      <c r="AV319" s="88"/>
      <c r="AW319" s="88"/>
      <c r="AX319" s="88"/>
      <c r="AY319" s="88"/>
      <c r="AZ319" s="88"/>
      <c r="BA319" s="88"/>
      <c r="BB319" s="88"/>
      <c r="BC319" s="88"/>
      <c r="BD319" s="88"/>
      <c r="BE319" s="88"/>
      <c r="BF319" s="88"/>
      <c r="BG319" s="88"/>
    </row>
    <row r="320" spans="1:59" ht="13.8" thickTop="1" x14ac:dyDescent="0.25">
      <c r="A320" s="29">
        <v>627</v>
      </c>
      <c r="B320" s="12" t="s">
        <v>751</v>
      </c>
      <c r="C320" s="9" t="s">
        <v>3132</v>
      </c>
      <c r="D320" s="9" t="s">
        <v>2282</v>
      </c>
      <c r="E320" s="12" t="s">
        <v>753</v>
      </c>
      <c r="F320" s="13" t="s">
        <v>2701</v>
      </c>
      <c r="G320" s="12" t="s">
        <v>10</v>
      </c>
      <c r="H320" s="12" t="s">
        <v>37</v>
      </c>
      <c r="I320" s="12">
        <v>1</v>
      </c>
      <c r="J320" s="12">
        <v>51</v>
      </c>
      <c r="K320" s="12">
        <f t="shared" si="20"/>
        <v>102</v>
      </c>
      <c r="L320" s="12">
        <f t="shared" si="21"/>
        <v>91</v>
      </c>
      <c r="M320" s="60">
        <v>0.89215686274509809</v>
      </c>
      <c r="N320" s="12"/>
      <c r="O320" s="12">
        <v>51</v>
      </c>
      <c r="P320" s="12"/>
      <c r="Q320" s="12">
        <v>51</v>
      </c>
      <c r="R320" s="12"/>
      <c r="S320" s="12"/>
      <c r="T320" s="12"/>
      <c r="U320" s="121"/>
      <c r="V320" s="8">
        <f>(Y320+Z320+AA320+AB320+AC320+AD320)/(J320*COUNTA(Y320,Z320,AA320,AB320,AC320,AD320))</f>
        <v>0.89215686274509809</v>
      </c>
      <c r="W320" s="10"/>
      <c r="X320" s="13"/>
      <c r="Y320" s="12">
        <v>46</v>
      </c>
      <c r="Z320" s="12">
        <v>45</v>
      </c>
      <c r="AA320" s="12"/>
      <c r="AB320" s="12"/>
      <c r="AC320" s="12"/>
      <c r="AD320" s="12"/>
      <c r="AE320" s="12" t="s">
        <v>448</v>
      </c>
      <c r="AF320" s="30"/>
      <c r="AG320" s="56">
        <v>29.794699999999999</v>
      </c>
      <c r="AH320" s="9">
        <v>-85.285300000000007</v>
      </c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88"/>
      <c r="AV320" s="88"/>
      <c r="AW320" s="88"/>
      <c r="AX320" s="88"/>
      <c r="AY320" s="88"/>
      <c r="AZ320" s="88"/>
      <c r="BA320" s="88"/>
      <c r="BB320" s="88"/>
      <c r="BC320" s="88"/>
      <c r="BD320" s="88"/>
      <c r="BE320" s="88"/>
      <c r="BF320" s="88"/>
      <c r="BG320" s="88"/>
    </row>
    <row r="321" spans="1:59" ht="13.8" thickBot="1" x14ac:dyDescent="0.3">
      <c r="A321" s="40">
        <v>2715</v>
      </c>
      <c r="B321" s="34" t="s">
        <v>751</v>
      </c>
      <c r="C321" s="9" t="s">
        <v>3133</v>
      </c>
      <c r="D321" s="9" t="s">
        <v>2283</v>
      </c>
      <c r="E321" s="34" t="s">
        <v>752</v>
      </c>
      <c r="F321" s="17" t="s">
        <v>3001</v>
      </c>
      <c r="G321" s="34" t="s">
        <v>10</v>
      </c>
      <c r="H321" s="34" t="s">
        <v>42</v>
      </c>
      <c r="I321" s="34">
        <v>1</v>
      </c>
      <c r="J321" s="34">
        <v>50</v>
      </c>
      <c r="K321" s="34">
        <f t="shared" si="20"/>
        <v>0</v>
      </c>
      <c r="L321" s="34">
        <f t="shared" si="21"/>
        <v>0</v>
      </c>
      <c r="M321" s="85">
        <v>0</v>
      </c>
      <c r="N321" s="34">
        <v>0</v>
      </c>
      <c r="O321" s="34">
        <v>50</v>
      </c>
      <c r="P321" s="34"/>
      <c r="Q321" s="34">
        <v>50</v>
      </c>
      <c r="R321" s="34"/>
      <c r="S321" s="34"/>
      <c r="T321" s="34"/>
      <c r="U321" s="112"/>
      <c r="V321" s="132"/>
      <c r="W321" s="126"/>
      <c r="X321" s="17"/>
      <c r="Y321" s="34"/>
      <c r="Z321" s="34"/>
      <c r="AA321" s="34"/>
      <c r="AB321" s="34"/>
      <c r="AC321" s="34"/>
      <c r="AD321" s="34"/>
      <c r="AE321" s="34" t="s">
        <v>152</v>
      </c>
      <c r="AF321" s="41"/>
      <c r="AG321" s="56">
        <v>29.817810000000001</v>
      </c>
      <c r="AH321" s="9">
        <v>-85.294600000000003</v>
      </c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V321" s="88"/>
      <c r="AW321" s="88"/>
      <c r="AX321" s="88"/>
      <c r="AY321" s="88"/>
      <c r="AZ321" s="88"/>
      <c r="BA321" s="88"/>
      <c r="BB321" s="88"/>
      <c r="BC321" s="88"/>
      <c r="BD321" s="88"/>
      <c r="BE321" s="88"/>
      <c r="BF321" s="88"/>
      <c r="BG321" s="88"/>
    </row>
    <row r="322" spans="1:59" ht="13.8" thickTop="1" x14ac:dyDescent="0.25">
      <c r="A322" s="103">
        <v>309</v>
      </c>
      <c r="B322" s="89" t="s">
        <v>754</v>
      </c>
      <c r="C322" s="9" t="s">
        <v>3134</v>
      </c>
      <c r="D322" s="9" t="s">
        <v>2282</v>
      </c>
      <c r="E322" s="89" t="s">
        <v>755</v>
      </c>
      <c r="F322" s="90" t="s">
        <v>2655</v>
      </c>
      <c r="G322" s="89" t="s">
        <v>10</v>
      </c>
      <c r="H322" s="89" t="s">
        <v>37</v>
      </c>
      <c r="I322" s="89">
        <v>1</v>
      </c>
      <c r="J322" s="89">
        <v>24</v>
      </c>
      <c r="K322" s="89">
        <f t="shared" ref="K322:K385" si="24">COUNTA(Y322:AD322)*J322</f>
        <v>144</v>
      </c>
      <c r="L322" s="89">
        <f t="shared" ref="L322:L385" si="25">SUM(Y322:AD322)</f>
        <v>124</v>
      </c>
      <c r="M322" s="91">
        <v>0.86111111111111116</v>
      </c>
      <c r="N322" s="89">
        <v>0</v>
      </c>
      <c r="O322" s="89">
        <v>24</v>
      </c>
      <c r="P322" s="89"/>
      <c r="Q322" s="89">
        <v>24</v>
      </c>
      <c r="R322" s="89"/>
      <c r="S322" s="89"/>
      <c r="T322" s="89"/>
      <c r="U322" s="119"/>
      <c r="V322" s="133">
        <f t="shared" ref="V322:V341" si="26">(Y322+Z322+AA322+AB322+AC322+AD322)/(J322*COUNTA(Y322,Z322,AA322,AB322,AC322,AD322))</f>
        <v>0.86111111111111116</v>
      </c>
      <c r="W322" s="127">
        <v>0.875</v>
      </c>
      <c r="X322" s="90">
        <v>0.90280000000000005</v>
      </c>
      <c r="Y322" s="89">
        <v>18</v>
      </c>
      <c r="Z322" s="89">
        <v>20</v>
      </c>
      <c r="AA322" s="89">
        <v>22</v>
      </c>
      <c r="AB322" s="89">
        <v>20</v>
      </c>
      <c r="AC322" s="89">
        <v>22</v>
      </c>
      <c r="AD322" s="89">
        <v>22</v>
      </c>
      <c r="AE322" s="89" t="s">
        <v>756</v>
      </c>
      <c r="AF322" s="104">
        <v>22</v>
      </c>
      <c r="AG322" s="56">
        <v>30.513500000000001</v>
      </c>
      <c r="AH322" s="9">
        <v>-82.952600000000004</v>
      </c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88"/>
      <c r="AZ322" s="88"/>
      <c r="BA322" s="88"/>
      <c r="BB322" s="88"/>
      <c r="BC322" s="88"/>
      <c r="BD322" s="88"/>
      <c r="BE322" s="88"/>
      <c r="BF322" s="88"/>
      <c r="BG322" s="88"/>
    </row>
    <row r="323" spans="1:59" x14ac:dyDescent="0.25">
      <c r="A323" s="25">
        <v>311</v>
      </c>
      <c r="B323" s="9" t="s">
        <v>754</v>
      </c>
      <c r="C323" s="9" t="s">
        <v>3134</v>
      </c>
      <c r="D323" s="9" t="s">
        <v>2282</v>
      </c>
      <c r="E323" s="9" t="s">
        <v>757</v>
      </c>
      <c r="F323" s="14" t="s">
        <v>2655</v>
      </c>
      <c r="G323" s="9" t="s">
        <v>10</v>
      </c>
      <c r="H323" s="9" t="s">
        <v>37</v>
      </c>
      <c r="I323" s="9">
        <v>1</v>
      </c>
      <c r="J323" s="9">
        <v>37</v>
      </c>
      <c r="K323" s="9">
        <f t="shared" si="24"/>
        <v>222</v>
      </c>
      <c r="L323" s="9">
        <f t="shared" si="25"/>
        <v>204</v>
      </c>
      <c r="M323" s="48">
        <v>0.91891891891891897</v>
      </c>
      <c r="N323" s="9">
        <v>0</v>
      </c>
      <c r="O323" s="9">
        <v>37</v>
      </c>
      <c r="P323" s="9"/>
      <c r="Q323" s="9">
        <v>37</v>
      </c>
      <c r="R323" s="9"/>
      <c r="S323" s="9"/>
      <c r="T323" s="9"/>
      <c r="U323" s="55"/>
      <c r="V323" s="131">
        <f t="shared" si="26"/>
        <v>0.91891891891891897</v>
      </c>
      <c r="W323" s="125">
        <v>0.94140000000000001</v>
      </c>
      <c r="X323" s="14">
        <v>0.94589999999999996</v>
      </c>
      <c r="Y323" s="9">
        <v>34</v>
      </c>
      <c r="Z323" s="9">
        <v>34</v>
      </c>
      <c r="AA323" s="9">
        <v>35</v>
      </c>
      <c r="AB323" s="9">
        <v>35</v>
      </c>
      <c r="AC323" s="9">
        <v>33</v>
      </c>
      <c r="AD323" s="9">
        <v>33</v>
      </c>
      <c r="AE323" s="9" t="s">
        <v>756</v>
      </c>
      <c r="AF323" s="26">
        <v>33</v>
      </c>
      <c r="AG323" s="56">
        <v>30.524256000000001</v>
      </c>
      <c r="AH323" s="9">
        <v>-82.959834000000001</v>
      </c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88"/>
      <c r="AV323" s="88"/>
      <c r="AW323" s="88"/>
      <c r="AX323" s="88"/>
      <c r="AY323" s="88"/>
      <c r="AZ323" s="88"/>
      <c r="BA323" s="88"/>
      <c r="BB323" s="88"/>
      <c r="BC323" s="88"/>
      <c r="BD323" s="88"/>
      <c r="BE323" s="88"/>
      <c r="BF323" s="88"/>
      <c r="BG323" s="88"/>
    </row>
    <row r="324" spans="1:59" x14ac:dyDescent="0.25">
      <c r="A324" s="25">
        <v>324</v>
      </c>
      <c r="B324" s="9" t="s">
        <v>754</v>
      </c>
      <c r="C324" s="9" t="s">
        <v>3134</v>
      </c>
      <c r="D324" s="9" t="s">
        <v>2282</v>
      </c>
      <c r="E324" s="9" t="s">
        <v>758</v>
      </c>
      <c r="F324" s="14" t="s">
        <v>2655</v>
      </c>
      <c r="G324" s="9" t="s">
        <v>10</v>
      </c>
      <c r="H324" s="9" t="s">
        <v>37</v>
      </c>
      <c r="I324" s="9">
        <v>1</v>
      </c>
      <c r="J324" s="9">
        <v>24</v>
      </c>
      <c r="K324" s="9">
        <f t="shared" si="24"/>
        <v>144</v>
      </c>
      <c r="L324" s="9">
        <f t="shared" si="25"/>
        <v>143</v>
      </c>
      <c r="M324" s="48">
        <v>0.99305555555555558</v>
      </c>
      <c r="N324" s="9">
        <v>0</v>
      </c>
      <c r="O324" s="9">
        <v>24</v>
      </c>
      <c r="P324" s="9"/>
      <c r="Q324" s="9">
        <v>24</v>
      </c>
      <c r="R324" s="9"/>
      <c r="S324" s="9"/>
      <c r="T324" s="9"/>
      <c r="U324" s="55"/>
      <c r="V324" s="131">
        <f t="shared" si="26"/>
        <v>0.99305555555555558</v>
      </c>
      <c r="W324" s="125">
        <v>0.95140000000000002</v>
      </c>
      <c r="X324" s="14">
        <v>0.97219999999999995</v>
      </c>
      <c r="Y324" s="9">
        <v>24</v>
      </c>
      <c r="Z324" s="9">
        <v>24</v>
      </c>
      <c r="AA324" s="9">
        <v>24</v>
      </c>
      <c r="AB324" s="9">
        <v>24</v>
      </c>
      <c r="AC324" s="9">
        <v>24</v>
      </c>
      <c r="AD324" s="9">
        <v>23</v>
      </c>
      <c r="AE324" s="9" t="s">
        <v>756</v>
      </c>
      <c r="AF324" s="26">
        <v>22</v>
      </c>
      <c r="AG324" s="56">
        <v>30.604099999999999</v>
      </c>
      <c r="AH324" s="9">
        <v>-83.101200000000006</v>
      </c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V324" s="88"/>
      <c r="AW324" s="88"/>
      <c r="AX324" s="88"/>
      <c r="AY324" s="88"/>
      <c r="AZ324" s="88"/>
      <c r="BA324" s="88"/>
      <c r="BB324" s="88"/>
      <c r="BC324" s="88"/>
      <c r="BD324" s="88"/>
      <c r="BE324" s="88"/>
      <c r="BF324" s="88"/>
      <c r="BG324" s="88"/>
    </row>
    <row r="325" spans="1:59" ht="13.8" thickBot="1" x14ac:dyDescent="0.3">
      <c r="A325" s="27">
        <v>566</v>
      </c>
      <c r="B325" s="19" t="s">
        <v>754</v>
      </c>
      <c r="C325" s="9" t="s">
        <v>3134</v>
      </c>
      <c r="D325" s="9" t="s">
        <v>2282</v>
      </c>
      <c r="E325" s="19" t="s">
        <v>759</v>
      </c>
      <c r="F325" s="15" t="s">
        <v>2655</v>
      </c>
      <c r="G325" s="19" t="s">
        <v>10</v>
      </c>
      <c r="H325" s="19" t="s">
        <v>37</v>
      </c>
      <c r="I325" s="19">
        <v>1</v>
      </c>
      <c r="J325" s="19">
        <v>24</v>
      </c>
      <c r="K325" s="19">
        <f t="shared" si="24"/>
        <v>144</v>
      </c>
      <c r="L325" s="19">
        <f t="shared" si="25"/>
        <v>126</v>
      </c>
      <c r="M325" s="93">
        <v>0.875</v>
      </c>
      <c r="N325" s="19">
        <v>0</v>
      </c>
      <c r="O325" s="19">
        <v>24</v>
      </c>
      <c r="P325" s="19"/>
      <c r="Q325" s="19">
        <v>24</v>
      </c>
      <c r="R325" s="19"/>
      <c r="S325" s="19"/>
      <c r="T325" s="19"/>
      <c r="U325" s="120"/>
      <c r="V325" s="134">
        <f t="shared" si="26"/>
        <v>0.875</v>
      </c>
      <c r="W325" s="128">
        <v>0.875</v>
      </c>
      <c r="X325" s="15">
        <v>0.9375</v>
      </c>
      <c r="Y325" s="19">
        <v>20</v>
      </c>
      <c r="Z325" s="19">
        <v>22</v>
      </c>
      <c r="AA325" s="19">
        <v>21</v>
      </c>
      <c r="AB325" s="19">
        <v>22</v>
      </c>
      <c r="AC325" s="19">
        <v>21</v>
      </c>
      <c r="AD325" s="19">
        <v>20</v>
      </c>
      <c r="AE325" s="19" t="s">
        <v>756</v>
      </c>
      <c r="AF325" s="28">
        <v>21</v>
      </c>
      <c r="AG325" s="56">
        <v>30.5322</v>
      </c>
      <c r="AH325" s="9">
        <v>-82.963700000000003</v>
      </c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88"/>
      <c r="AV325" s="88"/>
      <c r="AW325" s="88"/>
      <c r="AX325" s="88"/>
      <c r="AY325" s="88"/>
      <c r="AZ325" s="88"/>
      <c r="BA325" s="88"/>
      <c r="BB325" s="88"/>
      <c r="BC325" s="88"/>
      <c r="BD325" s="88"/>
      <c r="BE325" s="88"/>
      <c r="BF325" s="88"/>
      <c r="BG325" s="88"/>
    </row>
    <row r="326" spans="1:59" ht="13.8" thickTop="1" x14ac:dyDescent="0.25">
      <c r="A326" s="29">
        <v>1759</v>
      </c>
      <c r="B326" s="12" t="s">
        <v>760</v>
      </c>
      <c r="C326" s="9" t="s">
        <v>3135</v>
      </c>
      <c r="D326" s="9" t="s">
        <v>2280</v>
      </c>
      <c r="E326" s="12" t="s">
        <v>763</v>
      </c>
      <c r="F326" s="13" t="s">
        <v>3051</v>
      </c>
      <c r="G326" s="12" t="s">
        <v>9</v>
      </c>
      <c r="H326" s="12" t="s">
        <v>37</v>
      </c>
      <c r="I326" s="12">
        <v>1</v>
      </c>
      <c r="J326" s="12">
        <v>67</v>
      </c>
      <c r="K326" s="12">
        <f t="shared" si="24"/>
        <v>402</v>
      </c>
      <c r="L326" s="12">
        <f t="shared" si="25"/>
        <v>394</v>
      </c>
      <c r="M326" s="60">
        <v>0.98009950248756217</v>
      </c>
      <c r="N326" s="12">
        <v>0</v>
      </c>
      <c r="O326" s="12">
        <v>67</v>
      </c>
      <c r="P326" s="12">
        <v>54</v>
      </c>
      <c r="Q326" s="12">
        <v>13</v>
      </c>
      <c r="R326" s="12"/>
      <c r="S326" s="12"/>
      <c r="T326" s="12"/>
      <c r="U326" s="121"/>
      <c r="V326" s="8">
        <f t="shared" si="26"/>
        <v>0.98009950248756217</v>
      </c>
      <c r="W326" s="10">
        <v>0.90549999999999997</v>
      </c>
      <c r="X326" s="13">
        <v>0.91790000000000005</v>
      </c>
      <c r="Y326" s="12">
        <v>65</v>
      </c>
      <c r="Z326" s="12">
        <v>64</v>
      </c>
      <c r="AA326" s="12">
        <v>67</v>
      </c>
      <c r="AB326" s="12">
        <v>66</v>
      </c>
      <c r="AC326" s="12">
        <v>67</v>
      </c>
      <c r="AD326" s="12">
        <v>65</v>
      </c>
      <c r="AE326" s="12" t="s">
        <v>340</v>
      </c>
      <c r="AF326" s="30"/>
      <c r="AG326" s="56">
        <v>27.532699999999998</v>
      </c>
      <c r="AH326" s="9">
        <v>-81.833600000000004</v>
      </c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  <c r="AW326" s="88"/>
      <c r="AX326" s="88"/>
      <c r="AY326" s="88"/>
      <c r="AZ326" s="88"/>
      <c r="BA326" s="88"/>
      <c r="BB326" s="88"/>
      <c r="BC326" s="88"/>
      <c r="BD326" s="88"/>
      <c r="BE326" s="88"/>
      <c r="BF326" s="88"/>
      <c r="BG326" s="88"/>
    </row>
    <row r="327" spans="1:59" x14ac:dyDescent="0.25">
      <c r="A327" s="25">
        <v>1632</v>
      </c>
      <c r="B327" s="9" t="s">
        <v>760</v>
      </c>
      <c r="C327" s="9" t="s">
        <v>3136</v>
      </c>
      <c r="D327" s="9" t="s">
        <v>2282</v>
      </c>
      <c r="E327" s="9" t="s">
        <v>765</v>
      </c>
      <c r="F327" s="14" t="s">
        <v>2902</v>
      </c>
      <c r="G327" s="9" t="s">
        <v>10</v>
      </c>
      <c r="H327" s="9" t="s">
        <v>37</v>
      </c>
      <c r="I327" s="9">
        <v>1</v>
      </c>
      <c r="J327" s="9">
        <v>64</v>
      </c>
      <c r="K327" s="9">
        <f t="shared" si="24"/>
        <v>320</v>
      </c>
      <c r="L327" s="9">
        <f t="shared" si="25"/>
        <v>313</v>
      </c>
      <c r="M327" s="48">
        <v>0.97812500000000002</v>
      </c>
      <c r="N327" s="9">
        <v>0</v>
      </c>
      <c r="O327" s="9">
        <v>64</v>
      </c>
      <c r="P327" s="9"/>
      <c r="Q327" s="9">
        <v>64</v>
      </c>
      <c r="R327" s="9"/>
      <c r="S327" s="9"/>
      <c r="T327" s="9"/>
      <c r="U327" s="55"/>
      <c r="V327" s="131">
        <f t="shared" si="26"/>
        <v>0.97812500000000002</v>
      </c>
      <c r="W327" s="125">
        <v>0.96879999999999999</v>
      </c>
      <c r="X327" s="14">
        <v>0.87760000000000005</v>
      </c>
      <c r="Y327" s="9">
        <v>61</v>
      </c>
      <c r="Z327" s="9">
        <v>63</v>
      </c>
      <c r="AA327" s="9">
        <v>63</v>
      </c>
      <c r="AB327" s="9">
        <v>63</v>
      </c>
      <c r="AC327" s="9"/>
      <c r="AD327" s="9">
        <v>63</v>
      </c>
      <c r="AE327" s="9" t="s">
        <v>317</v>
      </c>
      <c r="AF327" s="26"/>
      <c r="AG327" s="56">
        <v>27.586600000000001</v>
      </c>
      <c r="AH327" s="9">
        <v>-81.816000000000003</v>
      </c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V327" s="88"/>
      <c r="AW327" s="88"/>
      <c r="AX327" s="88"/>
      <c r="AY327" s="88"/>
      <c r="AZ327" s="88"/>
      <c r="BA327" s="88"/>
      <c r="BB327" s="88"/>
      <c r="BC327" s="88"/>
      <c r="BD327" s="88"/>
      <c r="BE327" s="88"/>
      <c r="BF327" s="88"/>
      <c r="BG327" s="88"/>
    </row>
    <row r="328" spans="1:59" x14ac:dyDescent="0.25">
      <c r="A328" s="25">
        <v>693</v>
      </c>
      <c r="B328" s="9" t="s">
        <v>760</v>
      </c>
      <c r="C328" s="9" t="s">
        <v>3136</v>
      </c>
      <c r="D328" s="9" t="s">
        <v>2282</v>
      </c>
      <c r="E328" s="9" t="s">
        <v>767</v>
      </c>
      <c r="F328" s="14" t="s">
        <v>2664</v>
      </c>
      <c r="G328" s="9" t="s">
        <v>10</v>
      </c>
      <c r="H328" s="9" t="s">
        <v>37</v>
      </c>
      <c r="I328" s="9">
        <v>1</v>
      </c>
      <c r="J328" s="9">
        <v>48</v>
      </c>
      <c r="K328" s="9">
        <f t="shared" si="24"/>
        <v>288</v>
      </c>
      <c r="L328" s="9">
        <f t="shared" si="25"/>
        <v>282</v>
      </c>
      <c r="M328" s="48">
        <v>0.97916666666666663</v>
      </c>
      <c r="N328" s="9">
        <v>0</v>
      </c>
      <c r="O328" s="9">
        <v>48</v>
      </c>
      <c r="P328" s="9"/>
      <c r="Q328" s="9">
        <v>48</v>
      </c>
      <c r="R328" s="9"/>
      <c r="S328" s="9"/>
      <c r="T328" s="9"/>
      <c r="U328" s="55"/>
      <c r="V328" s="131">
        <f t="shared" si="26"/>
        <v>0.97916666666666663</v>
      </c>
      <c r="W328" s="125">
        <v>0.96179999999999999</v>
      </c>
      <c r="X328" s="14">
        <v>0.98329999999999995</v>
      </c>
      <c r="Y328" s="9">
        <v>45</v>
      </c>
      <c r="Z328" s="9">
        <v>48</v>
      </c>
      <c r="AA328" s="9">
        <v>47</v>
      </c>
      <c r="AB328" s="9">
        <v>48</v>
      </c>
      <c r="AC328" s="9">
        <v>48</v>
      </c>
      <c r="AD328" s="9">
        <v>46</v>
      </c>
      <c r="AE328" s="9" t="s">
        <v>448</v>
      </c>
      <c r="AF328" s="26">
        <v>45</v>
      </c>
      <c r="AG328" s="56">
        <v>27.550999999999998</v>
      </c>
      <c r="AH328" s="9">
        <v>-81.804100000000005</v>
      </c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  <c r="AW328" s="88"/>
      <c r="AX328" s="88"/>
      <c r="AY328" s="88"/>
      <c r="AZ328" s="88"/>
      <c r="BA328" s="88"/>
      <c r="BB328" s="88"/>
      <c r="BC328" s="88"/>
      <c r="BD328" s="88"/>
      <c r="BE328" s="88"/>
      <c r="BF328" s="88"/>
      <c r="BG328" s="88"/>
    </row>
    <row r="329" spans="1:59" x14ac:dyDescent="0.25">
      <c r="A329" s="25">
        <v>1608</v>
      </c>
      <c r="B329" s="9" t="s">
        <v>760</v>
      </c>
      <c r="C329" s="9" t="s">
        <v>3136</v>
      </c>
      <c r="D329" s="9" t="s">
        <v>2282</v>
      </c>
      <c r="E329" s="9" t="s">
        <v>768</v>
      </c>
      <c r="F329" s="14" t="s">
        <v>2653</v>
      </c>
      <c r="G329" s="9" t="s">
        <v>10</v>
      </c>
      <c r="H329" s="9" t="s">
        <v>37</v>
      </c>
      <c r="I329" s="9">
        <v>1</v>
      </c>
      <c r="J329" s="9">
        <v>104</v>
      </c>
      <c r="K329" s="9">
        <f t="shared" si="24"/>
        <v>520</v>
      </c>
      <c r="L329" s="9">
        <f t="shared" si="25"/>
        <v>490</v>
      </c>
      <c r="M329" s="48">
        <v>0.94230769230769229</v>
      </c>
      <c r="N329" s="9">
        <v>0</v>
      </c>
      <c r="O329" s="9">
        <v>104</v>
      </c>
      <c r="P329" s="9"/>
      <c r="Q329" s="9">
        <v>104</v>
      </c>
      <c r="R329" s="9"/>
      <c r="S329" s="9"/>
      <c r="T329" s="9"/>
      <c r="U329" s="55"/>
      <c r="V329" s="131">
        <f t="shared" si="26"/>
        <v>0.94230769230769229</v>
      </c>
      <c r="W329" s="125">
        <v>0.92310000000000003</v>
      </c>
      <c r="X329" s="14">
        <v>0.71789999999999998</v>
      </c>
      <c r="Y329" s="9">
        <v>102</v>
      </c>
      <c r="Z329" s="9">
        <v>100</v>
      </c>
      <c r="AA329" s="9">
        <v>97</v>
      </c>
      <c r="AB329" s="9">
        <v>97</v>
      </c>
      <c r="AC329" s="9">
        <v>94</v>
      </c>
      <c r="AD329" s="9"/>
      <c r="AE329" s="9" t="s">
        <v>769</v>
      </c>
      <c r="AF329" s="26"/>
      <c r="AG329" s="56">
        <v>27.543199999999999</v>
      </c>
      <c r="AH329" s="9">
        <v>-81.812799999999996</v>
      </c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V329" s="88"/>
      <c r="AW329" s="88"/>
      <c r="AX329" s="88"/>
      <c r="AY329" s="88"/>
      <c r="AZ329" s="88"/>
      <c r="BA329" s="88"/>
      <c r="BB329" s="88"/>
      <c r="BC329" s="88"/>
      <c r="BD329" s="88"/>
      <c r="BE329" s="88"/>
      <c r="BF329" s="88"/>
      <c r="BG329" s="88"/>
    </row>
    <row r="330" spans="1:59" x14ac:dyDescent="0.25">
      <c r="A330" s="25">
        <v>1101</v>
      </c>
      <c r="B330" s="9" t="s">
        <v>760</v>
      </c>
      <c r="C330" s="9" t="s">
        <v>3137</v>
      </c>
      <c r="D330" s="9" t="s">
        <v>2284</v>
      </c>
      <c r="E330" s="9" t="s">
        <v>761</v>
      </c>
      <c r="F330" s="14" t="s">
        <v>3007</v>
      </c>
      <c r="G330" s="9" t="s">
        <v>99</v>
      </c>
      <c r="H330" s="9" t="s">
        <v>37</v>
      </c>
      <c r="I330" s="9">
        <v>1</v>
      </c>
      <c r="J330" s="9">
        <v>40</v>
      </c>
      <c r="K330" s="9">
        <f t="shared" si="24"/>
        <v>200</v>
      </c>
      <c r="L330" s="9">
        <f t="shared" si="25"/>
        <v>190</v>
      </c>
      <c r="M330" s="48">
        <v>0.95</v>
      </c>
      <c r="N330" s="9">
        <v>32</v>
      </c>
      <c r="O330" s="9">
        <v>40</v>
      </c>
      <c r="P330" s="9"/>
      <c r="Q330" s="9">
        <v>40</v>
      </c>
      <c r="R330" s="9"/>
      <c r="S330" s="9"/>
      <c r="T330" s="9"/>
      <c r="U330" s="55"/>
      <c r="V330" s="131">
        <f t="shared" si="26"/>
        <v>0.95</v>
      </c>
      <c r="W330" s="125">
        <v>0.97499999999999998</v>
      </c>
      <c r="X330" s="14">
        <v>0.99</v>
      </c>
      <c r="Y330" s="9">
        <v>39</v>
      </c>
      <c r="Z330" s="9">
        <v>37</v>
      </c>
      <c r="AA330" s="9">
        <v>38</v>
      </c>
      <c r="AB330" s="9">
        <v>39</v>
      </c>
      <c r="AC330" s="9">
        <v>37</v>
      </c>
      <c r="AD330" s="9"/>
      <c r="AE330" s="9" t="s">
        <v>454</v>
      </c>
      <c r="AF330" s="26"/>
      <c r="AG330" s="56">
        <v>27.639935000000001</v>
      </c>
      <c r="AH330" s="9">
        <v>-81.832184999999996</v>
      </c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88"/>
      <c r="AZ330" s="88"/>
      <c r="BA330" s="88"/>
      <c r="BB330" s="88"/>
      <c r="BC330" s="88"/>
      <c r="BD330" s="88"/>
      <c r="BE330" s="88"/>
      <c r="BF330" s="88"/>
      <c r="BG330" s="88"/>
    </row>
    <row r="331" spans="1:59" ht="13.8" thickBot="1" x14ac:dyDescent="0.3">
      <c r="A331" s="40">
        <v>1114</v>
      </c>
      <c r="B331" s="34" t="s">
        <v>760</v>
      </c>
      <c r="C331" s="9" t="s">
        <v>3138</v>
      </c>
      <c r="D331" s="9" t="s">
        <v>2288</v>
      </c>
      <c r="E331" s="34" t="s">
        <v>764</v>
      </c>
      <c r="F331" s="17" t="s">
        <v>2740</v>
      </c>
      <c r="G331" s="34" t="s">
        <v>499</v>
      </c>
      <c r="H331" s="34" t="s">
        <v>37</v>
      </c>
      <c r="I331" s="34">
        <v>1</v>
      </c>
      <c r="J331" s="34">
        <v>120</v>
      </c>
      <c r="K331" s="34">
        <f t="shared" si="24"/>
        <v>720</v>
      </c>
      <c r="L331" s="34">
        <f t="shared" si="25"/>
        <v>588</v>
      </c>
      <c r="M331" s="79">
        <v>0.81666666666666665</v>
      </c>
      <c r="N331" s="34">
        <v>0</v>
      </c>
      <c r="O331" s="34">
        <v>120</v>
      </c>
      <c r="P331" s="34"/>
      <c r="Q331" s="34">
        <v>72</v>
      </c>
      <c r="R331" s="34">
        <v>48</v>
      </c>
      <c r="S331" s="34"/>
      <c r="T331" s="34"/>
      <c r="U331" s="112"/>
      <c r="V331" s="132">
        <f t="shared" si="26"/>
        <v>0.81666666666666665</v>
      </c>
      <c r="W331" s="126">
        <v>0.91390000000000005</v>
      </c>
      <c r="X331" s="17">
        <v>0.75419999999999998</v>
      </c>
      <c r="Y331" s="34">
        <v>98</v>
      </c>
      <c r="Z331" s="34">
        <v>97</v>
      </c>
      <c r="AA331" s="34">
        <v>93</v>
      </c>
      <c r="AB331" s="34">
        <v>97</v>
      </c>
      <c r="AC331" s="34">
        <v>100</v>
      </c>
      <c r="AD331" s="34">
        <v>103</v>
      </c>
      <c r="AE331" s="34" t="s">
        <v>317</v>
      </c>
      <c r="AF331" s="41"/>
      <c r="AG331" s="56">
        <v>27.594799999999999</v>
      </c>
      <c r="AH331" s="9">
        <v>-81.827699999999993</v>
      </c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V331" s="88"/>
      <c r="AW331" s="88"/>
      <c r="AX331" s="88"/>
      <c r="AY331" s="88"/>
      <c r="AZ331" s="88"/>
      <c r="BA331" s="88"/>
      <c r="BB331" s="88"/>
      <c r="BC331" s="88"/>
      <c r="BD331" s="88"/>
      <c r="BE331" s="88"/>
      <c r="BF331" s="88"/>
      <c r="BG331" s="88"/>
    </row>
    <row r="332" spans="1:59" ht="13.8" thickTop="1" x14ac:dyDescent="0.25">
      <c r="A332" s="103">
        <v>183</v>
      </c>
      <c r="B332" s="89" t="s">
        <v>770</v>
      </c>
      <c r="C332" s="9" t="s">
        <v>3139</v>
      </c>
      <c r="D332" s="9" t="s">
        <v>2280</v>
      </c>
      <c r="E332" s="89" t="s">
        <v>771</v>
      </c>
      <c r="F332" s="90" t="s">
        <v>2663</v>
      </c>
      <c r="G332" s="89" t="s">
        <v>9</v>
      </c>
      <c r="H332" s="89" t="s">
        <v>37</v>
      </c>
      <c r="I332" s="89">
        <v>1</v>
      </c>
      <c r="J332" s="89">
        <v>36</v>
      </c>
      <c r="K332" s="89">
        <f t="shared" si="24"/>
        <v>216</v>
      </c>
      <c r="L332" s="89">
        <f t="shared" si="25"/>
        <v>216</v>
      </c>
      <c r="M332" s="91">
        <v>1</v>
      </c>
      <c r="N332" s="89">
        <v>0</v>
      </c>
      <c r="O332" s="89">
        <v>36</v>
      </c>
      <c r="P332" s="89">
        <v>36</v>
      </c>
      <c r="Q332" s="89"/>
      <c r="R332" s="89"/>
      <c r="S332" s="89"/>
      <c r="T332" s="89"/>
      <c r="U332" s="119"/>
      <c r="V332" s="133">
        <f t="shared" si="26"/>
        <v>1</v>
      </c>
      <c r="W332" s="127">
        <v>0.95369999999999999</v>
      </c>
      <c r="X332" s="90">
        <v>0.95830000000000004</v>
      </c>
      <c r="Y332" s="89">
        <v>36</v>
      </c>
      <c r="Z332" s="89">
        <v>36</v>
      </c>
      <c r="AA332" s="89">
        <v>36</v>
      </c>
      <c r="AB332" s="89">
        <v>36</v>
      </c>
      <c r="AC332" s="89">
        <v>36</v>
      </c>
      <c r="AD332" s="89">
        <v>36</v>
      </c>
      <c r="AE332" s="89" t="s">
        <v>715</v>
      </c>
      <c r="AF332" s="104">
        <v>35</v>
      </c>
      <c r="AG332" s="56">
        <v>26.7469</v>
      </c>
      <c r="AH332" s="9">
        <v>-81.4071</v>
      </c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  <c r="AW332" s="88"/>
      <c r="AX332" s="88"/>
      <c r="AY332" s="88"/>
      <c r="AZ332" s="88"/>
      <c r="BA332" s="88"/>
      <c r="BB332" s="88"/>
      <c r="BC332" s="88"/>
      <c r="BD332" s="88"/>
      <c r="BE332" s="88"/>
      <c r="BF332" s="88"/>
      <c r="BG332" s="88"/>
    </row>
    <row r="333" spans="1:59" x14ac:dyDescent="0.25">
      <c r="A333" s="25">
        <v>2713</v>
      </c>
      <c r="B333" s="9" t="s">
        <v>770</v>
      </c>
      <c r="C333" s="9" t="s">
        <v>3143</v>
      </c>
      <c r="D333" s="9" t="s">
        <v>2641</v>
      </c>
      <c r="E333" s="9" t="s">
        <v>772</v>
      </c>
      <c r="F333" s="14" t="s">
        <v>3001</v>
      </c>
      <c r="G333" s="9" t="s">
        <v>9</v>
      </c>
      <c r="H333" s="9" t="s">
        <v>184</v>
      </c>
      <c r="I333" s="9">
        <v>1</v>
      </c>
      <c r="J333" s="9">
        <v>50</v>
      </c>
      <c r="K333" s="9">
        <f t="shared" si="24"/>
        <v>250</v>
      </c>
      <c r="L333" s="9">
        <f t="shared" si="25"/>
        <v>77</v>
      </c>
      <c r="M333" s="48">
        <v>0.308</v>
      </c>
      <c r="N333" s="9">
        <v>0</v>
      </c>
      <c r="O333" s="9">
        <v>50</v>
      </c>
      <c r="P333" s="9">
        <v>50</v>
      </c>
      <c r="Q333" s="9"/>
      <c r="R333" s="9"/>
      <c r="S333" s="9"/>
      <c r="T333" s="9"/>
      <c r="U333" s="55"/>
      <c r="V333" s="131">
        <f t="shared" si="26"/>
        <v>0.308</v>
      </c>
      <c r="W333" s="125"/>
      <c r="X333" s="14"/>
      <c r="Y333" s="9">
        <v>20</v>
      </c>
      <c r="Z333" s="9">
        <v>18</v>
      </c>
      <c r="AA333" s="9">
        <v>18</v>
      </c>
      <c r="AB333" s="9">
        <v>19</v>
      </c>
      <c r="AC333" s="9">
        <v>2</v>
      </c>
      <c r="AD333" s="9"/>
      <c r="AE333" s="9" t="s">
        <v>773</v>
      </c>
      <c r="AF333" s="26"/>
      <c r="AG333" s="56">
        <v>26.751427</v>
      </c>
      <c r="AH333" s="9">
        <v>-80.949592999999993</v>
      </c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88"/>
      <c r="AY333" s="88"/>
      <c r="AZ333" s="88"/>
      <c r="BA333" s="88"/>
      <c r="BB333" s="88"/>
      <c r="BC333" s="88"/>
      <c r="BD333" s="88"/>
      <c r="BE333" s="88"/>
      <c r="BF333" s="88"/>
      <c r="BG333" s="88"/>
    </row>
    <row r="334" spans="1:59" x14ac:dyDescent="0.25">
      <c r="A334" s="25">
        <v>421</v>
      </c>
      <c r="B334" s="9" t="s">
        <v>770</v>
      </c>
      <c r="C334" s="9" t="s">
        <v>3140</v>
      </c>
      <c r="D334" s="9" t="s">
        <v>2282</v>
      </c>
      <c r="E334" s="9" t="s">
        <v>774</v>
      </c>
      <c r="F334" s="14" t="s">
        <v>2656</v>
      </c>
      <c r="G334" s="9" t="s">
        <v>10</v>
      </c>
      <c r="H334" s="9" t="s">
        <v>37</v>
      </c>
      <c r="I334" s="9">
        <v>1</v>
      </c>
      <c r="J334" s="9">
        <v>32</v>
      </c>
      <c r="K334" s="9">
        <f t="shared" si="24"/>
        <v>192</v>
      </c>
      <c r="L334" s="9">
        <f t="shared" si="25"/>
        <v>189</v>
      </c>
      <c r="M334" s="48">
        <v>0.984375</v>
      </c>
      <c r="N334" s="9">
        <v>0</v>
      </c>
      <c r="O334" s="9">
        <v>32</v>
      </c>
      <c r="P334" s="9"/>
      <c r="Q334" s="9">
        <v>32</v>
      </c>
      <c r="R334" s="9"/>
      <c r="S334" s="9"/>
      <c r="T334" s="9"/>
      <c r="U334" s="55"/>
      <c r="V334" s="131">
        <f t="shared" si="26"/>
        <v>0.984375</v>
      </c>
      <c r="W334" s="125">
        <v>0.98440000000000005</v>
      </c>
      <c r="X334" s="14">
        <v>0.96879999999999999</v>
      </c>
      <c r="Y334" s="9">
        <v>31</v>
      </c>
      <c r="Z334" s="9">
        <v>32</v>
      </c>
      <c r="AA334" s="9">
        <v>32</v>
      </c>
      <c r="AB334" s="9">
        <v>32</v>
      </c>
      <c r="AC334" s="9">
        <v>31</v>
      </c>
      <c r="AD334" s="9">
        <v>31</v>
      </c>
      <c r="AE334" s="9" t="s">
        <v>448</v>
      </c>
      <c r="AF334" s="26">
        <v>31</v>
      </c>
      <c r="AG334" s="56">
        <v>26.756699999999999</v>
      </c>
      <c r="AH334" s="9">
        <v>-81.433700000000002</v>
      </c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88"/>
      <c r="AZ334" s="88"/>
      <c r="BA334" s="88"/>
      <c r="BB334" s="88"/>
      <c r="BC334" s="88"/>
      <c r="BD334" s="88"/>
      <c r="BE334" s="88"/>
      <c r="BF334" s="88"/>
      <c r="BG334" s="88"/>
    </row>
    <row r="335" spans="1:59" x14ac:dyDescent="0.25">
      <c r="A335" s="25">
        <v>517</v>
      </c>
      <c r="B335" s="9" t="s">
        <v>770</v>
      </c>
      <c r="C335" s="9" t="s">
        <v>3141</v>
      </c>
      <c r="D335" s="9" t="s">
        <v>2288</v>
      </c>
      <c r="E335" s="9" t="s">
        <v>775</v>
      </c>
      <c r="F335" s="14" t="s">
        <v>3008</v>
      </c>
      <c r="G335" s="9" t="s">
        <v>499</v>
      </c>
      <c r="H335" s="9" t="s">
        <v>37</v>
      </c>
      <c r="I335" s="9">
        <v>1</v>
      </c>
      <c r="J335" s="9">
        <v>140</v>
      </c>
      <c r="K335" s="9">
        <f t="shared" si="24"/>
        <v>840</v>
      </c>
      <c r="L335" s="9">
        <f t="shared" si="25"/>
        <v>826</v>
      </c>
      <c r="M335" s="48">
        <v>0.98333333333333328</v>
      </c>
      <c r="N335" s="9">
        <v>0</v>
      </c>
      <c r="O335" s="9">
        <v>140</v>
      </c>
      <c r="P335" s="9"/>
      <c r="Q335" s="9">
        <v>140</v>
      </c>
      <c r="R335" s="9">
        <v>84</v>
      </c>
      <c r="S335" s="9"/>
      <c r="T335" s="9"/>
      <c r="U335" s="55"/>
      <c r="V335" s="131">
        <f t="shared" si="26"/>
        <v>0.98333333333333328</v>
      </c>
      <c r="W335" s="125">
        <v>0.97619999999999996</v>
      </c>
      <c r="X335" s="14">
        <v>0.97019999999999995</v>
      </c>
      <c r="Y335" s="9">
        <v>140</v>
      </c>
      <c r="Z335" s="9">
        <v>137</v>
      </c>
      <c r="AA335" s="9">
        <v>137</v>
      </c>
      <c r="AB335" s="9">
        <v>138</v>
      </c>
      <c r="AC335" s="9">
        <v>136</v>
      </c>
      <c r="AD335" s="9">
        <v>138</v>
      </c>
      <c r="AE335" s="9" t="s">
        <v>104</v>
      </c>
      <c r="AF335" s="26"/>
      <c r="AG335" s="56">
        <v>26.7531</v>
      </c>
      <c r="AH335" s="9">
        <v>-81.375699999999995</v>
      </c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88"/>
      <c r="AZ335" s="88"/>
      <c r="BA335" s="88"/>
      <c r="BB335" s="88"/>
      <c r="BC335" s="88"/>
      <c r="BD335" s="88"/>
      <c r="BE335" s="88"/>
      <c r="BF335" s="88"/>
      <c r="BG335" s="88"/>
    </row>
    <row r="336" spans="1:59" x14ac:dyDescent="0.25">
      <c r="A336" s="25">
        <v>844</v>
      </c>
      <c r="B336" s="9" t="s">
        <v>770</v>
      </c>
      <c r="C336" s="9" t="s">
        <v>3141</v>
      </c>
      <c r="D336" s="9" t="s">
        <v>2288</v>
      </c>
      <c r="E336" s="9" t="s">
        <v>781</v>
      </c>
      <c r="F336" s="14" t="s">
        <v>2736</v>
      </c>
      <c r="G336" s="9" t="s">
        <v>499</v>
      </c>
      <c r="H336" s="9" t="s">
        <v>37</v>
      </c>
      <c r="I336" s="9">
        <v>1</v>
      </c>
      <c r="J336" s="9">
        <v>39</v>
      </c>
      <c r="K336" s="9">
        <f t="shared" si="24"/>
        <v>234</v>
      </c>
      <c r="L336" s="9">
        <f t="shared" si="25"/>
        <v>233</v>
      </c>
      <c r="M336" s="48">
        <v>0.99572649572649574</v>
      </c>
      <c r="N336" s="9">
        <v>0</v>
      </c>
      <c r="O336" s="9">
        <v>39</v>
      </c>
      <c r="P336" s="9"/>
      <c r="Q336" s="9">
        <v>7</v>
      </c>
      <c r="R336" s="9">
        <v>32</v>
      </c>
      <c r="S336" s="9"/>
      <c r="T336" s="9"/>
      <c r="U336" s="55"/>
      <c r="V336" s="131">
        <f t="shared" si="26"/>
        <v>0.99572649572649574</v>
      </c>
      <c r="W336" s="125">
        <v>0.97440000000000004</v>
      </c>
      <c r="X336" s="14">
        <v>0.98719999999999997</v>
      </c>
      <c r="Y336" s="9">
        <v>39</v>
      </c>
      <c r="Z336" s="9">
        <v>38</v>
      </c>
      <c r="AA336" s="9">
        <v>39</v>
      </c>
      <c r="AB336" s="9">
        <v>39</v>
      </c>
      <c r="AC336" s="9">
        <v>39</v>
      </c>
      <c r="AD336" s="9">
        <v>39</v>
      </c>
      <c r="AE336" s="9" t="s">
        <v>131</v>
      </c>
      <c r="AF336" s="26"/>
      <c r="AG336" s="56">
        <v>26.7559</v>
      </c>
      <c r="AH336" s="9">
        <v>-81.430599999999998</v>
      </c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  <c r="AW336" s="88"/>
      <c r="AX336" s="88"/>
      <c r="AY336" s="88"/>
      <c r="AZ336" s="88"/>
      <c r="BA336" s="88"/>
      <c r="BB336" s="88"/>
      <c r="BC336" s="88"/>
      <c r="BD336" s="88"/>
      <c r="BE336" s="88"/>
      <c r="BF336" s="88"/>
      <c r="BG336" s="88"/>
    </row>
    <row r="337" spans="1:59" x14ac:dyDescent="0.25">
      <c r="A337" s="25">
        <v>1670</v>
      </c>
      <c r="B337" s="9" t="s">
        <v>770</v>
      </c>
      <c r="C337" s="9" t="s">
        <v>3142</v>
      </c>
      <c r="D337" s="9" t="s">
        <v>2289</v>
      </c>
      <c r="E337" s="9" t="s">
        <v>777</v>
      </c>
      <c r="F337" s="14" t="s">
        <v>2786</v>
      </c>
      <c r="G337" s="9" t="s">
        <v>503</v>
      </c>
      <c r="H337" s="9" t="s">
        <v>37</v>
      </c>
      <c r="I337" s="9">
        <v>1</v>
      </c>
      <c r="J337" s="9">
        <v>40</v>
      </c>
      <c r="K337" s="9">
        <f t="shared" si="24"/>
        <v>240</v>
      </c>
      <c r="L337" s="9">
        <f t="shared" si="25"/>
        <v>226</v>
      </c>
      <c r="M337" s="48">
        <v>0.94166666666666665</v>
      </c>
      <c r="N337" s="9">
        <v>11</v>
      </c>
      <c r="O337" s="9">
        <v>29</v>
      </c>
      <c r="P337" s="9"/>
      <c r="Q337" s="9"/>
      <c r="R337" s="9">
        <v>40</v>
      </c>
      <c r="S337" s="9"/>
      <c r="T337" s="9"/>
      <c r="U337" s="55"/>
      <c r="V337" s="131">
        <f t="shared" si="26"/>
        <v>0.94166666666666665</v>
      </c>
      <c r="W337" s="125">
        <v>0.98750000000000004</v>
      </c>
      <c r="X337" s="14">
        <v>0.99170000000000003</v>
      </c>
      <c r="Y337" s="9">
        <v>37</v>
      </c>
      <c r="Z337" s="9">
        <v>36</v>
      </c>
      <c r="AA337" s="9">
        <v>38</v>
      </c>
      <c r="AB337" s="9">
        <v>38</v>
      </c>
      <c r="AC337" s="9">
        <v>38</v>
      </c>
      <c r="AD337" s="9">
        <v>39</v>
      </c>
      <c r="AE337" s="9" t="s">
        <v>500</v>
      </c>
      <c r="AF337" s="26">
        <v>40</v>
      </c>
      <c r="AG337" s="56">
        <v>26.761897000000001</v>
      </c>
      <c r="AH337" s="9">
        <v>-81.438389000000001</v>
      </c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V337" s="88"/>
      <c r="AW337" s="88"/>
      <c r="AX337" s="88"/>
      <c r="AY337" s="88"/>
      <c r="AZ337" s="88"/>
      <c r="BA337" s="88"/>
      <c r="BB337" s="88"/>
      <c r="BC337" s="88"/>
      <c r="BD337" s="88"/>
      <c r="BE337" s="88"/>
      <c r="BF337" s="88"/>
      <c r="BG337" s="88"/>
    </row>
    <row r="338" spans="1:59" ht="13.8" thickBot="1" x14ac:dyDescent="0.3">
      <c r="A338" s="27">
        <v>2096</v>
      </c>
      <c r="B338" s="19" t="s">
        <v>770</v>
      </c>
      <c r="C338" s="9" t="s">
        <v>3142</v>
      </c>
      <c r="D338" s="9" t="s">
        <v>2289</v>
      </c>
      <c r="E338" s="19" t="s">
        <v>779</v>
      </c>
      <c r="F338" s="15" t="s">
        <v>2787</v>
      </c>
      <c r="G338" s="19" t="s">
        <v>503</v>
      </c>
      <c r="H338" s="19" t="s">
        <v>37</v>
      </c>
      <c r="I338" s="19">
        <v>1</v>
      </c>
      <c r="J338" s="19">
        <v>24</v>
      </c>
      <c r="K338" s="19">
        <f t="shared" si="24"/>
        <v>144</v>
      </c>
      <c r="L338" s="19">
        <f t="shared" si="25"/>
        <v>133</v>
      </c>
      <c r="M338" s="93">
        <v>0.92361111111111116</v>
      </c>
      <c r="N338" s="19">
        <v>19</v>
      </c>
      <c r="O338" s="19">
        <v>5</v>
      </c>
      <c r="P338" s="19"/>
      <c r="Q338" s="19"/>
      <c r="R338" s="19">
        <v>24</v>
      </c>
      <c r="S338" s="19"/>
      <c r="T338" s="19"/>
      <c r="U338" s="120"/>
      <c r="V338" s="134">
        <f t="shared" si="26"/>
        <v>0.92361111111111116</v>
      </c>
      <c r="W338" s="128">
        <v>0.96530000000000005</v>
      </c>
      <c r="X338" s="15">
        <v>0.97219999999999995</v>
      </c>
      <c r="Y338" s="19">
        <v>24</v>
      </c>
      <c r="Z338" s="19">
        <v>21</v>
      </c>
      <c r="AA338" s="19">
        <v>21</v>
      </c>
      <c r="AB338" s="19">
        <v>22</v>
      </c>
      <c r="AC338" s="19">
        <v>22</v>
      </c>
      <c r="AD338" s="19">
        <v>23</v>
      </c>
      <c r="AE338" s="19" t="s">
        <v>500</v>
      </c>
      <c r="AF338" s="28">
        <v>24</v>
      </c>
      <c r="AG338" s="56">
        <v>26.750602000000001</v>
      </c>
      <c r="AH338" s="9">
        <v>-81.440664999999996</v>
      </c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88"/>
      <c r="AY338" s="88"/>
      <c r="AZ338" s="88"/>
      <c r="BA338" s="88"/>
      <c r="BB338" s="88"/>
      <c r="BC338" s="88"/>
      <c r="BD338" s="88"/>
      <c r="BE338" s="88"/>
      <c r="BF338" s="88"/>
      <c r="BG338" s="88"/>
    </row>
    <row r="339" spans="1:59" ht="13.8" thickTop="1" x14ac:dyDescent="0.25">
      <c r="A339" s="29">
        <v>2382</v>
      </c>
      <c r="B339" s="12" t="s">
        <v>782</v>
      </c>
      <c r="C339" s="9" t="s">
        <v>3144</v>
      </c>
      <c r="D339" s="9" t="s">
        <v>2280</v>
      </c>
      <c r="E339" s="12" t="s">
        <v>791</v>
      </c>
      <c r="F339" s="13" t="s">
        <v>2788</v>
      </c>
      <c r="G339" s="12" t="s">
        <v>9</v>
      </c>
      <c r="H339" s="12" t="s">
        <v>37</v>
      </c>
      <c r="I339" s="12">
        <v>1</v>
      </c>
      <c r="J339" s="12">
        <v>90</v>
      </c>
      <c r="K339" s="12">
        <f t="shared" si="24"/>
        <v>540</v>
      </c>
      <c r="L339" s="12">
        <f t="shared" si="25"/>
        <v>540</v>
      </c>
      <c r="M339" s="60">
        <v>1</v>
      </c>
      <c r="N339" s="12">
        <v>0</v>
      </c>
      <c r="O339" s="12">
        <v>90</v>
      </c>
      <c r="P339" s="12">
        <v>72</v>
      </c>
      <c r="Q339" s="12">
        <v>18</v>
      </c>
      <c r="R339" s="12"/>
      <c r="S339" s="12"/>
      <c r="T339" s="12">
        <v>5</v>
      </c>
      <c r="U339" s="121"/>
      <c r="V339" s="8">
        <f t="shared" si="26"/>
        <v>1</v>
      </c>
      <c r="W339" s="10">
        <v>0.99629999999999996</v>
      </c>
      <c r="X339" s="13">
        <v>0.99260000000000004</v>
      </c>
      <c r="Y339" s="12">
        <v>90</v>
      </c>
      <c r="Z339" s="12">
        <v>90</v>
      </c>
      <c r="AA339" s="12">
        <v>90</v>
      </c>
      <c r="AB339" s="12">
        <v>90</v>
      </c>
      <c r="AC339" s="12">
        <v>90</v>
      </c>
      <c r="AD339" s="12">
        <v>90</v>
      </c>
      <c r="AE339" s="12" t="s">
        <v>628</v>
      </c>
      <c r="AF339" s="30"/>
      <c r="AG339" s="56">
        <v>28.436733</v>
      </c>
      <c r="AH339" s="9">
        <v>-82.544618</v>
      </c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V339" s="88"/>
      <c r="AW339" s="88"/>
      <c r="AX339" s="88"/>
      <c r="AY339" s="88"/>
      <c r="AZ339" s="88"/>
      <c r="BA339" s="88"/>
      <c r="BB339" s="88"/>
      <c r="BC339" s="88"/>
      <c r="BD339" s="88"/>
      <c r="BE339" s="88"/>
      <c r="BF339" s="88"/>
      <c r="BG339" s="88"/>
    </row>
    <row r="340" spans="1:59" x14ac:dyDescent="0.25">
      <c r="A340" s="25">
        <v>2437</v>
      </c>
      <c r="B340" s="9" t="s">
        <v>782</v>
      </c>
      <c r="C340" s="9" t="s">
        <v>3144</v>
      </c>
      <c r="D340" s="9" t="s">
        <v>2280</v>
      </c>
      <c r="E340" s="9" t="s">
        <v>793</v>
      </c>
      <c r="F340" s="14" t="s">
        <v>3043</v>
      </c>
      <c r="G340" s="9" t="s">
        <v>9</v>
      </c>
      <c r="H340" s="9" t="s">
        <v>37</v>
      </c>
      <c r="I340" s="9">
        <v>1</v>
      </c>
      <c r="J340" s="9">
        <v>60</v>
      </c>
      <c r="K340" s="9">
        <f t="shared" si="24"/>
        <v>360</v>
      </c>
      <c r="L340" s="9">
        <f t="shared" si="25"/>
        <v>355</v>
      </c>
      <c r="M340" s="48">
        <v>0.98611111111111116</v>
      </c>
      <c r="N340" s="9">
        <v>0</v>
      </c>
      <c r="O340" s="9">
        <v>60</v>
      </c>
      <c r="P340" s="9">
        <v>48</v>
      </c>
      <c r="Q340" s="9">
        <v>12</v>
      </c>
      <c r="R340" s="9"/>
      <c r="S340" s="9"/>
      <c r="T340" s="9">
        <v>3</v>
      </c>
      <c r="U340" s="55"/>
      <c r="V340" s="131">
        <f t="shared" si="26"/>
        <v>0.98611111111111116</v>
      </c>
      <c r="W340" s="125">
        <v>0.98609999999999998</v>
      </c>
      <c r="X340" s="14">
        <v>0.9778</v>
      </c>
      <c r="Y340" s="9">
        <v>60</v>
      </c>
      <c r="Z340" s="9">
        <v>60</v>
      </c>
      <c r="AA340" s="9">
        <v>59</v>
      </c>
      <c r="AB340" s="9">
        <v>60</v>
      </c>
      <c r="AC340" s="9">
        <v>58</v>
      </c>
      <c r="AD340" s="9">
        <v>58</v>
      </c>
      <c r="AE340" s="9" t="s">
        <v>340</v>
      </c>
      <c r="AF340" s="26"/>
      <c r="AG340" s="56">
        <v>28.538</v>
      </c>
      <c r="AH340" s="9">
        <v>-82.399000000000001</v>
      </c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  <c r="AW340" s="88"/>
      <c r="AX340" s="88"/>
      <c r="AY340" s="88"/>
      <c r="AZ340" s="88"/>
      <c r="BA340" s="88"/>
      <c r="BB340" s="88"/>
      <c r="BC340" s="88"/>
      <c r="BD340" s="88"/>
      <c r="BE340" s="88"/>
      <c r="BF340" s="88"/>
      <c r="BG340" s="88"/>
    </row>
    <row r="341" spans="1:59" x14ac:dyDescent="0.25">
      <c r="A341" s="25">
        <v>650</v>
      </c>
      <c r="B341" s="9" t="s">
        <v>782</v>
      </c>
      <c r="C341" s="9" t="s">
        <v>3144</v>
      </c>
      <c r="D341" s="9" t="s">
        <v>2280</v>
      </c>
      <c r="E341" s="9" t="s">
        <v>800</v>
      </c>
      <c r="F341" s="14" t="s">
        <v>3054</v>
      </c>
      <c r="G341" s="9" t="s">
        <v>9</v>
      </c>
      <c r="H341" s="9" t="s">
        <v>37</v>
      </c>
      <c r="I341" s="9">
        <v>1</v>
      </c>
      <c r="J341" s="9">
        <v>24</v>
      </c>
      <c r="K341" s="9">
        <f t="shared" si="24"/>
        <v>144</v>
      </c>
      <c r="L341" s="9">
        <f t="shared" si="25"/>
        <v>135</v>
      </c>
      <c r="M341" s="48">
        <v>0.9375</v>
      </c>
      <c r="N341" s="9">
        <v>0</v>
      </c>
      <c r="O341" s="9">
        <v>24</v>
      </c>
      <c r="P341" s="9">
        <v>24</v>
      </c>
      <c r="Q341" s="9">
        <v>4</v>
      </c>
      <c r="R341" s="9"/>
      <c r="S341" s="9"/>
      <c r="T341" s="9"/>
      <c r="U341" s="55"/>
      <c r="V341" s="131">
        <f t="shared" si="26"/>
        <v>0.9375</v>
      </c>
      <c r="W341" s="125">
        <v>0.92359999999999998</v>
      </c>
      <c r="X341" s="14">
        <v>0.875</v>
      </c>
      <c r="Y341" s="9">
        <v>24</v>
      </c>
      <c r="Z341" s="9">
        <v>23</v>
      </c>
      <c r="AA341" s="9">
        <v>22</v>
      </c>
      <c r="AB341" s="9">
        <v>22</v>
      </c>
      <c r="AC341" s="9">
        <v>21</v>
      </c>
      <c r="AD341" s="9">
        <v>23</v>
      </c>
      <c r="AE341" s="9" t="s">
        <v>802</v>
      </c>
      <c r="AF341" s="26">
        <v>14</v>
      </c>
      <c r="AG341" s="56">
        <v>28.485099999999999</v>
      </c>
      <c r="AH341" s="9">
        <v>-82.5428</v>
      </c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V341" s="88"/>
      <c r="AW341" s="88"/>
      <c r="AX341" s="88"/>
      <c r="AY341" s="88"/>
      <c r="AZ341" s="88"/>
      <c r="BA341" s="88"/>
      <c r="BB341" s="88"/>
      <c r="BC341" s="88"/>
      <c r="BD341" s="88"/>
      <c r="BE341" s="88"/>
      <c r="BF341" s="88"/>
      <c r="BG341" s="88"/>
    </row>
    <row r="342" spans="1:59" x14ac:dyDescent="0.25">
      <c r="A342" s="25">
        <v>2958</v>
      </c>
      <c r="B342" s="9" t="s">
        <v>782</v>
      </c>
      <c r="C342" s="9" t="s">
        <v>3147</v>
      </c>
      <c r="D342" s="9" t="s">
        <v>2281</v>
      </c>
      <c r="E342" s="9" t="s">
        <v>789</v>
      </c>
      <c r="F342" s="14" t="s">
        <v>2654</v>
      </c>
      <c r="G342" s="9" t="s">
        <v>9</v>
      </c>
      <c r="H342" s="9" t="s">
        <v>42</v>
      </c>
      <c r="I342" s="9">
        <v>1</v>
      </c>
      <c r="J342" s="9">
        <v>92</v>
      </c>
      <c r="K342" s="9">
        <f t="shared" si="24"/>
        <v>0</v>
      </c>
      <c r="L342" s="9">
        <f t="shared" si="25"/>
        <v>0</v>
      </c>
      <c r="M342" s="42">
        <v>0</v>
      </c>
      <c r="N342" s="9"/>
      <c r="O342" s="9">
        <v>92</v>
      </c>
      <c r="P342" s="9">
        <v>74</v>
      </c>
      <c r="Q342" s="9">
        <v>18</v>
      </c>
      <c r="R342" s="9"/>
      <c r="S342" s="9"/>
      <c r="T342" s="9">
        <v>5</v>
      </c>
      <c r="U342" s="55"/>
      <c r="V342" s="131"/>
      <c r="W342" s="125"/>
      <c r="X342" s="14"/>
      <c r="Y342" s="9"/>
      <c r="Z342" s="9"/>
      <c r="AA342" s="9"/>
      <c r="AB342" s="9"/>
      <c r="AC342" s="9"/>
      <c r="AD342" s="9"/>
      <c r="AE342" s="9"/>
      <c r="AF342" s="26"/>
      <c r="AG342" s="56">
        <v>28.450707999999999</v>
      </c>
      <c r="AH342" s="9">
        <v>-82.588103000000004</v>
      </c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  <c r="AW342" s="88"/>
      <c r="AX342" s="88"/>
      <c r="AY342" s="88"/>
      <c r="AZ342" s="88"/>
      <c r="BA342" s="88"/>
      <c r="BB342" s="88"/>
      <c r="BC342" s="88"/>
      <c r="BD342" s="88"/>
      <c r="BE342" s="88"/>
      <c r="BF342" s="88"/>
      <c r="BG342" s="88"/>
    </row>
    <row r="343" spans="1:59" x14ac:dyDescent="0.25">
      <c r="A343" s="25">
        <v>2629</v>
      </c>
      <c r="B343" s="9" t="s">
        <v>782</v>
      </c>
      <c r="C343" s="9" t="s">
        <v>3145</v>
      </c>
      <c r="D343" s="9" t="s">
        <v>2286</v>
      </c>
      <c r="E343" s="9" t="s">
        <v>808</v>
      </c>
      <c r="F343" s="14" t="s">
        <v>2644</v>
      </c>
      <c r="G343" s="9" t="s">
        <v>194</v>
      </c>
      <c r="H343" s="9" t="s">
        <v>37</v>
      </c>
      <c r="I343" s="9">
        <v>1</v>
      </c>
      <c r="J343" s="9">
        <v>103</v>
      </c>
      <c r="K343" s="9">
        <f t="shared" si="24"/>
        <v>618</v>
      </c>
      <c r="L343" s="9">
        <f t="shared" si="25"/>
        <v>602</v>
      </c>
      <c r="M343" s="48">
        <v>0.97411003236245952</v>
      </c>
      <c r="N343" s="9">
        <v>9</v>
      </c>
      <c r="O343" s="9">
        <v>94</v>
      </c>
      <c r="P343" s="9">
        <v>83</v>
      </c>
      <c r="Q343" s="9">
        <v>20</v>
      </c>
      <c r="R343" s="9"/>
      <c r="S343" s="9"/>
      <c r="T343" s="9">
        <v>6</v>
      </c>
      <c r="U343" s="55"/>
      <c r="V343" s="131">
        <f t="shared" ref="V343:V353" si="27">(Y343+Z343+AA343+AB343+AC343+AD343)/(J343*COUNTA(Y343,Z343,AA343,AB343,AC343,AD343))</f>
        <v>0.97411003236245952</v>
      </c>
      <c r="W343" s="125">
        <v>0.90449999999999997</v>
      </c>
      <c r="X343" s="14"/>
      <c r="Y343" s="9">
        <v>100</v>
      </c>
      <c r="Z343" s="9">
        <v>101</v>
      </c>
      <c r="AA343" s="9">
        <v>102</v>
      </c>
      <c r="AB343" s="9">
        <v>101</v>
      </c>
      <c r="AC343" s="9">
        <v>100</v>
      </c>
      <c r="AD343" s="9">
        <v>98</v>
      </c>
      <c r="AE343" s="9"/>
      <c r="AF343" s="26"/>
      <c r="AG343" s="56">
        <v>28.535722</v>
      </c>
      <c r="AH343" s="9">
        <v>-82.521028000000001</v>
      </c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V343" s="88"/>
      <c r="AW343" s="88"/>
      <c r="AX343" s="88"/>
      <c r="AY343" s="88"/>
      <c r="AZ343" s="88"/>
      <c r="BA343" s="88"/>
      <c r="BB343" s="88"/>
      <c r="BC343" s="88"/>
      <c r="BD343" s="88"/>
      <c r="BE343" s="88"/>
      <c r="BF343" s="88"/>
      <c r="BG343" s="88"/>
    </row>
    <row r="344" spans="1:59" x14ac:dyDescent="0.25">
      <c r="A344" s="25">
        <v>1021</v>
      </c>
      <c r="B344" s="9" t="s">
        <v>782</v>
      </c>
      <c r="C344" s="9" t="s">
        <v>3146</v>
      </c>
      <c r="D344" s="9" t="s">
        <v>2282</v>
      </c>
      <c r="E344" s="9" t="s">
        <v>783</v>
      </c>
      <c r="F344" s="14" t="s">
        <v>2903</v>
      </c>
      <c r="G344" s="9" t="s">
        <v>10</v>
      </c>
      <c r="H344" s="9" t="s">
        <v>37</v>
      </c>
      <c r="I344" s="9">
        <v>1</v>
      </c>
      <c r="J344" s="9">
        <v>192</v>
      </c>
      <c r="K344" s="9">
        <f t="shared" si="24"/>
        <v>1152</v>
      </c>
      <c r="L344" s="9">
        <f t="shared" si="25"/>
        <v>1120</v>
      </c>
      <c r="M344" s="48">
        <v>0.97222222222222221</v>
      </c>
      <c r="N344" s="9">
        <v>0</v>
      </c>
      <c r="O344" s="9">
        <v>192</v>
      </c>
      <c r="P344" s="9"/>
      <c r="Q344" s="9">
        <v>192</v>
      </c>
      <c r="R344" s="9"/>
      <c r="S344" s="9"/>
      <c r="T344" s="9"/>
      <c r="U344" s="55"/>
      <c r="V344" s="131">
        <f t="shared" si="27"/>
        <v>0.97222222222222221</v>
      </c>
      <c r="W344" s="125">
        <v>0.95399999999999996</v>
      </c>
      <c r="X344" s="14">
        <v>0.96009999999999995</v>
      </c>
      <c r="Y344" s="9">
        <v>190</v>
      </c>
      <c r="Z344" s="9">
        <v>185</v>
      </c>
      <c r="AA344" s="9">
        <v>186</v>
      </c>
      <c r="AB344" s="9">
        <v>186</v>
      </c>
      <c r="AC344" s="9">
        <v>188</v>
      </c>
      <c r="AD344" s="9">
        <v>185</v>
      </c>
      <c r="AE344" s="9" t="s">
        <v>50</v>
      </c>
      <c r="AF344" s="26"/>
      <c r="AG344" s="56">
        <v>28.496300000000002</v>
      </c>
      <c r="AH344" s="9">
        <v>-82.597399999999993</v>
      </c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  <c r="AW344" s="88"/>
      <c r="AX344" s="88"/>
      <c r="AY344" s="88"/>
      <c r="AZ344" s="88"/>
      <c r="BA344" s="88"/>
      <c r="BB344" s="88"/>
      <c r="BC344" s="88"/>
      <c r="BD344" s="88"/>
      <c r="BE344" s="88"/>
      <c r="BF344" s="88"/>
      <c r="BG344" s="88"/>
    </row>
    <row r="345" spans="1:59" x14ac:dyDescent="0.25">
      <c r="A345" s="25">
        <v>1591</v>
      </c>
      <c r="B345" s="9" t="s">
        <v>782</v>
      </c>
      <c r="C345" s="9" t="s">
        <v>3146</v>
      </c>
      <c r="D345" s="9" t="s">
        <v>2282</v>
      </c>
      <c r="E345" s="9" t="s">
        <v>785</v>
      </c>
      <c r="F345" s="14" t="s">
        <v>2904</v>
      </c>
      <c r="G345" s="9" t="s">
        <v>10</v>
      </c>
      <c r="H345" s="9" t="s">
        <v>37</v>
      </c>
      <c r="I345" s="9">
        <v>1</v>
      </c>
      <c r="J345" s="9">
        <v>160</v>
      </c>
      <c r="K345" s="9">
        <f t="shared" si="24"/>
        <v>960</v>
      </c>
      <c r="L345" s="9">
        <f t="shared" si="25"/>
        <v>925</v>
      </c>
      <c r="M345" s="48">
        <v>0.96354166666666663</v>
      </c>
      <c r="N345" s="9">
        <v>0</v>
      </c>
      <c r="O345" s="9">
        <v>160</v>
      </c>
      <c r="P345" s="9"/>
      <c r="Q345" s="9">
        <v>160</v>
      </c>
      <c r="R345" s="9"/>
      <c r="S345" s="9"/>
      <c r="T345" s="9"/>
      <c r="U345" s="55"/>
      <c r="V345" s="131">
        <f t="shared" si="27"/>
        <v>0.96354166666666663</v>
      </c>
      <c r="W345" s="125">
        <v>0.91459999999999997</v>
      </c>
      <c r="X345" s="14">
        <v>0.98329999999999995</v>
      </c>
      <c r="Y345" s="9">
        <v>153</v>
      </c>
      <c r="Z345" s="9">
        <v>157</v>
      </c>
      <c r="AA345" s="9">
        <v>156</v>
      </c>
      <c r="AB345" s="9">
        <v>154</v>
      </c>
      <c r="AC345" s="9">
        <v>153</v>
      </c>
      <c r="AD345" s="9">
        <v>152</v>
      </c>
      <c r="AE345" s="9" t="s">
        <v>104</v>
      </c>
      <c r="AF345" s="26"/>
      <c r="AG345" s="56">
        <v>28.533200000000001</v>
      </c>
      <c r="AH345" s="9">
        <v>-82.389700000000005</v>
      </c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88"/>
      <c r="AZ345" s="88"/>
      <c r="BA345" s="88"/>
      <c r="BB345" s="88"/>
      <c r="BC345" s="88"/>
      <c r="BD345" s="88"/>
      <c r="BE345" s="88"/>
      <c r="BF345" s="88"/>
      <c r="BG345" s="88"/>
    </row>
    <row r="346" spans="1:59" x14ac:dyDescent="0.25">
      <c r="A346" s="25">
        <v>2019</v>
      </c>
      <c r="B346" s="9" t="s">
        <v>782</v>
      </c>
      <c r="C346" s="9" t="s">
        <v>3146</v>
      </c>
      <c r="D346" s="9" t="s">
        <v>2282</v>
      </c>
      <c r="E346" s="9" t="s">
        <v>794</v>
      </c>
      <c r="F346" s="14" t="s">
        <v>2905</v>
      </c>
      <c r="G346" s="9" t="s">
        <v>10</v>
      </c>
      <c r="H346" s="9" t="s">
        <v>37</v>
      </c>
      <c r="I346" s="9">
        <v>1</v>
      </c>
      <c r="J346" s="9">
        <v>160</v>
      </c>
      <c r="K346" s="9">
        <f t="shared" si="24"/>
        <v>960</v>
      </c>
      <c r="L346" s="9">
        <f t="shared" si="25"/>
        <v>941</v>
      </c>
      <c r="M346" s="48">
        <v>0.98020833333333335</v>
      </c>
      <c r="N346" s="9">
        <v>0</v>
      </c>
      <c r="O346" s="9">
        <v>160</v>
      </c>
      <c r="P346" s="9"/>
      <c r="Q346" s="9">
        <v>160</v>
      </c>
      <c r="R346" s="9"/>
      <c r="S346" s="9"/>
      <c r="T346" s="9"/>
      <c r="U346" s="55"/>
      <c r="V346" s="131">
        <f t="shared" si="27"/>
        <v>0.98020833333333335</v>
      </c>
      <c r="W346" s="125">
        <v>0.97499999999999998</v>
      </c>
      <c r="X346" s="14">
        <v>0.98650000000000004</v>
      </c>
      <c r="Y346" s="9">
        <v>156</v>
      </c>
      <c r="Z346" s="9">
        <v>158</v>
      </c>
      <c r="AA346" s="9">
        <v>155</v>
      </c>
      <c r="AB346" s="9">
        <v>159</v>
      </c>
      <c r="AC346" s="9">
        <v>155</v>
      </c>
      <c r="AD346" s="9">
        <v>158</v>
      </c>
      <c r="AE346" s="9" t="s">
        <v>104</v>
      </c>
      <c r="AF346" s="26"/>
      <c r="AG346" s="56">
        <v>28.493162999999999</v>
      </c>
      <c r="AH346" s="9">
        <v>-82.544263999999998</v>
      </c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88"/>
      <c r="AZ346" s="88"/>
      <c r="BA346" s="88"/>
      <c r="BB346" s="88"/>
      <c r="BC346" s="88"/>
      <c r="BD346" s="88"/>
      <c r="BE346" s="88"/>
      <c r="BF346" s="88"/>
      <c r="BG346" s="88"/>
    </row>
    <row r="347" spans="1:59" x14ac:dyDescent="0.25">
      <c r="A347" s="25">
        <v>1446</v>
      </c>
      <c r="B347" s="9" t="s">
        <v>782</v>
      </c>
      <c r="C347" s="9" t="s">
        <v>3146</v>
      </c>
      <c r="D347" s="9" t="s">
        <v>2282</v>
      </c>
      <c r="E347" s="9" t="s">
        <v>796</v>
      </c>
      <c r="F347" s="14" t="s">
        <v>2651</v>
      </c>
      <c r="G347" s="9" t="s">
        <v>10</v>
      </c>
      <c r="H347" s="9" t="s">
        <v>37</v>
      </c>
      <c r="I347" s="9">
        <v>1</v>
      </c>
      <c r="J347" s="9">
        <v>128</v>
      </c>
      <c r="K347" s="9">
        <f t="shared" si="24"/>
        <v>768</v>
      </c>
      <c r="L347" s="9">
        <f t="shared" si="25"/>
        <v>719</v>
      </c>
      <c r="M347" s="48">
        <v>0.93619791666666663</v>
      </c>
      <c r="N347" s="9">
        <v>0</v>
      </c>
      <c r="O347" s="9">
        <v>128</v>
      </c>
      <c r="P347" s="9"/>
      <c r="Q347" s="9">
        <v>128</v>
      </c>
      <c r="R347" s="9"/>
      <c r="S347" s="9"/>
      <c r="T347" s="9"/>
      <c r="U347" s="55"/>
      <c r="V347" s="131">
        <f t="shared" si="27"/>
        <v>0.93619791666666663</v>
      </c>
      <c r="W347" s="125">
        <v>0.97009999999999996</v>
      </c>
      <c r="X347" s="14">
        <v>0.9466</v>
      </c>
      <c r="Y347" s="9">
        <v>126</v>
      </c>
      <c r="Z347" s="9">
        <v>118</v>
      </c>
      <c r="AA347" s="9">
        <v>116</v>
      </c>
      <c r="AB347" s="9">
        <v>121</v>
      </c>
      <c r="AC347" s="9">
        <v>119</v>
      </c>
      <c r="AD347" s="9">
        <v>119</v>
      </c>
      <c r="AE347" s="9" t="s">
        <v>180</v>
      </c>
      <c r="AF347" s="26"/>
      <c r="AG347" s="56">
        <v>28.456900000000001</v>
      </c>
      <c r="AH347" s="9">
        <v>-82.634699999999995</v>
      </c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V347" s="88"/>
      <c r="AW347" s="88"/>
      <c r="AX347" s="88"/>
      <c r="AY347" s="88"/>
      <c r="AZ347" s="88"/>
      <c r="BA347" s="88"/>
      <c r="BB347" s="88"/>
      <c r="BC347" s="88"/>
      <c r="BD347" s="88"/>
      <c r="BE347" s="88"/>
      <c r="BF347" s="88"/>
      <c r="BG347" s="88"/>
    </row>
    <row r="348" spans="1:59" x14ac:dyDescent="0.25">
      <c r="A348" s="25">
        <v>543</v>
      </c>
      <c r="B348" s="9" t="s">
        <v>782</v>
      </c>
      <c r="C348" s="9" t="s">
        <v>3146</v>
      </c>
      <c r="D348" s="9" t="s">
        <v>2282</v>
      </c>
      <c r="E348" s="9" t="s">
        <v>797</v>
      </c>
      <c r="F348" s="14" t="s">
        <v>2656</v>
      </c>
      <c r="G348" s="9" t="s">
        <v>10</v>
      </c>
      <c r="H348" s="9" t="s">
        <v>37</v>
      </c>
      <c r="I348" s="9">
        <v>1</v>
      </c>
      <c r="J348" s="9">
        <v>44</v>
      </c>
      <c r="K348" s="9">
        <f t="shared" si="24"/>
        <v>264</v>
      </c>
      <c r="L348" s="9">
        <f t="shared" si="25"/>
        <v>258</v>
      </c>
      <c r="M348" s="48">
        <v>0.97727272727272729</v>
      </c>
      <c r="N348" s="9">
        <v>0</v>
      </c>
      <c r="O348" s="9">
        <v>44</v>
      </c>
      <c r="P348" s="9"/>
      <c r="Q348" s="9">
        <v>44</v>
      </c>
      <c r="R348" s="9"/>
      <c r="S348" s="9"/>
      <c r="T348" s="9"/>
      <c r="U348" s="55"/>
      <c r="V348" s="131">
        <f t="shared" si="27"/>
        <v>0.97727272727272729</v>
      </c>
      <c r="W348" s="125">
        <v>0.90910000000000002</v>
      </c>
      <c r="X348" s="14">
        <v>0.95450000000000002</v>
      </c>
      <c r="Y348" s="9">
        <v>43</v>
      </c>
      <c r="Z348" s="9">
        <v>43</v>
      </c>
      <c r="AA348" s="9">
        <v>43</v>
      </c>
      <c r="AB348" s="9">
        <v>43</v>
      </c>
      <c r="AC348" s="9">
        <v>43</v>
      </c>
      <c r="AD348" s="9">
        <v>43</v>
      </c>
      <c r="AE348" s="9" t="s">
        <v>798</v>
      </c>
      <c r="AF348" s="26">
        <v>38</v>
      </c>
      <c r="AG348" s="56">
        <v>28.549600000000002</v>
      </c>
      <c r="AH348" s="9">
        <v>-82.4041</v>
      </c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88"/>
      <c r="AZ348" s="88"/>
      <c r="BA348" s="88"/>
      <c r="BB348" s="88"/>
      <c r="BC348" s="88"/>
      <c r="BD348" s="88"/>
      <c r="BE348" s="88"/>
      <c r="BF348" s="88"/>
      <c r="BG348" s="88"/>
    </row>
    <row r="349" spans="1:59" x14ac:dyDescent="0.25">
      <c r="A349" s="25">
        <v>544</v>
      </c>
      <c r="B349" s="9" t="s">
        <v>782</v>
      </c>
      <c r="C349" s="9" t="s">
        <v>3146</v>
      </c>
      <c r="D349" s="9" t="s">
        <v>2282</v>
      </c>
      <c r="E349" s="9" t="s">
        <v>799</v>
      </c>
      <c r="F349" s="14" t="s">
        <v>2661</v>
      </c>
      <c r="G349" s="9" t="s">
        <v>10</v>
      </c>
      <c r="H349" s="9" t="s">
        <v>37</v>
      </c>
      <c r="I349" s="9">
        <v>1</v>
      </c>
      <c r="J349" s="9">
        <v>15</v>
      </c>
      <c r="K349" s="9">
        <f t="shared" si="24"/>
        <v>90</v>
      </c>
      <c r="L349" s="9">
        <f t="shared" si="25"/>
        <v>90</v>
      </c>
      <c r="M349" s="48">
        <v>1.1666666666666667</v>
      </c>
      <c r="N349" s="9">
        <v>0</v>
      </c>
      <c r="O349" s="9">
        <v>15</v>
      </c>
      <c r="P349" s="9"/>
      <c r="Q349" s="9">
        <v>15</v>
      </c>
      <c r="R349" s="9"/>
      <c r="S349" s="9"/>
      <c r="T349" s="9"/>
      <c r="U349" s="55"/>
      <c r="V349" s="131">
        <f t="shared" si="27"/>
        <v>1</v>
      </c>
      <c r="W349" s="125">
        <v>0.93330000000000002</v>
      </c>
      <c r="X349" s="14">
        <v>0.9667</v>
      </c>
      <c r="Y349" s="9">
        <v>15</v>
      </c>
      <c r="Z349" s="9">
        <v>15</v>
      </c>
      <c r="AA349" s="9">
        <v>15</v>
      </c>
      <c r="AB349" s="9">
        <v>15</v>
      </c>
      <c r="AC349" s="9">
        <v>15</v>
      </c>
      <c r="AD349" s="9">
        <v>15</v>
      </c>
      <c r="AE349" s="9" t="s">
        <v>798</v>
      </c>
      <c r="AF349" s="26">
        <v>10</v>
      </c>
      <c r="AG349" s="56">
        <v>28.549600000000002</v>
      </c>
      <c r="AH349" s="9">
        <v>-82.4041</v>
      </c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V349" s="88"/>
      <c r="AW349" s="88"/>
      <c r="AX349" s="88"/>
      <c r="AY349" s="88"/>
      <c r="AZ349" s="88"/>
      <c r="BA349" s="88"/>
      <c r="BB349" s="88"/>
      <c r="BC349" s="88"/>
      <c r="BD349" s="88"/>
      <c r="BE349" s="88"/>
      <c r="BF349" s="88"/>
      <c r="BG349" s="88"/>
    </row>
    <row r="350" spans="1:59" x14ac:dyDescent="0.25">
      <c r="A350" s="25">
        <v>1142</v>
      </c>
      <c r="B350" s="9" t="s">
        <v>782</v>
      </c>
      <c r="C350" s="9" t="s">
        <v>3146</v>
      </c>
      <c r="D350" s="9" t="s">
        <v>2282</v>
      </c>
      <c r="E350" s="9" t="s">
        <v>803</v>
      </c>
      <c r="F350" s="14" t="s">
        <v>2906</v>
      </c>
      <c r="G350" s="9" t="s">
        <v>10</v>
      </c>
      <c r="H350" s="9" t="s">
        <v>37</v>
      </c>
      <c r="I350" s="9">
        <v>1</v>
      </c>
      <c r="J350" s="9">
        <v>176</v>
      </c>
      <c r="K350" s="9">
        <f t="shared" si="24"/>
        <v>1056</v>
      </c>
      <c r="L350" s="9">
        <f t="shared" si="25"/>
        <v>1023</v>
      </c>
      <c r="M350" s="48">
        <v>0.96875</v>
      </c>
      <c r="N350" s="9">
        <v>0</v>
      </c>
      <c r="O350" s="9">
        <v>176</v>
      </c>
      <c r="P350" s="9"/>
      <c r="Q350" s="9">
        <v>176</v>
      </c>
      <c r="R350" s="9"/>
      <c r="S350" s="9"/>
      <c r="T350" s="9"/>
      <c r="U350" s="55"/>
      <c r="V350" s="131">
        <f t="shared" si="27"/>
        <v>0.96875</v>
      </c>
      <c r="W350" s="125">
        <v>0.9375</v>
      </c>
      <c r="X350" s="14">
        <v>0.95450000000000002</v>
      </c>
      <c r="Y350" s="9">
        <v>171</v>
      </c>
      <c r="Z350" s="9">
        <v>173</v>
      </c>
      <c r="AA350" s="9">
        <v>171</v>
      </c>
      <c r="AB350" s="9">
        <v>172</v>
      </c>
      <c r="AC350" s="9">
        <v>168</v>
      </c>
      <c r="AD350" s="9">
        <v>168</v>
      </c>
      <c r="AE350" s="9" t="s">
        <v>104</v>
      </c>
      <c r="AF350" s="26"/>
      <c r="AG350" s="56">
        <v>28.439800000000002</v>
      </c>
      <c r="AH350" s="9">
        <v>-82.544799999999995</v>
      </c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88"/>
      <c r="AZ350" s="88"/>
      <c r="BA350" s="88"/>
      <c r="BB350" s="88"/>
      <c r="BC350" s="88"/>
      <c r="BD350" s="88"/>
      <c r="BE350" s="88"/>
      <c r="BF350" s="88"/>
      <c r="BG350" s="88"/>
    </row>
    <row r="351" spans="1:59" x14ac:dyDescent="0.25">
      <c r="A351" s="25">
        <v>1596</v>
      </c>
      <c r="B351" s="9" t="s">
        <v>782</v>
      </c>
      <c r="C351" s="9" t="s">
        <v>3146</v>
      </c>
      <c r="D351" s="9" t="s">
        <v>2282</v>
      </c>
      <c r="E351" s="9" t="s">
        <v>805</v>
      </c>
      <c r="F351" s="14" t="s">
        <v>2904</v>
      </c>
      <c r="G351" s="9" t="s">
        <v>10</v>
      </c>
      <c r="H351" s="9" t="s">
        <v>37</v>
      </c>
      <c r="I351" s="9">
        <v>1</v>
      </c>
      <c r="J351" s="9">
        <v>88</v>
      </c>
      <c r="K351" s="9">
        <f t="shared" si="24"/>
        <v>528</v>
      </c>
      <c r="L351" s="9">
        <f t="shared" si="25"/>
        <v>519</v>
      </c>
      <c r="M351" s="48">
        <v>0.98295454545454541</v>
      </c>
      <c r="N351" s="9">
        <v>0</v>
      </c>
      <c r="O351" s="9">
        <v>88</v>
      </c>
      <c r="P351" s="9"/>
      <c r="Q351" s="9">
        <v>88</v>
      </c>
      <c r="R351" s="9"/>
      <c r="S351" s="9"/>
      <c r="T351" s="9"/>
      <c r="U351" s="55"/>
      <c r="V351" s="131">
        <f t="shared" si="27"/>
        <v>0.98295454545454541</v>
      </c>
      <c r="W351" s="125">
        <v>0.96589999999999998</v>
      </c>
      <c r="X351" s="14">
        <v>0.96589999999999998</v>
      </c>
      <c r="Y351" s="9">
        <v>85</v>
      </c>
      <c r="Z351" s="9">
        <v>86</v>
      </c>
      <c r="AA351" s="9">
        <v>88</v>
      </c>
      <c r="AB351" s="9">
        <v>85</v>
      </c>
      <c r="AC351" s="9">
        <v>88</v>
      </c>
      <c r="AD351" s="9">
        <v>87</v>
      </c>
      <c r="AE351" s="9" t="s">
        <v>104</v>
      </c>
      <c r="AF351" s="26"/>
      <c r="AG351" s="56">
        <v>28.443200000000001</v>
      </c>
      <c r="AH351" s="9">
        <v>-82.548699999999997</v>
      </c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88"/>
      <c r="AZ351" s="88"/>
      <c r="BA351" s="88"/>
      <c r="BB351" s="88"/>
      <c r="BC351" s="88"/>
      <c r="BD351" s="88"/>
      <c r="BE351" s="88"/>
      <c r="BF351" s="88"/>
      <c r="BG351" s="88"/>
    </row>
    <row r="352" spans="1:59" x14ac:dyDescent="0.25">
      <c r="A352" s="25">
        <v>902</v>
      </c>
      <c r="B352" s="9" t="s">
        <v>782</v>
      </c>
      <c r="C352" s="9" t="s">
        <v>3146</v>
      </c>
      <c r="D352" s="9" t="s">
        <v>2282</v>
      </c>
      <c r="E352" s="9" t="s">
        <v>806</v>
      </c>
      <c r="F352" s="14" t="s">
        <v>2661</v>
      </c>
      <c r="G352" s="9" t="s">
        <v>10</v>
      </c>
      <c r="H352" s="9" t="s">
        <v>37</v>
      </c>
      <c r="I352" s="9">
        <v>1</v>
      </c>
      <c r="J352" s="9">
        <v>36</v>
      </c>
      <c r="K352" s="9">
        <f t="shared" si="24"/>
        <v>216</v>
      </c>
      <c r="L352" s="9">
        <f t="shared" si="25"/>
        <v>212</v>
      </c>
      <c r="M352" s="48">
        <v>0.98148148148148151</v>
      </c>
      <c r="N352" s="9">
        <v>0</v>
      </c>
      <c r="O352" s="9">
        <v>36</v>
      </c>
      <c r="P352" s="9"/>
      <c r="Q352" s="9">
        <v>36</v>
      </c>
      <c r="R352" s="9"/>
      <c r="S352" s="9"/>
      <c r="T352" s="9"/>
      <c r="U352" s="55"/>
      <c r="V352" s="131">
        <f t="shared" si="27"/>
        <v>0.98148148148148151</v>
      </c>
      <c r="W352" s="125">
        <v>0.99539999999999995</v>
      </c>
      <c r="X352" s="14">
        <v>0.96760000000000002</v>
      </c>
      <c r="Y352" s="9">
        <v>36</v>
      </c>
      <c r="Z352" s="9">
        <v>36</v>
      </c>
      <c r="AA352" s="9">
        <v>35</v>
      </c>
      <c r="AB352" s="9">
        <v>35</v>
      </c>
      <c r="AC352" s="9">
        <v>35</v>
      </c>
      <c r="AD352" s="9">
        <v>35</v>
      </c>
      <c r="AE352" s="9" t="s">
        <v>96</v>
      </c>
      <c r="AF352" s="26">
        <v>29</v>
      </c>
      <c r="AG352" s="56">
        <v>28.543600000000001</v>
      </c>
      <c r="AH352" s="9">
        <v>-82.388300000000001</v>
      </c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88"/>
      <c r="AZ352" s="88"/>
      <c r="BA352" s="88"/>
      <c r="BB352" s="88"/>
      <c r="BC352" s="88"/>
      <c r="BD352" s="88"/>
      <c r="BE352" s="88"/>
      <c r="BF352" s="88"/>
      <c r="BG352" s="88"/>
    </row>
    <row r="353" spans="1:59" x14ac:dyDescent="0.25">
      <c r="A353" s="25">
        <v>2491</v>
      </c>
      <c r="B353" s="9" t="s">
        <v>782</v>
      </c>
      <c r="C353" s="9" t="s">
        <v>3146</v>
      </c>
      <c r="D353" s="9" t="s">
        <v>2282</v>
      </c>
      <c r="E353" s="9" t="s">
        <v>807</v>
      </c>
      <c r="F353" s="14" t="s">
        <v>3043</v>
      </c>
      <c r="G353" s="9" t="s">
        <v>10</v>
      </c>
      <c r="H353" s="9" t="s">
        <v>37</v>
      </c>
      <c r="I353" s="9">
        <v>1</v>
      </c>
      <c r="J353" s="9">
        <v>90</v>
      </c>
      <c r="K353" s="9">
        <f t="shared" si="24"/>
        <v>540</v>
      </c>
      <c r="L353" s="9">
        <f t="shared" si="25"/>
        <v>536</v>
      </c>
      <c r="M353" s="48">
        <v>0.99259259259259258</v>
      </c>
      <c r="N353" s="9">
        <v>0</v>
      </c>
      <c r="O353" s="9">
        <v>90</v>
      </c>
      <c r="P353" s="9"/>
      <c r="Q353" s="9">
        <v>90</v>
      </c>
      <c r="R353" s="9"/>
      <c r="S353" s="9"/>
      <c r="T353" s="9">
        <v>9</v>
      </c>
      <c r="U353" s="55"/>
      <c r="V353" s="131">
        <f t="shared" si="27"/>
        <v>0.99259259259259258</v>
      </c>
      <c r="W353" s="125">
        <v>0.98329999999999995</v>
      </c>
      <c r="X353" s="14">
        <v>0.99260000000000004</v>
      </c>
      <c r="Y353" s="9">
        <v>88</v>
      </c>
      <c r="Z353" s="9">
        <v>89</v>
      </c>
      <c r="AA353" s="9">
        <v>90</v>
      </c>
      <c r="AB353" s="9">
        <v>90</v>
      </c>
      <c r="AC353" s="9">
        <v>89</v>
      </c>
      <c r="AD353" s="9">
        <v>90</v>
      </c>
      <c r="AE353" s="9" t="s">
        <v>383</v>
      </c>
      <c r="AF353" s="26"/>
      <c r="AG353" s="56">
        <v>28.436</v>
      </c>
      <c r="AH353" s="9">
        <v>-82.543000000000006</v>
      </c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88"/>
      <c r="AZ353" s="88"/>
      <c r="BA353" s="88"/>
      <c r="BB353" s="88"/>
      <c r="BC353" s="88"/>
      <c r="BD353" s="88"/>
      <c r="BE353" s="88"/>
      <c r="BF353" s="88"/>
      <c r="BG353" s="88"/>
    </row>
    <row r="354" spans="1:59" x14ac:dyDescent="0.25">
      <c r="A354" s="25">
        <v>2753</v>
      </c>
      <c r="B354" s="9" t="s">
        <v>782</v>
      </c>
      <c r="C354" s="9" t="s">
        <v>3148</v>
      </c>
      <c r="D354" s="9" t="s">
        <v>2283</v>
      </c>
      <c r="E354" s="9" t="s">
        <v>787</v>
      </c>
      <c r="F354" s="14" t="s">
        <v>2646</v>
      </c>
      <c r="G354" s="9" t="s">
        <v>10</v>
      </c>
      <c r="H354" s="9" t="s">
        <v>42</v>
      </c>
      <c r="I354" s="9">
        <v>1</v>
      </c>
      <c r="J354" s="9">
        <v>96</v>
      </c>
      <c r="K354" s="9">
        <f t="shared" si="24"/>
        <v>0</v>
      </c>
      <c r="L354" s="9">
        <f t="shared" si="25"/>
        <v>0</v>
      </c>
      <c r="M354" s="42">
        <v>0</v>
      </c>
      <c r="N354" s="9">
        <v>0</v>
      </c>
      <c r="O354" s="9">
        <v>96</v>
      </c>
      <c r="P354" s="9"/>
      <c r="Q354" s="9">
        <v>96</v>
      </c>
      <c r="R354" s="9"/>
      <c r="S354" s="9"/>
      <c r="T354" s="9">
        <v>5</v>
      </c>
      <c r="U354" s="55"/>
      <c r="V354" s="131"/>
      <c r="W354" s="125"/>
      <c r="X354" s="14"/>
      <c r="Y354" s="9"/>
      <c r="Z354" s="9"/>
      <c r="AA354" s="9"/>
      <c r="AB354" s="9"/>
      <c r="AC354" s="9"/>
      <c r="AD354" s="9"/>
      <c r="AE354" s="9" t="s">
        <v>409</v>
      </c>
      <c r="AF354" s="26"/>
      <c r="AG354" s="56">
        <v>28.540908000000002</v>
      </c>
      <c r="AH354" s="9">
        <v>-82.390063999999995</v>
      </c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88"/>
      <c r="AZ354" s="88"/>
      <c r="BA354" s="88"/>
      <c r="BB354" s="88"/>
      <c r="BC354" s="88"/>
      <c r="BD354" s="88"/>
      <c r="BE354" s="88"/>
      <c r="BF354" s="88"/>
      <c r="BG354" s="88"/>
    </row>
    <row r="355" spans="1:59" x14ac:dyDescent="0.25">
      <c r="A355" s="25">
        <v>2894</v>
      </c>
      <c r="B355" s="9" t="s">
        <v>782</v>
      </c>
      <c r="C355" s="9" t="s">
        <v>3148</v>
      </c>
      <c r="D355" s="9" t="s">
        <v>2283</v>
      </c>
      <c r="E355" s="9" t="s">
        <v>788</v>
      </c>
      <c r="F355" s="14" t="s">
        <v>2657</v>
      </c>
      <c r="G355" s="9" t="s">
        <v>10</v>
      </c>
      <c r="H355" s="9" t="s">
        <v>42</v>
      </c>
      <c r="I355" s="9">
        <v>1</v>
      </c>
      <c r="J355" s="9">
        <v>104</v>
      </c>
      <c r="K355" s="9">
        <f t="shared" si="24"/>
        <v>0</v>
      </c>
      <c r="L355" s="9">
        <f t="shared" si="25"/>
        <v>0</v>
      </c>
      <c r="M355" s="42">
        <v>0</v>
      </c>
      <c r="N355" s="9"/>
      <c r="O355" s="9">
        <v>104</v>
      </c>
      <c r="P355" s="9"/>
      <c r="Q355" s="9">
        <v>104</v>
      </c>
      <c r="R355" s="9"/>
      <c r="S355" s="9"/>
      <c r="T355" s="9">
        <v>6</v>
      </c>
      <c r="U355" s="55"/>
      <c r="V355" s="131"/>
      <c r="W355" s="125"/>
      <c r="X355" s="14"/>
      <c r="Y355" s="9"/>
      <c r="Z355" s="9"/>
      <c r="AA355" s="9"/>
      <c r="AB355" s="9"/>
      <c r="AC355" s="9"/>
      <c r="AD355" s="9"/>
      <c r="AE355" s="9"/>
      <c r="AF355" s="26"/>
      <c r="AG355" s="56">
        <v>28.451574999999998</v>
      </c>
      <c r="AH355" s="9">
        <v>-82.584389000000002</v>
      </c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88"/>
      <c r="AZ355" s="88"/>
      <c r="BA355" s="88"/>
      <c r="BB355" s="88"/>
      <c r="BC355" s="88"/>
      <c r="BD355" s="88"/>
      <c r="BE355" s="88"/>
      <c r="BF355" s="88"/>
      <c r="BG355" s="88"/>
    </row>
    <row r="356" spans="1:59" ht="13.8" thickBot="1" x14ac:dyDescent="0.3">
      <c r="A356" s="40">
        <v>2908</v>
      </c>
      <c r="B356" s="34" t="s">
        <v>782</v>
      </c>
      <c r="C356" s="9" t="s">
        <v>3148</v>
      </c>
      <c r="D356" s="9" t="s">
        <v>2283</v>
      </c>
      <c r="E356" s="34" t="s">
        <v>790</v>
      </c>
      <c r="F356" s="17" t="s">
        <v>2877</v>
      </c>
      <c r="G356" s="34" t="s">
        <v>10</v>
      </c>
      <c r="H356" s="34" t="s">
        <v>42</v>
      </c>
      <c r="I356" s="34">
        <v>1</v>
      </c>
      <c r="J356" s="34">
        <v>94</v>
      </c>
      <c r="K356" s="34">
        <f t="shared" si="24"/>
        <v>0</v>
      </c>
      <c r="L356" s="34">
        <f t="shared" si="25"/>
        <v>0</v>
      </c>
      <c r="M356" s="85">
        <v>0</v>
      </c>
      <c r="N356" s="34"/>
      <c r="O356" s="34">
        <v>94</v>
      </c>
      <c r="P356" s="34"/>
      <c r="Q356" s="34">
        <v>94</v>
      </c>
      <c r="R356" s="34"/>
      <c r="S356" s="34"/>
      <c r="T356" s="34">
        <v>5</v>
      </c>
      <c r="U356" s="112"/>
      <c r="V356" s="132"/>
      <c r="W356" s="126"/>
      <c r="X356" s="17"/>
      <c r="Y356" s="34"/>
      <c r="Z356" s="34"/>
      <c r="AA356" s="34"/>
      <c r="AB356" s="34"/>
      <c r="AC356" s="34"/>
      <c r="AD356" s="34"/>
      <c r="AE356" s="34"/>
      <c r="AF356" s="41"/>
      <c r="AG356" s="56">
        <v>28.541716999999998</v>
      </c>
      <c r="AH356" s="9">
        <v>-82.391610999999997</v>
      </c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88"/>
      <c r="AZ356" s="88"/>
      <c r="BA356" s="88"/>
      <c r="BB356" s="88"/>
      <c r="BC356" s="88"/>
      <c r="BD356" s="88"/>
      <c r="BE356" s="88"/>
      <c r="BF356" s="88"/>
      <c r="BG356" s="88"/>
    </row>
    <row r="357" spans="1:59" ht="13.8" thickTop="1" x14ac:dyDescent="0.25">
      <c r="A357" s="103">
        <v>1326</v>
      </c>
      <c r="B357" s="89" t="s">
        <v>809</v>
      </c>
      <c r="C357" s="9" t="s">
        <v>3149</v>
      </c>
      <c r="D357" s="9" t="s">
        <v>2280</v>
      </c>
      <c r="E357" s="89" t="s">
        <v>814</v>
      </c>
      <c r="F357" s="90" t="s">
        <v>2789</v>
      </c>
      <c r="G357" s="89" t="s">
        <v>9</v>
      </c>
      <c r="H357" s="89" t="s">
        <v>37</v>
      </c>
      <c r="I357" s="89">
        <v>1</v>
      </c>
      <c r="J357" s="89">
        <v>122</v>
      </c>
      <c r="K357" s="89">
        <f t="shared" si="24"/>
        <v>732</v>
      </c>
      <c r="L357" s="89">
        <f t="shared" si="25"/>
        <v>716</v>
      </c>
      <c r="M357" s="91">
        <v>0.97814207650273222</v>
      </c>
      <c r="N357" s="89">
        <v>0</v>
      </c>
      <c r="O357" s="89">
        <v>122</v>
      </c>
      <c r="P357" s="89">
        <v>98</v>
      </c>
      <c r="Q357" s="89">
        <v>24</v>
      </c>
      <c r="R357" s="89"/>
      <c r="S357" s="89"/>
      <c r="T357" s="89"/>
      <c r="U357" s="119"/>
      <c r="V357" s="133">
        <f t="shared" ref="V357:V367" si="28">(Y357+Z357+AA357+AB357+AC357+AD357)/(J357*COUNTA(Y357,Z357,AA357,AB357,AC357,AD357))</f>
        <v>0.97814207650273222</v>
      </c>
      <c r="W357" s="127">
        <v>0.95079999999999998</v>
      </c>
      <c r="X357" s="90">
        <v>0.94950000000000001</v>
      </c>
      <c r="Y357" s="89">
        <v>118</v>
      </c>
      <c r="Z357" s="89">
        <v>119</v>
      </c>
      <c r="AA357" s="89">
        <v>119</v>
      </c>
      <c r="AB357" s="89">
        <v>119</v>
      </c>
      <c r="AC357" s="89">
        <v>120</v>
      </c>
      <c r="AD357" s="89">
        <v>121</v>
      </c>
      <c r="AE357" s="89" t="s">
        <v>816</v>
      </c>
      <c r="AF357" s="104"/>
      <c r="AG357" s="56">
        <v>27.488299999999999</v>
      </c>
      <c r="AH357" s="9">
        <v>-81.423699999999997</v>
      </c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88"/>
      <c r="AZ357" s="88"/>
      <c r="BA357" s="88"/>
      <c r="BB357" s="88"/>
      <c r="BC357" s="88"/>
      <c r="BD357" s="88"/>
      <c r="BE357" s="88"/>
      <c r="BF357" s="88"/>
      <c r="BG357" s="88"/>
    </row>
    <row r="358" spans="1:59" x14ac:dyDescent="0.25">
      <c r="A358" s="25">
        <v>104</v>
      </c>
      <c r="B358" s="9" t="s">
        <v>809</v>
      </c>
      <c r="C358" s="9" t="s">
        <v>3150</v>
      </c>
      <c r="D358" s="9" t="s">
        <v>2282</v>
      </c>
      <c r="E358" s="9" t="s">
        <v>810</v>
      </c>
      <c r="F358" s="14" t="s">
        <v>2661</v>
      </c>
      <c r="G358" s="9" t="s">
        <v>10</v>
      </c>
      <c r="H358" s="9" t="s">
        <v>37</v>
      </c>
      <c r="I358" s="9">
        <v>1</v>
      </c>
      <c r="J358" s="9">
        <v>41</v>
      </c>
      <c r="K358" s="9">
        <f t="shared" si="24"/>
        <v>246</v>
      </c>
      <c r="L358" s="9">
        <f t="shared" si="25"/>
        <v>221</v>
      </c>
      <c r="M358" s="48">
        <v>0.89837398373983735</v>
      </c>
      <c r="N358" s="9">
        <v>0</v>
      </c>
      <c r="O358" s="9">
        <v>41</v>
      </c>
      <c r="P358" s="9"/>
      <c r="Q358" s="9">
        <v>41</v>
      </c>
      <c r="R358" s="9"/>
      <c r="S358" s="9"/>
      <c r="T358" s="9"/>
      <c r="U358" s="55"/>
      <c r="V358" s="131">
        <f t="shared" si="28"/>
        <v>0.89837398373983735</v>
      </c>
      <c r="W358" s="125">
        <v>0.95120000000000005</v>
      </c>
      <c r="X358" s="14">
        <v>1</v>
      </c>
      <c r="Y358" s="9">
        <v>36</v>
      </c>
      <c r="Z358" s="9">
        <v>36</v>
      </c>
      <c r="AA358" s="9">
        <v>36</v>
      </c>
      <c r="AB358" s="9">
        <v>37</v>
      </c>
      <c r="AC358" s="9">
        <v>38</v>
      </c>
      <c r="AD358" s="9">
        <v>38</v>
      </c>
      <c r="AE358" s="9" t="s">
        <v>471</v>
      </c>
      <c r="AF358" s="26">
        <v>35</v>
      </c>
      <c r="AG358" s="56">
        <v>27.479900000000001</v>
      </c>
      <c r="AH358" s="9">
        <v>-81.435100000000006</v>
      </c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  <c r="BA358" s="88"/>
      <c r="BB358" s="88"/>
      <c r="BC358" s="88"/>
      <c r="BD358" s="88"/>
      <c r="BE358" s="88"/>
      <c r="BF358" s="88"/>
      <c r="BG358" s="88"/>
    </row>
    <row r="359" spans="1:59" x14ac:dyDescent="0.25">
      <c r="A359" s="25">
        <v>139</v>
      </c>
      <c r="B359" s="9" t="s">
        <v>809</v>
      </c>
      <c r="C359" s="9" t="s">
        <v>3150</v>
      </c>
      <c r="D359" s="9" t="s">
        <v>2282</v>
      </c>
      <c r="E359" s="9" t="s">
        <v>811</v>
      </c>
      <c r="F359" s="14" t="s">
        <v>2655</v>
      </c>
      <c r="G359" s="9" t="s">
        <v>10</v>
      </c>
      <c r="H359" s="9" t="s">
        <v>37</v>
      </c>
      <c r="I359" s="9">
        <v>1</v>
      </c>
      <c r="J359" s="9">
        <v>36</v>
      </c>
      <c r="K359" s="9">
        <f t="shared" si="24"/>
        <v>216</v>
      </c>
      <c r="L359" s="9">
        <f t="shared" si="25"/>
        <v>209</v>
      </c>
      <c r="M359" s="48">
        <v>0.96759259259259256</v>
      </c>
      <c r="N359" s="9">
        <v>0</v>
      </c>
      <c r="O359" s="9">
        <v>36</v>
      </c>
      <c r="P359" s="9"/>
      <c r="Q359" s="9">
        <v>36</v>
      </c>
      <c r="R359" s="9"/>
      <c r="S359" s="9"/>
      <c r="T359" s="9"/>
      <c r="U359" s="55"/>
      <c r="V359" s="131">
        <f t="shared" si="28"/>
        <v>0.96759259259259256</v>
      </c>
      <c r="W359" s="125">
        <v>0.96299999999999997</v>
      </c>
      <c r="X359" s="14">
        <v>0.94910000000000005</v>
      </c>
      <c r="Y359" s="9">
        <v>34</v>
      </c>
      <c r="Z359" s="9">
        <v>34</v>
      </c>
      <c r="AA359" s="9">
        <v>34</v>
      </c>
      <c r="AB359" s="9">
        <v>36</v>
      </c>
      <c r="AC359" s="9">
        <v>36</v>
      </c>
      <c r="AD359" s="9">
        <v>35</v>
      </c>
      <c r="AE359" s="9" t="s">
        <v>471</v>
      </c>
      <c r="AF359" s="26">
        <v>27</v>
      </c>
      <c r="AG359" s="56">
        <v>27.584325</v>
      </c>
      <c r="AH359" s="9">
        <v>-81.516666000000001</v>
      </c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  <c r="BA359" s="88"/>
      <c r="BB359" s="88"/>
      <c r="BC359" s="88"/>
      <c r="BD359" s="88"/>
      <c r="BE359" s="88"/>
      <c r="BF359" s="88"/>
      <c r="BG359" s="88"/>
    </row>
    <row r="360" spans="1:59" x14ac:dyDescent="0.25">
      <c r="A360" s="25">
        <v>352</v>
      </c>
      <c r="B360" s="9" t="s">
        <v>809</v>
      </c>
      <c r="C360" s="9" t="s">
        <v>3150</v>
      </c>
      <c r="D360" s="9" t="s">
        <v>2282</v>
      </c>
      <c r="E360" s="9" t="s">
        <v>817</v>
      </c>
      <c r="F360" s="14" t="s">
        <v>2664</v>
      </c>
      <c r="G360" s="9" t="s">
        <v>10</v>
      </c>
      <c r="H360" s="9" t="s">
        <v>37</v>
      </c>
      <c r="I360" s="9">
        <v>1</v>
      </c>
      <c r="J360" s="9">
        <v>37</v>
      </c>
      <c r="K360" s="9">
        <f t="shared" si="24"/>
        <v>222</v>
      </c>
      <c r="L360" s="9">
        <f t="shared" si="25"/>
        <v>215</v>
      </c>
      <c r="M360" s="48">
        <v>0.96846846846846846</v>
      </c>
      <c r="N360" s="9">
        <v>0</v>
      </c>
      <c r="O360" s="9">
        <v>37</v>
      </c>
      <c r="P360" s="9"/>
      <c r="Q360" s="9">
        <v>37</v>
      </c>
      <c r="R360" s="9"/>
      <c r="S360" s="9"/>
      <c r="T360" s="9"/>
      <c r="U360" s="55"/>
      <c r="V360" s="131">
        <f t="shared" si="28"/>
        <v>0.96846846846846846</v>
      </c>
      <c r="W360" s="125">
        <v>0.99099999999999999</v>
      </c>
      <c r="X360" s="14">
        <v>0.94140000000000001</v>
      </c>
      <c r="Y360" s="9">
        <v>37</v>
      </c>
      <c r="Z360" s="9">
        <v>37</v>
      </c>
      <c r="AA360" s="9">
        <v>35</v>
      </c>
      <c r="AB360" s="9">
        <v>35</v>
      </c>
      <c r="AC360" s="9">
        <v>36</v>
      </c>
      <c r="AD360" s="9">
        <v>35</v>
      </c>
      <c r="AE360" s="9" t="s">
        <v>448</v>
      </c>
      <c r="AF360" s="26">
        <v>35</v>
      </c>
      <c r="AG360" s="56">
        <v>27.303599999999999</v>
      </c>
      <c r="AH360" s="9">
        <v>-81.361400000000003</v>
      </c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  <c r="BA360" s="88"/>
      <c r="BB360" s="88"/>
      <c r="BC360" s="88"/>
      <c r="BD360" s="88"/>
      <c r="BE360" s="88"/>
      <c r="BF360" s="88"/>
      <c r="BG360" s="88"/>
    </row>
    <row r="361" spans="1:59" x14ac:dyDescent="0.25">
      <c r="A361" s="25">
        <v>2041</v>
      </c>
      <c r="B361" s="9" t="s">
        <v>809</v>
      </c>
      <c r="C361" s="9" t="s">
        <v>3150</v>
      </c>
      <c r="D361" s="9" t="s">
        <v>2282</v>
      </c>
      <c r="E361" s="9" t="s">
        <v>823</v>
      </c>
      <c r="F361" s="14" t="s">
        <v>2991</v>
      </c>
      <c r="G361" s="9" t="s">
        <v>10</v>
      </c>
      <c r="H361" s="9" t="s">
        <v>37</v>
      </c>
      <c r="I361" s="9">
        <v>1</v>
      </c>
      <c r="J361" s="9">
        <v>40</v>
      </c>
      <c r="K361" s="9">
        <f t="shared" si="24"/>
        <v>240</v>
      </c>
      <c r="L361" s="9">
        <f t="shared" si="25"/>
        <v>240</v>
      </c>
      <c r="M361" s="48">
        <v>1</v>
      </c>
      <c r="N361" s="9">
        <v>0</v>
      </c>
      <c r="O361" s="9">
        <v>40</v>
      </c>
      <c r="P361" s="9"/>
      <c r="Q361" s="9">
        <v>40</v>
      </c>
      <c r="R361" s="9"/>
      <c r="S361" s="9"/>
      <c r="T361" s="9"/>
      <c r="U361" s="55"/>
      <c r="V361" s="131">
        <f t="shared" si="28"/>
        <v>1</v>
      </c>
      <c r="W361" s="125">
        <v>0.9375</v>
      </c>
      <c r="X361" s="14">
        <v>0.99170000000000003</v>
      </c>
      <c r="Y361" s="9">
        <v>40</v>
      </c>
      <c r="Z361" s="9">
        <v>40</v>
      </c>
      <c r="AA361" s="9">
        <v>40</v>
      </c>
      <c r="AB361" s="9">
        <v>40</v>
      </c>
      <c r="AC361" s="9">
        <v>40</v>
      </c>
      <c r="AD361" s="9">
        <v>40</v>
      </c>
      <c r="AE361" s="9" t="s">
        <v>824</v>
      </c>
      <c r="AF361" s="26"/>
      <c r="AG361" s="56">
        <v>27.602799999999998</v>
      </c>
      <c r="AH361" s="9">
        <v>-81.509500000000003</v>
      </c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  <c r="BA361" s="88"/>
      <c r="BB361" s="88"/>
      <c r="BC361" s="88"/>
      <c r="BD361" s="88"/>
      <c r="BE361" s="88"/>
      <c r="BF361" s="88"/>
      <c r="BG361" s="88"/>
    </row>
    <row r="362" spans="1:59" x14ac:dyDescent="0.25">
      <c r="A362" s="25">
        <v>2385</v>
      </c>
      <c r="B362" s="9" t="s">
        <v>809</v>
      </c>
      <c r="C362" s="9" t="s">
        <v>3150</v>
      </c>
      <c r="D362" s="9" t="s">
        <v>2282</v>
      </c>
      <c r="E362" s="9" t="s">
        <v>825</v>
      </c>
      <c r="F362" s="14" t="s">
        <v>3009</v>
      </c>
      <c r="G362" s="9" t="s">
        <v>10</v>
      </c>
      <c r="H362" s="9" t="s">
        <v>37</v>
      </c>
      <c r="I362" s="9">
        <v>1</v>
      </c>
      <c r="J362" s="9">
        <v>32</v>
      </c>
      <c r="K362" s="9">
        <f t="shared" si="24"/>
        <v>192</v>
      </c>
      <c r="L362" s="9">
        <f t="shared" si="25"/>
        <v>189</v>
      </c>
      <c r="M362" s="48">
        <v>0.984375</v>
      </c>
      <c r="N362" s="9">
        <v>0</v>
      </c>
      <c r="O362" s="9">
        <v>32</v>
      </c>
      <c r="P362" s="9"/>
      <c r="Q362" s="9">
        <v>32</v>
      </c>
      <c r="R362" s="9"/>
      <c r="S362" s="9"/>
      <c r="T362" s="9"/>
      <c r="U362" s="55"/>
      <c r="V362" s="131">
        <f t="shared" si="28"/>
        <v>0.984375</v>
      </c>
      <c r="W362" s="125">
        <v>0.95830000000000004</v>
      </c>
      <c r="X362" s="14">
        <v>0.96350000000000002</v>
      </c>
      <c r="Y362" s="9">
        <v>31</v>
      </c>
      <c r="Z362" s="9">
        <v>31</v>
      </c>
      <c r="AA362" s="9">
        <v>31</v>
      </c>
      <c r="AB362" s="9">
        <v>32</v>
      </c>
      <c r="AC362" s="9">
        <v>32</v>
      </c>
      <c r="AD362" s="9">
        <v>32</v>
      </c>
      <c r="AE362" s="9" t="s">
        <v>827</v>
      </c>
      <c r="AF362" s="26"/>
      <c r="AG362" s="56">
        <v>27.602833</v>
      </c>
      <c r="AH362" s="9">
        <v>-81.510310000000004</v>
      </c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88"/>
      <c r="BB362" s="88"/>
      <c r="BC362" s="88"/>
      <c r="BD362" s="88"/>
      <c r="BE362" s="88"/>
      <c r="BF362" s="88"/>
      <c r="BG362" s="88"/>
    </row>
    <row r="363" spans="1:59" x14ac:dyDescent="0.25">
      <c r="A363" s="25">
        <v>1470</v>
      </c>
      <c r="B363" s="9" t="s">
        <v>809</v>
      </c>
      <c r="C363" s="9" t="s">
        <v>3150</v>
      </c>
      <c r="D363" s="9" t="s">
        <v>2282</v>
      </c>
      <c r="E363" s="9" t="s">
        <v>828</v>
      </c>
      <c r="F363" s="14" t="s">
        <v>2651</v>
      </c>
      <c r="G363" s="9" t="s">
        <v>10</v>
      </c>
      <c r="H363" s="9" t="s">
        <v>37</v>
      </c>
      <c r="I363" s="9">
        <v>1</v>
      </c>
      <c r="J363" s="9">
        <v>80</v>
      </c>
      <c r="K363" s="9">
        <f t="shared" si="24"/>
        <v>480</v>
      </c>
      <c r="L363" s="9">
        <f t="shared" si="25"/>
        <v>459</v>
      </c>
      <c r="M363" s="48">
        <v>0.95625000000000004</v>
      </c>
      <c r="N363" s="9">
        <v>0</v>
      </c>
      <c r="O363" s="9">
        <v>80</v>
      </c>
      <c r="P363" s="9"/>
      <c r="Q363" s="9">
        <v>80</v>
      </c>
      <c r="R363" s="9"/>
      <c r="S363" s="9"/>
      <c r="T363" s="9"/>
      <c r="U363" s="55"/>
      <c r="V363" s="131">
        <f t="shared" si="28"/>
        <v>0.95625000000000004</v>
      </c>
      <c r="W363" s="125">
        <v>0.9375</v>
      </c>
      <c r="X363" s="14">
        <v>0.92710000000000004</v>
      </c>
      <c r="Y363" s="9">
        <v>75</v>
      </c>
      <c r="Z363" s="9">
        <v>76</v>
      </c>
      <c r="AA363" s="9">
        <v>75</v>
      </c>
      <c r="AB363" s="9">
        <v>79</v>
      </c>
      <c r="AC363" s="9">
        <v>77</v>
      </c>
      <c r="AD363" s="9">
        <v>77</v>
      </c>
      <c r="AE363" s="9" t="s">
        <v>223</v>
      </c>
      <c r="AF363" s="26"/>
      <c r="AG363" s="56">
        <v>27.5839</v>
      </c>
      <c r="AH363" s="9">
        <v>-81.507300000000001</v>
      </c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  <c r="BA363" s="88"/>
      <c r="BB363" s="88"/>
      <c r="BC363" s="88"/>
      <c r="BD363" s="88"/>
      <c r="BE363" s="88"/>
      <c r="BF363" s="88"/>
      <c r="BG363" s="88"/>
    </row>
    <row r="364" spans="1:59" x14ac:dyDescent="0.25">
      <c r="A364" s="25">
        <v>601</v>
      </c>
      <c r="B364" s="9" t="s">
        <v>809</v>
      </c>
      <c r="C364" s="9" t="s">
        <v>3150</v>
      </c>
      <c r="D364" s="9" t="s">
        <v>2282</v>
      </c>
      <c r="E364" s="9" t="s">
        <v>829</v>
      </c>
      <c r="F364" s="14" t="s">
        <v>2790</v>
      </c>
      <c r="G364" s="9" t="s">
        <v>10</v>
      </c>
      <c r="H364" s="9" t="s">
        <v>37</v>
      </c>
      <c r="I364" s="9">
        <v>1</v>
      </c>
      <c r="J364" s="9">
        <v>100</v>
      </c>
      <c r="K364" s="9">
        <f t="shared" si="24"/>
        <v>600</v>
      </c>
      <c r="L364" s="9">
        <f t="shared" si="25"/>
        <v>381</v>
      </c>
      <c r="M364" s="48">
        <v>0.63500000000000001</v>
      </c>
      <c r="N364" s="9">
        <v>0</v>
      </c>
      <c r="O364" s="9">
        <v>100</v>
      </c>
      <c r="P364" s="9"/>
      <c r="Q364" s="9">
        <v>100</v>
      </c>
      <c r="R364" s="9"/>
      <c r="S364" s="9"/>
      <c r="T364" s="9"/>
      <c r="U364" s="55"/>
      <c r="V364" s="131">
        <f t="shared" si="28"/>
        <v>0.63500000000000001</v>
      </c>
      <c r="W364" s="125">
        <v>0.56830000000000003</v>
      </c>
      <c r="X364" s="14">
        <v>0.69830000000000003</v>
      </c>
      <c r="Y364" s="9">
        <v>67</v>
      </c>
      <c r="Z364" s="9">
        <v>63</v>
      </c>
      <c r="AA364" s="9">
        <v>65</v>
      </c>
      <c r="AB364" s="9">
        <v>63</v>
      </c>
      <c r="AC364" s="9">
        <v>61</v>
      </c>
      <c r="AD364" s="9">
        <v>62</v>
      </c>
      <c r="AE364" s="9" t="s">
        <v>831</v>
      </c>
      <c r="AF364" s="26"/>
      <c r="AG364" s="56">
        <v>27.478899999999999</v>
      </c>
      <c r="AH364" s="9">
        <v>-81.428700000000006</v>
      </c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</row>
    <row r="365" spans="1:59" x14ac:dyDescent="0.25">
      <c r="A365" s="25">
        <v>1762</v>
      </c>
      <c r="B365" s="9" t="s">
        <v>809</v>
      </c>
      <c r="C365" s="9" t="s">
        <v>3150</v>
      </c>
      <c r="D365" s="9" t="s">
        <v>2282</v>
      </c>
      <c r="E365" s="9" t="s">
        <v>834</v>
      </c>
      <c r="F365" s="14" t="s">
        <v>2647</v>
      </c>
      <c r="G365" s="9" t="s">
        <v>10</v>
      </c>
      <c r="H365" s="9" t="s">
        <v>37</v>
      </c>
      <c r="I365" s="9">
        <v>1</v>
      </c>
      <c r="J365" s="9">
        <v>48</v>
      </c>
      <c r="K365" s="9">
        <f t="shared" si="24"/>
        <v>288</v>
      </c>
      <c r="L365" s="9">
        <f t="shared" si="25"/>
        <v>263</v>
      </c>
      <c r="M365" s="48">
        <v>0.91319444444444442</v>
      </c>
      <c r="N365" s="9">
        <v>0</v>
      </c>
      <c r="O365" s="9">
        <v>48</v>
      </c>
      <c r="P365" s="9"/>
      <c r="Q365" s="9">
        <v>48</v>
      </c>
      <c r="R365" s="9"/>
      <c r="S365" s="9"/>
      <c r="T365" s="9"/>
      <c r="U365" s="55"/>
      <c r="V365" s="131">
        <f t="shared" si="28"/>
        <v>0.91319444444444442</v>
      </c>
      <c r="W365" s="125">
        <v>0.94099999999999995</v>
      </c>
      <c r="X365" s="14">
        <v>0.95830000000000004</v>
      </c>
      <c r="Y365" s="9">
        <v>45</v>
      </c>
      <c r="Z365" s="9">
        <v>43</v>
      </c>
      <c r="AA365" s="9">
        <v>44</v>
      </c>
      <c r="AB365" s="9">
        <v>44</v>
      </c>
      <c r="AC365" s="9">
        <v>44</v>
      </c>
      <c r="AD365" s="9">
        <v>43</v>
      </c>
      <c r="AE365" s="9" t="s">
        <v>715</v>
      </c>
      <c r="AF365" s="26">
        <v>45</v>
      </c>
      <c r="AG365" s="56">
        <v>27.304300000000001</v>
      </c>
      <c r="AH365" s="9">
        <v>-81.374200000000002</v>
      </c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  <c r="BA365" s="88"/>
      <c r="BB365" s="88"/>
      <c r="BC365" s="88"/>
      <c r="BD365" s="88"/>
      <c r="BE365" s="88"/>
      <c r="BF365" s="88"/>
      <c r="BG365" s="88"/>
    </row>
    <row r="366" spans="1:59" x14ac:dyDescent="0.25">
      <c r="A366" s="25">
        <v>2344</v>
      </c>
      <c r="B366" s="9" t="s">
        <v>809</v>
      </c>
      <c r="C366" s="9" t="s">
        <v>3150</v>
      </c>
      <c r="D366" s="9" t="s">
        <v>2282</v>
      </c>
      <c r="E366" s="9" t="s">
        <v>835</v>
      </c>
      <c r="F366" s="14" t="s">
        <v>3009</v>
      </c>
      <c r="G366" s="9" t="s">
        <v>10</v>
      </c>
      <c r="H366" s="9" t="s">
        <v>37</v>
      </c>
      <c r="I366" s="9">
        <v>1</v>
      </c>
      <c r="J366" s="9">
        <v>48</v>
      </c>
      <c r="K366" s="9">
        <f t="shared" si="24"/>
        <v>288</v>
      </c>
      <c r="L366" s="9">
        <f t="shared" si="25"/>
        <v>274</v>
      </c>
      <c r="M366" s="48">
        <v>0.95138888888888884</v>
      </c>
      <c r="N366" s="9">
        <v>0</v>
      </c>
      <c r="O366" s="9">
        <v>48</v>
      </c>
      <c r="P366" s="9"/>
      <c r="Q366" s="9">
        <v>48</v>
      </c>
      <c r="R366" s="9"/>
      <c r="S366" s="9"/>
      <c r="T366" s="9"/>
      <c r="U366" s="55"/>
      <c r="V366" s="131">
        <f t="shared" si="28"/>
        <v>0.95138888888888884</v>
      </c>
      <c r="W366" s="125">
        <v>0.87849999999999995</v>
      </c>
      <c r="X366" s="14">
        <v>0.94789999999999996</v>
      </c>
      <c r="Y366" s="9">
        <v>48</v>
      </c>
      <c r="Z366" s="9">
        <v>48</v>
      </c>
      <c r="AA366" s="9">
        <v>47</v>
      </c>
      <c r="AB366" s="9">
        <v>45</v>
      </c>
      <c r="AC366" s="9">
        <v>43</v>
      </c>
      <c r="AD366" s="9">
        <v>43</v>
      </c>
      <c r="AE366" s="9" t="s">
        <v>131</v>
      </c>
      <c r="AF366" s="26"/>
      <c r="AG366" s="56">
        <v>27.4785</v>
      </c>
      <c r="AH366" s="9">
        <v>-81.424199999999999</v>
      </c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88"/>
      <c r="BB366" s="88"/>
      <c r="BC366" s="88"/>
      <c r="BD366" s="88"/>
      <c r="BE366" s="88"/>
      <c r="BF366" s="88"/>
      <c r="BG366" s="88"/>
    </row>
    <row r="367" spans="1:59" x14ac:dyDescent="0.25">
      <c r="A367" s="25">
        <v>1859</v>
      </c>
      <c r="B367" s="9" t="s">
        <v>809</v>
      </c>
      <c r="C367" s="9" t="s">
        <v>3150</v>
      </c>
      <c r="D367" s="9" t="s">
        <v>2282</v>
      </c>
      <c r="E367" s="9" t="s">
        <v>836</v>
      </c>
      <c r="F367" s="14" t="s">
        <v>3000</v>
      </c>
      <c r="G367" s="9" t="s">
        <v>10</v>
      </c>
      <c r="H367" s="9" t="s">
        <v>37</v>
      </c>
      <c r="I367" s="9">
        <v>1</v>
      </c>
      <c r="J367" s="9">
        <v>24</v>
      </c>
      <c r="K367" s="9">
        <f t="shared" si="24"/>
        <v>144</v>
      </c>
      <c r="L367" s="9">
        <f t="shared" si="25"/>
        <v>141</v>
      </c>
      <c r="M367" s="48">
        <v>0.97916666666666663</v>
      </c>
      <c r="N367" s="9">
        <v>0</v>
      </c>
      <c r="O367" s="9">
        <v>24</v>
      </c>
      <c r="P367" s="9"/>
      <c r="Q367" s="9">
        <v>24</v>
      </c>
      <c r="R367" s="9"/>
      <c r="S367" s="9"/>
      <c r="T367" s="9"/>
      <c r="U367" s="55"/>
      <c r="V367" s="131">
        <f t="shared" si="28"/>
        <v>0.97916666666666663</v>
      </c>
      <c r="W367" s="125">
        <v>0.95140000000000002</v>
      </c>
      <c r="X367" s="14">
        <v>0.96530000000000005</v>
      </c>
      <c r="Y367" s="9">
        <v>24</v>
      </c>
      <c r="Z367" s="9">
        <v>24</v>
      </c>
      <c r="AA367" s="9">
        <v>24</v>
      </c>
      <c r="AB367" s="9">
        <v>23</v>
      </c>
      <c r="AC367" s="9">
        <v>23</v>
      </c>
      <c r="AD367" s="9">
        <v>23</v>
      </c>
      <c r="AE367" s="9" t="s">
        <v>131</v>
      </c>
      <c r="AF367" s="26"/>
      <c r="AG367" s="56">
        <v>27.4785</v>
      </c>
      <c r="AH367" s="9">
        <v>-81.424199999999999</v>
      </c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  <c r="BA367" s="88"/>
      <c r="BB367" s="88"/>
      <c r="BC367" s="88"/>
      <c r="BD367" s="88"/>
      <c r="BE367" s="88"/>
      <c r="BF367" s="88"/>
      <c r="BG367" s="88"/>
    </row>
    <row r="368" spans="1:59" x14ac:dyDescent="0.25">
      <c r="A368" s="25">
        <v>2716</v>
      </c>
      <c r="B368" s="9" t="s">
        <v>809</v>
      </c>
      <c r="C368" s="9" t="s">
        <v>3152</v>
      </c>
      <c r="D368" s="9" t="s">
        <v>2283</v>
      </c>
      <c r="E368" s="9" t="s">
        <v>812</v>
      </c>
      <c r="F368" s="14" t="s">
        <v>3001</v>
      </c>
      <c r="G368" s="9" t="s">
        <v>10</v>
      </c>
      <c r="H368" s="9" t="s">
        <v>42</v>
      </c>
      <c r="I368" s="9">
        <v>1</v>
      </c>
      <c r="J368" s="9">
        <v>44</v>
      </c>
      <c r="K368" s="9">
        <f t="shared" si="24"/>
        <v>0</v>
      </c>
      <c r="L368" s="9">
        <f t="shared" si="25"/>
        <v>0</v>
      </c>
      <c r="M368" s="42">
        <v>0</v>
      </c>
      <c r="N368" s="9">
        <v>0</v>
      </c>
      <c r="O368" s="9">
        <v>44</v>
      </c>
      <c r="P368" s="9"/>
      <c r="Q368" s="9">
        <v>44</v>
      </c>
      <c r="R368" s="9"/>
      <c r="S368" s="9"/>
      <c r="T368" s="9"/>
      <c r="U368" s="55"/>
      <c r="V368" s="131"/>
      <c r="W368" s="125"/>
      <c r="X368" s="14"/>
      <c r="Y368" s="9"/>
      <c r="Z368" s="9"/>
      <c r="AA368" s="9"/>
      <c r="AB368" s="9"/>
      <c r="AC368" s="9"/>
      <c r="AD368" s="9"/>
      <c r="AE368" s="9" t="s">
        <v>813</v>
      </c>
      <c r="AF368" s="26"/>
      <c r="AG368" s="56">
        <v>27.588031999999998</v>
      </c>
      <c r="AH368" s="9">
        <v>-81.509192999999996</v>
      </c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  <c r="BA368" s="88"/>
      <c r="BB368" s="88"/>
      <c r="BC368" s="88"/>
      <c r="BD368" s="88"/>
      <c r="BE368" s="88"/>
      <c r="BF368" s="88"/>
      <c r="BG368" s="88"/>
    </row>
    <row r="369" spans="1:59" x14ac:dyDescent="0.25">
      <c r="A369" s="25">
        <v>2922</v>
      </c>
      <c r="B369" s="9" t="s">
        <v>809</v>
      </c>
      <c r="C369" s="9" t="s">
        <v>3152</v>
      </c>
      <c r="D369" s="9" t="s">
        <v>2283</v>
      </c>
      <c r="E369" s="9" t="s">
        <v>818</v>
      </c>
      <c r="F369" s="14" t="s">
        <v>2985</v>
      </c>
      <c r="G369" s="9" t="s">
        <v>10</v>
      </c>
      <c r="H369" s="9" t="s">
        <v>42</v>
      </c>
      <c r="I369" s="9">
        <v>1</v>
      </c>
      <c r="J369" s="9">
        <v>40</v>
      </c>
      <c r="K369" s="9">
        <f t="shared" si="24"/>
        <v>0</v>
      </c>
      <c r="L369" s="9">
        <f t="shared" si="25"/>
        <v>0</v>
      </c>
      <c r="M369" s="42">
        <v>0</v>
      </c>
      <c r="N369" s="9"/>
      <c r="O369" s="9">
        <v>40</v>
      </c>
      <c r="P369" s="9"/>
      <c r="Q369" s="9">
        <v>40</v>
      </c>
      <c r="R369" s="9"/>
      <c r="S369" s="9"/>
      <c r="T369" s="9"/>
      <c r="U369" s="55"/>
      <c r="V369" s="131"/>
      <c r="W369" s="125"/>
      <c r="X369" s="14"/>
      <c r="Y369" s="9"/>
      <c r="Z369" s="9"/>
      <c r="AA369" s="9"/>
      <c r="AB369" s="9"/>
      <c r="AC369" s="9"/>
      <c r="AD369" s="9"/>
      <c r="AE369" s="9"/>
      <c r="AF369" s="26"/>
      <c r="AG369" s="56">
        <v>27.518174999999999</v>
      </c>
      <c r="AH369" s="9">
        <v>-81.472977999999998</v>
      </c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  <c r="BA369" s="88"/>
      <c r="BB369" s="88"/>
      <c r="BC369" s="88"/>
      <c r="BD369" s="88"/>
      <c r="BE369" s="88"/>
      <c r="BF369" s="88"/>
      <c r="BG369" s="88"/>
    </row>
    <row r="370" spans="1:59" x14ac:dyDescent="0.25">
      <c r="A370" s="25">
        <v>2892</v>
      </c>
      <c r="B370" s="9" t="s">
        <v>809</v>
      </c>
      <c r="C370" s="9" t="s">
        <v>3152</v>
      </c>
      <c r="D370" s="9" t="s">
        <v>2283</v>
      </c>
      <c r="E370" s="9" t="s">
        <v>837</v>
      </c>
      <c r="F370" s="14" t="s">
        <v>2985</v>
      </c>
      <c r="G370" s="9" t="s">
        <v>10</v>
      </c>
      <c r="H370" s="9" t="s">
        <v>42</v>
      </c>
      <c r="I370" s="9">
        <v>1</v>
      </c>
      <c r="J370" s="9">
        <v>50</v>
      </c>
      <c r="K370" s="9">
        <f t="shared" si="24"/>
        <v>0</v>
      </c>
      <c r="L370" s="9">
        <f t="shared" si="25"/>
        <v>0</v>
      </c>
      <c r="M370" s="42">
        <v>0</v>
      </c>
      <c r="N370" s="9"/>
      <c r="O370" s="9">
        <v>50</v>
      </c>
      <c r="P370" s="9"/>
      <c r="Q370" s="9">
        <v>50</v>
      </c>
      <c r="R370" s="9"/>
      <c r="S370" s="9"/>
      <c r="T370" s="9"/>
      <c r="U370" s="55"/>
      <c r="V370" s="131"/>
      <c r="W370" s="125"/>
      <c r="X370" s="14"/>
      <c r="Y370" s="9"/>
      <c r="Z370" s="9"/>
      <c r="AA370" s="9"/>
      <c r="AB370" s="9"/>
      <c r="AC370" s="9"/>
      <c r="AD370" s="9"/>
      <c r="AE370" s="9"/>
      <c r="AF370" s="26"/>
      <c r="AG370" s="56">
        <v>27.472731</v>
      </c>
      <c r="AH370" s="9">
        <v>-81.488692</v>
      </c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  <c r="BA370" s="88"/>
      <c r="BB370" s="88"/>
      <c r="BC370" s="88"/>
      <c r="BD370" s="88"/>
      <c r="BE370" s="88"/>
      <c r="BF370" s="88"/>
      <c r="BG370" s="88"/>
    </row>
    <row r="371" spans="1:59" x14ac:dyDescent="0.25">
      <c r="A371" s="25">
        <v>1982</v>
      </c>
      <c r="B371" s="9" t="s">
        <v>809</v>
      </c>
      <c r="C371" s="9" t="s">
        <v>3151</v>
      </c>
      <c r="D371" s="9" t="s">
        <v>2288</v>
      </c>
      <c r="E371" s="9" t="s">
        <v>819</v>
      </c>
      <c r="F371" s="14" t="s">
        <v>2791</v>
      </c>
      <c r="G371" s="9" t="s">
        <v>499</v>
      </c>
      <c r="H371" s="9" t="s">
        <v>37</v>
      </c>
      <c r="I371" s="9">
        <v>1</v>
      </c>
      <c r="J371" s="9">
        <v>52</v>
      </c>
      <c r="K371" s="9">
        <f t="shared" si="24"/>
        <v>312</v>
      </c>
      <c r="L371" s="9">
        <f t="shared" si="25"/>
        <v>296</v>
      </c>
      <c r="M371" s="48">
        <v>0.94871794871794868</v>
      </c>
      <c r="N371" s="9">
        <v>0</v>
      </c>
      <c r="O371" s="9">
        <v>52</v>
      </c>
      <c r="P371" s="9"/>
      <c r="Q371" s="9">
        <v>31</v>
      </c>
      <c r="R371" s="9">
        <v>21</v>
      </c>
      <c r="S371" s="9"/>
      <c r="T371" s="9"/>
      <c r="U371" s="55"/>
      <c r="V371" s="131">
        <f t="shared" ref="V371:V383" si="29">(Y371+Z371+AA371+AB371+AC371+AD371)/(J371*COUNTA(Y371,Z371,AA371,AB371,AC371,AD371))</f>
        <v>0.94871794871794868</v>
      </c>
      <c r="W371" s="125">
        <v>0.85580000000000001</v>
      </c>
      <c r="X371" s="14">
        <v>0.96789999999999998</v>
      </c>
      <c r="Y371" s="9">
        <v>51</v>
      </c>
      <c r="Z371" s="9">
        <v>47</v>
      </c>
      <c r="AA371" s="9">
        <v>48</v>
      </c>
      <c r="AB371" s="9">
        <v>49</v>
      </c>
      <c r="AC371" s="9">
        <v>50</v>
      </c>
      <c r="AD371" s="9">
        <v>51</v>
      </c>
      <c r="AE371" s="9" t="s">
        <v>39</v>
      </c>
      <c r="AF371" s="26"/>
      <c r="AG371" s="56">
        <v>27.576333000000002</v>
      </c>
      <c r="AH371" s="9">
        <v>-81.511555999999999</v>
      </c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  <c r="BA371" s="88"/>
      <c r="BB371" s="88"/>
      <c r="BC371" s="88"/>
      <c r="BD371" s="88"/>
      <c r="BE371" s="88"/>
      <c r="BF371" s="88"/>
      <c r="BG371" s="88"/>
    </row>
    <row r="372" spans="1:59" x14ac:dyDescent="0.25">
      <c r="A372" s="25">
        <v>2465</v>
      </c>
      <c r="B372" s="9" t="s">
        <v>809</v>
      </c>
      <c r="C372" s="9" t="s">
        <v>3151</v>
      </c>
      <c r="D372" s="9" t="s">
        <v>2288</v>
      </c>
      <c r="E372" s="9" t="s">
        <v>821</v>
      </c>
      <c r="F372" s="14" t="s">
        <v>3043</v>
      </c>
      <c r="G372" s="9" t="s">
        <v>499</v>
      </c>
      <c r="H372" s="9" t="s">
        <v>37</v>
      </c>
      <c r="I372" s="9">
        <v>1</v>
      </c>
      <c r="J372" s="9">
        <v>64</v>
      </c>
      <c r="K372" s="9">
        <f t="shared" si="24"/>
        <v>384</v>
      </c>
      <c r="L372" s="9">
        <f t="shared" si="25"/>
        <v>369</v>
      </c>
      <c r="M372" s="48">
        <v>0.9609375</v>
      </c>
      <c r="N372" s="9">
        <v>0</v>
      </c>
      <c r="O372" s="9">
        <v>64</v>
      </c>
      <c r="P372" s="9"/>
      <c r="Q372" s="9">
        <v>38</v>
      </c>
      <c r="R372" s="9">
        <v>26</v>
      </c>
      <c r="S372" s="9"/>
      <c r="T372" s="9">
        <v>4</v>
      </c>
      <c r="U372" s="55"/>
      <c r="V372" s="131">
        <f t="shared" si="29"/>
        <v>0.9609375</v>
      </c>
      <c r="W372" s="125">
        <v>0.93230000000000002</v>
      </c>
      <c r="X372" s="14">
        <v>0.96879999999999999</v>
      </c>
      <c r="Y372" s="9">
        <v>61</v>
      </c>
      <c r="Z372" s="9">
        <v>61</v>
      </c>
      <c r="AA372" s="9">
        <v>62</v>
      </c>
      <c r="AB372" s="9">
        <v>61</v>
      </c>
      <c r="AC372" s="9">
        <v>62</v>
      </c>
      <c r="AD372" s="9">
        <v>62</v>
      </c>
      <c r="AE372" s="9" t="s">
        <v>822</v>
      </c>
      <c r="AF372" s="26"/>
      <c r="AG372" s="56">
        <v>27.303000000000001</v>
      </c>
      <c r="AH372" s="9">
        <v>-81.361999999999995</v>
      </c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  <c r="BA372" s="88"/>
      <c r="BB372" s="88"/>
      <c r="BC372" s="88"/>
      <c r="BD372" s="88"/>
      <c r="BE372" s="88"/>
      <c r="BF372" s="88"/>
      <c r="BG372" s="88"/>
    </row>
    <row r="373" spans="1:59" ht="13.8" thickBot="1" x14ac:dyDescent="0.3">
      <c r="A373" s="27">
        <v>602</v>
      </c>
      <c r="B373" s="19" t="s">
        <v>809</v>
      </c>
      <c r="C373" s="9" t="s">
        <v>3151</v>
      </c>
      <c r="D373" s="9" t="s">
        <v>2288</v>
      </c>
      <c r="E373" s="19" t="s">
        <v>832</v>
      </c>
      <c r="F373" s="15" t="s">
        <v>3010</v>
      </c>
      <c r="G373" s="19" t="s">
        <v>499</v>
      </c>
      <c r="H373" s="19" t="s">
        <v>37</v>
      </c>
      <c r="I373" s="19">
        <v>1</v>
      </c>
      <c r="J373" s="19">
        <v>44</v>
      </c>
      <c r="K373" s="19">
        <f t="shared" si="24"/>
        <v>264</v>
      </c>
      <c r="L373" s="19">
        <f t="shared" si="25"/>
        <v>169</v>
      </c>
      <c r="M373" s="93">
        <v>0.64015151515151514</v>
      </c>
      <c r="N373" s="19">
        <v>0</v>
      </c>
      <c r="O373" s="19">
        <v>44</v>
      </c>
      <c r="P373" s="19"/>
      <c r="Q373" s="19">
        <v>30</v>
      </c>
      <c r="R373" s="19">
        <v>14</v>
      </c>
      <c r="S373" s="19"/>
      <c r="T373" s="19"/>
      <c r="U373" s="120"/>
      <c r="V373" s="134">
        <f t="shared" si="29"/>
        <v>0.64015151515151514</v>
      </c>
      <c r="W373" s="128">
        <v>0.60980000000000001</v>
      </c>
      <c r="X373" s="15">
        <v>0.69699999999999995</v>
      </c>
      <c r="Y373" s="19">
        <v>29</v>
      </c>
      <c r="Z373" s="19">
        <v>29</v>
      </c>
      <c r="AA373" s="19">
        <v>29</v>
      </c>
      <c r="AB373" s="19">
        <v>27</v>
      </c>
      <c r="AC373" s="19">
        <v>28</v>
      </c>
      <c r="AD373" s="19">
        <v>27</v>
      </c>
      <c r="AE373" s="19" t="s">
        <v>831</v>
      </c>
      <c r="AF373" s="28"/>
      <c r="AG373" s="56">
        <v>27.478899999999999</v>
      </c>
      <c r="AH373" s="9">
        <v>-81.428700000000006</v>
      </c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  <c r="BA373" s="88"/>
      <c r="BB373" s="88"/>
      <c r="BC373" s="88"/>
      <c r="BD373" s="88"/>
      <c r="BE373" s="88"/>
      <c r="BF373" s="88"/>
      <c r="BG373" s="88"/>
    </row>
    <row r="374" spans="1:59" ht="13.8" thickTop="1" x14ac:dyDescent="0.25">
      <c r="A374" s="29">
        <v>2556</v>
      </c>
      <c r="B374" s="12" t="s">
        <v>838</v>
      </c>
      <c r="C374" s="9" t="s">
        <v>3153</v>
      </c>
      <c r="D374" s="9" t="s">
        <v>2280</v>
      </c>
      <c r="E374" s="12" t="s">
        <v>842</v>
      </c>
      <c r="F374" s="13" t="s">
        <v>2645</v>
      </c>
      <c r="G374" s="12" t="s">
        <v>9</v>
      </c>
      <c r="H374" s="12" t="s">
        <v>37</v>
      </c>
      <c r="I374" s="12">
        <v>1</v>
      </c>
      <c r="J374" s="12">
        <v>197</v>
      </c>
      <c r="K374" s="12">
        <f t="shared" si="24"/>
        <v>1182</v>
      </c>
      <c r="L374" s="12">
        <f t="shared" si="25"/>
        <v>1180</v>
      </c>
      <c r="M374" s="60">
        <v>0.99830795262267347</v>
      </c>
      <c r="N374" s="12">
        <v>0</v>
      </c>
      <c r="O374" s="12">
        <v>197</v>
      </c>
      <c r="P374" s="12">
        <v>158</v>
      </c>
      <c r="Q374" s="12">
        <v>39</v>
      </c>
      <c r="R374" s="12"/>
      <c r="S374" s="12"/>
      <c r="T374" s="12">
        <v>20</v>
      </c>
      <c r="U374" s="121"/>
      <c r="V374" s="8">
        <f t="shared" si="29"/>
        <v>0.99830795262267347</v>
      </c>
      <c r="W374" s="10">
        <v>0.99490000000000001</v>
      </c>
      <c r="X374" s="13">
        <v>0.99750000000000005</v>
      </c>
      <c r="Y374" s="12">
        <v>195</v>
      </c>
      <c r="Z374" s="12">
        <v>197</v>
      </c>
      <c r="AA374" s="12">
        <v>197</v>
      </c>
      <c r="AB374" s="12">
        <v>197</v>
      </c>
      <c r="AC374" s="12">
        <v>197</v>
      </c>
      <c r="AD374" s="12">
        <v>197</v>
      </c>
      <c r="AE374" s="12" t="s">
        <v>843</v>
      </c>
      <c r="AF374" s="30">
        <v>185</v>
      </c>
      <c r="AG374" s="56">
        <v>27.982623</v>
      </c>
      <c r="AH374" s="9">
        <v>-82.475890000000007</v>
      </c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  <c r="BA374" s="88"/>
      <c r="BB374" s="88"/>
      <c r="BC374" s="88"/>
      <c r="BD374" s="88"/>
      <c r="BE374" s="88"/>
      <c r="BF374" s="88"/>
      <c r="BG374" s="88"/>
    </row>
    <row r="375" spans="1:59" x14ac:dyDescent="0.25">
      <c r="A375" s="25">
        <v>2248</v>
      </c>
      <c r="B375" s="9" t="s">
        <v>838</v>
      </c>
      <c r="C375" s="9" t="s">
        <v>3153</v>
      </c>
      <c r="D375" s="9" t="s">
        <v>2280</v>
      </c>
      <c r="E375" s="9" t="s">
        <v>878</v>
      </c>
      <c r="F375" s="14" t="s">
        <v>2711</v>
      </c>
      <c r="G375" s="9" t="s">
        <v>9</v>
      </c>
      <c r="H375" s="9" t="s">
        <v>37</v>
      </c>
      <c r="I375" s="9">
        <v>1</v>
      </c>
      <c r="J375" s="9">
        <v>160</v>
      </c>
      <c r="K375" s="9">
        <f t="shared" si="24"/>
        <v>960</v>
      </c>
      <c r="L375" s="9">
        <f t="shared" si="25"/>
        <v>933</v>
      </c>
      <c r="M375" s="48">
        <v>0.97187500000000004</v>
      </c>
      <c r="N375" s="9">
        <v>0</v>
      </c>
      <c r="O375" s="9">
        <v>160</v>
      </c>
      <c r="P375" s="9">
        <v>128</v>
      </c>
      <c r="Q375" s="9">
        <v>32</v>
      </c>
      <c r="R375" s="9"/>
      <c r="S375" s="9"/>
      <c r="T375" s="9"/>
      <c r="U375" s="55"/>
      <c r="V375" s="131">
        <f t="shared" si="29"/>
        <v>0.97187500000000004</v>
      </c>
      <c r="W375" s="125">
        <v>0.98750000000000004</v>
      </c>
      <c r="X375" s="14">
        <v>0.9708</v>
      </c>
      <c r="Y375" s="9">
        <v>154</v>
      </c>
      <c r="Z375" s="9">
        <v>155</v>
      </c>
      <c r="AA375" s="9">
        <v>155</v>
      </c>
      <c r="AB375" s="9">
        <v>156</v>
      </c>
      <c r="AC375" s="9">
        <v>156</v>
      </c>
      <c r="AD375" s="9">
        <v>157</v>
      </c>
      <c r="AE375" s="9" t="s">
        <v>880</v>
      </c>
      <c r="AF375" s="26"/>
      <c r="AG375" s="56">
        <v>27.955361</v>
      </c>
      <c r="AH375" s="9">
        <v>-82.453556000000006</v>
      </c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  <c r="BA375" s="88"/>
      <c r="BB375" s="88"/>
      <c r="BC375" s="88"/>
      <c r="BD375" s="88"/>
      <c r="BE375" s="88"/>
      <c r="BF375" s="88"/>
      <c r="BG375" s="88"/>
    </row>
    <row r="376" spans="1:59" x14ac:dyDescent="0.25">
      <c r="A376" s="25">
        <v>1177</v>
      </c>
      <c r="B376" s="9" t="s">
        <v>838</v>
      </c>
      <c r="C376" s="9" t="s">
        <v>3153</v>
      </c>
      <c r="D376" s="9" t="s">
        <v>2280</v>
      </c>
      <c r="E376" s="9" t="s">
        <v>887</v>
      </c>
      <c r="F376" s="14" t="s">
        <v>2871</v>
      </c>
      <c r="G376" s="9" t="s">
        <v>9</v>
      </c>
      <c r="H376" s="9" t="s">
        <v>37</v>
      </c>
      <c r="I376" s="9">
        <v>1</v>
      </c>
      <c r="J376" s="9">
        <v>160</v>
      </c>
      <c r="K376" s="9">
        <f t="shared" si="24"/>
        <v>960</v>
      </c>
      <c r="L376" s="9">
        <f t="shared" si="25"/>
        <v>951</v>
      </c>
      <c r="M376" s="48">
        <v>0.99062499999999998</v>
      </c>
      <c r="N376" s="9">
        <v>0</v>
      </c>
      <c r="O376" s="9">
        <v>160</v>
      </c>
      <c r="P376" s="9">
        <v>128</v>
      </c>
      <c r="Q376" s="9">
        <v>32</v>
      </c>
      <c r="R376" s="9"/>
      <c r="S376" s="9"/>
      <c r="T376" s="9"/>
      <c r="U376" s="55"/>
      <c r="V376" s="131">
        <f t="shared" si="29"/>
        <v>0.99062499999999998</v>
      </c>
      <c r="W376" s="125">
        <v>0.99270000000000003</v>
      </c>
      <c r="X376" s="14">
        <v>0.97599999999999998</v>
      </c>
      <c r="Y376" s="9">
        <v>160</v>
      </c>
      <c r="Z376" s="9">
        <v>159</v>
      </c>
      <c r="AA376" s="9">
        <v>157</v>
      </c>
      <c r="AB376" s="9">
        <v>159</v>
      </c>
      <c r="AC376" s="9">
        <v>159</v>
      </c>
      <c r="AD376" s="9">
        <v>157</v>
      </c>
      <c r="AE376" s="9" t="s">
        <v>172</v>
      </c>
      <c r="AF376" s="26"/>
      <c r="AG376" s="56">
        <v>28.0564</v>
      </c>
      <c r="AH376" s="9">
        <v>-82.579700000000003</v>
      </c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  <c r="BA376" s="88"/>
      <c r="BB376" s="88"/>
      <c r="BC376" s="88"/>
      <c r="BD376" s="88"/>
      <c r="BE376" s="88"/>
      <c r="BF376" s="88"/>
      <c r="BG376" s="88"/>
    </row>
    <row r="377" spans="1:59" x14ac:dyDescent="0.25">
      <c r="A377" s="25">
        <v>2691</v>
      </c>
      <c r="B377" s="9" t="s">
        <v>838</v>
      </c>
      <c r="C377" s="9" t="s">
        <v>3153</v>
      </c>
      <c r="D377" s="9" t="s">
        <v>2280</v>
      </c>
      <c r="E377" s="9" t="s">
        <v>896</v>
      </c>
      <c r="F377" s="14" t="s">
        <v>2792</v>
      </c>
      <c r="G377" s="9" t="s">
        <v>9</v>
      </c>
      <c r="H377" s="9" t="s">
        <v>37</v>
      </c>
      <c r="I377" s="9">
        <v>1</v>
      </c>
      <c r="J377" s="9">
        <v>80</v>
      </c>
      <c r="K377" s="9">
        <f t="shared" si="24"/>
        <v>480</v>
      </c>
      <c r="L377" s="9">
        <f t="shared" si="25"/>
        <v>474</v>
      </c>
      <c r="M377" s="48">
        <v>0.98750000000000004</v>
      </c>
      <c r="N377" s="9">
        <v>0</v>
      </c>
      <c r="O377" s="9">
        <v>80</v>
      </c>
      <c r="P377" s="9">
        <v>64</v>
      </c>
      <c r="Q377" s="9">
        <v>16</v>
      </c>
      <c r="R377" s="9"/>
      <c r="S377" s="9"/>
      <c r="T377" s="9">
        <v>4</v>
      </c>
      <c r="U377" s="55"/>
      <c r="V377" s="131">
        <f t="shared" si="29"/>
        <v>0.98750000000000004</v>
      </c>
      <c r="W377" s="125"/>
      <c r="X377" s="14"/>
      <c r="Y377" s="9">
        <v>79</v>
      </c>
      <c r="Z377" s="9">
        <v>78</v>
      </c>
      <c r="AA377" s="9">
        <v>79</v>
      </c>
      <c r="AB377" s="9">
        <v>79</v>
      </c>
      <c r="AC377" s="9">
        <v>79</v>
      </c>
      <c r="AD377" s="9">
        <v>80</v>
      </c>
      <c r="AE377" s="9" t="s">
        <v>898</v>
      </c>
      <c r="AF377" s="26"/>
      <c r="AG377" s="56">
        <v>28.064889000000001</v>
      </c>
      <c r="AH377" s="9">
        <v>-82.441610999999995</v>
      </c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  <c r="BA377" s="88"/>
      <c r="BB377" s="88"/>
      <c r="BC377" s="88"/>
      <c r="BD377" s="88"/>
      <c r="BE377" s="88"/>
      <c r="BF377" s="88"/>
      <c r="BG377" s="88"/>
    </row>
    <row r="378" spans="1:59" x14ac:dyDescent="0.25">
      <c r="A378" s="25">
        <v>1434</v>
      </c>
      <c r="B378" s="9" t="s">
        <v>838</v>
      </c>
      <c r="C378" s="9" t="s">
        <v>3153</v>
      </c>
      <c r="D378" s="9" t="s">
        <v>2280</v>
      </c>
      <c r="E378" s="9" t="s">
        <v>928</v>
      </c>
      <c r="F378" s="14" t="s">
        <v>2651</v>
      </c>
      <c r="G378" s="9" t="s">
        <v>9</v>
      </c>
      <c r="H378" s="9" t="s">
        <v>37</v>
      </c>
      <c r="I378" s="9">
        <v>1</v>
      </c>
      <c r="J378" s="9">
        <v>160</v>
      </c>
      <c r="K378" s="9">
        <f t="shared" si="24"/>
        <v>960</v>
      </c>
      <c r="L378" s="9">
        <f t="shared" si="25"/>
        <v>957</v>
      </c>
      <c r="M378" s="48">
        <v>0.99687499999999996</v>
      </c>
      <c r="N378" s="9">
        <v>0</v>
      </c>
      <c r="O378" s="9">
        <v>160</v>
      </c>
      <c r="P378" s="9">
        <v>144</v>
      </c>
      <c r="Q378" s="9">
        <v>16</v>
      </c>
      <c r="R378" s="9"/>
      <c r="S378" s="9"/>
      <c r="T378" s="9"/>
      <c r="U378" s="55"/>
      <c r="V378" s="131">
        <f t="shared" si="29"/>
        <v>0.99687499999999996</v>
      </c>
      <c r="W378" s="125">
        <v>0.999</v>
      </c>
      <c r="X378" s="14">
        <v>0.999</v>
      </c>
      <c r="Y378" s="9">
        <v>160</v>
      </c>
      <c r="Z378" s="9">
        <v>160</v>
      </c>
      <c r="AA378" s="9">
        <v>158</v>
      </c>
      <c r="AB378" s="9">
        <v>160</v>
      </c>
      <c r="AC378" s="9">
        <v>160</v>
      </c>
      <c r="AD378" s="9">
        <v>159</v>
      </c>
      <c r="AE378" s="9" t="s">
        <v>628</v>
      </c>
      <c r="AF378" s="26"/>
      <c r="AG378" s="56">
        <v>28.180700000000002</v>
      </c>
      <c r="AH378" s="9">
        <v>-82.407300000000006</v>
      </c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  <c r="BA378" s="88"/>
      <c r="BB378" s="88"/>
      <c r="BC378" s="88"/>
      <c r="BD378" s="88"/>
      <c r="BE378" s="88"/>
      <c r="BF378" s="88"/>
      <c r="BG378" s="88"/>
    </row>
    <row r="379" spans="1:59" x14ac:dyDescent="0.25">
      <c r="A379" s="25">
        <v>2592</v>
      </c>
      <c r="B379" s="9" t="s">
        <v>838</v>
      </c>
      <c r="C379" s="9" t="s">
        <v>3153</v>
      </c>
      <c r="D379" s="9" t="s">
        <v>2280</v>
      </c>
      <c r="E379" s="9" t="s">
        <v>930</v>
      </c>
      <c r="F379" s="14" t="s">
        <v>2645</v>
      </c>
      <c r="G379" s="9" t="s">
        <v>9</v>
      </c>
      <c r="H379" s="9" t="s">
        <v>37</v>
      </c>
      <c r="I379" s="9">
        <v>1</v>
      </c>
      <c r="J379" s="9">
        <v>80</v>
      </c>
      <c r="K379" s="9">
        <f t="shared" si="24"/>
        <v>480</v>
      </c>
      <c r="L379" s="9">
        <f t="shared" si="25"/>
        <v>480</v>
      </c>
      <c r="M379" s="48">
        <v>1</v>
      </c>
      <c r="N379" s="9">
        <v>0</v>
      </c>
      <c r="O379" s="9">
        <v>80</v>
      </c>
      <c r="P379" s="9">
        <v>64</v>
      </c>
      <c r="Q379" s="9">
        <v>16</v>
      </c>
      <c r="R379" s="9"/>
      <c r="S379" s="9"/>
      <c r="T379" s="9">
        <v>8</v>
      </c>
      <c r="U379" s="55"/>
      <c r="V379" s="131">
        <f t="shared" si="29"/>
        <v>1</v>
      </c>
      <c r="W379" s="125">
        <v>1</v>
      </c>
      <c r="X379" s="14">
        <v>0.99790000000000001</v>
      </c>
      <c r="Y379" s="9">
        <v>80</v>
      </c>
      <c r="Z379" s="9">
        <v>80</v>
      </c>
      <c r="AA379" s="9">
        <v>80</v>
      </c>
      <c r="AB379" s="9">
        <v>80</v>
      </c>
      <c r="AC379" s="9">
        <v>80</v>
      </c>
      <c r="AD379" s="9">
        <v>80</v>
      </c>
      <c r="AE379" s="9" t="s">
        <v>931</v>
      </c>
      <c r="AF379" s="26"/>
      <c r="AG379" s="56">
        <v>27.955055999999999</v>
      </c>
      <c r="AH379" s="9">
        <v>-82.459389000000002</v>
      </c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88"/>
      <c r="AZ379" s="88"/>
      <c r="BA379" s="88"/>
      <c r="BB379" s="88"/>
      <c r="BC379" s="88"/>
      <c r="BD379" s="88"/>
      <c r="BE379" s="88"/>
      <c r="BF379" s="88"/>
      <c r="BG379" s="88"/>
    </row>
    <row r="380" spans="1:59" x14ac:dyDescent="0.25">
      <c r="A380" s="25">
        <v>533</v>
      </c>
      <c r="B380" s="9" t="s">
        <v>838</v>
      </c>
      <c r="C380" s="9" t="s">
        <v>3153</v>
      </c>
      <c r="D380" s="9" t="s">
        <v>2280</v>
      </c>
      <c r="E380" s="9" t="s">
        <v>942</v>
      </c>
      <c r="F380" s="14" t="s">
        <v>2793</v>
      </c>
      <c r="G380" s="9" t="s">
        <v>9</v>
      </c>
      <c r="H380" s="9" t="s">
        <v>37</v>
      </c>
      <c r="I380" s="9">
        <v>1</v>
      </c>
      <c r="J380" s="9">
        <v>180</v>
      </c>
      <c r="K380" s="9">
        <f t="shared" si="24"/>
        <v>1080</v>
      </c>
      <c r="L380" s="9">
        <f t="shared" si="25"/>
        <v>1064</v>
      </c>
      <c r="M380" s="48">
        <v>0.98518518518518516</v>
      </c>
      <c r="N380" s="9">
        <v>0</v>
      </c>
      <c r="O380" s="9">
        <v>180</v>
      </c>
      <c r="P380" s="9">
        <v>180</v>
      </c>
      <c r="Q380" s="9"/>
      <c r="R380" s="9"/>
      <c r="S380" s="9"/>
      <c r="T380" s="9"/>
      <c r="U380" s="55"/>
      <c r="V380" s="131">
        <f t="shared" si="29"/>
        <v>0.98518518518518516</v>
      </c>
      <c r="W380" s="125">
        <v>0.98799999999999999</v>
      </c>
      <c r="X380" s="14">
        <v>0.98429999999999995</v>
      </c>
      <c r="Y380" s="9">
        <v>176</v>
      </c>
      <c r="Z380" s="9">
        <v>179</v>
      </c>
      <c r="AA380" s="9">
        <v>178</v>
      </c>
      <c r="AB380" s="9">
        <v>176</v>
      </c>
      <c r="AC380" s="9">
        <v>179</v>
      </c>
      <c r="AD380" s="9">
        <v>176</v>
      </c>
      <c r="AE380" s="9" t="s">
        <v>172</v>
      </c>
      <c r="AF380" s="26"/>
      <c r="AG380" s="56">
        <v>28.057500000000001</v>
      </c>
      <c r="AH380" s="9">
        <v>-82.361999999999995</v>
      </c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  <c r="BA380" s="88"/>
      <c r="BB380" s="88"/>
      <c r="BC380" s="88"/>
      <c r="BD380" s="88"/>
      <c r="BE380" s="88"/>
      <c r="BF380" s="88"/>
      <c r="BG380" s="88"/>
    </row>
    <row r="381" spans="1:59" x14ac:dyDescent="0.25">
      <c r="A381" s="25">
        <v>2574</v>
      </c>
      <c r="B381" s="9" t="s">
        <v>838</v>
      </c>
      <c r="C381" s="9" t="s">
        <v>3153</v>
      </c>
      <c r="D381" s="9" t="s">
        <v>2280</v>
      </c>
      <c r="E381" s="9" t="s">
        <v>960</v>
      </c>
      <c r="F381" s="14" t="s">
        <v>2645</v>
      </c>
      <c r="G381" s="9" t="s">
        <v>9</v>
      </c>
      <c r="H381" s="9" t="s">
        <v>37</v>
      </c>
      <c r="I381" s="9">
        <v>1</v>
      </c>
      <c r="J381" s="9">
        <v>158</v>
      </c>
      <c r="K381" s="9">
        <f t="shared" si="24"/>
        <v>948</v>
      </c>
      <c r="L381" s="9">
        <f t="shared" si="25"/>
        <v>935</v>
      </c>
      <c r="M381" s="48">
        <v>0.98628691983122363</v>
      </c>
      <c r="N381" s="9">
        <v>0</v>
      </c>
      <c r="O381" s="9">
        <v>158</v>
      </c>
      <c r="P381" s="9">
        <v>127</v>
      </c>
      <c r="Q381" s="9">
        <v>31</v>
      </c>
      <c r="R381" s="9"/>
      <c r="S381" s="9"/>
      <c r="T381" s="9">
        <v>16</v>
      </c>
      <c r="U381" s="55"/>
      <c r="V381" s="131">
        <f t="shared" si="29"/>
        <v>0.98628691983122363</v>
      </c>
      <c r="W381" s="125">
        <v>0.97570000000000001</v>
      </c>
      <c r="X381" s="14"/>
      <c r="Y381" s="9">
        <v>157</v>
      </c>
      <c r="Z381" s="9">
        <v>156</v>
      </c>
      <c r="AA381" s="9">
        <v>155</v>
      </c>
      <c r="AB381" s="9">
        <v>155</v>
      </c>
      <c r="AC381" s="9">
        <v>156</v>
      </c>
      <c r="AD381" s="9">
        <v>156</v>
      </c>
      <c r="AE381" s="9" t="s">
        <v>880</v>
      </c>
      <c r="AF381" s="26"/>
      <c r="AG381" s="56">
        <v>27.955972222222201</v>
      </c>
      <c r="AH381" s="9">
        <v>-82.452722222222206</v>
      </c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  <c r="BA381" s="88"/>
      <c r="BB381" s="88"/>
      <c r="BC381" s="88"/>
      <c r="BD381" s="88"/>
      <c r="BE381" s="88"/>
      <c r="BF381" s="88"/>
      <c r="BG381" s="88"/>
    </row>
    <row r="382" spans="1:59" x14ac:dyDescent="0.25">
      <c r="A382" s="25">
        <v>2444</v>
      </c>
      <c r="B382" s="9" t="s">
        <v>838</v>
      </c>
      <c r="C382" s="9" t="s">
        <v>3153</v>
      </c>
      <c r="D382" s="9" t="s">
        <v>2280</v>
      </c>
      <c r="E382" s="9" t="s">
        <v>985</v>
      </c>
      <c r="F382" s="14" t="s">
        <v>3011</v>
      </c>
      <c r="G382" s="9" t="s">
        <v>9</v>
      </c>
      <c r="H382" s="9" t="s">
        <v>37</v>
      </c>
      <c r="I382" s="9">
        <v>1</v>
      </c>
      <c r="J382" s="9">
        <v>200</v>
      </c>
      <c r="K382" s="9">
        <f t="shared" si="24"/>
        <v>1200</v>
      </c>
      <c r="L382" s="9">
        <f t="shared" si="25"/>
        <v>1195</v>
      </c>
      <c r="M382" s="48">
        <v>0.99583333333333335</v>
      </c>
      <c r="N382" s="9">
        <v>0</v>
      </c>
      <c r="O382" s="9">
        <v>200</v>
      </c>
      <c r="P382" s="9">
        <v>160</v>
      </c>
      <c r="Q382" s="9">
        <v>40</v>
      </c>
      <c r="R382" s="9"/>
      <c r="S382" s="9"/>
      <c r="T382" s="9"/>
      <c r="U382" s="55"/>
      <c r="V382" s="131">
        <f t="shared" si="29"/>
        <v>0.99583333333333335</v>
      </c>
      <c r="W382" s="125">
        <v>0.99670000000000003</v>
      </c>
      <c r="X382" s="14">
        <v>0.99</v>
      </c>
      <c r="Y382" s="9">
        <v>200</v>
      </c>
      <c r="Z382" s="9">
        <v>199</v>
      </c>
      <c r="AA382" s="9">
        <v>199</v>
      </c>
      <c r="AB382" s="9">
        <v>199</v>
      </c>
      <c r="AC382" s="9">
        <v>199</v>
      </c>
      <c r="AD382" s="9">
        <v>199</v>
      </c>
      <c r="AE382" s="9" t="s">
        <v>843</v>
      </c>
      <c r="AF382" s="26">
        <v>168</v>
      </c>
      <c r="AG382" s="56">
        <v>27.953520000000001</v>
      </c>
      <c r="AH382" s="9">
        <v>-82.459028000000004</v>
      </c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  <c r="BA382" s="88"/>
      <c r="BB382" s="88"/>
      <c r="BC382" s="88"/>
      <c r="BD382" s="88"/>
      <c r="BE382" s="88"/>
      <c r="BF382" s="88"/>
      <c r="BG382" s="88"/>
    </row>
    <row r="383" spans="1:59" x14ac:dyDescent="0.25">
      <c r="A383" s="25">
        <v>964</v>
      </c>
      <c r="B383" s="9" t="s">
        <v>838</v>
      </c>
      <c r="C383" s="9" t="s">
        <v>3153</v>
      </c>
      <c r="D383" s="9" t="s">
        <v>2280</v>
      </c>
      <c r="E383" s="9" t="s">
        <v>990</v>
      </c>
      <c r="F383" s="14" t="s">
        <v>2794</v>
      </c>
      <c r="G383" s="9" t="s">
        <v>9</v>
      </c>
      <c r="H383" s="9" t="s">
        <v>37</v>
      </c>
      <c r="I383" s="9">
        <v>1</v>
      </c>
      <c r="J383" s="9">
        <v>144</v>
      </c>
      <c r="K383" s="9">
        <f t="shared" si="24"/>
        <v>864</v>
      </c>
      <c r="L383" s="9">
        <f t="shared" si="25"/>
        <v>852</v>
      </c>
      <c r="M383" s="48">
        <v>0.98611111111111116</v>
      </c>
      <c r="N383" s="9">
        <v>0</v>
      </c>
      <c r="O383" s="9">
        <v>144</v>
      </c>
      <c r="P383" s="9">
        <v>138</v>
      </c>
      <c r="Q383" s="9">
        <v>6</v>
      </c>
      <c r="R383" s="9"/>
      <c r="S383" s="9"/>
      <c r="T383" s="9"/>
      <c r="U383" s="55"/>
      <c r="V383" s="131">
        <f t="shared" si="29"/>
        <v>0.98611111111111116</v>
      </c>
      <c r="W383" s="125">
        <v>0.97919999999999996</v>
      </c>
      <c r="X383" s="14">
        <v>0.98029999999999995</v>
      </c>
      <c r="Y383" s="9">
        <v>142</v>
      </c>
      <c r="Z383" s="9">
        <v>141</v>
      </c>
      <c r="AA383" s="9">
        <v>144</v>
      </c>
      <c r="AB383" s="9">
        <v>143</v>
      </c>
      <c r="AC383" s="9">
        <v>143</v>
      </c>
      <c r="AD383" s="9">
        <v>139</v>
      </c>
      <c r="AE383" s="9" t="s">
        <v>172</v>
      </c>
      <c r="AF383" s="26"/>
      <c r="AG383" s="56">
        <v>27.976099999999999</v>
      </c>
      <c r="AH383" s="9">
        <v>-82.319400000000002</v>
      </c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  <c r="BA383" s="88"/>
      <c r="BB383" s="88"/>
      <c r="BC383" s="88"/>
      <c r="BD383" s="88"/>
      <c r="BE383" s="88"/>
      <c r="BF383" s="88"/>
      <c r="BG383" s="88"/>
    </row>
    <row r="384" spans="1:59" ht="12.6" customHeight="1" x14ac:dyDescent="0.25">
      <c r="A384" s="25">
        <v>2901</v>
      </c>
      <c r="B384" s="9" t="s">
        <v>838</v>
      </c>
      <c r="C384" s="9" t="s">
        <v>3159</v>
      </c>
      <c r="D384" s="9" t="s">
        <v>2281</v>
      </c>
      <c r="E384" s="9" t="s">
        <v>849</v>
      </c>
      <c r="F384" s="14" t="s">
        <v>2749</v>
      </c>
      <c r="G384" s="9" t="s">
        <v>9</v>
      </c>
      <c r="H384" s="9" t="s">
        <v>42</v>
      </c>
      <c r="I384" s="9">
        <v>1</v>
      </c>
      <c r="J384" s="9">
        <v>160</v>
      </c>
      <c r="K384" s="9">
        <f t="shared" si="24"/>
        <v>0</v>
      </c>
      <c r="L384" s="9">
        <f t="shared" si="25"/>
        <v>0</v>
      </c>
      <c r="M384" s="42">
        <v>0</v>
      </c>
      <c r="N384" s="9"/>
      <c r="O384" s="9">
        <v>160</v>
      </c>
      <c r="P384" s="9">
        <v>128</v>
      </c>
      <c r="Q384" s="9">
        <v>32</v>
      </c>
      <c r="R384" s="9"/>
      <c r="S384" s="9"/>
      <c r="T384" s="9">
        <v>8</v>
      </c>
      <c r="U384" s="55"/>
      <c r="V384" s="131"/>
      <c r="W384" s="125"/>
      <c r="X384" s="14"/>
      <c r="Y384" s="9"/>
      <c r="Z384" s="9"/>
      <c r="AA384" s="9"/>
      <c r="AB384" s="9"/>
      <c r="AC384" s="9"/>
      <c r="AD384" s="9"/>
      <c r="AE384" s="9"/>
      <c r="AF384" s="26"/>
      <c r="AG384" s="56">
        <v>27.957183000000001</v>
      </c>
      <c r="AH384" s="9">
        <v>-82.476589000000004</v>
      </c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  <c r="BA384" s="88"/>
      <c r="BB384" s="88"/>
      <c r="BC384" s="88"/>
      <c r="BD384" s="88"/>
      <c r="BE384" s="88"/>
      <c r="BF384" s="88"/>
      <c r="BG384" s="88"/>
    </row>
    <row r="385" spans="1:59" x14ac:dyDescent="0.25">
      <c r="A385" s="25">
        <v>2854</v>
      </c>
      <c r="B385" s="9" t="s">
        <v>838</v>
      </c>
      <c r="C385" s="9" t="s">
        <v>3159</v>
      </c>
      <c r="D385" s="9" t="s">
        <v>2281</v>
      </c>
      <c r="E385" s="9" t="s">
        <v>920</v>
      </c>
      <c r="F385" s="14" t="s">
        <v>2657</v>
      </c>
      <c r="G385" s="9" t="s">
        <v>9</v>
      </c>
      <c r="H385" s="9" t="s">
        <v>42</v>
      </c>
      <c r="I385" s="9">
        <v>1</v>
      </c>
      <c r="J385" s="9">
        <v>81</v>
      </c>
      <c r="K385" s="9">
        <f t="shared" si="24"/>
        <v>0</v>
      </c>
      <c r="L385" s="9">
        <f t="shared" si="25"/>
        <v>0</v>
      </c>
      <c r="M385" s="42">
        <v>0</v>
      </c>
      <c r="N385" s="9">
        <v>0</v>
      </c>
      <c r="O385" s="9">
        <v>81</v>
      </c>
      <c r="P385" s="9">
        <v>65</v>
      </c>
      <c r="Q385" s="9">
        <v>16</v>
      </c>
      <c r="R385" s="9"/>
      <c r="S385" s="9"/>
      <c r="T385" s="9">
        <v>5</v>
      </c>
      <c r="U385" s="55"/>
      <c r="V385" s="131"/>
      <c r="W385" s="125"/>
      <c r="X385" s="14"/>
      <c r="Y385" s="9"/>
      <c r="Z385" s="9"/>
      <c r="AA385" s="9"/>
      <c r="AB385" s="9"/>
      <c r="AC385" s="9"/>
      <c r="AD385" s="9"/>
      <c r="AE385" s="9"/>
      <c r="AF385" s="26"/>
      <c r="AG385" s="56">
        <v>27.894891999999999</v>
      </c>
      <c r="AH385" s="9">
        <v>-82.266566999999995</v>
      </c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  <c r="BA385" s="88"/>
      <c r="BB385" s="88"/>
      <c r="BC385" s="88"/>
      <c r="BD385" s="88"/>
      <c r="BE385" s="88"/>
      <c r="BF385" s="88"/>
      <c r="BG385" s="88"/>
    </row>
    <row r="386" spans="1:59" x14ac:dyDescent="0.25">
      <c r="A386" s="25">
        <v>1322</v>
      </c>
      <c r="B386" s="9" t="s">
        <v>838</v>
      </c>
      <c r="C386" s="9" t="s">
        <v>3154</v>
      </c>
      <c r="D386" s="9" t="s">
        <v>2286</v>
      </c>
      <c r="E386" s="9" t="s">
        <v>861</v>
      </c>
      <c r="F386" s="14" t="s">
        <v>2650</v>
      </c>
      <c r="G386" s="9" t="s">
        <v>194</v>
      </c>
      <c r="H386" s="9" t="s">
        <v>37</v>
      </c>
      <c r="I386" s="9">
        <v>1</v>
      </c>
      <c r="J386" s="9">
        <v>160</v>
      </c>
      <c r="K386" s="9">
        <f t="shared" ref="K386:K449" si="30">COUNTA(Y386:AD386)*J386</f>
        <v>960</v>
      </c>
      <c r="L386" s="9">
        <f t="shared" ref="L386:L449" si="31">SUM(Y386:AD386)</f>
        <v>934</v>
      </c>
      <c r="M386" s="48">
        <v>0.97291666666666665</v>
      </c>
      <c r="N386" s="9">
        <v>32</v>
      </c>
      <c r="O386" s="9">
        <v>128</v>
      </c>
      <c r="P386" s="9">
        <v>128</v>
      </c>
      <c r="Q386" s="9">
        <v>32</v>
      </c>
      <c r="R386" s="9"/>
      <c r="S386" s="9"/>
      <c r="T386" s="9"/>
      <c r="U386" s="55"/>
      <c r="V386" s="131">
        <f>(Y386+Z386+AA386+AB386+AC386+AD386)/(J386*COUNTA(Y386,Z386,AA386,AB386,AC386,AD386))</f>
        <v>0.97291666666666665</v>
      </c>
      <c r="W386" s="125">
        <v>0.98750000000000004</v>
      </c>
      <c r="X386" s="14">
        <v>0.97189999999999999</v>
      </c>
      <c r="Y386" s="9">
        <v>156</v>
      </c>
      <c r="Z386" s="9">
        <v>154</v>
      </c>
      <c r="AA386" s="9">
        <v>155</v>
      </c>
      <c r="AB386" s="9">
        <v>157</v>
      </c>
      <c r="AC386" s="9">
        <v>157</v>
      </c>
      <c r="AD386" s="9">
        <v>155</v>
      </c>
      <c r="AE386" s="9" t="s">
        <v>231</v>
      </c>
      <c r="AF386" s="26"/>
      <c r="AG386" s="56">
        <v>27.970600000000001</v>
      </c>
      <c r="AH386" s="9">
        <v>-82.4452</v>
      </c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  <c r="BA386" s="88"/>
      <c r="BB386" s="88"/>
      <c r="BC386" s="88"/>
      <c r="BD386" s="88"/>
      <c r="BE386" s="88"/>
      <c r="BF386" s="88"/>
      <c r="BG386" s="88"/>
    </row>
    <row r="387" spans="1:59" x14ac:dyDescent="0.25">
      <c r="A387" s="25">
        <v>1960</v>
      </c>
      <c r="B387" s="9" t="s">
        <v>838</v>
      </c>
      <c r="C387" s="9" t="s">
        <v>3154</v>
      </c>
      <c r="D387" s="9" t="s">
        <v>2286</v>
      </c>
      <c r="E387" s="9" t="s">
        <v>885</v>
      </c>
      <c r="F387" s="14" t="s">
        <v>3051</v>
      </c>
      <c r="G387" s="9" t="s">
        <v>194</v>
      </c>
      <c r="H387" s="9" t="s">
        <v>37</v>
      </c>
      <c r="I387" s="9">
        <v>1</v>
      </c>
      <c r="J387" s="9">
        <v>152</v>
      </c>
      <c r="K387" s="9">
        <f t="shared" si="30"/>
        <v>912</v>
      </c>
      <c r="L387" s="9">
        <f t="shared" si="31"/>
        <v>904</v>
      </c>
      <c r="M387" s="48">
        <v>0.99122807017543857</v>
      </c>
      <c r="N387" s="9">
        <v>34</v>
      </c>
      <c r="O387" s="9">
        <v>118</v>
      </c>
      <c r="P387" s="9">
        <v>122</v>
      </c>
      <c r="Q387" s="9">
        <v>30</v>
      </c>
      <c r="R387" s="9"/>
      <c r="S387" s="9"/>
      <c r="T387" s="9"/>
      <c r="U387" s="55"/>
      <c r="V387" s="131">
        <f>(Y387+Z387+AA387+AB387+AC387+AD387)/(J387*COUNTA(Y387,Z387,AA387,AB387,AC387,AD387))</f>
        <v>0.99122807017543857</v>
      </c>
      <c r="W387" s="125">
        <v>0.98029999999999995</v>
      </c>
      <c r="X387" s="14">
        <v>0.98680000000000001</v>
      </c>
      <c r="Y387" s="9">
        <v>148</v>
      </c>
      <c r="Z387" s="9">
        <v>150</v>
      </c>
      <c r="AA387" s="9">
        <v>152</v>
      </c>
      <c r="AB387" s="9">
        <v>152</v>
      </c>
      <c r="AC387" s="9">
        <v>151</v>
      </c>
      <c r="AD387" s="9">
        <v>151</v>
      </c>
      <c r="AE387" s="9" t="s">
        <v>202</v>
      </c>
      <c r="AF387" s="26"/>
      <c r="AG387" s="56">
        <v>27.907889000000001</v>
      </c>
      <c r="AH387" s="9">
        <v>-82.358971999999994</v>
      </c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  <c r="BA387" s="88"/>
      <c r="BB387" s="88"/>
      <c r="BC387" s="88"/>
      <c r="BD387" s="88"/>
      <c r="BE387" s="88"/>
      <c r="BF387" s="88"/>
      <c r="BG387" s="88"/>
    </row>
    <row r="388" spans="1:59" x14ac:dyDescent="0.25">
      <c r="A388" s="25">
        <v>39</v>
      </c>
      <c r="B388" s="9" t="s">
        <v>838</v>
      </c>
      <c r="C388" s="9" t="s">
        <v>3155</v>
      </c>
      <c r="D388" s="9" t="s">
        <v>2282</v>
      </c>
      <c r="E388" s="9" t="s">
        <v>839</v>
      </c>
      <c r="F388" s="14" t="s">
        <v>2795</v>
      </c>
      <c r="G388" s="9" t="s">
        <v>10</v>
      </c>
      <c r="H388" s="9" t="s">
        <v>37</v>
      </c>
      <c r="I388" s="9">
        <v>1</v>
      </c>
      <c r="J388" s="9">
        <v>260</v>
      </c>
      <c r="K388" s="9">
        <f t="shared" si="30"/>
        <v>0</v>
      </c>
      <c r="L388" s="9">
        <f t="shared" si="31"/>
        <v>0</v>
      </c>
      <c r="M388" s="42">
        <v>0</v>
      </c>
      <c r="N388" s="9">
        <v>0</v>
      </c>
      <c r="O388" s="9">
        <v>260</v>
      </c>
      <c r="P388" s="9"/>
      <c r="Q388" s="9">
        <v>260</v>
      </c>
      <c r="R388" s="9"/>
      <c r="S388" s="9"/>
      <c r="T388" s="9"/>
      <c r="U388" s="55"/>
      <c r="V388" s="131"/>
      <c r="W388" s="125"/>
      <c r="X388" s="14"/>
      <c r="Y388" s="9"/>
      <c r="Z388" s="9"/>
      <c r="AA388" s="9"/>
      <c r="AB388" s="9"/>
      <c r="AC388" s="9"/>
      <c r="AD388" s="9"/>
      <c r="AE388" s="9" t="s">
        <v>841</v>
      </c>
      <c r="AF388" s="26"/>
      <c r="AG388" s="56">
        <v>28.010899999999999</v>
      </c>
      <c r="AH388" s="9">
        <v>-82.4114</v>
      </c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88"/>
      <c r="BB388" s="88"/>
      <c r="BC388" s="88"/>
      <c r="BD388" s="88"/>
      <c r="BE388" s="88"/>
      <c r="BF388" s="88"/>
      <c r="BG388" s="88"/>
    </row>
    <row r="389" spans="1:59" x14ac:dyDescent="0.25">
      <c r="A389" s="25">
        <v>1898</v>
      </c>
      <c r="B389" s="9" t="s">
        <v>838</v>
      </c>
      <c r="C389" s="9" t="s">
        <v>3155</v>
      </c>
      <c r="D389" s="9" t="s">
        <v>2282</v>
      </c>
      <c r="E389" s="9" t="s">
        <v>844</v>
      </c>
      <c r="F389" s="14" t="s">
        <v>2905</v>
      </c>
      <c r="G389" s="9" t="s">
        <v>10</v>
      </c>
      <c r="H389" s="9" t="s">
        <v>37</v>
      </c>
      <c r="I389" s="9">
        <v>1</v>
      </c>
      <c r="J389" s="9">
        <v>120</v>
      </c>
      <c r="K389" s="9">
        <f t="shared" si="30"/>
        <v>720</v>
      </c>
      <c r="L389" s="9">
        <f t="shared" si="31"/>
        <v>718</v>
      </c>
      <c r="M389" s="48">
        <v>0.99722222222222223</v>
      </c>
      <c r="N389" s="9">
        <v>0</v>
      </c>
      <c r="O389" s="9">
        <v>120</v>
      </c>
      <c r="P389" s="9"/>
      <c r="Q389" s="9">
        <v>120</v>
      </c>
      <c r="R389" s="9"/>
      <c r="S389" s="9"/>
      <c r="T389" s="9"/>
      <c r="U389" s="55"/>
      <c r="V389" s="131">
        <f t="shared" ref="V389:V411" si="32">(Y389+Z389+AA389+AB389+AC389+AD389)/(J389*COUNTA(Y389,Z389,AA389,AB389,AC389,AD389))</f>
        <v>0.99722222222222223</v>
      </c>
      <c r="W389" s="125">
        <v>0.99719999999999998</v>
      </c>
      <c r="X389" s="14">
        <v>0.99860000000000004</v>
      </c>
      <c r="Y389" s="9">
        <v>119</v>
      </c>
      <c r="Z389" s="9">
        <v>120</v>
      </c>
      <c r="AA389" s="9">
        <v>120</v>
      </c>
      <c r="AB389" s="9">
        <v>120</v>
      </c>
      <c r="AC389" s="9">
        <v>120</v>
      </c>
      <c r="AD389" s="9">
        <v>119</v>
      </c>
      <c r="AE389" s="9" t="s">
        <v>104</v>
      </c>
      <c r="AF389" s="26"/>
      <c r="AG389" s="56">
        <v>28.044699999999999</v>
      </c>
      <c r="AH389" s="9">
        <v>-82.356499999999997</v>
      </c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  <c r="BA389" s="88"/>
      <c r="BB389" s="88"/>
      <c r="BC389" s="88"/>
      <c r="BD389" s="88"/>
      <c r="BE389" s="88"/>
      <c r="BF389" s="88"/>
      <c r="BG389" s="88"/>
    </row>
    <row r="390" spans="1:59" x14ac:dyDescent="0.25">
      <c r="A390" s="25">
        <v>64</v>
      </c>
      <c r="B390" s="9" t="s">
        <v>838</v>
      </c>
      <c r="C390" s="9" t="s">
        <v>3155</v>
      </c>
      <c r="D390" s="9" t="s">
        <v>2282</v>
      </c>
      <c r="E390" s="9" t="s">
        <v>845</v>
      </c>
      <c r="F390" s="14" t="s">
        <v>2772</v>
      </c>
      <c r="G390" s="9" t="s">
        <v>10</v>
      </c>
      <c r="H390" s="9" t="s">
        <v>37</v>
      </c>
      <c r="I390" s="9">
        <v>1</v>
      </c>
      <c r="J390" s="9">
        <v>290</v>
      </c>
      <c r="K390" s="9">
        <f t="shared" si="30"/>
        <v>1740</v>
      </c>
      <c r="L390" s="9">
        <f t="shared" si="31"/>
        <v>1630</v>
      </c>
      <c r="M390" s="48">
        <v>0.93678160919540232</v>
      </c>
      <c r="N390" s="9">
        <v>0</v>
      </c>
      <c r="O390" s="9">
        <v>290</v>
      </c>
      <c r="P390" s="9"/>
      <c r="Q390" s="9">
        <v>290</v>
      </c>
      <c r="R390" s="9"/>
      <c r="S390" s="9"/>
      <c r="T390" s="9"/>
      <c r="U390" s="55"/>
      <c r="V390" s="131">
        <f t="shared" si="32"/>
        <v>0.93678160919540232</v>
      </c>
      <c r="W390" s="125">
        <v>0.83740000000000003</v>
      </c>
      <c r="X390" s="14">
        <v>0.89400000000000002</v>
      </c>
      <c r="Y390" s="9">
        <v>280</v>
      </c>
      <c r="Z390" s="9">
        <v>273</v>
      </c>
      <c r="AA390" s="9">
        <v>274</v>
      </c>
      <c r="AB390" s="9">
        <v>272</v>
      </c>
      <c r="AC390" s="9">
        <v>264</v>
      </c>
      <c r="AD390" s="9">
        <v>267</v>
      </c>
      <c r="AE390" s="9" t="s">
        <v>513</v>
      </c>
      <c r="AF390" s="26"/>
      <c r="AG390" s="56">
        <v>27.888500000000001</v>
      </c>
      <c r="AH390" s="9">
        <v>-82.33</v>
      </c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  <c r="BA390" s="88"/>
      <c r="BB390" s="88"/>
      <c r="BC390" s="88"/>
      <c r="BD390" s="88"/>
      <c r="BE390" s="88"/>
      <c r="BF390" s="88"/>
      <c r="BG390" s="88"/>
    </row>
    <row r="391" spans="1:59" x14ac:dyDescent="0.25">
      <c r="A391" s="25">
        <v>1330</v>
      </c>
      <c r="B391" s="9" t="s">
        <v>838</v>
      </c>
      <c r="C391" s="9" t="s">
        <v>3155</v>
      </c>
      <c r="D391" s="9" t="s">
        <v>2282</v>
      </c>
      <c r="E391" s="9" t="s">
        <v>848</v>
      </c>
      <c r="F391" s="14" t="s">
        <v>2650</v>
      </c>
      <c r="G391" s="9" t="s">
        <v>10</v>
      </c>
      <c r="H391" s="9" t="s">
        <v>37</v>
      </c>
      <c r="I391" s="9">
        <v>1</v>
      </c>
      <c r="J391" s="9">
        <v>266</v>
      </c>
      <c r="K391" s="9">
        <f t="shared" si="30"/>
        <v>1596</v>
      </c>
      <c r="L391" s="9">
        <f t="shared" si="31"/>
        <v>1559</v>
      </c>
      <c r="M391" s="48">
        <v>0.97681704260651625</v>
      </c>
      <c r="N391" s="9">
        <v>0</v>
      </c>
      <c r="O391" s="9">
        <v>266</v>
      </c>
      <c r="P391" s="9"/>
      <c r="Q391" s="9">
        <v>266</v>
      </c>
      <c r="R391" s="9"/>
      <c r="S391" s="9"/>
      <c r="T391" s="9"/>
      <c r="U391" s="55"/>
      <c r="V391" s="131">
        <f t="shared" si="32"/>
        <v>0.97681704260651625</v>
      </c>
      <c r="W391" s="125">
        <v>0.96740000000000004</v>
      </c>
      <c r="X391" s="14">
        <v>0.94299999999999995</v>
      </c>
      <c r="Y391" s="9">
        <v>254</v>
      </c>
      <c r="Z391" s="9">
        <v>258</v>
      </c>
      <c r="AA391" s="9">
        <v>260</v>
      </c>
      <c r="AB391" s="9">
        <v>259</v>
      </c>
      <c r="AC391" s="9">
        <v>265</v>
      </c>
      <c r="AD391" s="9">
        <v>263</v>
      </c>
      <c r="AE391" s="9" t="s">
        <v>334</v>
      </c>
      <c r="AF391" s="26"/>
      <c r="AG391" s="56">
        <v>27.9785</v>
      </c>
      <c r="AH391" s="9">
        <v>-82.432699999999997</v>
      </c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88"/>
      <c r="AZ391" s="88"/>
      <c r="BA391" s="88"/>
      <c r="BB391" s="88"/>
      <c r="BC391" s="88"/>
      <c r="BD391" s="88"/>
      <c r="BE391" s="88"/>
      <c r="BF391" s="88"/>
      <c r="BG391" s="88"/>
    </row>
    <row r="392" spans="1:59" x14ac:dyDescent="0.25">
      <c r="A392" s="25">
        <v>95</v>
      </c>
      <c r="B392" s="9" t="s">
        <v>838</v>
      </c>
      <c r="C392" s="9" t="s">
        <v>3155</v>
      </c>
      <c r="D392" s="9" t="s">
        <v>2282</v>
      </c>
      <c r="E392" s="9" t="s">
        <v>851</v>
      </c>
      <c r="F392" s="14" t="s">
        <v>2785</v>
      </c>
      <c r="G392" s="9" t="s">
        <v>10</v>
      </c>
      <c r="H392" s="9" t="s">
        <v>37</v>
      </c>
      <c r="I392" s="9">
        <v>1</v>
      </c>
      <c r="J392" s="9">
        <v>200</v>
      </c>
      <c r="K392" s="9">
        <f t="shared" si="30"/>
        <v>1200</v>
      </c>
      <c r="L392" s="9">
        <f t="shared" si="31"/>
        <v>1141</v>
      </c>
      <c r="M392" s="48">
        <v>0.95083333333333331</v>
      </c>
      <c r="N392" s="9">
        <v>0</v>
      </c>
      <c r="O392" s="9">
        <v>200</v>
      </c>
      <c r="P392" s="9"/>
      <c r="Q392" s="9">
        <v>200</v>
      </c>
      <c r="R392" s="9"/>
      <c r="S392" s="9"/>
      <c r="T392" s="9"/>
      <c r="U392" s="55"/>
      <c r="V392" s="131">
        <f t="shared" si="32"/>
        <v>0.95083333333333331</v>
      </c>
      <c r="W392" s="125">
        <v>0.94330000000000003</v>
      </c>
      <c r="X392" s="14">
        <v>0.95669999999999999</v>
      </c>
      <c r="Y392" s="9">
        <v>190</v>
      </c>
      <c r="Z392" s="9">
        <v>191</v>
      </c>
      <c r="AA392" s="9">
        <v>193</v>
      </c>
      <c r="AB392" s="9">
        <v>189</v>
      </c>
      <c r="AC392" s="9">
        <v>188</v>
      </c>
      <c r="AD392" s="9">
        <v>190</v>
      </c>
      <c r="AE392" s="9" t="s">
        <v>852</v>
      </c>
      <c r="AF392" s="26"/>
      <c r="AG392" s="56">
        <v>27.9299</v>
      </c>
      <c r="AH392" s="9">
        <v>-82.314499999999995</v>
      </c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  <c r="BA392" s="88"/>
      <c r="BB392" s="88"/>
      <c r="BC392" s="88"/>
      <c r="BD392" s="88"/>
      <c r="BE392" s="88"/>
      <c r="BF392" s="88"/>
      <c r="BG392" s="88"/>
    </row>
    <row r="393" spans="1:59" x14ac:dyDescent="0.25">
      <c r="A393" s="25">
        <v>1809</v>
      </c>
      <c r="B393" s="9" t="s">
        <v>838</v>
      </c>
      <c r="C393" s="9" t="s">
        <v>3155</v>
      </c>
      <c r="D393" s="9" t="s">
        <v>2282</v>
      </c>
      <c r="E393" s="9" t="s">
        <v>854</v>
      </c>
      <c r="F393" s="14" t="s">
        <v>2796</v>
      </c>
      <c r="G393" s="9" t="s">
        <v>10</v>
      </c>
      <c r="H393" s="9" t="s">
        <v>37</v>
      </c>
      <c r="I393" s="9">
        <v>1</v>
      </c>
      <c r="J393" s="9">
        <v>144</v>
      </c>
      <c r="K393" s="9">
        <f t="shared" si="30"/>
        <v>864</v>
      </c>
      <c r="L393" s="9">
        <f t="shared" si="31"/>
        <v>851</v>
      </c>
      <c r="M393" s="48">
        <v>0.98495370370370372</v>
      </c>
      <c r="N393" s="9">
        <v>0</v>
      </c>
      <c r="O393" s="9">
        <v>144</v>
      </c>
      <c r="P393" s="9"/>
      <c r="Q393" s="9">
        <v>144</v>
      </c>
      <c r="R393" s="9"/>
      <c r="S393" s="9"/>
      <c r="T393" s="9"/>
      <c r="U393" s="55"/>
      <c r="V393" s="131">
        <f t="shared" si="32"/>
        <v>0.98495370370370372</v>
      </c>
      <c r="W393" s="125">
        <v>0.98729999999999996</v>
      </c>
      <c r="X393" s="14">
        <v>0.98960000000000004</v>
      </c>
      <c r="Y393" s="9">
        <v>143</v>
      </c>
      <c r="Z393" s="9">
        <v>144</v>
      </c>
      <c r="AA393" s="9">
        <v>144</v>
      </c>
      <c r="AB393" s="9">
        <v>143</v>
      </c>
      <c r="AC393" s="9">
        <v>139</v>
      </c>
      <c r="AD393" s="9">
        <v>138</v>
      </c>
      <c r="AE393" s="9" t="s">
        <v>104</v>
      </c>
      <c r="AF393" s="26"/>
      <c r="AG393" s="56">
        <v>27.991800000000001</v>
      </c>
      <c r="AH393" s="9">
        <v>-82.413899999999998</v>
      </c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88"/>
      <c r="AZ393" s="88"/>
      <c r="BA393" s="88"/>
      <c r="BB393" s="88"/>
      <c r="BC393" s="88"/>
      <c r="BD393" s="88"/>
      <c r="BE393" s="88"/>
      <c r="BF393" s="88"/>
      <c r="BG393" s="88"/>
    </row>
    <row r="394" spans="1:59" x14ac:dyDescent="0.25">
      <c r="A394" s="25">
        <v>1481</v>
      </c>
      <c r="B394" s="9" t="s">
        <v>838</v>
      </c>
      <c r="C394" s="9" t="s">
        <v>3155</v>
      </c>
      <c r="D394" s="9" t="s">
        <v>2282</v>
      </c>
      <c r="E394" s="9" t="s">
        <v>856</v>
      </c>
      <c r="F394" s="14" t="s">
        <v>2907</v>
      </c>
      <c r="G394" s="9" t="s">
        <v>10</v>
      </c>
      <c r="H394" s="9" t="s">
        <v>37</v>
      </c>
      <c r="I394" s="9">
        <v>1</v>
      </c>
      <c r="J394" s="9">
        <v>300</v>
      </c>
      <c r="K394" s="9">
        <f t="shared" si="30"/>
        <v>1800</v>
      </c>
      <c r="L394" s="9">
        <f t="shared" si="31"/>
        <v>1791</v>
      </c>
      <c r="M394" s="48">
        <v>0.995</v>
      </c>
      <c r="N394" s="9">
        <v>0</v>
      </c>
      <c r="O394" s="9">
        <v>300</v>
      </c>
      <c r="P394" s="9"/>
      <c r="Q394" s="9">
        <v>300</v>
      </c>
      <c r="R394" s="9"/>
      <c r="S394" s="9"/>
      <c r="T394" s="9">
        <v>8</v>
      </c>
      <c r="U394" s="55"/>
      <c r="V394" s="131">
        <f t="shared" si="32"/>
        <v>0.995</v>
      </c>
      <c r="W394" s="125">
        <v>0.97889999999999999</v>
      </c>
      <c r="X394" s="14">
        <v>0.94869999999999999</v>
      </c>
      <c r="Y394" s="9">
        <v>298</v>
      </c>
      <c r="Z394" s="9">
        <v>299</v>
      </c>
      <c r="AA394" s="9">
        <v>300</v>
      </c>
      <c r="AB394" s="9">
        <v>300</v>
      </c>
      <c r="AC394" s="9">
        <v>297</v>
      </c>
      <c r="AD394" s="9">
        <v>297</v>
      </c>
      <c r="AE394" s="9" t="s">
        <v>219</v>
      </c>
      <c r="AF394" s="26"/>
      <c r="AG394" s="56">
        <v>27.935172999999999</v>
      </c>
      <c r="AH394" s="9">
        <v>-82.405067000000003</v>
      </c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  <c r="BA394" s="88"/>
      <c r="BB394" s="88"/>
      <c r="BC394" s="88"/>
      <c r="BD394" s="88"/>
      <c r="BE394" s="88"/>
      <c r="BF394" s="88"/>
      <c r="BG394" s="88"/>
    </row>
    <row r="395" spans="1:59" x14ac:dyDescent="0.25">
      <c r="A395" s="25">
        <v>143</v>
      </c>
      <c r="B395" s="9" t="s">
        <v>838</v>
      </c>
      <c r="C395" s="9" t="s">
        <v>3155</v>
      </c>
      <c r="D395" s="9" t="s">
        <v>2282</v>
      </c>
      <c r="E395" s="9" t="s">
        <v>858</v>
      </c>
      <c r="F395" s="14" t="s">
        <v>2797</v>
      </c>
      <c r="G395" s="9" t="s">
        <v>10</v>
      </c>
      <c r="H395" s="9" t="s">
        <v>37</v>
      </c>
      <c r="I395" s="9">
        <v>1</v>
      </c>
      <c r="J395" s="9">
        <v>200</v>
      </c>
      <c r="K395" s="9">
        <f t="shared" si="30"/>
        <v>1200</v>
      </c>
      <c r="L395" s="9">
        <f t="shared" si="31"/>
        <v>1178</v>
      </c>
      <c r="M395" s="48">
        <v>0.98166666666666669</v>
      </c>
      <c r="N395" s="9">
        <v>0</v>
      </c>
      <c r="O395" s="9">
        <v>200</v>
      </c>
      <c r="P395" s="9"/>
      <c r="Q395" s="9">
        <v>200</v>
      </c>
      <c r="R395" s="9"/>
      <c r="S395" s="9"/>
      <c r="T395" s="9"/>
      <c r="U395" s="55"/>
      <c r="V395" s="131">
        <f t="shared" si="32"/>
        <v>0.98166666666666669</v>
      </c>
      <c r="W395" s="125">
        <v>0.9708</v>
      </c>
      <c r="X395" s="14">
        <v>0.98080000000000001</v>
      </c>
      <c r="Y395" s="9">
        <v>196</v>
      </c>
      <c r="Z395" s="9">
        <v>197</v>
      </c>
      <c r="AA395" s="9">
        <v>197</v>
      </c>
      <c r="AB395" s="9">
        <v>200</v>
      </c>
      <c r="AC395" s="9">
        <v>193</v>
      </c>
      <c r="AD395" s="9">
        <v>195</v>
      </c>
      <c r="AE395" s="9" t="s">
        <v>172</v>
      </c>
      <c r="AF395" s="26"/>
      <c r="AG395" s="56">
        <v>28.063600000000001</v>
      </c>
      <c r="AH395" s="9">
        <v>-82.560400000000001</v>
      </c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  <c r="BA395" s="88"/>
      <c r="BB395" s="88"/>
      <c r="BC395" s="88"/>
      <c r="BD395" s="88"/>
      <c r="BE395" s="88"/>
      <c r="BF395" s="88"/>
      <c r="BG395" s="88"/>
    </row>
    <row r="396" spans="1:59" x14ac:dyDescent="0.25">
      <c r="A396" s="25">
        <v>2593</v>
      </c>
      <c r="B396" s="9" t="s">
        <v>838</v>
      </c>
      <c r="C396" s="9" t="s">
        <v>3155</v>
      </c>
      <c r="D396" s="9" t="s">
        <v>2282</v>
      </c>
      <c r="E396" s="9" t="s">
        <v>860</v>
      </c>
      <c r="F396" s="14" t="s">
        <v>2645</v>
      </c>
      <c r="G396" s="9" t="s">
        <v>10</v>
      </c>
      <c r="H396" s="9" t="s">
        <v>37</v>
      </c>
      <c r="I396" s="9">
        <v>1</v>
      </c>
      <c r="J396" s="9">
        <v>68</v>
      </c>
      <c r="K396" s="9">
        <f t="shared" si="30"/>
        <v>408</v>
      </c>
      <c r="L396" s="9">
        <f t="shared" si="31"/>
        <v>390</v>
      </c>
      <c r="M396" s="48">
        <v>0.95588235294117652</v>
      </c>
      <c r="N396" s="9">
        <v>0</v>
      </c>
      <c r="O396" s="9">
        <v>68</v>
      </c>
      <c r="P396" s="9"/>
      <c r="Q396" s="9">
        <v>68</v>
      </c>
      <c r="R396" s="9"/>
      <c r="S396" s="9"/>
      <c r="T396" s="9">
        <v>7</v>
      </c>
      <c r="U396" s="55"/>
      <c r="V396" s="131">
        <f t="shared" si="32"/>
        <v>0.95588235294117652</v>
      </c>
      <c r="W396" s="125">
        <v>1</v>
      </c>
      <c r="X396" s="14">
        <v>0.99019999999999997</v>
      </c>
      <c r="Y396" s="9">
        <v>65</v>
      </c>
      <c r="Z396" s="9">
        <v>67</v>
      </c>
      <c r="AA396" s="9">
        <v>65</v>
      </c>
      <c r="AB396" s="9">
        <v>64</v>
      </c>
      <c r="AC396" s="9">
        <v>64</v>
      </c>
      <c r="AD396" s="9">
        <v>65</v>
      </c>
      <c r="AE396" s="9" t="s">
        <v>39</v>
      </c>
      <c r="AF396" s="26">
        <v>68</v>
      </c>
      <c r="AG396" s="56">
        <v>27.964556000000002</v>
      </c>
      <c r="AH396" s="9">
        <v>-82.456249999999997</v>
      </c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  <c r="BA396" s="88"/>
      <c r="BB396" s="88"/>
      <c r="BC396" s="88"/>
      <c r="BD396" s="88"/>
      <c r="BE396" s="88"/>
      <c r="BF396" s="88"/>
      <c r="BG396" s="88"/>
    </row>
    <row r="397" spans="1:59" x14ac:dyDescent="0.25">
      <c r="A397" s="25">
        <v>165</v>
      </c>
      <c r="B397" s="9" t="s">
        <v>838</v>
      </c>
      <c r="C397" s="9" t="s">
        <v>3155</v>
      </c>
      <c r="D397" s="9" t="s">
        <v>2282</v>
      </c>
      <c r="E397" s="9" t="s">
        <v>862</v>
      </c>
      <c r="F397" s="14" t="s">
        <v>2664</v>
      </c>
      <c r="G397" s="9" t="s">
        <v>10</v>
      </c>
      <c r="H397" s="9" t="s">
        <v>37</v>
      </c>
      <c r="I397" s="9">
        <v>1</v>
      </c>
      <c r="J397" s="9">
        <v>314</v>
      </c>
      <c r="K397" s="9">
        <f t="shared" si="30"/>
        <v>1884</v>
      </c>
      <c r="L397" s="9">
        <f t="shared" si="31"/>
        <v>1754</v>
      </c>
      <c r="M397" s="48">
        <v>0.93248407643312103</v>
      </c>
      <c r="N397" s="9">
        <v>0</v>
      </c>
      <c r="O397" s="9">
        <v>314</v>
      </c>
      <c r="P397" s="9"/>
      <c r="Q397" s="9">
        <v>314</v>
      </c>
      <c r="R397" s="9"/>
      <c r="S397" s="9"/>
      <c r="T397" s="9"/>
      <c r="U397" s="55"/>
      <c r="V397" s="131">
        <f t="shared" si="32"/>
        <v>0.93099787685774948</v>
      </c>
      <c r="W397" s="125">
        <v>0.93899999999999995</v>
      </c>
      <c r="X397" s="14">
        <v>0.91449999999999998</v>
      </c>
      <c r="Y397" s="9">
        <v>290</v>
      </c>
      <c r="Z397" s="9">
        <v>284</v>
      </c>
      <c r="AA397" s="9">
        <v>292</v>
      </c>
      <c r="AB397" s="9">
        <v>296</v>
      </c>
      <c r="AC397" s="9">
        <v>296</v>
      </c>
      <c r="AD397" s="9">
        <v>296</v>
      </c>
      <c r="AE397" s="9" t="s">
        <v>863</v>
      </c>
      <c r="AF397" s="26"/>
      <c r="AG397" s="56">
        <v>28.060500000000001</v>
      </c>
      <c r="AH397" s="9">
        <v>-82.442800000000005</v>
      </c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88"/>
      <c r="AZ397" s="88"/>
      <c r="BA397" s="88"/>
      <c r="BB397" s="88"/>
      <c r="BC397" s="88"/>
      <c r="BD397" s="88"/>
      <c r="BE397" s="88"/>
      <c r="BF397" s="88"/>
      <c r="BG397" s="88"/>
    </row>
    <row r="398" spans="1:59" x14ac:dyDescent="0.25">
      <c r="A398" s="25">
        <v>1595</v>
      </c>
      <c r="B398" s="9" t="s">
        <v>838</v>
      </c>
      <c r="C398" s="9" t="s">
        <v>3155</v>
      </c>
      <c r="D398" s="9" t="s">
        <v>2282</v>
      </c>
      <c r="E398" s="9" t="s">
        <v>864</v>
      </c>
      <c r="F398" s="14" t="s">
        <v>2743</v>
      </c>
      <c r="G398" s="9" t="s">
        <v>10</v>
      </c>
      <c r="H398" s="9" t="s">
        <v>37</v>
      </c>
      <c r="I398" s="9">
        <v>1</v>
      </c>
      <c r="J398" s="9">
        <v>260</v>
      </c>
      <c r="K398" s="9">
        <f t="shared" si="30"/>
        <v>1560</v>
      </c>
      <c r="L398" s="9">
        <f t="shared" si="31"/>
        <v>1548</v>
      </c>
      <c r="M398" s="48">
        <v>0.99230769230769234</v>
      </c>
      <c r="N398" s="9">
        <v>0</v>
      </c>
      <c r="O398" s="9">
        <v>260</v>
      </c>
      <c r="P398" s="9"/>
      <c r="Q398" s="9">
        <v>260</v>
      </c>
      <c r="R398" s="9"/>
      <c r="S398" s="9"/>
      <c r="T398" s="9"/>
      <c r="U398" s="55"/>
      <c r="V398" s="131">
        <f t="shared" si="32"/>
        <v>0.99230769230769234</v>
      </c>
      <c r="W398" s="125">
        <v>0.99039999999999995</v>
      </c>
      <c r="X398" s="14">
        <v>0.99619999999999997</v>
      </c>
      <c r="Y398" s="9">
        <v>260</v>
      </c>
      <c r="Z398" s="9">
        <v>257</v>
      </c>
      <c r="AA398" s="9">
        <v>256</v>
      </c>
      <c r="AB398" s="9">
        <v>260</v>
      </c>
      <c r="AC398" s="9">
        <v>255</v>
      </c>
      <c r="AD398" s="9">
        <v>260</v>
      </c>
      <c r="AE398" s="9" t="s">
        <v>104</v>
      </c>
      <c r="AF398" s="26"/>
      <c r="AG398" s="56">
        <v>27.988900000000001</v>
      </c>
      <c r="AH398" s="9">
        <v>-82.318799999999996</v>
      </c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  <c r="BA398" s="88"/>
      <c r="BB398" s="88"/>
      <c r="BC398" s="88"/>
      <c r="BD398" s="88"/>
      <c r="BE398" s="88"/>
      <c r="BF398" s="88"/>
      <c r="BG398" s="88"/>
    </row>
    <row r="399" spans="1:59" x14ac:dyDescent="0.25">
      <c r="A399" s="25">
        <v>174</v>
      </c>
      <c r="B399" s="9" t="s">
        <v>838</v>
      </c>
      <c r="C399" s="9" t="s">
        <v>3155</v>
      </c>
      <c r="D399" s="9" t="s">
        <v>2282</v>
      </c>
      <c r="E399" s="9" t="s">
        <v>867</v>
      </c>
      <c r="F399" s="14" t="s">
        <v>2752</v>
      </c>
      <c r="G399" s="9" t="s">
        <v>10</v>
      </c>
      <c r="H399" s="9" t="s">
        <v>37</v>
      </c>
      <c r="I399" s="9">
        <v>1</v>
      </c>
      <c r="J399" s="9">
        <v>176</v>
      </c>
      <c r="K399" s="9">
        <f t="shared" si="30"/>
        <v>1056</v>
      </c>
      <c r="L399" s="9">
        <f t="shared" si="31"/>
        <v>1053</v>
      </c>
      <c r="M399" s="48">
        <v>0.99715909090909094</v>
      </c>
      <c r="N399" s="9">
        <v>0</v>
      </c>
      <c r="O399" s="9">
        <v>176</v>
      </c>
      <c r="P399" s="9"/>
      <c r="Q399" s="9">
        <v>176</v>
      </c>
      <c r="R399" s="9"/>
      <c r="S399" s="9"/>
      <c r="T399" s="9"/>
      <c r="U399" s="55"/>
      <c r="V399" s="131">
        <f t="shared" si="32"/>
        <v>0.99715909090909094</v>
      </c>
      <c r="W399" s="125">
        <v>0.98960000000000004</v>
      </c>
      <c r="X399" s="14">
        <v>0.99619999999999997</v>
      </c>
      <c r="Y399" s="9">
        <v>176</v>
      </c>
      <c r="Z399" s="9">
        <v>176</v>
      </c>
      <c r="AA399" s="9">
        <v>176</v>
      </c>
      <c r="AB399" s="9">
        <v>175</v>
      </c>
      <c r="AC399" s="9">
        <v>175</v>
      </c>
      <c r="AD399" s="9">
        <v>175</v>
      </c>
      <c r="AE399" s="9" t="s">
        <v>219</v>
      </c>
      <c r="AF399" s="26"/>
      <c r="AG399" s="56">
        <v>27.868200000000002</v>
      </c>
      <c r="AH399" s="9">
        <v>-82.513300000000001</v>
      </c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  <c r="BA399" s="88"/>
      <c r="BB399" s="88"/>
      <c r="BC399" s="88"/>
      <c r="BD399" s="88"/>
      <c r="BE399" s="88"/>
      <c r="BF399" s="88"/>
      <c r="BG399" s="88"/>
    </row>
    <row r="400" spans="1:59" x14ac:dyDescent="0.25">
      <c r="A400" s="25">
        <v>2828</v>
      </c>
      <c r="B400" s="9" t="s">
        <v>838</v>
      </c>
      <c r="C400" s="9" t="s">
        <v>3155</v>
      </c>
      <c r="D400" s="9" t="s">
        <v>2282</v>
      </c>
      <c r="E400" s="9" t="s">
        <v>868</v>
      </c>
      <c r="F400" s="14" t="s">
        <v>2895</v>
      </c>
      <c r="G400" s="9" t="s">
        <v>10</v>
      </c>
      <c r="H400" s="9" t="s">
        <v>37</v>
      </c>
      <c r="I400" s="9">
        <v>1</v>
      </c>
      <c r="J400" s="9">
        <v>160</v>
      </c>
      <c r="K400" s="9">
        <f t="shared" si="30"/>
        <v>960</v>
      </c>
      <c r="L400" s="9">
        <f t="shared" si="31"/>
        <v>828</v>
      </c>
      <c r="M400" s="48">
        <v>0.86250000000000004</v>
      </c>
      <c r="N400" s="9">
        <v>0</v>
      </c>
      <c r="O400" s="9">
        <v>160</v>
      </c>
      <c r="P400" s="9"/>
      <c r="Q400" s="9">
        <v>160</v>
      </c>
      <c r="R400" s="9"/>
      <c r="S400" s="9"/>
      <c r="T400" s="9">
        <v>8</v>
      </c>
      <c r="U400" s="55"/>
      <c r="V400" s="131">
        <f t="shared" si="32"/>
        <v>0.86250000000000004</v>
      </c>
      <c r="W400" s="125"/>
      <c r="X400" s="14"/>
      <c r="Y400" s="9">
        <v>132</v>
      </c>
      <c r="Z400" s="9">
        <v>135</v>
      </c>
      <c r="AA400" s="9">
        <v>134</v>
      </c>
      <c r="AB400" s="9">
        <v>138</v>
      </c>
      <c r="AC400" s="9">
        <v>144</v>
      </c>
      <c r="AD400" s="9">
        <v>145</v>
      </c>
      <c r="AE400" s="9" t="s">
        <v>39</v>
      </c>
      <c r="AF400" s="26">
        <v>160</v>
      </c>
      <c r="AG400" s="56">
        <v>27.965869444444401</v>
      </c>
      <c r="AH400" s="9">
        <v>-82.476011111111106</v>
      </c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  <c r="BA400" s="88"/>
      <c r="BB400" s="88"/>
      <c r="BC400" s="88"/>
      <c r="BD400" s="88"/>
      <c r="BE400" s="88"/>
      <c r="BF400" s="88"/>
      <c r="BG400" s="88"/>
    </row>
    <row r="401" spans="1:59" x14ac:dyDescent="0.25">
      <c r="A401" s="25">
        <v>1916</v>
      </c>
      <c r="B401" s="9" t="s">
        <v>838</v>
      </c>
      <c r="C401" s="9" t="s">
        <v>3155</v>
      </c>
      <c r="D401" s="9" t="s">
        <v>2282</v>
      </c>
      <c r="E401" s="9" t="s">
        <v>869</v>
      </c>
      <c r="F401" s="14" t="s">
        <v>2667</v>
      </c>
      <c r="G401" s="9" t="s">
        <v>10</v>
      </c>
      <c r="H401" s="9" t="s">
        <v>37</v>
      </c>
      <c r="I401" s="9">
        <v>1</v>
      </c>
      <c r="J401" s="9">
        <v>148</v>
      </c>
      <c r="K401" s="9">
        <f t="shared" si="30"/>
        <v>888</v>
      </c>
      <c r="L401" s="9">
        <f t="shared" si="31"/>
        <v>878</v>
      </c>
      <c r="M401" s="48">
        <v>0.98873873873873874</v>
      </c>
      <c r="N401" s="9">
        <v>0</v>
      </c>
      <c r="O401" s="9">
        <v>148</v>
      </c>
      <c r="P401" s="9"/>
      <c r="Q401" s="9">
        <v>148</v>
      </c>
      <c r="R401" s="9"/>
      <c r="S401" s="9"/>
      <c r="T401" s="9"/>
      <c r="U401" s="55"/>
      <c r="V401" s="131">
        <f t="shared" si="32"/>
        <v>0.98873873873873874</v>
      </c>
      <c r="W401" s="125">
        <v>0.9899</v>
      </c>
      <c r="X401" s="14">
        <v>0.9899</v>
      </c>
      <c r="Y401" s="9">
        <v>148</v>
      </c>
      <c r="Z401" s="9">
        <v>147</v>
      </c>
      <c r="AA401" s="9">
        <v>145</v>
      </c>
      <c r="AB401" s="9">
        <v>147</v>
      </c>
      <c r="AC401" s="9">
        <v>146</v>
      </c>
      <c r="AD401" s="9">
        <v>145</v>
      </c>
      <c r="AE401" s="9" t="s">
        <v>96</v>
      </c>
      <c r="AF401" s="26">
        <v>146</v>
      </c>
      <c r="AG401" s="56">
        <v>28.078399999999998</v>
      </c>
      <c r="AH401" s="9">
        <v>-82.442300000000003</v>
      </c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  <c r="BA401" s="88"/>
      <c r="BB401" s="88"/>
      <c r="BC401" s="88"/>
      <c r="BD401" s="88"/>
      <c r="BE401" s="88"/>
      <c r="BF401" s="88"/>
      <c r="BG401" s="88"/>
    </row>
    <row r="402" spans="1:59" x14ac:dyDescent="0.25">
      <c r="A402" s="25">
        <v>2156</v>
      </c>
      <c r="B402" s="9" t="s">
        <v>838</v>
      </c>
      <c r="C402" s="9" t="s">
        <v>3155</v>
      </c>
      <c r="D402" s="9" t="s">
        <v>2282</v>
      </c>
      <c r="E402" s="9" t="s">
        <v>870</v>
      </c>
      <c r="F402" s="14" t="s">
        <v>2712</v>
      </c>
      <c r="G402" s="9" t="s">
        <v>10</v>
      </c>
      <c r="H402" s="9" t="s">
        <v>37</v>
      </c>
      <c r="I402" s="9">
        <v>1</v>
      </c>
      <c r="J402" s="9">
        <v>108</v>
      </c>
      <c r="K402" s="9">
        <f t="shared" si="30"/>
        <v>648</v>
      </c>
      <c r="L402" s="9">
        <f t="shared" si="31"/>
        <v>647</v>
      </c>
      <c r="M402" s="48">
        <v>0.99845679012345678</v>
      </c>
      <c r="N402" s="9">
        <v>0</v>
      </c>
      <c r="O402" s="9">
        <v>108</v>
      </c>
      <c r="P402" s="9"/>
      <c r="Q402" s="9">
        <v>108</v>
      </c>
      <c r="R402" s="9"/>
      <c r="S402" s="9"/>
      <c r="T402" s="9"/>
      <c r="U402" s="55"/>
      <c r="V402" s="131">
        <f t="shared" si="32"/>
        <v>0.99845679012345678</v>
      </c>
      <c r="W402" s="125">
        <v>0.99690000000000001</v>
      </c>
      <c r="X402" s="14">
        <v>1</v>
      </c>
      <c r="Y402" s="9">
        <v>108</v>
      </c>
      <c r="Z402" s="9">
        <v>108</v>
      </c>
      <c r="AA402" s="9">
        <v>107</v>
      </c>
      <c r="AB402" s="9">
        <v>108</v>
      </c>
      <c r="AC402" s="9">
        <v>108</v>
      </c>
      <c r="AD402" s="9">
        <v>108</v>
      </c>
      <c r="AE402" s="9" t="s">
        <v>104</v>
      </c>
      <c r="AF402" s="26"/>
      <c r="AG402" s="56">
        <v>27.856455</v>
      </c>
      <c r="AH402" s="9">
        <v>-82.318034999999995</v>
      </c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  <c r="BA402" s="88"/>
      <c r="BB402" s="88"/>
      <c r="BC402" s="88"/>
      <c r="BD402" s="88"/>
      <c r="BE402" s="88"/>
      <c r="BF402" s="88"/>
      <c r="BG402" s="88"/>
    </row>
    <row r="403" spans="1:59" x14ac:dyDescent="0.25">
      <c r="A403" s="25">
        <v>1919</v>
      </c>
      <c r="B403" s="9" t="s">
        <v>838</v>
      </c>
      <c r="C403" s="9" t="s">
        <v>3155</v>
      </c>
      <c r="D403" s="9" t="s">
        <v>2282</v>
      </c>
      <c r="E403" s="9" t="s">
        <v>872</v>
      </c>
      <c r="F403" s="14" t="s">
        <v>2658</v>
      </c>
      <c r="G403" s="9" t="s">
        <v>10</v>
      </c>
      <c r="H403" s="9" t="s">
        <v>37</v>
      </c>
      <c r="I403" s="9">
        <v>1</v>
      </c>
      <c r="J403" s="9">
        <v>192</v>
      </c>
      <c r="K403" s="9">
        <f t="shared" si="30"/>
        <v>1152</v>
      </c>
      <c r="L403" s="9">
        <f t="shared" si="31"/>
        <v>1145</v>
      </c>
      <c r="M403" s="48">
        <v>0.99392361111111116</v>
      </c>
      <c r="N403" s="9">
        <v>0</v>
      </c>
      <c r="O403" s="9">
        <v>192</v>
      </c>
      <c r="P403" s="9"/>
      <c r="Q403" s="9">
        <v>192</v>
      </c>
      <c r="R403" s="9"/>
      <c r="S403" s="9"/>
      <c r="T403" s="9"/>
      <c r="U403" s="55"/>
      <c r="V403" s="131">
        <f t="shared" si="32"/>
        <v>0.99392361111111116</v>
      </c>
      <c r="W403" s="125">
        <v>0.99650000000000005</v>
      </c>
      <c r="X403" s="14">
        <v>0.99570000000000003</v>
      </c>
      <c r="Y403" s="9">
        <v>192</v>
      </c>
      <c r="Z403" s="9">
        <v>192</v>
      </c>
      <c r="AA403" s="9">
        <v>188</v>
      </c>
      <c r="AB403" s="9">
        <v>192</v>
      </c>
      <c r="AC403" s="9">
        <v>190</v>
      </c>
      <c r="AD403" s="9">
        <v>191</v>
      </c>
      <c r="AE403" s="9" t="s">
        <v>104</v>
      </c>
      <c r="AF403" s="26"/>
      <c r="AG403" s="56">
        <v>28.012028000000001</v>
      </c>
      <c r="AH403" s="9">
        <v>-82.362416999999994</v>
      </c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  <c r="BA403" s="88"/>
      <c r="BB403" s="88"/>
      <c r="BC403" s="88"/>
      <c r="BD403" s="88"/>
      <c r="BE403" s="88"/>
      <c r="BF403" s="88"/>
      <c r="BG403" s="88"/>
    </row>
    <row r="404" spans="1:59" x14ac:dyDescent="0.25">
      <c r="A404" s="25">
        <v>225</v>
      </c>
      <c r="B404" s="9" t="s">
        <v>838</v>
      </c>
      <c r="C404" s="9" t="s">
        <v>3155</v>
      </c>
      <c r="D404" s="9" t="s">
        <v>2282</v>
      </c>
      <c r="E404" s="9" t="s">
        <v>876</v>
      </c>
      <c r="F404" s="14" t="s">
        <v>2908</v>
      </c>
      <c r="G404" s="9" t="s">
        <v>10</v>
      </c>
      <c r="H404" s="9" t="s">
        <v>37</v>
      </c>
      <c r="I404" s="9">
        <v>1</v>
      </c>
      <c r="J404" s="9">
        <v>348</v>
      </c>
      <c r="K404" s="9">
        <f t="shared" si="30"/>
        <v>2088</v>
      </c>
      <c r="L404" s="9">
        <f t="shared" si="31"/>
        <v>2061</v>
      </c>
      <c r="M404" s="48">
        <v>0.98706896551724133</v>
      </c>
      <c r="N404" s="9">
        <v>0</v>
      </c>
      <c r="O404" s="9">
        <v>348</v>
      </c>
      <c r="P404" s="9"/>
      <c r="Q404" s="9">
        <v>348</v>
      </c>
      <c r="R404" s="9"/>
      <c r="S404" s="9"/>
      <c r="T404" s="9"/>
      <c r="U404" s="55"/>
      <c r="V404" s="131">
        <f t="shared" si="32"/>
        <v>0.98706896551724133</v>
      </c>
      <c r="W404" s="125">
        <v>0.97609999999999997</v>
      </c>
      <c r="X404" s="14">
        <v>0.95450000000000002</v>
      </c>
      <c r="Y404" s="9">
        <v>344</v>
      </c>
      <c r="Z404" s="9">
        <v>345</v>
      </c>
      <c r="AA404" s="9">
        <v>342</v>
      </c>
      <c r="AB404" s="9">
        <v>343</v>
      </c>
      <c r="AC404" s="9">
        <v>342</v>
      </c>
      <c r="AD404" s="9">
        <v>345</v>
      </c>
      <c r="AE404" s="9" t="s">
        <v>219</v>
      </c>
      <c r="AF404" s="26"/>
      <c r="AG404" s="56">
        <v>27.900200000000002</v>
      </c>
      <c r="AH404" s="9">
        <v>-82.295400000000001</v>
      </c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  <c r="BA404" s="88"/>
      <c r="BB404" s="88"/>
      <c r="BC404" s="88"/>
      <c r="BD404" s="88"/>
      <c r="BE404" s="88"/>
      <c r="BF404" s="88"/>
      <c r="BG404" s="88"/>
    </row>
    <row r="405" spans="1:59" x14ac:dyDescent="0.25">
      <c r="A405" s="25">
        <v>1597</v>
      </c>
      <c r="B405" s="9" t="s">
        <v>838</v>
      </c>
      <c r="C405" s="9" t="s">
        <v>3155</v>
      </c>
      <c r="D405" s="9" t="s">
        <v>2282</v>
      </c>
      <c r="E405" s="9" t="s">
        <v>881</v>
      </c>
      <c r="F405" s="14" t="s">
        <v>2653</v>
      </c>
      <c r="G405" s="9" t="s">
        <v>10</v>
      </c>
      <c r="H405" s="9" t="s">
        <v>37</v>
      </c>
      <c r="I405" s="9">
        <v>1</v>
      </c>
      <c r="J405" s="9">
        <v>40</v>
      </c>
      <c r="K405" s="9">
        <f t="shared" si="30"/>
        <v>240</v>
      </c>
      <c r="L405" s="9">
        <f t="shared" si="31"/>
        <v>240</v>
      </c>
      <c r="M405" s="48">
        <v>1</v>
      </c>
      <c r="N405" s="9">
        <v>0</v>
      </c>
      <c r="O405" s="9">
        <v>40</v>
      </c>
      <c r="P405" s="9"/>
      <c r="Q405" s="9">
        <v>40</v>
      </c>
      <c r="R405" s="9"/>
      <c r="S405" s="9"/>
      <c r="T405" s="9"/>
      <c r="U405" s="55"/>
      <c r="V405" s="131">
        <f t="shared" si="32"/>
        <v>1</v>
      </c>
      <c r="W405" s="125">
        <v>0.97919999999999996</v>
      </c>
      <c r="X405" s="14">
        <v>0.98329999999999995</v>
      </c>
      <c r="Y405" s="9">
        <v>40</v>
      </c>
      <c r="Z405" s="9">
        <v>40</v>
      </c>
      <c r="AA405" s="9">
        <v>40</v>
      </c>
      <c r="AB405" s="9">
        <v>40</v>
      </c>
      <c r="AC405" s="9">
        <v>40</v>
      </c>
      <c r="AD405" s="9">
        <v>40</v>
      </c>
      <c r="AE405" s="9" t="s">
        <v>39</v>
      </c>
      <c r="AF405" s="26"/>
      <c r="AG405" s="56">
        <v>28.064800000000002</v>
      </c>
      <c r="AH405" s="9">
        <v>-82.439099999999996</v>
      </c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  <c r="BA405" s="88"/>
      <c r="BB405" s="88"/>
      <c r="BC405" s="88"/>
      <c r="BD405" s="88"/>
      <c r="BE405" s="88"/>
      <c r="BF405" s="88"/>
      <c r="BG405" s="88"/>
    </row>
    <row r="406" spans="1:59" x14ac:dyDescent="0.25">
      <c r="A406" s="25">
        <v>1928</v>
      </c>
      <c r="B406" s="9" t="s">
        <v>838</v>
      </c>
      <c r="C406" s="9" t="s">
        <v>3155</v>
      </c>
      <c r="D406" s="9" t="s">
        <v>2282</v>
      </c>
      <c r="E406" s="9" t="s">
        <v>882</v>
      </c>
      <c r="F406" s="14" t="s">
        <v>2905</v>
      </c>
      <c r="G406" s="9" t="s">
        <v>10</v>
      </c>
      <c r="H406" s="9" t="s">
        <v>37</v>
      </c>
      <c r="I406" s="9">
        <v>1</v>
      </c>
      <c r="J406" s="9">
        <v>88</v>
      </c>
      <c r="K406" s="9">
        <f t="shared" si="30"/>
        <v>528</v>
      </c>
      <c r="L406" s="9">
        <f t="shared" si="31"/>
        <v>515</v>
      </c>
      <c r="M406" s="48">
        <v>0.97537878787878785</v>
      </c>
      <c r="N406" s="9">
        <v>0</v>
      </c>
      <c r="O406" s="9">
        <v>88</v>
      </c>
      <c r="P406" s="9"/>
      <c r="Q406" s="9">
        <v>88</v>
      </c>
      <c r="R406" s="9"/>
      <c r="S406" s="9"/>
      <c r="T406" s="9"/>
      <c r="U406" s="55"/>
      <c r="V406" s="131">
        <f t="shared" si="32"/>
        <v>0.97537878787878785</v>
      </c>
      <c r="W406" s="125">
        <v>0.98670000000000002</v>
      </c>
      <c r="X406" s="14">
        <v>0.99050000000000005</v>
      </c>
      <c r="Y406" s="9">
        <v>86</v>
      </c>
      <c r="Z406" s="9">
        <v>85</v>
      </c>
      <c r="AA406" s="9">
        <v>83</v>
      </c>
      <c r="AB406" s="9">
        <v>86</v>
      </c>
      <c r="AC406" s="9">
        <v>87</v>
      </c>
      <c r="AD406" s="9">
        <v>88</v>
      </c>
      <c r="AE406" s="9" t="s">
        <v>202</v>
      </c>
      <c r="AF406" s="26"/>
      <c r="AG406" s="56">
        <v>27.978959</v>
      </c>
      <c r="AH406" s="9">
        <v>-82.372472999999999</v>
      </c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  <c r="BA406" s="88"/>
      <c r="BB406" s="88"/>
      <c r="BC406" s="88"/>
      <c r="BD406" s="88"/>
      <c r="BE406" s="88"/>
      <c r="BF406" s="88"/>
      <c r="BG406" s="88"/>
    </row>
    <row r="407" spans="1:59" x14ac:dyDescent="0.25">
      <c r="A407" s="25">
        <v>2103</v>
      </c>
      <c r="B407" s="9" t="s">
        <v>838</v>
      </c>
      <c r="C407" s="9" t="s">
        <v>3155</v>
      </c>
      <c r="D407" s="9" t="s">
        <v>2282</v>
      </c>
      <c r="E407" s="9" t="s">
        <v>883</v>
      </c>
      <c r="F407" s="14" t="s">
        <v>2909</v>
      </c>
      <c r="G407" s="9" t="s">
        <v>10</v>
      </c>
      <c r="H407" s="9" t="s">
        <v>37</v>
      </c>
      <c r="I407" s="9">
        <v>1</v>
      </c>
      <c r="J407" s="9">
        <v>66</v>
      </c>
      <c r="K407" s="9">
        <f t="shared" si="30"/>
        <v>396</v>
      </c>
      <c r="L407" s="9">
        <f t="shared" si="31"/>
        <v>391</v>
      </c>
      <c r="M407" s="48">
        <v>0.98737373737373735</v>
      </c>
      <c r="N407" s="9">
        <v>0</v>
      </c>
      <c r="O407" s="9">
        <v>66</v>
      </c>
      <c r="P407" s="9"/>
      <c r="Q407" s="9">
        <v>66</v>
      </c>
      <c r="R407" s="9"/>
      <c r="S407" s="9"/>
      <c r="T407" s="9"/>
      <c r="U407" s="55"/>
      <c r="V407" s="131">
        <f t="shared" si="32"/>
        <v>0.98737373737373735</v>
      </c>
      <c r="W407" s="125">
        <v>0.94950000000000001</v>
      </c>
      <c r="X407" s="14">
        <v>0.96209999999999996</v>
      </c>
      <c r="Y407" s="9">
        <v>66</v>
      </c>
      <c r="Z407" s="9">
        <v>65</v>
      </c>
      <c r="AA407" s="9">
        <v>64</v>
      </c>
      <c r="AB407" s="9">
        <v>66</v>
      </c>
      <c r="AC407" s="9">
        <v>66</v>
      </c>
      <c r="AD407" s="9">
        <v>64</v>
      </c>
      <c r="AE407" s="9" t="s">
        <v>202</v>
      </c>
      <c r="AF407" s="26"/>
      <c r="AG407" s="56">
        <v>27.979091</v>
      </c>
      <c r="AH407" s="9">
        <v>-82.371926000000002</v>
      </c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  <c r="BA407" s="88"/>
      <c r="BB407" s="88"/>
      <c r="BC407" s="88"/>
      <c r="BD407" s="88"/>
      <c r="BE407" s="88"/>
      <c r="BF407" s="88"/>
      <c r="BG407" s="88"/>
    </row>
    <row r="408" spans="1:59" x14ac:dyDescent="0.25">
      <c r="A408" s="25">
        <v>1485</v>
      </c>
      <c r="B408" s="9" t="s">
        <v>838</v>
      </c>
      <c r="C408" s="9" t="s">
        <v>3155</v>
      </c>
      <c r="D408" s="9" t="s">
        <v>2282</v>
      </c>
      <c r="E408" s="9" t="s">
        <v>886</v>
      </c>
      <c r="F408" s="14" t="s">
        <v>2651</v>
      </c>
      <c r="G408" s="9" t="s">
        <v>10</v>
      </c>
      <c r="H408" s="9" t="s">
        <v>37</v>
      </c>
      <c r="I408" s="9">
        <v>1</v>
      </c>
      <c r="J408" s="9">
        <v>132</v>
      </c>
      <c r="K408" s="9">
        <f t="shared" si="30"/>
        <v>792</v>
      </c>
      <c r="L408" s="9">
        <f t="shared" si="31"/>
        <v>775</v>
      </c>
      <c r="M408" s="48">
        <v>0.97853535353535348</v>
      </c>
      <c r="N408" s="9">
        <v>0</v>
      </c>
      <c r="O408" s="9">
        <v>132</v>
      </c>
      <c r="P408" s="9"/>
      <c r="Q408" s="9">
        <v>132</v>
      </c>
      <c r="R408" s="9"/>
      <c r="S408" s="9"/>
      <c r="T408" s="9"/>
      <c r="U408" s="55"/>
      <c r="V408" s="131">
        <f t="shared" si="32"/>
        <v>0.97853535353535348</v>
      </c>
      <c r="W408" s="125">
        <v>0.96970000000000001</v>
      </c>
      <c r="X408" s="14">
        <v>0.94820000000000004</v>
      </c>
      <c r="Y408" s="9">
        <v>128</v>
      </c>
      <c r="Z408" s="9">
        <v>130</v>
      </c>
      <c r="AA408" s="9">
        <v>131</v>
      </c>
      <c r="AB408" s="9">
        <v>131</v>
      </c>
      <c r="AC408" s="9">
        <v>128</v>
      </c>
      <c r="AD408" s="9">
        <v>127</v>
      </c>
      <c r="AE408" s="9" t="s">
        <v>123</v>
      </c>
      <c r="AF408" s="26"/>
      <c r="AG408" s="56">
        <v>28.059899999999999</v>
      </c>
      <c r="AH408" s="9">
        <v>-82.444999999999993</v>
      </c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  <c r="BA408" s="88"/>
      <c r="BB408" s="88"/>
      <c r="BC408" s="88"/>
      <c r="BD408" s="88"/>
      <c r="BE408" s="88"/>
      <c r="BF408" s="88"/>
      <c r="BG408" s="88"/>
    </row>
    <row r="409" spans="1:59" x14ac:dyDescent="0.25">
      <c r="A409" s="25">
        <v>1451</v>
      </c>
      <c r="B409" s="9" t="s">
        <v>838</v>
      </c>
      <c r="C409" s="9" t="s">
        <v>3155</v>
      </c>
      <c r="D409" s="9" t="s">
        <v>2282</v>
      </c>
      <c r="E409" s="9" t="s">
        <v>890</v>
      </c>
      <c r="F409" s="14" t="s">
        <v>2798</v>
      </c>
      <c r="G409" s="9" t="s">
        <v>10</v>
      </c>
      <c r="H409" s="9" t="s">
        <v>37</v>
      </c>
      <c r="I409" s="9">
        <v>1</v>
      </c>
      <c r="J409" s="9">
        <v>168</v>
      </c>
      <c r="K409" s="9">
        <f t="shared" si="30"/>
        <v>1008</v>
      </c>
      <c r="L409" s="9">
        <f t="shared" si="31"/>
        <v>992</v>
      </c>
      <c r="M409" s="48">
        <v>0.98412698412698407</v>
      </c>
      <c r="N409" s="9">
        <v>0</v>
      </c>
      <c r="O409" s="9">
        <v>168</v>
      </c>
      <c r="P409" s="9"/>
      <c r="Q409" s="9">
        <v>168</v>
      </c>
      <c r="R409" s="9"/>
      <c r="S409" s="9"/>
      <c r="T409" s="9"/>
      <c r="U409" s="55"/>
      <c r="V409" s="131">
        <f t="shared" si="32"/>
        <v>0.98412698412698407</v>
      </c>
      <c r="W409" s="125">
        <v>0.98809999999999998</v>
      </c>
      <c r="X409" s="14">
        <v>0.99109999999999998</v>
      </c>
      <c r="Y409" s="9">
        <v>166</v>
      </c>
      <c r="Z409" s="9">
        <v>166</v>
      </c>
      <c r="AA409" s="9">
        <v>166</v>
      </c>
      <c r="AB409" s="9">
        <v>165</v>
      </c>
      <c r="AC409" s="9">
        <v>165</v>
      </c>
      <c r="AD409" s="9">
        <v>164</v>
      </c>
      <c r="AE409" s="9" t="s">
        <v>104</v>
      </c>
      <c r="AF409" s="26"/>
      <c r="AG409" s="56">
        <v>28.003399999999999</v>
      </c>
      <c r="AH409" s="9">
        <v>-82.430300000000003</v>
      </c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  <c r="BA409" s="88"/>
      <c r="BB409" s="88"/>
      <c r="BC409" s="88"/>
      <c r="BD409" s="88"/>
      <c r="BE409" s="88"/>
      <c r="BF409" s="88"/>
      <c r="BG409" s="88"/>
    </row>
    <row r="410" spans="1:59" x14ac:dyDescent="0.25">
      <c r="A410" s="25">
        <v>335</v>
      </c>
      <c r="B410" s="9" t="s">
        <v>838</v>
      </c>
      <c r="C410" s="9" t="s">
        <v>3155</v>
      </c>
      <c r="D410" s="9" t="s">
        <v>2282</v>
      </c>
      <c r="E410" s="9" t="s">
        <v>899</v>
      </c>
      <c r="F410" s="14" t="s">
        <v>2665</v>
      </c>
      <c r="G410" s="9" t="s">
        <v>10</v>
      </c>
      <c r="H410" s="9" t="s">
        <v>37</v>
      </c>
      <c r="I410" s="9">
        <v>1</v>
      </c>
      <c r="J410" s="9">
        <v>2</v>
      </c>
      <c r="K410" s="9">
        <f t="shared" si="30"/>
        <v>12</v>
      </c>
      <c r="L410" s="9">
        <f t="shared" si="31"/>
        <v>12</v>
      </c>
      <c r="M410" s="48">
        <v>1</v>
      </c>
      <c r="N410" s="9">
        <v>0</v>
      </c>
      <c r="O410" s="9">
        <v>2</v>
      </c>
      <c r="P410" s="9"/>
      <c r="Q410" s="9">
        <v>2</v>
      </c>
      <c r="R410" s="9"/>
      <c r="S410" s="9"/>
      <c r="T410" s="9"/>
      <c r="U410" s="55"/>
      <c r="V410" s="131">
        <f t="shared" si="32"/>
        <v>1</v>
      </c>
      <c r="W410" s="125">
        <v>1</v>
      </c>
      <c r="X410" s="14">
        <v>1</v>
      </c>
      <c r="Y410" s="9">
        <v>2</v>
      </c>
      <c r="Z410" s="9">
        <v>2</v>
      </c>
      <c r="AA410" s="9">
        <v>2</v>
      </c>
      <c r="AB410" s="9">
        <v>2</v>
      </c>
      <c r="AC410" s="9">
        <v>2</v>
      </c>
      <c r="AD410" s="9">
        <v>2</v>
      </c>
      <c r="AE410" s="9" t="s">
        <v>900</v>
      </c>
      <c r="AF410" s="26"/>
      <c r="AG410" s="56">
        <v>28.071200000000001</v>
      </c>
      <c r="AH410" s="9">
        <v>-82.4375</v>
      </c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  <c r="BA410" s="88"/>
      <c r="BB410" s="88"/>
      <c r="BC410" s="88"/>
      <c r="BD410" s="88"/>
      <c r="BE410" s="88"/>
      <c r="BF410" s="88"/>
      <c r="BG410" s="88"/>
    </row>
    <row r="411" spans="1:59" x14ac:dyDescent="0.25">
      <c r="A411" s="25">
        <v>336</v>
      </c>
      <c r="B411" s="9" t="s">
        <v>838</v>
      </c>
      <c r="C411" s="9" t="s">
        <v>3155</v>
      </c>
      <c r="D411" s="9" t="s">
        <v>2282</v>
      </c>
      <c r="E411" s="9" t="s">
        <v>901</v>
      </c>
      <c r="F411" s="14" t="s">
        <v>2665</v>
      </c>
      <c r="G411" s="9" t="s">
        <v>10</v>
      </c>
      <c r="H411" s="9" t="s">
        <v>37</v>
      </c>
      <c r="I411" s="9">
        <v>1</v>
      </c>
      <c r="J411" s="9">
        <v>2</v>
      </c>
      <c r="K411" s="9">
        <f t="shared" si="30"/>
        <v>12</v>
      </c>
      <c r="L411" s="9">
        <f t="shared" si="31"/>
        <v>12</v>
      </c>
      <c r="M411" s="48">
        <v>1</v>
      </c>
      <c r="N411" s="9">
        <v>0</v>
      </c>
      <c r="O411" s="9">
        <v>2</v>
      </c>
      <c r="P411" s="9"/>
      <c r="Q411" s="9">
        <v>2</v>
      </c>
      <c r="R411" s="9"/>
      <c r="S411" s="9"/>
      <c r="T411" s="9"/>
      <c r="U411" s="55"/>
      <c r="V411" s="131">
        <f t="shared" si="32"/>
        <v>1</v>
      </c>
      <c r="W411" s="125">
        <v>1</v>
      </c>
      <c r="X411" s="14">
        <v>0.83330000000000004</v>
      </c>
      <c r="Y411" s="9">
        <v>2</v>
      </c>
      <c r="Z411" s="9">
        <v>2</v>
      </c>
      <c r="AA411" s="9">
        <v>2</v>
      </c>
      <c r="AB411" s="9">
        <v>2</v>
      </c>
      <c r="AC411" s="9">
        <v>2</v>
      </c>
      <c r="AD411" s="9">
        <v>2</v>
      </c>
      <c r="AE411" s="9" t="s">
        <v>900</v>
      </c>
      <c r="AF411" s="26"/>
      <c r="AG411" s="56">
        <v>28.071200000000001</v>
      </c>
      <c r="AH411" s="9">
        <v>-82.437399999999997</v>
      </c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  <c r="BA411" s="88"/>
      <c r="BB411" s="88"/>
      <c r="BC411" s="88"/>
      <c r="BD411" s="88"/>
      <c r="BE411" s="88"/>
      <c r="BF411" s="88"/>
      <c r="BG411" s="88"/>
    </row>
    <row r="412" spans="1:59" x14ac:dyDescent="0.25">
      <c r="A412" s="25">
        <v>337</v>
      </c>
      <c r="B412" s="9" t="s">
        <v>838</v>
      </c>
      <c r="C412" s="9" t="s">
        <v>3155</v>
      </c>
      <c r="D412" s="9" t="s">
        <v>2282</v>
      </c>
      <c r="E412" s="9" t="s">
        <v>902</v>
      </c>
      <c r="F412" s="14" t="s">
        <v>2664</v>
      </c>
      <c r="G412" s="9" t="s">
        <v>10</v>
      </c>
      <c r="H412" s="9" t="s">
        <v>37</v>
      </c>
      <c r="I412" s="9">
        <v>1</v>
      </c>
      <c r="J412" s="9">
        <v>2</v>
      </c>
      <c r="K412" s="9">
        <f t="shared" si="30"/>
        <v>0</v>
      </c>
      <c r="L412" s="9">
        <f t="shared" si="31"/>
        <v>0</v>
      </c>
      <c r="M412" s="42">
        <v>0</v>
      </c>
      <c r="N412" s="9">
        <v>0</v>
      </c>
      <c r="O412" s="9">
        <v>2</v>
      </c>
      <c r="P412" s="9"/>
      <c r="Q412" s="9">
        <v>2</v>
      </c>
      <c r="R412" s="9"/>
      <c r="S412" s="9"/>
      <c r="T412" s="9"/>
      <c r="U412" s="55"/>
      <c r="V412" s="131"/>
      <c r="W412" s="125"/>
      <c r="X412" s="14"/>
      <c r="Y412" s="9"/>
      <c r="Z412" s="9"/>
      <c r="AA412" s="9"/>
      <c r="AB412" s="9"/>
      <c r="AC412" s="9"/>
      <c r="AD412" s="9"/>
      <c r="AE412" s="9" t="s">
        <v>903</v>
      </c>
      <c r="AF412" s="26"/>
      <c r="AG412" s="56">
        <v>28.0412</v>
      </c>
      <c r="AH412" s="9">
        <v>-82.444400000000002</v>
      </c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  <c r="BA412" s="88"/>
      <c r="BB412" s="88"/>
      <c r="BC412" s="88"/>
      <c r="BD412" s="88"/>
      <c r="BE412" s="88"/>
      <c r="BF412" s="88"/>
      <c r="BG412" s="88"/>
    </row>
    <row r="413" spans="1:59" x14ac:dyDescent="0.25">
      <c r="A413" s="25">
        <v>347</v>
      </c>
      <c r="B413" s="9" t="s">
        <v>838</v>
      </c>
      <c r="C413" s="9" t="s">
        <v>3155</v>
      </c>
      <c r="D413" s="9" t="s">
        <v>2282</v>
      </c>
      <c r="E413" s="9" t="s">
        <v>904</v>
      </c>
      <c r="F413" s="14" t="s">
        <v>2910</v>
      </c>
      <c r="G413" s="9" t="s">
        <v>10</v>
      </c>
      <c r="H413" s="9" t="s">
        <v>37</v>
      </c>
      <c r="I413" s="9">
        <v>1</v>
      </c>
      <c r="J413" s="9">
        <v>340</v>
      </c>
      <c r="K413" s="9">
        <f t="shared" si="30"/>
        <v>2040</v>
      </c>
      <c r="L413" s="9">
        <f t="shared" si="31"/>
        <v>2011</v>
      </c>
      <c r="M413" s="48">
        <v>0.98578431372549025</v>
      </c>
      <c r="N413" s="9">
        <v>0</v>
      </c>
      <c r="O413" s="9">
        <v>340</v>
      </c>
      <c r="P413" s="9"/>
      <c r="Q413" s="9">
        <v>340</v>
      </c>
      <c r="R413" s="9"/>
      <c r="S413" s="9"/>
      <c r="T413" s="9"/>
      <c r="U413" s="55"/>
      <c r="V413" s="131">
        <f t="shared" ref="V413:V418" si="33">(Y413+Z413+AA413+AB413+AC413+AD413)/(J413*COUNTA(Y413,Z413,AA413,AB413,AC413,AD413))</f>
        <v>0.98578431372549025</v>
      </c>
      <c r="W413" s="125">
        <v>0.98629999999999995</v>
      </c>
      <c r="X413" s="14">
        <v>0.97109999999999996</v>
      </c>
      <c r="Y413" s="9">
        <v>336</v>
      </c>
      <c r="Z413" s="9">
        <v>335</v>
      </c>
      <c r="AA413" s="9">
        <v>337</v>
      </c>
      <c r="AB413" s="9">
        <v>337</v>
      </c>
      <c r="AC413" s="9">
        <v>332</v>
      </c>
      <c r="AD413" s="9">
        <v>334</v>
      </c>
      <c r="AE413" s="9" t="s">
        <v>50</v>
      </c>
      <c r="AF413" s="26"/>
      <c r="AG413" s="56">
        <v>28.146899999999999</v>
      </c>
      <c r="AH413" s="9">
        <v>-82.307699999999997</v>
      </c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88"/>
      <c r="AZ413" s="88"/>
      <c r="BA413" s="88"/>
      <c r="BB413" s="88"/>
      <c r="BC413" s="88"/>
      <c r="BD413" s="88"/>
      <c r="BE413" s="88"/>
      <c r="BF413" s="88"/>
      <c r="BG413" s="88"/>
    </row>
    <row r="414" spans="1:59" x14ac:dyDescent="0.25">
      <c r="A414" s="25">
        <v>1985</v>
      </c>
      <c r="B414" s="9" t="s">
        <v>838</v>
      </c>
      <c r="C414" s="9" t="s">
        <v>3155</v>
      </c>
      <c r="D414" s="9" t="s">
        <v>2282</v>
      </c>
      <c r="E414" s="9" t="s">
        <v>906</v>
      </c>
      <c r="F414" s="14" t="s">
        <v>2799</v>
      </c>
      <c r="G414" s="9" t="s">
        <v>10</v>
      </c>
      <c r="H414" s="9" t="s">
        <v>37</v>
      </c>
      <c r="I414" s="9">
        <v>1</v>
      </c>
      <c r="J414" s="9">
        <v>96</v>
      </c>
      <c r="K414" s="9">
        <f t="shared" si="30"/>
        <v>576</v>
      </c>
      <c r="L414" s="9">
        <f t="shared" si="31"/>
        <v>576</v>
      </c>
      <c r="M414" s="48">
        <v>1</v>
      </c>
      <c r="N414" s="9">
        <v>0</v>
      </c>
      <c r="O414" s="9">
        <v>96</v>
      </c>
      <c r="P414" s="9"/>
      <c r="Q414" s="9">
        <v>96</v>
      </c>
      <c r="R414" s="9"/>
      <c r="S414" s="9"/>
      <c r="T414" s="9"/>
      <c r="U414" s="55"/>
      <c r="V414" s="131">
        <f t="shared" si="33"/>
        <v>1</v>
      </c>
      <c r="W414" s="125">
        <v>0.99480000000000002</v>
      </c>
      <c r="X414" s="14">
        <v>1</v>
      </c>
      <c r="Y414" s="9">
        <v>96</v>
      </c>
      <c r="Z414" s="9">
        <v>96</v>
      </c>
      <c r="AA414" s="9">
        <v>96</v>
      </c>
      <c r="AB414" s="9">
        <v>96</v>
      </c>
      <c r="AC414" s="9">
        <v>96</v>
      </c>
      <c r="AD414" s="9">
        <v>96</v>
      </c>
      <c r="AE414" s="9" t="s">
        <v>104</v>
      </c>
      <c r="AF414" s="26"/>
      <c r="AG414" s="56">
        <v>28.036300000000001</v>
      </c>
      <c r="AH414" s="9">
        <v>-82.510900000000007</v>
      </c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  <c r="BA414" s="88"/>
      <c r="BB414" s="88"/>
      <c r="BC414" s="88"/>
      <c r="BD414" s="88"/>
      <c r="BE414" s="88"/>
      <c r="BF414" s="88"/>
      <c r="BG414" s="88"/>
    </row>
    <row r="415" spans="1:59" x14ac:dyDescent="0.25">
      <c r="A415" s="25">
        <v>1306</v>
      </c>
      <c r="B415" s="9" t="s">
        <v>838</v>
      </c>
      <c r="C415" s="9" t="s">
        <v>3155</v>
      </c>
      <c r="D415" s="9" t="s">
        <v>2282</v>
      </c>
      <c r="E415" s="9" t="s">
        <v>908</v>
      </c>
      <c r="F415" s="14" t="s">
        <v>2756</v>
      </c>
      <c r="G415" s="9" t="s">
        <v>10</v>
      </c>
      <c r="H415" s="9" t="s">
        <v>37</v>
      </c>
      <c r="I415" s="9">
        <v>1</v>
      </c>
      <c r="J415" s="9">
        <v>216</v>
      </c>
      <c r="K415" s="9">
        <f t="shared" si="30"/>
        <v>1296</v>
      </c>
      <c r="L415" s="9">
        <f t="shared" si="31"/>
        <v>1271</v>
      </c>
      <c r="M415" s="48">
        <v>0.98070987654320985</v>
      </c>
      <c r="N415" s="9">
        <v>0</v>
      </c>
      <c r="O415" s="9">
        <v>216</v>
      </c>
      <c r="P415" s="9"/>
      <c r="Q415" s="9">
        <v>216</v>
      </c>
      <c r="R415" s="9"/>
      <c r="S415" s="9"/>
      <c r="T415" s="9"/>
      <c r="U415" s="55"/>
      <c r="V415" s="131">
        <f t="shared" si="33"/>
        <v>0.98070987654320985</v>
      </c>
      <c r="W415" s="125">
        <v>0.99070000000000003</v>
      </c>
      <c r="X415" s="14">
        <v>0.98839999999999995</v>
      </c>
      <c r="Y415" s="9">
        <v>216</v>
      </c>
      <c r="Z415" s="9">
        <v>212</v>
      </c>
      <c r="AA415" s="9">
        <v>210</v>
      </c>
      <c r="AB415" s="9">
        <v>211</v>
      </c>
      <c r="AC415" s="9">
        <v>212</v>
      </c>
      <c r="AD415" s="9">
        <v>210</v>
      </c>
      <c r="AE415" s="9" t="s">
        <v>50</v>
      </c>
      <c r="AF415" s="26"/>
      <c r="AG415" s="56">
        <v>28.060500000000001</v>
      </c>
      <c r="AH415" s="9">
        <v>-82.5501</v>
      </c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88"/>
      <c r="AZ415" s="88"/>
      <c r="BA415" s="88"/>
      <c r="BB415" s="88"/>
      <c r="BC415" s="88"/>
      <c r="BD415" s="88"/>
      <c r="BE415" s="88"/>
      <c r="BF415" s="88"/>
      <c r="BG415" s="88"/>
    </row>
    <row r="416" spans="1:59" x14ac:dyDescent="0.25">
      <c r="A416" s="25">
        <v>1121</v>
      </c>
      <c r="B416" s="9" t="s">
        <v>838</v>
      </c>
      <c r="C416" s="9" t="s">
        <v>3155</v>
      </c>
      <c r="D416" s="9" t="s">
        <v>2282</v>
      </c>
      <c r="E416" s="9" t="s">
        <v>909</v>
      </c>
      <c r="F416" s="14" t="s">
        <v>2911</v>
      </c>
      <c r="G416" s="9" t="s">
        <v>10</v>
      </c>
      <c r="H416" s="9" t="s">
        <v>37</v>
      </c>
      <c r="I416" s="9">
        <v>1</v>
      </c>
      <c r="J416" s="9">
        <v>192</v>
      </c>
      <c r="K416" s="9">
        <f t="shared" si="30"/>
        <v>1152</v>
      </c>
      <c r="L416" s="9">
        <f t="shared" si="31"/>
        <v>1141</v>
      </c>
      <c r="M416" s="48">
        <v>0.99045138888888884</v>
      </c>
      <c r="N416" s="9">
        <v>0</v>
      </c>
      <c r="O416" s="9">
        <v>192</v>
      </c>
      <c r="P416" s="9"/>
      <c r="Q416" s="9">
        <v>192</v>
      </c>
      <c r="R416" s="9"/>
      <c r="S416" s="9"/>
      <c r="T416" s="9"/>
      <c r="U416" s="55"/>
      <c r="V416" s="131">
        <f t="shared" si="33"/>
        <v>0.99045138888888884</v>
      </c>
      <c r="W416" s="125">
        <v>0.99129999999999996</v>
      </c>
      <c r="X416" s="14">
        <v>0.98609999999999998</v>
      </c>
      <c r="Y416" s="9">
        <v>191</v>
      </c>
      <c r="Z416" s="9">
        <v>188</v>
      </c>
      <c r="AA416" s="9">
        <v>191</v>
      </c>
      <c r="AB416" s="9">
        <v>190</v>
      </c>
      <c r="AC416" s="9">
        <v>191</v>
      </c>
      <c r="AD416" s="9">
        <v>190</v>
      </c>
      <c r="AE416" s="9" t="s">
        <v>50</v>
      </c>
      <c r="AF416" s="26"/>
      <c r="AG416" s="56">
        <v>28.060500000000001</v>
      </c>
      <c r="AH416" s="9">
        <v>-82.5501</v>
      </c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88"/>
      <c r="AZ416" s="88"/>
      <c r="BA416" s="88"/>
      <c r="BB416" s="88"/>
      <c r="BC416" s="88"/>
      <c r="BD416" s="88"/>
      <c r="BE416" s="88"/>
      <c r="BF416" s="88"/>
      <c r="BG416" s="88"/>
    </row>
    <row r="417" spans="1:59" x14ac:dyDescent="0.25">
      <c r="A417" s="25">
        <v>1229</v>
      </c>
      <c r="B417" s="9" t="s">
        <v>838</v>
      </c>
      <c r="C417" s="9" t="s">
        <v>3155</v>
      </c>
      <c r="D417" s="9" t="s">
        <v>2282</v>
      </c>
      <c r="E417" s="9" t="s">
        <v>911</v>
      </c>
      <c r="F417" s="14" t="s">
        <v>2648</v>
      </c>
      <c r="G417" s="9" t="s">
        <v>10</v>
      </c>
      <c r="H417" s="9" t="s">
        <v>37</v>
      </c>
      <c r="I417" s="9">
        <v>1</v>
      </c>
      <c r="J417" s="9">
        <v>160</v>
      </c>
      <c r="K417" s="9">
        <f t="shared" si="30"/>
        <v>800</v>
      </c>
      <c r="L417" s="9">
        <f t="shared" si="31"/>
        <v>797</v>
      </c>
      <c r="M417" s="48">
        <v>0.99624999999999997</v>
      </c>
      <c r="N417" s="9">
        <v>0</v>
      </c>
      <c r="O417" s="9">
        <v>160</v>
      </c>
      <c r="P417" s="9"/>
      <c r="Q417" s="9">
        <v>160</v>
      </c>
      <c r="R417" s="9"/>
      <c r="S417" s="9"/>
      <c r="T417" s="9"/>
      <c r="U417" s="55"/>
      <c r="V417" s="131">
        <f t="shared" si="33"/>
        <v>0.99624999999999997</v>
      </c>
      <c r="W417" s="125">
        <v>0.99790000000000001</v>
      </c>
      <c r="X417" s="14">
        <v>0.99580000000000002</v>
      </c>
      <c r="Y417" s="9">
        <v>159</v>
      </c>
      <c r="Z417" s="9">
        <v>158</v>
      </c>
      <c r="AA417" s="9">
        <v>160</v>
      </c>
      <c r="AB417" s="9">
        <v>160</v>
      </c>
      <c r="AC417" s="9"/>
      <c r="AD417" s="9">
        <v>160</v>
      </c>
      <c r="AE417" s="9" t="s">
        <v>628</v>
      </c>
      <c r="AF417" s="26"/>
      <c r="AG417" s="56">
        <v>27.734300000000001</v>
      </c>
      <c r="AH417" s="9">
        <v>-82.415700000000001</v>
      </c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88"/>
      <c r="AV417" s="88"/>
      <c r="AW417" s="88"/>
      <c r="AX417" s="88"/>
      <c r="AY417" s="88"/>
      <c r="AZ417" s="88"/>
      <c r="BA417" s="88"/>
      <c r="BB417" s="88"/>
      <c r="BC417" s="88"/>
      <c r="BD417" s="88"/>
      <c r="BE417" s="88"/>
      <c r="BF417" s="88"/>
      <c r="BG417" s="88"/>
    </row>
    <row r="418" spans="1:59" x14ac:dyDescent="0.25">
      <c r="A418" s="25">
        <v>2693</v>
      </c>
      <c r="B418" s="9" t="s">
        <v>838</v>
      </c>
      <c r="C418" s="9" t="s">
        <v>3155</v>
      </c>
      <c r="D418" s="9" t="s">
        <v>2282</v>
      </c>
      <c r="E418" s="9" t="s">
        <v>912</v>
      </c>
      <c r="F418" s="14" t="s">
        <v>2643</v>
      </c>
      <c r="G418" s="9" t="s">
        <v>10</v>
      </c>
      <c r="H418" s="9" t="s">
        <v>37</v>
      </c>
      <c r="I418" s="9">
        <v>1</v>
      </c>
      <c r="J418" s="9">
        <v>111</v>
      </c>
      <c r="K418" s="9">
        <f t="shared" si="30"/>
        <v>666</v>
      </c>
      <c r="L418" s="9">
        <f t="shared" si="31"/>
        <v>665</v>
      </c>
      <c r="M418" s="48">
        <v>0.99849849849849848</v>
      </c>
      <c r="N418" s="9">
        <v>0</v>
      </c>
      <c r="O418" s="9">
        <v>111</v>
      </c>
      <c r="P418" s="9"/>
      <c r="Q418" s="9">
        <v>111</v>
      </c>
      <c r="R418" s="9"/>
      <c r="S418" s="9"/>
      <c r="T418" s="9">
        <v>12</v>
      </c>
      <c r="U418" s="55"/>
      <c r="V418" s="131">
        <f t="shared" si="33"/>
        <v>0.99849849849849848</v>
      </c>
      <c r="W418" s="125">
        <v>0.88290000000000002</v>
      </c>
      <c r="X418" s="14">
        <v>0.88290000000000002</v>
      </c>
      <c r="Y418" s="9">
        <v>111</v>
      </c>
      <c r="Z418" s="9">
        <v>110</v>
      </c>
      <c r="AA418" s="9">
        <v>111</v>
      </c>
      <c r="AB418" s="9">
        <v>111</v>
      </c>
      <c r="AC418" s="9">
        <v>111</v>
      </c>
      <c r="AD418" s="9">
        <v>111</v>
      </c>
      <c r="AE418" s="9" t="s">
        <v>39</v>
      </c>
      <c r="AF418" s="26">
        <v>111</v>
      </c>
      <c r="AG418" s="56">
        <v>27.98</v>
      </c>
      <c r="AH418" s="9">
        <v>-82.424055999999993</v>
      </c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88"/>
      <c r="AZ418" s="88"/>
      <c r="BA418" s="88"/>
      <c r="BB418" s="88"/>
      <c r="BC418" s="88"/>
      <c r="BD418" s="88"/>
      <c r="BE418" s="88"/>
      <c r="BF418" s="88"/>
      <c r="BG418" s="88"/>
    </row>
    <row r="419" spans="1:59" x14ac:dyDescent="0.25">
      <c r="A419" s="25">
        <v>401</v>
      </c>
      <c r="B419" s="9" t="s">
        <v>838</v>
      </c>
      <c r="C419" s="9" t="s">
        <v>3155</v>
      </c>
      <c r="D419" s="9" t="s">
        <v>2282</v>
      </c>
      <c r="E419" s="9" t="s">
        <v>913</v>
      </c>
      <c r="F419" s="14" t="s">
        <v>2656</v>
      </c>
      <c r="G419" s="9" t="s">
        <v>10</v>
      </c>
      <c r="H419" s="9" t="s">
        <v>37</v>
      </c>
      <c r="I419" s="9">
        <v>1</v>
      </c>
      <c r="J419" s="9">
        <v>8</v>
      </c>
      <c r="K419" s="9">
        <f t="shared" si="30"/>
        <v>0</v>
      </c>
      <c r="L419" s="9">
        <f t="shared" si="31"/>
        <v>0</v>
      </c>
      <c r="M419" s="42">
        <v>0</v>
      </c>
      <c r="N419" s="9">
        <v>0</v>
      </c>
      <c r="O419" s="9">
        <v>8</v>
      </c>
      <c r="P419" s="9"/>
      <c r="Q419" s="9">
        <v>8</v>
      </c>
      <c r="R419" s="9"/>
      <c r="S419" s="9"/>
      <c r="T419" s="9"/>
      <c r="U419" s="55"/>
      <c r="V419" s="131"/>
      <c r="W419" s="125"/>
      <c r="X419" s="14"/>
      <c r="Y419" s="9"/>
      <c r="Z419" s="9"/>
      <c r="AA419" s="9"/>
      <c r="AB419" s="9"/>
      <c r="AC419" s="9"/>
      <c r="AD419" s="9"/>
      <c r="AE419" s="9" t="s">
        <v>914</v>
      </c>
      <c r="AF419" s="26"/>
      <c r="AG419" s="56">
        <v>28.067399999999999</v>
      </c>
      <c r="AH419" s="9">
        <v>-82.433700000000002</v>
      </c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88"/>
      <c r="AV419" s="88"/>
      <c r="AW419" s="88"/>
      <c r="AX419" s="88"/>
      <c r="AY419" s="88"/>
      <c r="AZ419" s="88"/>
      <c r="BA419" s="88"/>
      <c r="BB419" s="88"/>
      <c r="BC419" s="88"/>
      <c r="BD419" s="88"/>
      <c r="BE419" s="88"/>
      <c r="BF419" s="88"/>
      <c r="BG419" s="88"/>
    </row>
    <row r="420" spans="1:59" x14ac:dyDescent="0.25">
      <c r="A420" s="25">
        <v>2262</v>
      </c>
      <c r="B420" s="9" t="s">
        <v>838</v>
      </c>
      <c r="C420" s="9" t="s">
        <v>3155</v>
      </c>
      <c r="D420" s="9" t="s">
        <v>2282</v>
      </c>
      <c r="E420" s="9" t="s">
        <v>915</v>
      </c>
      <c r="F420" s="14" t="s">
        <v>2658</v>
      </c>
      <c r="G420" s="9" t="s">
        <v>10</v>
      </c>
      <c r="H420" s="9" t="s">
        <v>37</v>
      </c>
      <c r="I420" s="9">
        <v>1</v>
      </c>
      <c r="J420" s="9">
        <v>180</v>
      </c>
      <c r="K420" s="9">
        <f t="shared" si="30"/>
        <v>1080</v>
      </c>
      <c r="L420" s="9">
        <f t="shared" si="31"/>
        <v>1071</v>
      </c>
      <c r="M420" s="48">
        <v>0.9916666666666667</v>
      </c>
      <c r="N420" s="9">
        <v>0</v>
      </c>
      <c r="O420" s="9">
        <v>180</v>
      </c>
      <c r="P420" s="9"/>
      <c r="Q420" s="9">
        <v>180</v>
      </c>
      <c r="R420" s="9"/>
      <c r="S420" s="9"/>
      <c r="T420" s="9"/>
      <c r="U420" s="55"/>
      <c r="V420" s="131">
        <f t="shared" ref="V420:V448" si="34">(Y420+Z420+AA420+AB420+AC420+AD420)/(J420*COUNTA(Y420,Z420,AA420,AB420,AC420,AD420))</f>
        <v>0.9916666666666667</v>
      </c>
      <c r="W420" s="125">
        <v>0.99260000000000004</v>
      </c>
      <c r="X420" s="14">
        <v>0.99560000000000004</v>
      </c>
      <c r="Y420" s="9">
        <v>180</v>
      </c>
      <c r="Z420" s="9">
        <v>179</v>
      </c>
      <c r="AA420" s="9">
        <v>178</v>
      </c>
      <c r="AB420" s="9">
        <v>177</v>
      </c>
      <c r="AC420" s="9">
        <v>178</v>
      </c>
      <c r="AD420" s="9">
        <v>179</v>
      </c>
      <c r="AE420" s="9" t="s">
        <v>104</v>
      </c>
      <c r="AF420" s="26"/>
      <c r="AG420" s="56">
        <v>27.892056</v>
      </c>
      <c r="AH420" s="9">
        <v>-82.342472000000001</v>
      </c>
      <c r="AI420" s="88"/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  <c r="AU420" s="88"/>
      <c r="AV420" s="88"/>
      <c r="AW420" s="88"/>
      <c r="AX420" s="88"/>
      <c r="AY420" s="88"/>
      <c r="AZ420" s="88"/>
      <c r="BA420" s="88"/>
      <c r="BB420" s="88"/>
      <c r="BC420" s="88"/>
      <c r="BD420" s="88"/>
      <c r="BE420" s="88"/>
      <c r="BF420" s="88"/>
      <c r="BG420" s="88"/>
    </row>
    <row r="421" spans="1:59" x14ac:dyDescent="0.25">
      <c r="A421" s="25">
        <v>2533</v>
      </c>
      <c r="B421" s="9" t="s">
        <v>838</v>
      </c>
      <c r="C421" s="9" t="s">
        <v>3155</v>
      </c>
      <c r="D421" s="9" t="s">
        <v>2282</v>
      </c>
      <c r="E421" s="9" t="s">
        <v>916</v>
      </c>
      <c r="F421" s="14" t="s">
        <v>2711</v>
      </c>
      <c r="G421" s="9" t="s">
        <v>10</v>
      </c>
      <c r="H421" s="9" t="s">
        <v>37</v>
      </c>
      <c r="I421" s="9">
        <v>1</v>
      </c>
      <c r="J421" s="9">
        <v>96</v>
      </c>
      <c r="K421" s="9">
        <f t="shared" si="30"/>
        <v>576</v>
      </c>
      <c r="L421" s="9">
        <f t="shared" si="31"/>
        <v>575</v>
      </c>
      <c r="M421" s="48">
        <v>0.99826388888888884</v>
      </c>
      <c r="N421" s="9">
        <v>0</v>
      </c>
      <c r="O421" s="9">
        <v>96</v>
      </c>
      <c r="P421" s="9"/>
      <c r="Q421" s="9">
        <v>96</v>
      </c>
      <c r="R421" s="9"/>
      <c r="S421" s="9"/>
      <c r="T421" s="9"/>
      <c r="U421" s="55"/>
      <c r="V421" s="131">
        <f t="shared" si="34"/>
        <v>0.99826388888888884</v>
      </c>
      <c r="W421" s="125">
        <v>0.99650000000000005</v>
      </c>
      <c r="X421" s="14">
        <v>1</v>
      </c>
      <c r="Y421" s="9">
        <v>96</v>
      </c>
      <c r="Z421" s="9">
        <v>96</v>
      </c>
      <c r="AA421" s="9">
        <v>96</v>
      </c>
      <c r="AB421" s="9">
        <v>96</v>
      </c>
      <c r="AC421" s="9">
        <v>96</v>
      </c>
      <c r="AD421" s="9">
        <v>95</v>
      </c>
      <c r="AE421" s="9" t="s">
        <v>104</v>
      </c>
      <c r="AF421" s="26"/>
      <c r="AG421" s="56">
        <v>27.893528</v>
      </c>
      <c r="AH421" s="9">
        <v>-82.341691999999995</v>
      </c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  <c r="AU421" s="88"/>
      <c r="AV421" s="88"/>
      <c r="AW421" s="88"/>
      <c r="AX421" s="88"/>
      <c r="AY421" s="88"/>
      <c r="AZ421" s="88"/>
      <c r="BA421" s="88"/>
      <c r="BB421" s="88"/>
      <c r="BC421" s="88"/>
      <c r="BD421" s="88"/>
      <c r="BE421" s="88"/>
      <c r="BF421" s="88"/>
      <c r="BG421" s="88"/>
    </row>
    <row r="422" spans="1:59" x14ac:dyDescent="0.25">
      <c r="A422" s="25">
        <v>2038</v>
      </c>
      <c r="B422" s="9" t="s">
        <v>838</v>
      </c>
      <c r="C422" s="9" t="s">
        <v>3155</v>
      </c>
      <c r="D422" s="9" t="s">
        <v>2282</v>
      </c>
      <c r="E422" s="9" t="s">
        <v>919</v>
      </c>
      <c r="F422" s="14" t="s">
        <v>2905</v>
      </c>
      <c r="G422" s="9" t="s">
        <v>10</v>
      </c>
      <c r="H422" s="9" t="s">
        <v>37</v>
      </c>
      <c r="I422" s="9">
        <v>1</v>
      </c>
      <c r="J422" s="9">
        <v>126</v>
      </c>
      <c r="K422" s="9">
        <f t="shared" si="30"/>
        <v>756</v>
      </c>
      <c r="L422" s="9">
        <f t="shared" si="31"/>
        <v>729</v>
      </c>
      <c r="M422" s="48">
        <v>0.9642857142857143</v>
      </c>
      <c r="N422" s="9">
        <v>0</v>
      </c>
      <c r="O422" s="9">
        <v>126</v>
      </c>
      <c r="P422" s="9"/>
      <c r="Q422" s="9">
        <v>126</v>
      </c>
      <c r="R422" s="9"/>
      <c r="S422" s="9"/>
      <c r="T422" s="9"/>
      <c r="U422" s="55"/>
      <c r="V422" s="131">
        <f t="shared" si="34"/>
        <v>0.9642857142857143</v>
      </c>
      <c r="W422" s="125">
        <v>0.96830000000000005</v>
      </c>
      <c r="X422" s="14">
        <v>0.90210000000000001</v>
      </c>
      <c r="Y422" s="9">
        <v>124</v>
      </c>
      <c r="Z422" s="9">
        <v>120</v>
      </c>
      <c r="AA422" s="9">
        <v>121</v>
      </c>
      <c r="AB422" s="9">
        <v>125</v>
      </c>
      <c r="AC422" s="9">
        <v>122</v>
      </c>
      <c r="AD422" s="9">
        <v>117</v>
      </c>
      <c r="AE422" s="9" t="s">
        <v>39</v>
      </c>
      <c r="AF422" s="26"/>
      <c r="AG422" s="56">
        <v>28.062100000000001</v>
      </c>
      <c r="AH422" s="9">
        <v>-82.446600000000004</v>
      </c>
      <c r="AI422" s="88"/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  <c r="AU422" s="88"/>
      <c r="AV422" s="88"/>
      <c r="AW422" s="88"/>
      <c r="AX422" s="88"/>
      <c r="AY422" s="88"/>
      <c r="AZ422" s="88"/>
      <c r="BA422" s="88"/>
      <c r="BB422" s="88"/>
      <c r="BC422" s="88"/>
      <c r="BD422" s="88"/>
      <c r="BE422" s="88"/>
      <c r="BF422" s="88"/>
      <c r="BG422" s="88"/>
    </row>
    <row r="423" spans="1:59" x14ac:dyDescent="0.25">
      <c r="A423" s="25">
        <v>1592</v>
      </c>
      <c r="B423" s="9" t="s">
        <v>838</v>
      </c>
      <c r="C423" s="9" t="s">
        <v>3155</v>
      </c>
      <c r="D423" s="9" t="s">
        <v>2282</v>
      </c>
      <c r="E423" s="9" t="s">
        <v>921</v>
      </c>
      <c r="F423" s="14" t="s">
        <v>2743</v>
      </c>
      <c r="G423" s="9" t="s">
        <v>10</v>
      </c>
      <c r="H423" s="9" t="s">
        <v>37</v>
      </c>
      <c r="I423" s="9">
        <v>1</v>
      </c>
      <c r="J423" s="9">
        <v>360</v>
      </c>
      <c r="K423" s="9">
        <f t="shared" si="30"/>
        <v>2160</v>
      </c>
      <c r="L423" s="9">
        <f t="shared" si="31"/>
        <v>2145</v>
      </c>
      <c r="M423" s="48">
        <v>0.99305555555555558</v>
      </c>
      <c r="N423" s="9">
        <v>0</v>
      </c>
      <c r="O423" s="9">
        <v>360</v>
      </c>
      <c r="P423" s="9"/>
      <c r="Q423" s="9">
        <v>360</v>
      </c>
      <c r="R423" s="9"/>
      <c r="S423" s="9"/>
      <c r="T423" s="9"/>
      <c r="U423" s="55"/>
      <c r="V423" s="131">
        <f t="shared" si="34"/>
        <v>0.99305555555555558</v>
      </c>
      <c r="W423" s="125">
        <v>0.98939999999999995</v>
      </c>
      <c r="X423" s="14">
        <v>0.99809999999999999</v>
      </c>
      <c r="Y423" s="9">
        <v>357</v>
      </c>
      <c r="Z423" s="9">
        <v>358</v>
      </c>
      <c r="AA423" s="9">
        <v>358</v>
      </c>
      <c r="AB423" s="9">
        <v>359</v>
      </c>
      <c r="AC423" s="9">
        <v>356</v>
      </c>
      <c r="AD423" s="9">
        <v>357</v>
      </c>
      <c r="AE423" s="9" t="s">
        <v>104</v>
      </c>
      <c r="AF423" s="26"/>
      <c r="AG423" s="56">
        <v>27.946400000000001</v>
      </c>
      <c r="AH423" s="9">
        <v>-82.321899999999999</v>
      </c>
      <c r="AI423" s="88"/>
      <c r="AJ423" s="88"/>
      <c r="AK423" s="88"/>
      <c r="AL423" s="88"/>
      <c r="AM423" s="88"/>
      <c r="AN423" s="88"/>
      <c r="AO423" s="88"/>
      <c r="AP423" s="88"/>
      <c r="AQ423" s="88"/>
      <c r="AR423" s="88"/>
      <c r="AS423" s="88"/>
      <c r="AT423" s="88"/>
      <c r="AU423" s="88"/>
      <c r="AV423" s="88"/>
      <c r="AW423" s="88"/>
      <c r="AX423" s="88"/>
      <c r="AY423" s="88"/>
      <c r="AZ423" s="88"/>
      <c r="BA423" s="88"/>
      <c r="BB423" s="88"/>
      <c r="BC423" s="88"/>
      <c r="BD423" s="88"/>
      <c r="BE423" s="88"/>
      <c r="BF423" s="88"/>
      <c r="BG423" s="88"/>
    </row>
    <row r="424" spans="1:59" x14ac:dyDescent="0.25">
      <c r="A424" s="25">
        <v>433</v>
      </c>
      <c r="B424" s="9" t="s">
        <v>838</v>
      </c>
      <c r="C424" s="9" t="s">
        <v>3155</v>
      </c>
      <c r="D424" s="9" t="s">
        <v>2282</v>
      </c>
      <c r="E424" s="9" t="s">
        <v>922</v>
      </c>
      <c r="F424" s="14" t="s">
        <v>2663</v>
      </c>
      <c r="G424" s="9" t="s">
        <v>10</v>
      </c>
      <c r="H424" s="9" t="s">
        <v>37</v>
      </c>
      <c r="I424" s="9">
        <v>1</v>
      </c>
      <c r="J424" s="9">
        <v>182</v>
      </c>
      <c r="K424" s="9">
        <f t="shared" si="30"/>
        <v>1092</v>
      </c>
      <c r="L424" s="9">
        <f t="shared" si="31"/>
        <v>1070</v>
      </c>
      <c r="M424" s="48">
        <v>0.97985347985347981</v>
      </c>
      <c r="N424" s="9">
        <v>0</v>
      </c>
      <c r="O424" s="9">
        <v>182</v>
      </c>
      <c r="P424" s="9"/>
      <c r="Q424" s="9">
        <v>182</v>
      </c>
      <c r="R424" s="9"/>
      <c r="S424" s="9"/>
      <c r="T424" s="9"/>
      <c r="U424" s="55"/>
      <c r="V424" s="131">
        <f t="shared" si="34"/>
        <v>0.97985347985347981</v>
      </c>
      <c r="W424" s="125">
        <v>0.99180000000000001</v>
      </c>
      <c r="X424" s="14">
        <v>0.98440000000000005</v>
      </c>
      <c r="Y424" s="9">
        <v>179</v>
      </c>
      <c r="Z424" s="9">
        <v>179</v>
      </c>
      <c r="AA424" s="9">
        <v>179</v>
      </c>
      <c r="AB424" s="9">
        <v>179</v>
      </c>
      <c r="AC424" s="9">
        <v>178</v>
      </c>
      <c r="AD424" s="9">
        <v>176</v>
      </c>
      <c r="AE424" s="9" t="s">
        <v>923</v>
      </c>
      <c r="AF424" s="26"/>
      <c r="AG424" s="56">
        <v>28.014700000000001</v>
      </c>
      <c r="AH424" s="9">
        <v>-82.517300000000006</v>
      </c>
      <c r="AI424" s="88"/>
      <c r="AJ424" s="88"/>
      <c r="AK424" s="88"/>
      <c r="AL424" s="88"/>
      <c r="AM424" s="88"/>
      <c r="AN424" s="88"/>
      <c r="AO424" s="88"/>
      <c r="AP424" s="88"/>
      <c r="AQ424" s="88"/>
      <c r="AR424" s="88"/>
      <c r="AS424" s="88"/>
      <c r="AT424" s="88"/>
      <c r="AU424" s="88"/>
      <c r="AV424" s="88"/>
      <c r="AW424" s="88"/>
      <c r="AX424" s="88"/>
      <c r="AY424" s="88"/>
      <c r="AZ424" s="88"/>
      <c r="BA424" s="88"/>
      <c r="BB424" s="88"/>
      <c r="BC424" s="88"/>
      <c r="BD424" s="88"/>
      <c r="BE424" s="88"/>
      <c r="BF424" s="88"/>
      <c r="BG424" s="88"/>
    </row>
    <row r="425" spans="1:59" x14ac:dyDescent="0.25">
      <c r="A425" s="25">
        <v>447</v>
      </c>
      <c r="B425" s="9" t="s">
        <v>838</v>
      </c>
      <c r="C425" s="9" t="s">
        <v>3155</v>
      </c>
      <c r="D425" s="9" t="s">
        <v>2282</v>
      </c>
      <c r="E425" s="9" t="s">
        <v>926</v>
      </c>
      <c r="F425" s="14" t="s">
        <v>2800</v>
      </c>
      <c r="G425" s="9" t="s">
        <v>10</v>
      </c>
      <c r="H425" s="9" t="s">
        <v>37</v>
      </c>
      <c r="I425" s="9">
        <v>1</v>
      </c>
      <c r="J425" s="9">
        <v>184</v>
      </c>
      <c r="K425" s="9">
        <f t="shared" si="30"/>
        <v>1104</v>
      </c>
      <c r="L425" s="9">
        <f t="shared" si="31"/>
        <v>1068</v>
      </c>
      <c r="M425" s="48">
        <v>0.96739130434782605</v>
      </c>
      <c r="N425" s="9">
        <v>0</v>
      </c>
      <c r="O425" s="9">
        <v>184</v>
      </c>
      <c r="P425" s="9"/>
      <c r="Q425" s="9">
        <v>184</v>
      </c>
      <c r="R425" s="9"/>
      <c r="S425" s="9"/>
      <c r="T425" s="9"/>
      <c r="U425" s="55"/>
      <c r="V425" s="131">
        <f t="shared" si="34"/>
        <v>0.96739130434782605</v>
      </c>
      <c r="W425" s="125">
        <v>0.97460000000000002</v>
      </c>
      <c r="X425" s="14">
        <v>0.98280000000000001</v>
      </c>
      <c r="Y425" s="9">
        <v>177</v>
      </c>
      <c r="Z425" s="9">
        <v>177</v>
      </c>
      <c r="AA425" s="9">
        <v>176</v>
      </c>
      <c r="AB425" s="9">
        <v>179</v>
      </c>
      <c r="AC425" s="9">
        <v>177</v>
      </c>
      <c r="AD425" s="9">
        <v>182</v>
      </c>
      <c r="AE425" s="9" t="s">
        <v>50</v>
      </c>
      <c r="AF425" s="26"/>
      <c r="AG425" s="56">
        <v>27.939800000000002</v>
      </c>
      <c r="AH425" s="9">
        <v>-82.311199999999999</v>
      </c>
      <c r="AI425" s="88"/>
      <c r="AJ425" s="88"/>
      <c r="AK425" s="88"/>
      <c r="AL425" s="88"/>
      <c r="AM425" s="88"/>
      <c r="AN425" s="88"/>
      <c r="AO425" s="88"/>
      <c r="AP425" s="88"/>
      <c r="AQ425" s="88"/>
      <c r="AR425" s="88"/>
      <c r="AS425" s="88"/>
      <c r="AT425" s="88"/>
      <c r="AU425" s="88"/>
      <c r="AV425" s="88"/>
      <c r="AW425" s="88"/>
      <c r="AX425" s="88"/>
      <c r="AY425" s="88"/>
      <c r="AZ425" s="88"/>
      <c r="BA425" s="88"/>
      <c r="BB425" s="88"/>
      <c r="BC425" s="88"/>
      <c r="BD425" s="88"/>
      <c r="BE425" s="88"/>
      <c r="BF425" s="88"/>
      <c r="BG425" s="88"/>
    </row>
    <row r="426" spans="1:59" x14ac:dyDescent="0.25">
      <c r="A426" s="25">
        <v>1184</v>
      </c>
      <c r="B426" s="9" t="s">
        <v>838</v>
      </c>
      <c r="C426" s="9" t="s">
        <v>3155</v>
      </c>
      <c r="D426" s="9" t="s">
        <v>2282</v>
      </c>
      <c r="E426" s="9" t="s">
        <v>934</v>
      </c>
      <c r="F426" s="14" t="s">
        <v>2801</v>
      </c>
      <c r="G426" s="9" t="s">
        <v>10</v>
      </c>
      <c r="H426" s="9" t="s">
        <v>37</v>
      </c>
      <c r="I426" s="9">
        <v>1</v>
      </c>
      <c r="J426" s="9">
        <v>208</v>
      </c>
      <c r="K426" s="9">
        <f t="shared" si="30"/>
        <v>1248</v>
      </c>
      <c r="L426" s="9">
        <f t="shared" si="31"/>
        <v>1234</v>
      </c>
      <c r="M426" s="48">
        <v>0.98878205128205132</v>
      </c>
      <c r="N426" s="9">
        <v>0</v>
      </c>
      <c r="O426" s="9">
        <v>208</v>
      </c>
      <c r="P426" s="9"/>
      <c r="Q426" s="9">
        <v>208</v>
      </c>
      <c r="R426" s="9"/>
      <c r="S426" s="9"/>
      <c r="T426" s="9">
        <v>17</v>
      </c>
      <c r="U426" s="55"/>
      <c r="V426" s="131">
        <f t="shared" si="34"/>
        <v>0.98878205128205132</v>
      </c>
      <c r="W426" s="125">
        <v>0.96879999999999999</v>
      </c>
      <c r="X426" s="14">
        <v>0.96789999999999998</v>
      </c>
      <c r="Y426" s="9">
        <v>207</v>
      </c>
      <c r="Z426" s="9">
        <v>205</v>
      </c>
      <c r="AA426" s="9">
        <v>205</v>
      </c>
      <c r="AB426" s="9">
        <v>206</v>
      </c>
      <c r="AC426" s="9">
        <v>206</v>
      </c>
      <c r="AD426" s="9">
        <v>205</v>
      </c>
      <c r="AE426" s="9" t="s">
        <v>219</v>
      </c>
      <c r="AF426" s="26"/>
      <c r="AG426" s="56">
        <v>27.9832</v>
      </c>
      <c r="AH426" s="9">
        <v>-82.345600000000005</v>
      </c>
      <c r="AI426" s="88"/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  <c r="AU426" s="88"/>
      <c r="AV426" s="88"/>
      <c r="AW426" s="88"/>
      <c r="AX426" s="88"/>
      <c r="AY426" s="88"/>
      <c r="AZ426" s="88"/>
      <c r="BA426" s="88"/>
      <c r="BB426" s="88"/>
      <c r="BC426" s="88"/>
      <c r="BD426" s="88"/>
      <c r="BE426" s="88"/>
      <c r="BF426" s="88"/>
      <c r="BG426" s="88"/>
    </row>
    <row r="427" spans="1:59" x14ac:dyDescent="0.25">
      <c r="A427" s="25">
        <v>1593</v>
      </c>
      <c r="B427" s="9" t="s">
        <v>838</v>
      </c>
      <c r="C427" s="9" t="s">
        <v>3155</v>
      </c>
      <c r="D427" s="9" t="s">
        <v>2282</v>
      </c>
      <c r="E427" s="9" t="s">
        <v>936</v>
      </c>
      <c r="F427" s="14" t="s">
        <v>2743</v>
      </c>
      <c r="G427" s="9" t="s">
        <v>10</v>
      </c>
      <c r="H427" s="9" t="s">
        <v>37</v>
      </c>
      <c r="I427" s="9">
        <v>1</v>
      </c>
      <c r="J427" s="9">
        <v>360</v>
      </c>
      <c r="K427" s="9">
        <f t="shared" si="30"/>
        <v>2160</v>
      </c>
      <c r="L427" s="9">
        <f t="shared" si="31"/>
        <v>2134</v>
      </c>
      <c r="M427" s="48">
        <v>0.98796296296296293</v>
      </c>
      <c r="N427" s="9">
        <v>0</v>
      </c>
      <c r="O427" s="9">
        <v>360</v>
      </c>
      <c r="P427" s="9"/>
      <c r="Q427" s="9">
        <v>360</v>
      </c>
      <c r="R427" s="9"/>
      <c r="S427" s="9"/>
      <c r="T427" s="9"/>
      <c r="U427" s="55"/>
      <c r="V427" s="131">
        <f t="shared" si="34"/>
        <v>0.98796296296296293</v>
      </c>
      <c r="W427" s="125">
        <v>0.98380000000000001</v>
      </c>
      <c r="X427" s="14">
        <v>0.98429999999999995</v>
      </c>
      <c r="Y427" s="9">
        <v>357</v>
      </c>
      <c r="Z427" s="9">
        <v>354</v>
      </c>
      <c r="AA427" s="9">
        <v>356</v>
      </c>
      <c r="AB427" s="9">
        <v>358</v>
      </c>
      <c r="AC427" s="9">
        <v>356</v>
      </c>
      <c r="AD427" s="9">
        <v>353</v>
      </c>
      <c r="AE427" s="9" t="s">
        <v>104</v>
      </c>
      <c r="AF427" s="26"/>
      <c r="AG427" s="56">
        <v>27.996200000000002</v>
      </c>
      <c r="AH427" s="9">
        <v>-82.430899999999994</v>
      </c>
      <c r="AI427" s="88"/>
      <c r="AJ427" s="88"/>
      <c r="AK427" s="88"/>
      <c r="AL427" s="88"/>
      <c r="AM427" s="88"/>
      <c r="AN427" s="88"/>
      <c r="AO427" s="88"/>
      <c r="AP427" s="88"/>
      <c r="AQ427" s="88"/>
      <c r="AR427" s="88"/>
      <c r="AS427" s="88"/>
      <c r="AT427" s="88"/>
      <c r="AU427" s="88"/>
      <c r="AV427" s="88"/>
      <c r="AW427" s="88"/>
      <c r="AX427" s="88"/>
      <c r="AY427" s="88"/>
      <c r="AZ427" s="88"/>
      <c r="BA427" s="88"/>
      <c r="BB427" s="88"/>
      <c r="BC427" s="88"/>
      <c r="BD427" s="88"/>
      <c r="BE427" s="88"/>
      <c r="BF427" s="88"/>
      <c r="BG427" s="88"/>
    </row>
    <row r="428" spans="1:59" x14ac:dyDescent="0.25">
      <c r="A428" s="25">
        <v>2478</v>
      </c>
      <c r="B428" s="9" t="s">
        <v>838</v>
      </c>
      <c r="C428" s="9" t="s">
        <v>3155</v>
      </c>
      <c r="D428" s="9" t="s">
        <v>2282</v>
      </c>
      <c r="E428" s="9" t="s">
        <v>937</v>
      </c>
      <c r="F428" s="14" t="s">
        <v>3043</v>
      </c>
      <c r="G428" s="9" t="s">
        <v>10</v>
      </c>
      <c r="H428" s="9" t="s">
        <v>37</v>
      </c>
      <c r="I428" s="9">
        <v>1</v>
      </c>
      <c r="J428" s="9">
        <v>120</v>
      </c>
      <c r="K428" s="9">
        <f t="shared" si="30"/>
        <v>720</v>
      </c>
      <c r="L428" s="9">
        <f t="shared" si="31"/>
        <v>714</v>
      </c>
      <c r="M428" s="48">
        <v>0.9916666666666667</v>
      </c>
      <c r="N428" s="9">
        <v>0</v>
      </c>
      <c r="O428" s="9">
        <v>120</v>
      </c>
      <c r="P428" s="9"/>
      <c r="Q428" s="9">
        <v>120</v>
      </c>
      <c r="R428" s="9"/>
      <c r="S428" s="9"/>
      <c r="T428" s="9">
        <v>6</v>
      </c>
      <c r="U428" s="55"/>
      <c r="V428" s="131">
        <f t="shared" si="34"/>
        <v>0.9916666666666667</v>
      </c>
      <c r="W428" s="125">
        <v>0.99580000000000002</v>
      </c>
      <c r="X428" s="14">
        <v>0.99170000000000003</v>
      </c>
      <c r="Y428" s="9">
        <v>117</v>
      </c>
      <c r="Z428" s="9">
        <v>119</v>
      </c>
      <c r="AA428" s="9">
        <v>120</v>
      </c>
      <c r="AB428" s="9">
        <v>119</v>
      </c>
      <c r="AC428" s="9">
        <v>120</v>
      </c>
      <c r="AD428" s="9">
        <v>119</v>
      </c>
      <c r="AE428" s="9" t="s">
        <v>843</v>
      </c>
      <c r="AF428" s="26"/>
      <c r="AG428" s="56">
        <v>27.954000000000001</v>
      </c>
      <c r="AH428" s="9">
        <v>-82.457999999999998</v>
      </c>
      <c r="AI428" s="88"/>
      <c r="AJ428" s="88"/>
      <c r="AK428" s="88"/>
      <c r="AL428" s="88"/>
      <c r="AM428" s="88"/>
      <c r="AN428" s="88"/>
      <c r="AO428" s="88"/>
      <c r="AP428" s="88"/>
      <c r="AQ428" s="88"/>
      <c r="AR428" s="88"/>
      <c r="AS428" s="88"/>
      <c r="AT428" s="88"/>
      <c r="AU428" s="88"/>
      <c r="AV428" s="88"/>
      <c r="AW428" s="88"/>
      <c r="AX428" s="88"/>
      <c r="AY428" s="88"/>
      <c r="AZ428" s="88"/>
      <c r="BA428" s="88"/>
      <c r="BB428" s="88"/>
      <c r="BC428" s="88"/>
      <c r="BD428" s="88"/>
      <c r="BE428" s="88"/>
      <c r="BF428" s="88"/>
      <c r="BG428" s="88"/>
    </row>
    <row r="429" spans="1:59" x14ac:dyDescent="0.25">
      <c r="A429" s="25">
        <v>1356</v>
      </c>
      <c r="B429" s="9" t="s">
        <v>838</v>
      </c>
      <c r="C429" s="9" t="s">
        <v>3155</v>
      </c>
      <c r="D429" s="9" t="s">
        <v>2282</v>
      </c>
      <c r="E429" s="9" t="s">
        <v>941</v>
      </c>
      <c r="F429" s="14" t="s">
        <v>2768</v>
      </c>
      <c r="G429" s="9" t="s">
        <v>10</v>
      </c>
      <c r="H429" s="9" t="s">
        <v>37</v>
      </c>
      <c r="I429" s="9">
        <v>1</v>
      </c>
      <c r="J429" s="9">
        <v>336</v>
      </c>
      <c r="K429" s="9">
        <f t="shared" si="30"/>
        <v>2016</v>
      </c>
      <c r="L429" s="9">
        <f t="shared" si="31"/>
        <v>1997</v>
      </c>
      <c r="M429" s="48">
        <v>0.99057539682539686</v>
      </c>
      <c r="N429" s="9">
        <v>0</v>
      </c>
      <c r="O429" s="9">
        <v>336</v>
      </c>
      <c r="P429" s="9"/>
      <c r="Q429" s="9">
        <v>336</v>
      </c>
      <c r="R429" s="9"/>
      <c r="S429" s="9"/>
      <c r="T429" s="9"/>
      <c r="U429" s="55"/>
      <c r="V429" s="131">
        <f t="shared" si="34"/>
        <v>0.99057539682539686</v>
      </c>
      <c r="W429" s="125">
        <v>0.995</v>
      </c>
      <c r="X429" s="14">
        <v>0.99309999999999998</v>
      </c>
      <c r="Y429" s="9">
        <v>329</v>
      </c>
      <c r="Z429" s="9">
        <v>333</v>
      </c>
      <c r="AA429" s="9">
        <v>332</v>
      </c>
      <c r="AB429" s="9">
        <v>336</v>
      </c>
      <c r="AC429" s="9">
        <v>335</v>
      </c>
      <c r="AD429" s="9">
        <v>332</v>
      </c>
      <c r="AE429" s="9" t="s">
        <v>104</v>
      </c>
      <c r="AF429" s="26"/>
      <c r="AG429" s="56">
        <v>28.121400000000001</v>
      </c>
      <c r="AH429" s="9">
        <v>-82.372</v>
      </c>
      <c r="AI429" s="88"/>
      <c r="AJ429" s="88"/>
      <c r="AK429" s="88"/>
      <c r="AL429" s="88"/>
      <c r="AM429" s="88"/>
      <c r="AN429" s="88"/>
      <c r="AO429" s="88"/>
      <c r="AP429" s="88"/>
      <c r="AQ429" s="88"/>
      <c r="AR429" s="88"/>
      <c r="AS429" s="88"/>
      <c r="AT429" s="88"/>
      <c r="AU429" s="88"/>
      <c r="AV429" s="88"/>
      <c r="AW429" s="88"/>
      <c r="AX429" s="88"/>
      <c r="AY429" s="88"/>
      <c r="AZ429" s="88"/>
      <c r="BA429" s="88"/>
      <c r="BB429" s="88"/>
      <c r="BC429" s="88"/>
      <c r="BD429" s="88"/>
      <c r="BE429" s="88"/>
      <c r="BF429" s="88"/>
      <c r="BG429" s="88"/>
    </row>
    <row r="430" spans="1:59" x14ac:dyDescent="0.25">
      <c r="A430" s="25">
        <v>2800</v>
      </c>
      <c r="B430" s="9" t="s">
        <v>838</v>
      </c>
      <c r="C430" s="9" t="s">
        <v>3155</v>
      </c>
      <c r="D430" s="9" t="s">
        <v>2282</v>
      </c>
      <c r="E430" s="9" t="s">
        <v>944</v>
      </c>
      <c r="F430" s="14" t="s">
        <v>2668</v>
      </c>
      <c r="G430" s="9" t="s">
        <v>10</v>
      </c>
      <c r="H430" s="9" t="s">
        <v>37</v>
      </c>
      <c r="I430" s="9">
        <v>1</v>
      </c>
      <c r="J430" s="9">
        <v>31</v>
      </c>
      <c r="K430" s="9">
        <f t="shared" si="30"/>
        <v>186</v>
      </c>
      <c r="L430" s="9">
        <f t="shared" si="31"/>
        <v>170</v>
      </c>
      <c r="M430" s="48">
        <v>0.91397849462365588</v>
      </c>
      <c r="N430" s="9">
        <v>0</v>
      </c>
      <c r="O430" s="9">
        <v>31</v>
      </c>
      <c r="P430" s="9"/>
      <c r="Q430" s="9">
        <v>31</v>
      </c>
      <c r="R430" s="9"/>
      <c r="S430" s="9"/>
      <c r="T430" s="9">
        <v>3</v>
      </c>
      <c r="U430" s="55"/>
      <c r="V430" s="131">
        <f t="shared" si="34"/>
        <v>0.91397849462365588</v>
      </c>
      <c r="W430" s="125"/>
      <c r="X430" s="14"/>
      <c r="Y430" s="9">
        <v>29</v>
      </c>
      <c r="Z430" s="9">
        <v>29</v>
      </c>
      <c r="AA430" s="9">
        <v>30</v>
      </c>
      <c r="AB430" s="9">
        <v>27</v>
      </c>
      <c r="AC430" s="9">
        <v>27</v>
      </c>
      <c r="AD430" s="9">
        <v>28</v>
      </c>
      <c r="AE430" s="9" t="s">
        <v>715</v>
      </c>
      <c r="AF430" s="26"/>
      <c r="AG430" s="56">
        <v>27.986094000000001</v>
      </c>
      <c r="AH430" s="9">
        <v>-82.286078000000003</v>
      </c>
      <c r="AI430" s="88"/>
      <c r="AJ430" s="88"/>
      <c r="AK430" s="88"/>
      <c r="AL430" s="88"/>
      <c r="AM430" s="88"/>
      <c r="AN430" s="88"/>
      <c r="AO430" s="88"/>
      <c r="AP430" s="88"/>
      <c r="AQ430" s="88"/>
      <c r="AR430" s="88"/>
      <c r="AS430" s="88"/>
      <c r="AT430" s="88"/>
      <c r="AU430" s="88"/>
      <c r="AV430" s="88"/>
      <c r="AW430" s="88"/>
      <c r="AX430" s="88"/>
      <c r="AY430" s="88"/>
      <c r="AZ430" s="88"/>
      <c r="BA430" s="88"/>
      <c r="BB430" s="88"/>
      <c r="BC430" s="88"/>
      <c r="BD430" s="88"/>
      <c r="BE430" s="88"/>
      <c r="BF430" s="88"/>
      <c r="BG430" s="88"/>
    </row>
    <row r="431" spans="1:59" x14ac:dyDescent="0.25">
      <c r="A431" s="25">
        <v>134</v>
      </c>
      <c r="B431" s="9" t="s">
        <v>838</v>
      </c>
      <c r="C431" s="9" t="s">
        <v>3155</v>
      </c>
      <c r="D431" s="9" t="s">
        <v>2282</v>
      </c>
      <c r="E431" s="9" t="s">
        <v>946</v>
      </c>
      <c r="F431" s="14" t="s">
        <v>2663</v>
      </c>
      <c r="G431" s="9" t="s">
        <v>10</v>
      </c>
      <c r="H431" s="9" t="s">
        <v>37</v>
      </c>
      <c r="I431" s="9">
        <v>1</v>
      </c>
      <c r="J431" s="9">
        <v>172</v>
      </c>
      <c r="K431" s="9">
        <f t="shared" si="30"/>
        <v>1032</v>
      </c>
      <c r="L431" s="9">
        <f t="shared" si="31"/>
        <v>862</v>
      </c>
      <c r="M431" s="48">
        <v>0.8352713178294574</v>
      </c>
      <c r="N431" s="9">
        <v>0</v>
      </c>
      <c r="O431" s="9">
        <v>172</v>
      </c>
      <c r="P431" s="9"/>
      <c r="Q431" s="9">
        <v>172</v>
      </c>
      <c r="R431" s="9"/>
      <c r="S431" s="9"/>
      <c r="T431" s="9"/>
      <c r="U431" s="55"/>
      <c r="V431" s="131">
        <f t="shared" si="34"/>
        <v>0.8352713178294574</v>
      </c>
      <c r="W431" s="125">
        <v>0.91569999999999996</v>
      </c>
      <c r="X431" s="14">
        <v>0.89629999999999999</v>
      </c>
      <c r="Y431" s="9">
        <v>145</v>
      </c>
      <c r="Z431" s="9">
        <v>145</v>
      </c>
      <c r="AA431" s="9">
        <v>143</v>
      </c>
      <c r="AB431" s="9">
        <v>142</v>
      </c>
      <c r="AC431" s="9">
        <v>143</v>
      </c>
      <c r="AD431" s="9">
        <v>144</v>
      </c>
      <c r="AE431" s="9" t="s">
        <v>947</v>
      </c>
      <c r="AF431" s="26"/>
      <c r="AG431" s="56">
        <v>28.059799999999999</v>
      </c>
      <c r="AH431" s="9">
        <v>-82.440700000000007</v>
      </c>
      <c r="AI431" s="88"/>
      <c r="AJ431" s="88"/>
      <c r="AK431" s="88"/>
      <c r="AL431" s="88"/>
      <c r="AM431" s="88"/>
      <c r="AN431" s="88"/>
      <c r="AO431" s="88"/>
      <c r="AP431" s="88"/>
      <c r="AQ431" s="88"/>
      <c r="AR431" s="88"/>
      <c r="AS431" s="88"/>
      <c r="AT431" s="88"/>
      <c r="AU431" s="88"/>
      <c r="AV431" s="88"/>
      <c r="AW431" s="88"/>
      <c r="AX431" s="88"/>
      <c r="AY431" s="88"/>
      <c r="AZ431" s="88"/>
      <c r="BA431" s="88"/>
      <c r="BB431" s="88"/>
      <c r="BC431" s="88"/>
      <c r="BD431" s="88"/>
      <c r="BE431" s="88"/>
      <c r="BF431" s="88"/>
      <c r="BG431" s="88"/>
    </row>
    <row r="432" spans="1:59" x14ac:dyDescent="0.25">
      <c r="A432" s="25">
        <v>1345</v>
      </c>
      <c r="B432" s="9" t="s">
        <v>838</v>
      </c>
      <c r="C432" s="9" t="s">
        <v>3155</v>
      </c>
      <c r="D432" s="9" t="s">
        <v>2282</v>
      </c>
      <c r="E432" s="9" t="s">
        <v>948</v>
      </c>
      <c r="F432" s="14" t="s">
        <v>2713</v>
      </c>
      <c r="G432" s="9" t="s">
        <v>10</v>
      </c>
      <c r="H432" s="9" t="s">
        <v>37</v>
      </c>
      <c r="I432" s="9">
        <v>1</v>
      </c>
      <c r="J432" s="9">
        <v>250</v>
      </c>
      <c r="K432" s="9">
        <f t="shared" si="30"/>
        <v>1500</v>
      </c>
      <c r="L432" s="9">
        <f t="shared" si="31"/>
        <v>1482</v>
      </c>
      <c r="M432" s="48">
        <v>0.98799999999999999</v>
      </c>
      <c r="N432" s="9">
        <v>0</v>
      </c>
      <c r="O432" s="9">
        <v>250</v>
      </c>
      <c r="P432" s="9"/>
      <c r="Q432" s="9">
        <v>250</v>
      </c>
      <c r="R432" s="9"/>
      <c r="S432" s="9"/>
      <c r="T432" s="9"/>
      <c r="U432" s="55"/>
      <c r="V432" s="131">
        <f t="shared" si="34"/>
        <v>0.98799999999999999</v>
      </c>
      <c r="W432" s="125">
        <v>0.97929999999999995</v>
      </c>
      <c r="X432" s="14">
        <v>0.98729999999999996</v>
      </c>
      <c r="Y432" s="9">
        <v>249</v>
      </c>
      <c r="Z432" s="9">
        <v>248</v>
      </c>
      <c r="AA432" s="9">
        <v>247</v>
      </c>
      <c r="AB432" s="9">
        <v>247</v>
      </c>
      <c r="AC432" s="9">
        <v>246</v>
      </c>
      <c r="AD432" s="9">
        <v>245</v>
      </c>
      <c r="AE432" s="9" t="s">
        <v>950</v>
      </c>
      <c r="AF432" s="26"/>
      <c r="AG432" s="56">
        <v>28.016200000000001</v>
      </c>
      <c r="AH432" s="9">
        <v>-82.457400000000007</v>
      </c>
      <c r="AI432" s="88"/>
      <c r="AJ432" s="88"/>
      <c r="AK432" s="88"/>
      <c r="AL432" s="88"/>
      <c r="AM432" s="88"/>
      <c r="AN432" s="88"/>
      <c r="AO432" s="88"/>
      <c r="AP432" s="88"/>
      <c r="AQ432" s="88"/>
      <c r="AR432" s="88"/>
      <c r="AS432" s="88"/>
      <c r="AT432" s="88"/>
      <c r="AU432" s="88"/>
      <c r="AV432" s="88"/>
      <c r="AW432" s="88"/>
      <c r="AX432" s="88"/>
      <c r="AY432" s="88"/>
      <c r="AZ432" s="88"/>
      <c r="BA432" s="88"/>
      <c r="BB432" s="88"/>
      <c r="BC432" s="88"/>
      <c r="BD432" s="88"/>
      <c r="BE432" s="88"/>
      <c r="BF432" s="88"/>
      <c r="BG432" s="88"/>
    </row>
    <row r="433" spans="1:59" x14ac:dyDescent="0.25">
      <c r="A433" s="25">
        <v>1571</v>
      </c>
      <c r="B433" s="9" t="s">
        <v>838</v>
      </c>
      <c r="C433" s="9" t="s">
        <v>3155</v>
      </c>
      <c r="D433" s="9" t="s">
        <v>2282</v>
      </c>
      <c r="E433" s="9" t="s">
        <v>951</v>
      </c>
      <c r="F433" s="14" t="s">
        <v>2653</v>
      </c>
      <c r="G433" s="9" t="s">
        <v>10</v>
      </c>
      <c r="H433" s="9" t="s">
        <v>37</v>
      </c>
      <c r="I433" s="9">
        <v>1</v>
      </c>
      <c r="J433" s="9">
        <v>80</v>
      </c>
      <c r="K433" s="9">
        <f t="shared" si="30"/>
        <v>480</v>
      </c>
      <c r="L433" s="9">
        <f t="shared" si="31"/>
        <v>465</v>
      </c>
      <c r="M433" s="48">
        <v>0.96875</v>
      </c>
      <c r="N433" s="9">
        <v>0</v>
      </c>
      <c r="O433" s="9">
        <v>80</v>
      </c>
      <c r="P433" s="9"/>
      <c r="Q433" s="9">
        <v>80</v>
      </c>
      <c r="R433" s="9"/>
      <c r="S433" s="9"/>
      <c r="T433" s="9"/>
      <c r="U433" s="55"/>
      <c r="V433" s="131">
        <f t="shared" si="34"/>
        <v>0.96875</v>
      </c>
      <c r="W433" s="125">
        <v>0.96040000000000003</v>
      </c>
      <c r="X433" s="14">
        <v>0.99170000000000003</v>
      </c>
      <c r="Y433" s="9">
        <v>78</v>
      </c>
      <c r="Z433" s="9">
        <v>77</v>
      </c>
      <c r="AA433" s="9">
        <v>76</v>
      </c>
      <c r="AB433" s="9">
        <v>78</v>
      </c>
      <c r="AC433" s="9">
        <v>77</v>
      </c>
      <c r="AD433" s="9">
        <v>79</v>
      </c>
      <c r="AE433" s="9" t="s">
        <v>223</v>
      </c>
      <c r="AF433" s="26"/>
      <c r="AG433" s="56">
        <v>28.066299999999998</v>
      </c>
      <c r="AH433" s="9">
        <v>-82.436700000000002</v>
      </c>
      <c r="AI433" s="88"/>
      <c r="AJ433" s="88"/>
      <c r="AK433" s="88"/>
      <c r="AL433" s="88"/>
      <c r="AM433" s="88"/>
      <c r="AN433" s="88"/>
      <c r="AO433" s="88"/>
      <c r="AP433" s="88"/>
      <c r="AQ433" s="88"/>
      <c r="AR433" s="88"/>
      <c r="AS433" s="88"/>
      <c r="AT433" s="88"/>
      <c r="AU433" s="88"/>
      <c r="AV433" s="88"/>
      <c r="AW433" s="88"/>
      <c r="AX433" s="88"/>
      <c r="AY433" s="88"/>
      <c r="AZ433" s="88"/>
      <c r="BA433" s="88"/>
      <c r="BB433" s="88"/>
      <c r="BC433" s="88"/>
      <c r="BD433" s="88"/>
      <c r="BE433" s="88"/>
      <c r="BF433" s="88"/>
      <c r="BG433" s="88"/>
    </row>
    <row r="434" spans="1:59" ht="24" x14ac:dyDescent="0.25">
      <c r="A434" s="25">
        <v>581</v>
      </c>
      <c r="B434" s="9" t="s">
        <v>838</v>
      </c>
      <c r="C434" s="9" t="s">
        <v>3155</v>
      </c>
      <c r="D434" s="9" t="s">
        <v>2282</v>
      </c>
      <c r="E434" s="9" t="s">
        <v>954</v>
      </c>
      <c r="F434" s="14" t="s">
        <v>2649</v>
      </c>
      <c r="G434" s="9" t="s">
        <v>10</v>
      </c>
      <c r="H434" s="9" t="s">
        <v>37</v>
      </c>
      <c r="I434" s="9">
        <v>1</v>
      </c>
      <c r="J434" s="9">
        <v>43</v>
      </c>
      <c r="K434" s="9">
        <f t="shared" si="30"/>
        <v>258</v>
      </c>
      <c r="L434" s="9">
        <f t="shared" si="31"/>
        <v>256</v>
      </c>
      <c r="M434" s="48">
        <v>0.99224806201550386</v>
      </c>
      <c r="N434" s="9">
        <v>0</v>
      </c>
      <c r="O434" s="9">
        <v>43</v>
      </c>
      <c r="P434" s="9"/>
      <c r="Q434" s="9">
        <v>43</v>
      </c>
      <c r="R434" s="9"/>
      <c r="S434" s="9"/>
      <c r="T434" s="9"/>
      <c r="U434" s="55"/>
      <c r="V434" s="131">
        <f t="shared" si="34"/>
        <v>0.99224806201550386</v>
      </c>
      <c r="W434" s="125">
        <v>0.96509999999999996</v>
      </c>
      <c r="X434" s="14">
        <v>0.97289999999999999</v>
      </c>
      <c r="Y434" s="9">
        <v>43</v>
      </c>
      <c r="Z434" s="9">
        <v>42</v>
      </c>
      <c r="AA434" s="9">
        <v>43</v>
      </c>
      <c r="AB434" s="9">
        <v>43</v>
      </c>
      <c r="AC434" s="9">
        <v>43</v>
      </c>
      <c r="AD434" s="9">
        <v>42</v>
      </c>
      <c r="AE434" s="9" t="s">
        <v>955</v>
      </c>
      <c r="AF434" s="26"/>
      <c r="AG434" s="56">
        <v>27.988800000000001</v>
      </c>
      <c r="AH434" s="9">
        <v>-82.420900000000003</v>
      </c>
      <c r="AI434" s="88"/>
      <c r="AJ434" s="88"/>
      <c r="AK434" s="88"/>
      <c r="AL434" s="88"/>
      <c r="AM434" s="88"/>
      <c r="AN434" s="88"/>
      <c r="AO434" s="88"/>
      <c r="AP434" s="88"/>
      <c r="AQ434" s="88"/>
      <c r="AR434" s="88"/>
      <c r="AS434" s="88"/>
      <c r="AT434" s="88"/>
      <c r="AU434" s="88"/>
      <c r="AV434" s="88"/>
      <c r="AW434" s="88"/>
      <c r="AX434" s="88"/>
      <c r="AY434" s="88"/>
      <c r="AZ434" s="88"/>
      <c r="BA434" s="88"/>
      <c r="BB434" s="88"/>
      <c r="BC434" s="88"/>
      <c r="BD434" s="88"/>
      <c r="BE434" s="88"/>
      <c r="BF434" s="88"/>
      <c r="BG434" s="88"/>
    </row>
    <row r="435" spans="1:59" x14ac:dyDescent="0.25">
      <c r="A435" s="25">
        <v>612</v>
      </c>
      <c r="B435" s="9" t="s">
        <v>838</v>
      </c>
      <c r="C435" s="9" t="s">
        <v>3155</v>
      </c>
      <c r="D435" s="9" t="s">
        <v>2282</v>
      </c>
      <c r="E435" s="9" t="s">
        <v>956</v>
      </c>
      <c r="F435" s="14" t="s">
        <v>2802</v>
      </c>
      <c r="G435" s="9" t="s">
        <v>10</v>
      </c>
      <c r="H435" s="9" t="s">
        <v>37</v>
      </c>
      <c r="I435" s="9">
        <v>1</v>
      </c>
      <c r="J435" s="9">
        <v>200</v>
      </c>
      <c r="K435" s="9">
        <f t="shared" si="30"/>
        <v>1200</v>
      </c>
      <c r="L435" s="9">
        <f t="shared" si="31"/>
        <v>1168</v>
      </c>
      <c r="M435" s="48">
        <v>0.97333333333333338</v>
      </c>
      <c r="N435" s="9">
        <v>0</v>
      </c>
      <c r="O435" s="9">
        <v>200</v>
      </c>
      <c r="P435" s="9"/>
      <c r="Q435" s="9">
        <v>200</v>
      </c>
      <c r="R435" s="9"/>
      <c r="S435" s="9"/>
      <c r="T435" s="9"/>
      <c r="U435" s="55"/>
      <c r="V435" s="131">
        <f t="shared" si="34"/>
        <v>0.97333333333333338</v>
      </c>
      <c r="W435" s="125">
        <v>0.98</v>
      </c>
      <c r="X435" s="14">
        <v>0.90080000000000005</v>
      </c>
      <c r="Y435" s="9">
        <v>196</v>
      </c>
      <c r="Z435" s="9">
        <v>192</v>
      </c>
      <c r="AA435" s="9">
        <v>198</v>
      </c>
      <c r="AB435" s="9">
        <v>196</v>
      </c>
      <c r="AC435" s="9">
        <v>191</v>
      </c>
      <c r="AD435" s="9">
        <v>195</v>
      </c>
      <c r="AE435" s="9" t="s">
        <v>958</v>
      </c>
      <c r="AF435" s="26"/>
      <c r="AG435" s="56">
        <v>27.984000000000002</v>
      </c>
      <c r="AH435" s="9">
        <v>-82.125200000000007</v>
      </c>
      <c r="AI435" s="88"/>
      <c r="AJ435" s="88"/>
      <c r="AK435" s="88"/>
      <c r="AL435" s="88"/>
      <c r="AM435" s="88"/>
      <c r="AN435" s="88"/>
      <c r="AO435" s="88"/>
      <c r="AP435" s="88"/>
      <c r="AQ435" s="88"/>
      <c r="AR435" s="88"/>
      <c r="AS435" s="88"/>
      <c r="AT435" s="88"/>
      <c r="AU435" s="88"/>
      <c r="AV435" s="88"/>
      <c r="AW435" s="88"/>
      <c r="AX435" s="88"/>
      <c r="AY435" s="88"/>
      <c r="AZ435" s="88"/>
      <c r="BA435" s="88"/>
      <c r="BB435" s="88"/>
      <c r="BC435" s="88"/>
      <c r="BD435" s="88"/>
      <c r="BE435" s="88"/>
      <c r="BF435" s="88"/>
      <c r="BG435" s="88"/>
    </row>
    <row r="436" spans="1:59" x14ac:dyDescent="0.25">
      <c r="A436" s="25">
        <v>1620</v>
      </c>
      <c r="B436" s="9" t="s">
        <v>838</v>
      </c>
      <c r="C436" s="9" t="s">
        <v>3155</v>
      </c>
      <c r="D436" s="9" t="s">
        <v>2282</v>
      </c>
      <c r="E436" s="9" t="s">
        <v>959</v>
      </c>
      <c r="F436" s="14" t="s">
        <v>2653</v>
      </c>
      <c r="G436" s="9" t="s">
        <v>10</v>
      </c>
      <c r="H436" s="9" t="s">
        <v>37</v>
      </c>
      <c r="I436" s="9">
        <v>1</v>
      </c>
      <c r="J436" s="9">
        <v>216</v>
      </c>
      <c r="K436" s="9">
        <f t="shared" si="30"/>
        <v>1296</v>
      </c>
      <c r="L436" s="9">
        <f t="shared" si="31"/>
        <v>1246</v>
      </c>
      <c r="M436" s="48">
        <v>0.9614197530864198</v>
      </c>
      <c r="N436" s="9">
        <v>0</v>
      </c>
      <c r="O436" s="9">
        <v>216</v>
      </c>
      <c r="P436" s="9"/>
      <c r="Q436" s="9">
        <v>216</v>
      </c>
      <c r="R436" s="9"/>
      <c r="S436" s="9"/>
      <c r="T436" s="9"/>
      <c r="U436" s="55"/>
      <c r="V436" s="131">
        <f t="shared" si="34"/>
        <v>0.9614197530864198</v>
      </c>
      <c r="W436" s="125">
        <v>0.93440000000000001</v>
      </c>
      <c r="X436" s="14">
        <v>0.94910000000000005</v>
      </c>
      <c r="Y436" s="9">
        <v>210</v>
      </c>
      <c r="Z436" s="9">
        <v>208</v>
      </c>
      <c r="AA436" s="9">
        <v>208</v>
      </c>
      <c r="AB436" s="9">
        <v>208</v>
      </c>
      <c r="AC436" s="9">
        <v>208</v>
      </c>
      <c r="AD436" s="9">
        <v>204</v>
      </c>
      <c r="AE436" s="9" t="s">
        <v>123</v>
      </c>
      <c r="AF436" s="26"/>
      <c r="AG436" s="56">
        <v>28.0594</v>
      </c>
      <c r="AH436" s="9">
        <v>-82.401799999999994</v>
      </c>
      <c r="AI436" s="88"/>
      <c r="AJ436" s="88"/>
      <c r="AK436" s="88"/>
      <c r="AL436" s="88"/>
      <c r="AM436" s="88"/>
      <c r="AN436" s="88"/>
      <c r="AO436" s="88"/>
      <c r="AP436" s="88"/>
      <c r="AQ436" s="88"/>
      <c r="AR436" s="88"/>
      <c r="AS436" s="88"/>
      <c r="AT436" s="88"/>
      <c r="AU436" s="88"/>
      <c r="AV436" s="88"/>
      <c r="AW436" s="88"/>
      <c r="AX436" s="88"/>
      <c r="AY436" s="88"/>
      <c r="AZ436" s="88"/>
      <c r="BA436" s="88"/>
      <c r="BB436" s="88"/>
      <c r="BC436" s="88"/>
      <c r="BD436" s="88"/>
      <c r="BE436" s="88"/>
      <c r="BF436" s="88"/>
      <c r="BG436" s="88"/>
    </row>
    <row r="437" spans="1:59" x14ac:dyDescent="0.25">
      <c r="A437" s="25">
        <v>1241</v>
      </c>
      <c r="B437" s="9" t="s">
        <v>838</v>
      </c>
      <c r="C437" s="9" t="s">
        <v>3155</v>
      </c>
      <c r="D437" s="9" t="s">
        <v>2282</v>
      </c>
      <c r="E437" s="9" t="s">
        <v>961</v>
      </c>
      <c r="F437" s="14" t="s">
        <v>2688</v>
      </c>
      <c r="G437" s="9" t="s">
        <v>10</v>
      </c>
      <c r="H437" s="9" t="s">
        <v>37</v>
      </c>
      <c r="I437" s="9">
        <v>1</v>
      </c>
      <c r="J437" s="9">
        <v>240</v>
      </c>
      <c r="K437" s="9">
        <f t="shared" si="30"/>
        <v>1440</v>
      </c>
      <c r="L437" s="9">
        <f t="shared" si="31"/>
        <v>1432</v>
      </c>
      <c r="M437" s="48">
        <v>0.99444444444444446</v>
      </c>
      <c r="N437" s="9">
        <v>0</v>
      </c>
      <c r="O437" s="9">
        <v>240</v>
      </c>
      <c r="P437" s="9"/>
      <c r="Q437" s="9">
        <v>240</v>
      </c>
      <c r="R437" s="9"/>
      <c r="S437" s="9"/>
      <c r="T437" s="9"/>
      <c r="U437" s="55"/>
      <c r="V437" s="131">
        <f t="shared" si="34"/>
        <v>0.99444444444444446</v>
      </c>
      <c r="W437" s="125">
        <v>0.98129999999999995</v>
      </c>
      <c r="X437" s="14">
        <v>0.98609999999999998</v>
      </c>
      <c r="Y437" s="9">
        <v>239</v>
      </c>
      <c r="Z437" s="9">
        <v>236</v>
      </c>
      <c r="AA437" s="9">
        <v>239</v>
      </c>
      <c r="AB437" s="9">
        <v>240</v>
      </c>
      <c r="AC437" s="9">
        <v>239</v>
      </c>
      <c r="AD437" s="9">
        <v>239</v>
      </c>
      <c r="AE437" s="9" t="s">
        <v>104</v>
      </c>
      <c r="AF437" s="26"/>
      <c r="AG437" s="56">
        <v>28.069099999999999</v>
      </c>
      <c r="AH437" s="9">
        <v>-82.446700000000007</v>
      </c>
      <c r="AI437" s="88"/>
      <c r="AJ437" s="88"/>
      <c r="AK437" s="88"/>
      <c r="AL437" s="88"/>
      <c r="AM437" s="88"/>
      <c r="AN437" s="88"/>
      <c r="AO437" s="88"/>
      <c r="AP437" s="88"/>
      <c r="AQ437" s="88"/>
      <c r="AR437" s="88"/>
      <c r="AS437" s="88"/>
      <c r="AT437" s="88"/>
      <c r="AU437" s="88"/>
      <c r="AV437" s="88"/>
      <c r="AW437" s="88"/>
      <c r="AX437" s="88"/>
      <c r="AY437" s="88"/>
      <c r="AZ437" s="88"/>
      <c r="BA437" s="88"/>
      <c r="BB437" s="88"/>
      <c r="BC437" s="88"/>
      <c r="BD437" s="88"/>
      <c r="BE437" s="88"/>
      <c r="BF437" s="88"/>
      <c r="BG437" s="88"/>
    </row>
    <row r="438" spans="1:59" x14ac:dyDescent="0.25">
      <c r="A438" s="25">
        <v>2024</v>
      </c>
      <c r="B438" s="9" t="s">
        <v>838</v>
      </c>
      <c r="C438" s="9" t="s">
        <v>3155</v>
      </c>
      <c r="D438" s="9" t="s">
        <v>2282</v>
      </c>
      <c r="E438" s="9" t="s">
        <v>963</v>
      </c>
      <c r="F438" s="14" t="s">
        <v>2658</v>
      </c>
      <c r="G438" s="9" t="s">
        <v>10</v>
      </c>
      <c r="H438" s="9" t="s">
        <v>37</v>
      </c>
      <c r="I438" s="9">
        <v>1</v>
      </c>
      <c r="J438" s="9">
        <v>108</v>
      </c>
      <c r="K438" s="9">
        <f t="shared" si="30"/>
        <v>648</v>
      </c>
      <c r="L438" s="9">
        <f t="shared" si="31"/>
        <v>639</v>
      </c>
      <c r="M438" s="48">
        <v>0.98611111111111116</v>
      </c>
      <c r="N438" s="9">
        <v>0</v>
      </c>
      <c r="O438" s="9">
        <v>108</v>
      </c>
      <c r="P438" s="9"/>
      <c r="Q438" s="9">
        <v>108</v>
      </c>
      <c r="R438" s="9"/>
      <c r="S438" s="9"/>
      <c r="T438" s="9"/>
      <c r="U438" s="55"/>
      <c r="V438" s="131">
        <f t="shared" si="34"/>
        <v>0.98611111111111116</v>
      </c>
      <c r="W438" s="125">
        <v>0.98299999999999998</v>
      </c>
      <c r="X438" s="14">
        <v>0.99229999999999996</v>
      </c>
      <c r="Y438" s="9">
        <v>107</v>
      </c>
      <c r="Z438" s="9">
        <v>105</v>
      </c>
      <c r="AA438" s="9">
        <v>104</v>
      </c>
      <c r="AB438" s="9">
        <v>108</v>
      </c>
      <c r="AC438" s="9">
        <v>108</v>
      </c>
      <c r="AD438" s="9">
        <v>107</v>
      </c>
      <c r="AE438" s="9" t="s">
        <v>104</v>
      </c>
      <c r="AF438" s="26"/>
      <c r="AG438" s="56">
        <v>27.982306000000001</v>
      </c>
      <c r="AH438" s="9">
        <v>-82.351167000000004</v>
      </c>
      <c r="AI438" s="88"/>
      <c r="AJ438" s="88"/>
      <c r="AK438" s="88"/>
      <c r="AL438" s="88"/>
      <c r="AM438" s="88"/>
      <c r="AN438" s="88"/>
      <c r="AO438" s="88"/>
      <c r="AP438" s="88"/>
      <c r="AQ438" s="88"/>
      <c r="AR438" s="88"/>
      <c r="AS438" s="88"/>
      <c r="AT438" s="88"/>
      <c r="AU438" s="88"/>
      <c r="AV438" s="88"/>
      <c r="AW438" s="88"/>
      <c r="AX438" s="88"/>
      <c r="AY438" s="88"/>
      <c r="AZ438" s="88"/>
      <c r="BA438" s="88"/>
      <c r="BB438" s="88"/>
      <c r="BC438" s="88"/>
      <c r="BD438" s="88"/>
      <c r="BE438" s="88"/>
      <c r="BF438" s="88"/>
      <c r="BG438" s="88"/>
    </row>
    <row r="439" spans="1:59" x14ac:dyDescent="0.25">
      <c r="A439" s="25">
        <v>2524</v>
      </c>
      <c r="B439" s="9" t="s">
        <v>838</v>
      </c>
      <c r="C439" s="9" t="s">
        <v>3155</v>
      </c>
      <c r="D439" s="9" t="s">
        <v>2282</v>
      </c>
      <c r="E439" s="9" t="s">
        <v>964</v>
      </c>
      <c r="F439" s="14" t="s">
        <v>2712</v>
      </c>
      <c r="G439" s="9" t="s">
        <v>10</v>
      </c>
      <c r="H439" s="9" t="s">
        <v>37</v>
      </c>
      <c r="I439" s="9">
        <v>1</v>
      </c>
      <c r="J439" s="9">
        <v>108</v>
      </c>
      <c r="K439" s="9">
        <f t="shared" si="30"/>
        <v>648</v>
      </c>
      <c r="L439" s="9">
        <f t="shared" si="31"/>
        <v>640</v>
      </c>
      <c r="M439" s="48">
        <v>0.98765432098765427</v>
      </c>
      <c r="N439" s="9">
        <v>0</v>
      </c>
      <c r="O439" s="9">
        <v>108</v>
      </c>
      <c r="P439" s="9"/>
      <c r="Q439" s="9">
        <v>108</v>
      </c>
      <c r="R439" s="9"/>
      <c r="S439" s="9"/>
      <c r="T439" s="9"/>
      <c r="U439" s="55"/>
      <c r="V439" s="131">
        <f t="shared" si="34"/>
        <v>0.98765432098765427</v>
      </c>
      <c r="W439" s="125">
        <v>0.99070000000000003</v>
      </c>
      <c r="X439" s="14">
        <v>0.98460000000000003</v>
      </c>
      <c r="Y439" s="9">
        <v>107</v>
      </c>
      <c r="Z439" s="9">
        <v>107</v>
      </c>
      <c r="AA439" s="9">
        <v>106</v>
      </c>
      <c r="AB439" s="9">
        <v>105</v>
      </c>
      <c r="AC439" s="9">
        <v>108</v>
      </c>
      <c r="AD439" s="9">
        <v>107</v>
      </c>
      <c r="AE439" s="9" t="s">
        <v>104</v>
      </c>
      <c r="AF439" s="26"/>
      <c r="AG439" s="56">
        <v>27.981971000000001</v>
      </c>
      <c r="AH439" s="9">
        <v>-82.349675000000005</v>
      </c>
      <c r="AI439" s="88"/>
      <c r="AJ439" s="88"/>
      <c r="AK439" s="88"/>
      <c r="AL439" s="88"/>
      <c r="AM439" s="88"/>
      <c r="AN439" s="88"/>
      <c r="AO439" s="88"/>
      <c r="AP439" s="88"/>
      <c r="AQ439" s="88"/>
      <c r="AR439" s="88"/>
      <c r="AS439" s="88"/>
      <c r="AT439" s="88"/>
      <c r="AU439" s="88"/>
      <c r="AV439" s="88"/>
      <c r="AW439" s="88"/>
      <c r="AX439" s="88"/>
      <c r="AY439" s="88"/>
      <c r="AZ439" s="88"/>
      <c r="BA439" s="88"/>
      <c r="BB439" s="88"/>
      <c r="BC439" s="88"/>
      <c r="BD439" s="88"/>
      <c r="BE439" s="88"/>
      <c r="BF439" s="88"/>
      <c r="BG439" s="88"/>
    </row>
    <row r="440" spans="1:59" x14ac:dyDescent="0.25">
      <c r="A440" s="25">
        <v>2633</v>
      </c>
      <c r="B440" s="9" t="s">
        <v>838</v>
      </c>
      <c r="C440" s="9" t="s">
        <v>3155</v>
      </c>
      <c r="D440" s="9" t="s">
        <v>2282</v>
      </c>
      <c r="E440" s="9" t="s">
        <v>965</v>
      </c>
      <c r="F440" s="14" t="s">
        <v>2644</v>
      </c>
      <c r="G440" s="9" t="s">
        <v>10</v>
      </c>
      <c r="H440" s="9" t="s">
        <v>37</v>
      </c>
      <c r="I440" s="9">
        <v>1</v>
      </c>
      <c r="J440" s="9">
        <v>72</v>
      </c>
      <c r="K440" s="9">
        <f t="shared" si="30"/>
        <v>432</v>
      </c>
      <c r="L440" s="9">
        <f t="shared" si="31"/>
        <v>430</v>
      </c>
      <c r="M440" s="48">
        <v>0.99537037037037035</v>
      </c>
      <c r="N440" s="9">
        <v>0</v>
      </c>
      <c r="O440" s="9">
        <v>72</v>
      </c>
      <c r="P440" s="9"/>
      <c r="Q440" s="9">
        <v>72</v>
      </c>
      <c r="R440" s="9"/>
      <c r="S440" s="9"/>
      <c r="T440" s="9">
        <v>4</v>
      </c>
      <c r="U440" s="55"/>
      <c r="V440" s="131">
        <f t="shared" si="34"/>
        <v>0.99537037037037035</v>
      </c>
      <c r="W440" s="125">
        <v>0.96530000000000005</v>
      </c>
      <c r="X440" s="14">
        <v>0.58609999999999995</v>
      </c>
      <c r="Y440" s="9">
        <v>72</v>
      </c>
      <c r="Z440" s="9">
        <v>72</v>
      </c>
      <c r="AA440" s="9">
        <v>72</v>
      </c>
      <c r="AB440" s="9">
        <v>72</v>
      </c>
      <c r="AC440" s="9">
        <v>72</v>
      </c>
      <c r="AD440" s="9">
        <v>70</v>
      </c>
      <c r="AE440" s="9" t="s">
        <v>966</v>
      </c>
      <c r="AF440" s="26"/>
      <c r="AG440" s="56">
        <v>28.002167</v>
      </c>
      <c r="AH440" s="9">
        <v>-82.503111000000004</v>
      </c>
      <c r="AI440" s="88"/>
      <c r="AJ440" s="88"/>
      <c r="AK440" s="88"/>
      <c r="AL440" s="88"/>
      <c r="AM440" s="88"/>
      <c r="AN440" s="88"/>
      <c r="AO440" s="88"/>
      <c r="AP440" s="88"/>
      <c r="AQ440" s="88"/>
      <c r="AR440" s="88"/>
      <c r="AS440" s="88"/>
      <c r="AT440" s="88"/>
      <c r="AU440" s="88"/>
      <c r="AV440" s="88"/>
      <c r="AW440" s="88"/>
      <c r="AX440" s="88"/>
      <c r="AY440" s="88"/>
      <c r="AZ440" s="88"/>
      <c r="BA440" s="88"/>
      <c r="BB440" s="88"/>
      <c r="BC440" s="88"/>
      <c r="BD440" s="88"/>
      <c r="BE440" s="88"/>
      <c r="BF440" s="88"/>
      <c r="BG440" s="88"/>
    </row>
    <row r="441" spans="1:59" x14ac:dyDescent="0.25">
      <c r="A441" s="25">
        <v>2461</v>
      </c>
      <c r="B441" s="9" t="s">
        <v>838</v>
      </c>
      <c r="C441" s="9" t="s">
        <v>3155</v>
      </c>
      <c r="D441" s="9" t="s">
        <v>2282</v>
      </c>
      <c r="E441" s="9" t="s">
        <v>967</v>
      </c>
      <c r="F441" s="14" t="s">
        <v>3043</v>
      </c>
      <c r="G441" s="9" t="s">
        <v>10</v>
      </c>
      <c r="H441" s="9" t="s">
        <v>37</v>
      </c>
      <c r="I441" s="9">
        <v>1</v>
      </c>
      <c r="J441" s="9">
        <v>200</v>
      </c>
      <c r="K441" s="9">
        <f t="shared" si="30"/>
        <v>1200</v>
      </c>
      <c r="L441" s="9">
        <f t="shared" si="31"/>
        <v>1109</v>
      </c>
      <c r="M441" s="48">
        <v>0.92416666666666669</v>
      </c>
      <c r="N441" s="9">
        <v>0</v>
      </c>
      <c r="O441" s="9">
        <v>200</v>
      </c>
      <c r="P441" s="9"/>
      <c r="Q441" s="9">
        <v>200</v>
      </c>
      <c r="R441" s="9"/>
      <c r="S441" s="9"/>
      <c r="T441" s="9">
        <v>10</v>
      </c>
      <c r="U441" s="55"/>
      <c r="V441" s="131">
        <f t="shared" si="34"/>
        <v>0.92416666666666669</v>
      </c>
      <c r="W441" s="125">
        <v>0.97499999999999998</v>
      </c>
      <c r="X441" s="14">
        <v>0.97170000000000001</v>
      </c>
      <c r="Y441" s="9">
        <v>184</v>
      </c>
      <c r="Z441" s="9">
        <v>185</v>
      </c>
      <c r="AA441" s="9">
        <v>182</v>
      </c>
      <c r="AB441" s="9">
        <v>183</v>
      </c>
      <c r="AC441" s="9">
        <v>187</v>
      </c>
      <c r="AD441" s="9">
        <v>188</v>
      </c>
      <c r="AE441" s="9" t="s">
        <v>39</v>
      </c>
      <c r="AF441" s="26">
        <v>199</v>
      </c>
      <c r="AG441" s="56">
        <v>27.998000000000001</v>
      </c>
      <c r="AH441" s="9">
        <v>-82.41</v>
      </c>
      <c r="AI441" s="88"/>
      <c r="AJ441" s="88"/>
      <c r="AK441" s="88"/>
      <c r="AL441" s="88"/>
      <c r="AM441" s="88"/>
      <c r="AN441" s="88"/>
      <c r="AO441" s="88"/>
      <c r="AP441" s="88"/>
      <c r="AQ441" s="88"/>
      <c r="AR441" s="88"/>
      <c r="AS441" s="88"/>
      <c r="AT441" s="88"/>
      <c r="AU441" s="88"/>
      <c r="AV441" s="88"/>
      <c r="AW441" s="88"/>
      <c r="AX441" s="88"/>
      <c r="AY441" s="88"/>
      <c r="AZ441" s="88"/>
      <c r="BA441" s="88"/>
      <c r="BB441" s="88"/>
      <c r="BC441" s="88"/>
      <c r="BD441" s="88"/>
      <c r="BE441" s="88"/>
      <c r="BF441" s="88"/>
      <c r="BG441" s="88"/>
    </row>
    <row r="442" spans="1:59" x14ac:dyDescent="0.25">
      <c r="A442" s="25">
        <v>1587</v>
      </c>
      <c r="B442" s="9" t="s">
        <v>838</v>
      </c>
      <c r="C442" s="9" t="s">
        <v>3155</v>
      </c>
      <c r="D442" s="9" t="s">
        <v>2282</v>
      </c>
      <c r="E442" s="9" t="s">
        <v>969</v>
      </c>
      <c r="F442" s="14" t="s">
        <v>2912</v>
      </c>
      <c r="G442" s="9" t="s">
        <v>10</v>
      </c>
      <c r="H442" s="9" t="s">
        <v>37</v>
      </c>
      <c r="I442" s="9">
        <v>1</v>
      </c>
      <c r="J442" s="9">
        <v>120</v>
      </c>
      <c r="K442" s="9">
        <f t="shared" si="30"/>
        <v>720</v>
      </c>
      <c r="L442" s="9">
        <f t="shared" si="31"/>
        <v>714</v>
      </c>
      <c r="M442" s="48">
        <v>0.9916666666666667</v>
      </c>
      <c r="N442" s="9">
        <v>0</v>
      </c>
      <c r="O442" s="9">
        <v>120</v>
      </c>
      <c r="P442" s="9"/>
      <c r="Q442" s="9">
        <v>120</v>
      </c>
      <c r="R442" s="9"/>
      <c r="S442" s="9"/>
      <c r="T442" s="9"/>
      <c r="U442" s="55"/>
      <c r="V442" s="131">
        <f t="shared" si="34"/>
        <v>0.9916666666666667</v>
      </c>
      <c r="W442" s="125">
        <v>0.98750000000000004</v>
      </c>
      <c r="X442" s="14">
        <v>0.9819</v>
      </c>
      <c r="Y442" s="9">
        <v>119</v>
      </c>
      <c r="Z442" s="9">
        <v>118</v>
      </c>
      <c r="AA442" s="9">
        <v>119</v>
      </c>
      <c r="AB442" s="9">
        <v>120</v>
      </c>
      <c r="AC442" s="9">
        <v>120</v>
      </c>
      <c r="AD442" s="9">
        <v>118</v>
      </c>
      <c r="AE442" s="9" t="s">
        <v>104</v>
      </c>
      <c r="AF442" s="26"/>
      <c r="AG442" s="56">
        <v>28.063199999999998</v>
      </c>
      <c r="AH442" s="9">
        <v>-82.443100000000001</v>
      </c>
      <c r="AI442" s="88"/>
      <c r="AJ442" s="88"/>
      <c r="AK442" s="88"/>
      <c r="AL442" s="88"/>
      <c r="AM442" s="88"/>
      <c r="AN442" s="88"/>
      <c r="AO442" s="88"/>
      <c r="AP442" s="88"/>
      <c r="AQ442" s="88"/>
      <c r="AR442" s="88"/>
      <c r="AS442" s="88"/>
      <c r="AT442" s="88"/>
      <c r="AU442" s="88"/>
      <c r="AV442" s="88"/>
      <c r="AW442" s="88"/>
      <c r="AX442" s="88"/>
      <c r="AY442" s="88"/>
      <c r="AZ442" s="88"/>
      <c r="BA442" s="88"/>
      <c r="BB442" s="88"/>
      <c r="BC442" s="88"/>
      <c r="BD442" s="88"/>
      <c r="BE442" s="88"/>
      <c r="BF442" s="88"/>
      <c r="BG442" s="88"/>
    </row>
    <row r="443" spans="1:59" x14ac:dyDescent="0.25">
      <c r="A443" s="25">
        <v>540</v>
      </c>
      <c r="B443" s="9" t="s">
        <v>838</v>
      </c>
      <c r="C443" s="9" t="s">
        <v>3155</v>
      </c>
      <c r="D443" s="9" t="s">
        <v>2282</v>
      </c>
      <c r="E443" s="9" t="s">
        <v>984</v>
      </c>
      <c r="F443" s="14" t="s">
        <v>2774</v>
      </c>
      <c r="G443" s="9" t="s">
        <v>10</v>
      </c>
      <c r="H443" s="9" t="s">
        <v>37</v>
      </c>
      <c r="I443" s="9">
        <v>1</v>
      </c>
      <c r="J443" s="9">
        <v>122</v>
      </c>
      <c r="K443" s="9">
        <f t="shared" si="30"/>
        <v>732</v>
      </c>
      <c r="L443" s="9">
        <f t="shared" si="31"/>
        <v>725</v>
      </c>
      <c r="M443" s="48">
        <v>0.9904371584699454</v>
      </c>
      <c r="N443" s="9">
        <v>0</v>
      </c>
      <c r="O443" s="9">
        <v>122</v>
      </c>
      <c r="P443" s="9"/>
      <c r="Q443" s="9">
        <v>122</v>
      </c>
      <c r="R443" s="9"/>
      <c r="S443" s="9"/>
      <c r="T443" s="9"/>
      <c r="U443" s="55"/>
      <c r="V443" s="131">
        <f t="shared" si="34"/>
        <v>0.9904371584699454</v>
      </c>
      <c r="W443" s="125">
        <v>0.98909999999999998</v>
      </c>
      <c r="X443" s="14">
        <v>0.99450000000000005</v>
      </c>
      <c r="Y443" s="9">
        <v>119</v>
      </c>
      <c r="Z443" s="9">
        <v>122</v>
      </c>
      <c r="AA443" s="9">
        <v>121</v>
      </c>
      <c r="AB443" s="9">
        <v>121</v>
      </c>
      <c r="AC443" s="9">
        <v>121</v>
      </c>
      <c r="AD443" s="9">
        <v>121</v>
      </c>
      <c r="AE443" s="9" t="s">
        <v>172</v>
      </c>
      <c r="AF443" s="26"/>
      <c r="AG443" s="56">
        <v>28.052900000000001</v>
      </c>
      <c r="AH443" s="9">
        <v>-82.547600000000003</v>
      </c>
      <c r="AI443" s="88"/>
      <c r="AJ443" s="88"/>
      <c r="AK443" s="88"/>
      <c r="AL443" s="88"/>
      <c r="AM443" s="88"/>
      <c r="AN443" s="88"/>
      <c r="AO443" s="88"/>
      <c r="AP443" s="88"/>
      <c r="AQ443" s="88"/>
      <c r="AR443" s="88"/>
      <c r="AS443" s="88"/>
      <c r="AT443" s="88"/>
      <c r="AU443" s="88"/>
      <c r="AV443" s="88"/>
      <c r="AW443" s="88"/>
      <c r="AX443" s="88"/>
      <c r="AY443" s="88"/>
      <c r="AZ443" s="88"/>
      <c r="BA443" s="88"/>
      <c r="BB443" s="88"/>
      <c r="BC443" s="88"/>
      <c r="BD443" s="88"/>
      <c r="BE443" s="88"/>
      <c r="BF443" s="88"/>
      <c r="BG443" s="88"/>
    </row>
    <row r="444" spans="1:59" x14ac:dyDescent="0.25">
      <c r="A444" s="25">
        <v>923</v>
      </c>
      <c r="B444" s="9" t="s">
        <v>838</v>
      </c>
      <c r="C444" s="9" t="s">
        <v>3155</v>
      </c>
      <c r="D444" s="9" t="s">
        <v>2282</v>
      </c>
      <c r="E444" s="9" t="s">
        <v>987</v>
      </c>
      <c r="F444" s="14" t="s">
        <v>2661</v>
      </c>
      <c r="G444" s="9" t="s">
        <v>10</v>
      </c>
      <c r="H444" s="9" t="s">
        <v>37</v>
      </c>
      <c r="I444" s="9">
        <v>1</v>
      </c>
      <c r="J444" s="9">
        <v>450</v>
      </c>
      <c r="K444" s="9">
        <f t="shared" si="30"/>
        <v>2700</v>
      </c>
      <c r="L444" s="9">
        <f t="shared" si="31"/>
        <v>2674</v>
      </c>
      <c r="M444" s="48">
        <v>0.99037037037037035</v>
      </c>
      <c r="N444" s="9">
        <v>0</v>
      </c>
      <c r="O444" s="9">
        <v>450</v>
      </c>
      <c r="P444" s="9"/>
      <c r="Q444" s="9">
        <v>450</v>
      </c>
      <c r="R444" s="9"/>
      <c r="S444" s="9"/>
      <c r="T444" s="9"/>
      <c r="U444" s="55"/>
      <c r="V444" s="131">
        <f t="shared" si="34"/>
        <v>0.99037037037037035</v>
      </c>
      <c r="W444" s="125">
        <v>0.94699999999999995</v>
      </c>
      <c r="X444" s="14">
        <v>0.99299999999999999</v>
      </c>
      <c r="Y444" s="9">
        <v>447</v>
      </c>
      <c r="Z444" s="9">
        <v>443</v>
      </c>
      <c r="AA444" s="9">
        <v>443</v>
      </c>
      <c r="AB444" s="9">
        <v>445</v>
      </c>
      <c r="AC444" s="9">
        <v>448</v>
      </c>
      <c r="AD444" s="9">
        <v>448</v>
      </c>
      <c r="AE444" s="9" t="s">
        <v>550</v>
      </c>
      <c r="AF444" s="26"/>
      <c r="AG444" s="56">
        <v>28.025600000000001</v>
      </c>
      <c r="AH444" s="9">
        <v>-82.522599999999997</v>
      </c>
      <c r="AI444" s="88"/>
      <c r="AJ444" s="88"/>
      <c r="AK444" s="88"/>
      <c r="AL444" s="88"/>
      <c r="AM444" s="88"/>
      <c r="AN444" s="88"/>
      <c r="AO444" s="88"/>
      <c r="AP444" s="88"/>
      <c r="AQ444" s="88"/>
      <c r="AR444" s="88"/>
      <c r="AS444" s="88"/>
      <c r="AT444" s="88"/>
      <c r="AU444" s="88"/>
      <c r="AV444" s="88"/>
      <c r="AW444" s="88"/>
      <c r="AX444" s="88"/>
      <c r="AY444" s="88"/>
      <c r="AZ444" s="88"/>
      <c r="BA444" s="88"/>
      <c r="BB444" s="88"/>
      <c r="BC444" s="88"/>
      <c r="BD444" s="88"/>
      <c r="BE444" s="88"/>
      <c r="BF444" s="88"/>
      <c r="BG444" s="88"/>
    </row>
    <row r="445" spans="1:59" x14ac:dyDescent="0.25">
      <c r="A445" s="25">
        <v>946</v>
      </c>
      <c r="B445" s="9" t="s">
        <v>838</v>
      </c>
      <c r="C445" s="9" t="s">
        <v>3155</v>
      </c>
      <c r="D445" s="9" t="s">
        <v>2282</v>
      </c>
      <c r="E445" s="9" t="s">
        <v>988</v>
      </c>
      <c r="F445" s="14" t="s">
        <v>2774</v>
      </c>
      <c r="G445" s="9" t="s">
        <v>10</v>
      </c>
      <c r="H445" s="9" t="s">
        <v>37</v>
      </c>
      <c r="I445" s="9">
        <v>1</v>
      </c>
      <c r="J445" s="9">
        <v>376</v>
      </c>
      <c r="K445" s="9">
        <f t="shared" si="30"/>
        <v>2256</v>
      </c>
      <c r="L445" s="9">
        <f t="shared" si="31"/>
        <v>2214</v>
      </c>
      <c r="M445" s="48">
        <v>0.9813829787234043</v>
      </c>
      <c r="N445" s="9">
        <v>0</v>
      </c>
      <c r="O445" s="9">
        <v>376</v>
      </c>
      <c r="P445" s="9"/>
      <c r="Q445" s="9">
        <v>376</v>
      </c>
      <c r="R445" s="9"/>
      <c r="S445" s="9"/>
      <c r="T445" s="9"/>
      <c r="U445" s="55"/>
      <c r="V445" s="131">
        <f t="shared" si="34"/>
        <v>0.9813829787234043</v>
      </c>
      <c r="W445" s="125">
        <v>0.98670000000000002</v>
      </c>
      <c r="X445" s="14">
        <v>0.99560000000000004</v>
      </c>
      <c r="Y445" s="9">
        <v>364</v>
      </c>
      <c r="Z445" s="9">
        <v>369</v>
      </c>
      <c r="AA445" s="9">
        <v>372</v>
      </c>
      <c r="AB445" s="9">
        <v>373</v>
      </c>
      <c r="AC445" s="9">
        <v>370</v>
      </c>
      <c r="AD445" s="9">
        <v>366</v>
      </c>
      <c r="AE445" s="9" t="s">
        <v>550</v>
      </c>
      <c r="AF445" s="26"/>
      <c r="AG445" s="56">
        <v>27.937999999999999</v>
      </c>
      <c r="AH445" s="9">
        <v>-82.269800000000004</v>
      </c>
      <c r="AI445" s="88"/>
      <c r="AJ445" s="88"/>
      <c r="AK445" s="88"/>
      <c r="AL445" s="88"/>
      <c r="AM445" s="88"/>
      <c r="AN445" s="88"/>
      <c r="AO445" s="88"/>
      <c r="AP445" s="88"/>
      <c r="AQ445" s="88"/>
      <c r="AR445" s="88"/>
      <c r="AS445" s="88"/>
      <c r="AT445" s="88"/>
      <c r="AU445" s="88"/>
      <c r="AV445" s="88"/>
      <c r="AW445" s="88"/>
      <c r="AX445" s="88"/>
      <c r="AY445" s="88"/>
      <c r="AZ445" s="88"/>
      <c r="BA445" s="88"/>
      <c r="BB445" s="88"/>
      <c r="BC445" s="88"/>
      <c r="BD445" s="88"/>
      <c r="BE445" s="88"/>
      <c r="BF445" s="88"/>
      <c r="BG445" s="88"/>
    </row>
    <row r="446" spans="1:59" x14ac:dyDescent="0.25">
      <c r="A446" s="25">
        <v>1198</v>
      </c>
      <c r="B446" s="9" t="s">
        <v>838</v>
      </c>
      <c r="C446" s="9" t="s">
        <v>3155</v>
      </c>
      <c r="D446" s="9" t="s">
        <v>2282</v>
      </c>
      <c r="E446" s="9" t="s">
        <v>989</v>
      </c>
      <c r="F446" s="14" t="s">
        <v>2871</v>
      </c>
      <c r="G446" s="9" t="s">
        <v>10</v>
      </c>
      <c r="H446" s="9" t="s">
        <v>37</v>
      </c>
      <c r="I446" s="9">
        <v>1</v>
      </c>
      <c r="J446" s="9">
        <v>324</v>
      </c>
      <c r="K446" s="9">
        <f t="shared" si="30"/>
        <v>1944</v>
      </c>
      <c r="L446" s="9">
        <f t="shared" si="31"/>
        <v>1884</v>
      </c>
      <c r="M446" s="48">
        <v>0.96913580246913578</v>
      </c>
      <c r="N446" s="9">
        <v>0</v>
      </c>
      <c r="O446" s="9">
        <v>324</v>
      </c>
      <c r="P446" s="9"/>
      <c r="Q446" s="9">
        <v>324</v>
      </c>
      <c r="R446" s="9"/>
      <c r="S446" s="9"/>
      <c r="T446" s="9"/>
      <c r="U446" s="55"/>
      <c r="V446" s="131">
        <f t="shared" si="34"/>
        <v>0.96913580246913578</v>
      </c>
      <c r="W446" s="125">
        <v>0.97689999999999999</v>
      </c>
      <c r="X446" s="14">
        <v>0.99490000000000001</v>
      </c>
      <c r="Y446" s="9">
        <v>317</v>
      </c>
      <c r="Z446" s="9">
        <v>318</v>
      </c>
      <c r="AA446" s="9">
        <v>311</v>
      </c>
      <c r="AB446" s="9">
        <v>310</v>
      </c>
      <c r="AC446" s="9">
        <v>314</v>
      </c>
      <c r="AD446" s="9">
        <v>314</v>
      </c>
      <c r="AE446" s="9" t="s">
        <v>550</v>
      </c>
      <c r="AF446" s="26"/>
      <c r="AG446" s="56">
        <v>27.999099999999999</v>
      </c>
      <c r="AH446" s="9">
        <v>-82.368799999999993</v>
      </c>
      <c r="AI446" s="88"/>
      <c r="AJ446" s="88"/>
      <c r="AK446" s="88"/>
      <c r="AL446" s="88"/>
      <c r="AM446" s="88"/>
      <c r="AN446" s="88"/>
      <c r="AO446" s="88"/>
      <c r="AP446" s="88"/>
      <c r="AQ446" s="88"/>
      <c r="AR446" s="88"/>
      <c r="AS446" s="88"/>
      <c r="AT446" s="88"/>
      <c r="AU446" s="88"/>
      <c r="AV446" s="88"/>
      <c r="AW446" s="88"/>
      <c r="AX446" s="88"/>
      <c r="AY446" s="88"/>
      <c r="AZ446" s="88"/>
      <c r="BA446" s="88"/>
      <c r="BB446" s="88"/>
      <c r="BC446" s="88"/>
      <c r="BD446" s="88"/>
      <c r="BE446" s="88"/>
      <c r="BF446" s="88"/>
      <c r="BG446" s="88"/>
    </row>
    <row r="447" spans="1:59" x14ac:dyDescent="0.25">
      <c r="A447" s="25">
        <v>1236</v>
      </c>
      <c r="B447" s="9" t="s">
        <v>838</v>
      </c>
      <c r="C447" s="9" t="s">
        <v>3155</v>
      </c>
      <c r="D447" s="9" t="s">
        <v>2282</v>
      </c>
      <c r="E447" s="9" t="s">
        <v>992</v>
      </c>
      <c r="F447" s="14" t="s">
        <v>2648</v>
      </c>
      <c r="G447" s="9" t="s">
        <v>10</v>
      </c>
      <c r="H447" s="9" t="s">
        <v>37</v>
      </c>
      <c r="I447" s="9">
        <v>1</v>
      </c>
      <c r="J447" s="9">
        <v>78</v>
      </c>
      <c r="K447" s="9">
        <f t="shared" si="30"/>
        <v>468</v>
      </c>
      <c r="L447" s="9">
        <f t="shared" si="31"/>
        <v>463</v>
      </c>
      <c r="M447" s="48">
        <v>0.98931623931623935</v>
      </c>
      <c r="N447" s="9">
        <v>0</v>
      </c>
      <c r="O447" s="9">
        <v>78</v>
      </c>
      <c r="P447" s="9"/>
      <c r="Q447" s="9">
        <v>78</v>
      </c>
      <c r="R447" s="9"/>
      <c r="S447" s="9"/>
      <c r="T447" s="9"/>
      <c r="U447" s="55"/>
      <c r="V447" s="131">
        <f t="shared" si="34"/>
        <v>0.98931623931623935</v>
      </c>
      <c r="W447" s="125">
        <v>0.98929999999999996</v>
      </c>
      <c r="X447" s="14">
        <v>0.99150000000000005</v>
      </c>
      <c r="Y447" s="9">
        <v>78</v>
      </c>
      <c r="Z447" s="9">
        <v>75</v>
      </c>
      <c r="AA447" s="9">
        <v>77</v>
      </c>
      <c r="AB447" s="9">
        <v>78</v>
      </c>
      <c r="AC447" s="9">
        <v>78</v>
      </c>
      <c r="AD447" s="9">
        <v>77</v>
      </c>
      <c r="AE447" s="9" t="s">
        <v>172</v>
      </c>
      <c r="AF447" s="26"/>
      <c r="AG447" s="56">
        <v>27.978300000000001</v>
      </c>
      <c r="AH447" s="9">
        <v>-82.318799999999996</v>
      </c>
      <c r="AI447" s="88"/>
      <c r="AJ447" s="88"/>
      <c r="AK447" s="88"/>
      <c r="AL447" s="88"/>
      <c r="AM447" s="88"/>
      <c r="AN447" s="88"/>
      <c r="AO447" s="88"/>
      <c r="AP447" s="88"/>
      <c r="AQ447" s="88"/>
      <c r="AR447" s="88"/>
      <c r="AS447" s="88"/>
      <c r="AT447" s="88"/>
      <c r="AU447" s="88"/>
      <c r="AV447" s="88"/>
      <c r="AW447" s="88"/>
      <c r="AX447" s="88"/>
      <c r="AY447" s="88"/>
      <c r="AZ447" s="88"/>
      <c r="BA447" s="88"/>
      <c r="BB447" s="88"/>
      <c r="BC447" s="88"/>
      <c r="BD447" s="88"/>
      <c r="BE447" s="88"/>
      <c r="BF447" s="88"/>
      <c r="BG447" s="88"/>
    </row>
    <row r="448" spans="1:59" x14ac:dyDescent="0.25">
      <c r="A448" s="25">
        <v>979</v>
      </c>
      <c r="B448" s="9" t="s">
        <v>838</v>
      </c>
      <c r="C448" s="9" t="s">
        <v>3155</v>
      </c>
      <c r="D448" s="9" t="s">
        <v>2282</v>
      </c>
      <c r="E448" s="9" t="s">
        <v>994</v>
      </c>
      <c r="F448" s="14" t="s">
        <v>2649</v>
      </c>
      <c r="G448" s="9" t="s">
        <v>10</v>
      </c>
      <c r="H448" s="9" t="s">
        <v>37</v>
      </c>
      <c r="I448" s="9">
        <v>1</v>
      </c>
      <c r="J448" s="9">
        <v>252</v>
      </c>
      <c r="K448" s="9">
        <f t="shared" si="30"/>
        <v>1512</v>
      </c>
      <c r="L448" s="9">
        <f t="shared" si="31"/>
        <v>1483</v>
      </c>
      <c r="M448" s="48">
        <v>0.98082010582010581</v>
      </c>
      <c r="N448" s="9">
        <v>0</v>
      </c>
      <c r="O448" s="9">
        <v>252</v>
      </c>
      <c r="P448" s="9"/>
      <c r="Q448" s="9">
        <v>252</v>
      </c>
      <c r="R448" s="9"/>
      <c r="S448" s="9"/>
      <c r="T448" s="9"/>
      <c r="U448" s="55"/>
      <c r="V448" s="131">
        <f t="shared" si="34"/>
        <v>0.98082010582010581</v>
      </c>
      <c r="W448" s="125">
        <v>0.99339999999999995</v>
      </c>
      <c r="X448" s="14">
        <v>0.99739999999999995</v>
      </c>
      <c r="Y448" s="9">
        <v>249</v>
      </c>
      <c r="Z448" s="9">
        <v>246</v>
      </c>
      <c r="AA448" s="9">
        <v>245</v>
      </c>
      <c r="AB448" s="9">
        <v>245</v>
      </c>
      <c r="AC448" s="9">
        <v>248</v>
      </c>
      <c r="AD448" s="9">
        <v>250</v>
      </c>
      <c r="AE448" s="9" t="s">
        <v>550</v>
      </c>
      <c r="AF448" s="26"/>
      <c r="AG448" s="56">
        <v>27.920141999999998</v>
      </c>
      <c r="AH448" s="9">
        <v>-82.354031000000006</v>
      </c>
      <c r="AI448" s="88"/>
      <c r="AJ448" s="88"/>
      <c r="AK448" s="88"/>
      <c r="AL448" s="88"/>
      <c r="AM448" s="88"/>
      <c r="AN448" s="88"/>
      <c r="AO448" s="88"/>
      <c r="AP448" s="88"/>
      <c r="AQ448" s="88"/>
      <c r="AR448" s="88"/>
      <c r="AS448" s="88"/>
      <c r="AT448" s="88"/>
      <c r="AU448" s="88"/>
      <c r="AV448" s="88"/>
      <c r="AW448" s="88"/>
      <c r="AX448" s="88"/>
      <c r="AY448" s="88"/>
      <c r="AZ448" s="88"/>
      <c r="BA448" s="88"/>
      <c r="BB448" s="88"/>
      <c r="BC448" s="88"/>
      <c r="BD448" s="88"/>
      <c r="BE448" s="88"/>
      <c r="BF448" s="88"/>
      <c r="BG448" s="88"/>
    </row>
    <row r="449" spans="1:59" x14ac:dyDescent="0.25">
      <c r="A449" s="25">
        <v>993</v>
      </c>
      <c r="B449" s="9" t="s">
        <v>838</v>
      </c>
      <c r="C449" s="9" t="s">
        <v>3155</v>
      </c>
      <c r="D449" s="9" t="s">
        <v>2282</v>
      </c>
      <c r="E449" s="9" t="s">
        <v>995</v>
      </c>
      <c r="F449" s="14" t="s">
        <v>2669</v>
      </c>
      <c r="G449" s="9" t="s">
        <v>10</v>
      </c>
      <c r="H449" s="9" t="s">
        <v>37</v>
      </c>
      <c r="I449" s="9">
        <v>1</v>
      </c>
      <c r="J449" s="9">
        <v>348</v>
      </c>
      <c r="K449" s="9">
        <f t="shared" si="30"/>
        <v>0</v>
      </c>
      <c r="L449" s="9">
        <f t="shared" si="31"/>
        <v>0</v>
      </c>
      <c r="M449" s="42">
        <v>0</v>
      </c>
      <c r="N449" s="9">
        <v>0</v>
      </c>
      <c r="O449" s="9">
        <v>348</v>
      </c>
      <c r="P449" s="9"/>
      <c r="Q449" s="9">
        <v>348</v>
      </c>
      <c r="R449" s="9"/>
      <c r="S449" s="9"/>
      <c r="T449" s="9"/>
      <c r="U449" s="55"/>
      <c r="V449" s="131"/>
      <c r="W449" s="125">
        <v>0.98740000000000006</v>
      </c>
      <c r="X449" s="14">
        <v>0.94540000000000002</v>
      </c>
      <c r="Y449" s="9"/>
      <c r="Z449" s="9"/>
      <c r="AA449" s="9"/>
      <c r="AB449" s="9"/>
      <c r="AC449" s="9"/>
      <c r="AD449" s="9"/>
      <c r="AE449" s="9" t="s">
        <v>511</v>
      </c>
      <c r="AF449" s="26"/>
      <c r="AG449" s="56">
        <v>27.951499999999999</v>
      </c>
      <c r="AH449" s="9">
        <v>-82.3249</v>
      </c>
      <c r="AI449" s="88"/>
      <c r="AJ449" s="88"/>
      <c r="AK449" s="88"/>
      <c r="AL449" s="88"/>
      <c r="AM449" s="88"/>
      <c r="AN449" s="88"/>
      <c r="AO449" s="88"/>
      <c r="AP449" s="88"/>
      <c r="AQ449" s="88"/>
      <c r="AR449" s="88"/>
      <c r="AS449" s="88"/>
      <c r="AT449" s="88"/>
      <c r="AU449" s="88"/>
      <c r="AV449" s="88"/>
      <c r="AW449" s="88"/>
      <c r="AX449" s="88"/>
      <c r="AY449" s="88"/>
      <c r="AZ449" s="88"/>
      <c r="BA449" s="88"/>
      <c r="BB449" s="88"/>
      <c r="BC449" s="88"/>
      <c r="BD449" s="88"/>
      <c r="BE449" s="88"/>
      <c r="BF449" s="88"/>
      <c r="BG449" s="88"/>
    </row>
    <row r="450" spans="1:59" x14ac:dyDescent="0.25">
      <c r="A450" s="25">
        <v>2912</v>
      </c>
      <c r="B450" s="9" t="s">
        <v>838</v>
      </c>
      <c r="C450" s="9" t="s">
        <v>3160</v>
      </c>
      <c r="D450" s="9" t="s">
        <v>2283</v>
      </c>
      <c r="E450" s="9" t="s">
        <v>850</v>
      </c>
      <c r="F450" s="14" t="s">
        <v>2749</v>
      </c>
      <c r="G450" s="9" t="s">
        <v>10</v>
      </c>
      <c r="H450" s="9" t="s">
        <v>42</v>
      </c>
      <c r="I450" s="9">
        <v>1</v>
      </c>
      <c r="J450" s="9">
        <v>250</v>
      </c>
      <c r="K450" s="9">
        <f t="shared" ref="K450:K513" si="35">COUNTA(Y450:AD450)*J450</f>
        <v>0</v>
      </c>
      <c r="L450" s="9">
        <f t="shared" ref="L450:L513" si="36">SUM(Y450:AD450)</f>
        <v>0</v>
      </c>
      <c r="M450" s="42">
        <v>0</v>
      </c>
      <c r="N450" s="9"/>
      <c r="O450" s="9"/>
      <c r="P450" s="9"/>
      <c r="Q450" s="9">
        <v>200</v>
      </c>
      <c r="R450" s="9"/>
      <c r="S450" s="9"/>
      <c r="T450" s="9">
        <v>13</v>
      </c>
      <c r="U450" s="55"/>
      <c r="V450" s="131"/>
      <c r="W450" s="125"/>
      <c r="X450" s="14"/>
      <c r="Y450" s="9"/>
      <c r="Z450" s="9"/>
      <c r="AA450" s="9"/>
      <c r="AB450" s="9"/>
      <c r="AC450" s="9"/>
      <c r="AD450" s="9"/>
      <c r="AE450" s="9"/>
      <c r="AF450" s="26"/>
      <c r="AG450" s="56">
        <v>29.957144</v>
      </c>
      <c r="AH450" s="9">
        <v>-82.472607999999994</v>
      </c>
      <c r="AI450" s="88"/>
      <c r="AJ450" s="88"/>
      <c r="AK450" s="88"/>
      <c r="AL450" s="88"/>
      <c r="AM450" s="88"/>
      <c r="AN450" s="88"/>
      <c r="AO450" s="88"/>
      <c r="AP450" s="88"/>
      <c r="AQ450" s="88"/>
      <c r="AR450" s="88"/>
      <c r="AS450" s="88"/>
      <c r="AT450" s="88"/>
      <c r="AU450" s="88"/>
      <c r="AV450" s="88"/>
      <c r="AW450" s="88"/>
      <c r="AX450" s="88"/>
      <c r="AY450" s="88"/>
      <c r="AZ450" s="88"/>
      <c r="BA450" s="88"/>
      <c r="BB450" s="88"/>
      <c r="BC450" s="88"/>
      <c r="BD450" s="88"/>
      <c r="BE450" s="88"/>
      <c r="BF450" s="88"/>
      <c r="BG450" s="88"/>
    </row>
    <row r="451" spans="1:59" x14ac:dyDescent="0.25">
      <c r="A451" s="25">
        <v>2769</v>
      </c>
      <c r="B451" s="9" t="s">
        <v>838</v>
      </c>
      <c r="C451" s="9" t="s">
        <v>3160</v>
      </c>
      <c r="D451" s="9" t="s">
        <v>2283</v>
      </c>
      <c r="E451" s="9" t="s">
        <v>853</v>
      </c>
      <c r="F451" s="14" t="s">
        <v>2646</v>
      </c>
      <c r="G451" s="9" t="s">
        <v>10</v>
      </c>
      <c r="H451" s="9" t="s">
        <v>42</v>
      </c>
      <c r="I451" s="9">
        <v>1</v>
      </c>
      <c r="J451" s="9">
        <v>120</v>
      </c>
      <c r="K451" s="9">
        <f t="shared" si="35"/>
        <v>0</v>
      </c>
      <c r="L451" s="9">
        <f t="shared" si="36"/>
        <v>0</v>
      </c>
      <c r="M451" s="42">
        <v>0</v>
      </c>
      <c r="N451" s="9">
        <v>0</v>
      </c>
      <c r="O451" s="9">
        <v>120</v>
      </c>
      <c r="P451" s="9"/>
      <c r="Q451" s="9">
        <v>120</v>
      </c>
      <c r="R451" s="9"/>
      <c r="S451" s="9"/>
      <c r="T451" s="9">
        <v>6</v>
      </c>
      <c r="U451" s="55"/>
      <c r="V451" s="131"/>
      <c r="W451" s="125"/>
      <c r="X451" s="14"/>
      <c r="Y451" s="9"/>
      <c r="Z451" s="9"/>
      <c r="AA451" s="9"/>
      <c r="AB451" s="9"/>
      <c r="AC451" s="9"/>
      <c r="AD451" s="9"/>
      <c r="AE451" s="9"/>
      <c r="AF451" s="26"/>
      <c r="AG451" s="56">
        <v>27.939447220000002</v>
      </c>
      <c r="AH451" s="9">
        <v>-82.291288890000004</v>
      </c>
      <c r="AI451" s="88"/>
      <c r="AJ451" s="88"/>
      <c r="AK451" s="88"/>
      <c r="AL451" s="88"/>
      <c r="AM451" s="88"/>
      <c r="AN451" s="88"/>
      <c r="AO451" s="88"/>
      <c r="AP451" s="88"/>
      <c r="AQ451" s="88"/>
      <c r="AR451" s="88"/>
      <c r="AS451" s="88"/>
      <c r="AT451" s="88"/>
      <c r="AU451" s="88"/>
      <c r="AV451" s="88"/>
      <c r="AW451" s="88"/>
      <c r="AX451" s="88"/>
      <c r="AY451" s="88"/>
      <c r="AZ451" s="88"/>
      <c r="BA451" s="88"/>
      <c r="BB451" s="88"/>
      <c r="BC451" s="88"/>
      <c r="BD451" s="88"/>
      <c r="BE451" s="88"/>
      <c r="BF451" s="88"/>
      <c r="BG451" s="88"/>
    </row>
    <row r="452" spans="1:59" x14ac:dyDescent="0.25">
      <c r="A452" s="25">
        <v>2913</v>
      </c>
      <c r="B452" s="9" t="s">
        <v>838</v>
      </c>
      <c r="C452" s="9" t="s">
        <v>3160</v>
      </c>
      <c r="D452" s="9" t="s">
        <v>2283</v>
      </c>
      <c r="E452" s="9" t="s">
        <v>971</v>
      </c>
      <c r="F452" s="14" t="s">
        <v>2803</v>
      </c>
      <c r="G452" s="9" t="s">
        <v>10</v>
      </c>
      <c r="H452" s="9" t="s">
        <v>42</v>
      </c>
      <c r="I452" s="9">
        <v>1</v>
      </c>
      <c r="J452" s="9">
        <v>56</v>
      </c>
      <c r="K452" s="9">
        <f t="shared" si="35"/>
        <v>0</v>
      </c>
      <c r="L452" s="9">
        <f t="shared" si="36"/>
        <v>0</v>
      </c>
      <c r="M452" s="42">
        <v>0</v>
      </c>
      <c r="N452" s="9"/>
      <c r="O452" s="9">
        <v>56</v>
      </c>
      <c r="P452" s="9"/>
      <c r="Q452" s="9">
        <v>56</v>
      </c>
      <c r="R452" s="9"/>
      <c r="S452" s="9"/>
      <c r="T452" s="9">
        <v>3</v>
      </c>
      <c r="U452" s="55"/>
      <c r="V452" s="131"/>
      <c r="W452" s="125"/>
      <c r="X452" s="14"/>
      <c r="Y452" s="9"/>
      <c r="Z452" s="9"/>
      <c r="AA452" s="9"/>
      <c r="AB452" s="9"/>
      <c r="AC452" s="9"/>
      <c r="AD452" s="9"/>
      <c r="AE452" s="9"/>
      <c r="AF452" s="26"/>
      <c r="AG452" s="56">
        <v>28.027683</v>
      </c>
      <c r="AH452" s="9">
        <v>-82.511156</v>
      </c>
      <c r="AI452" s="88"/>
      <c r="AJ452" s="88"/>
      <c r="AK452" s="88"/>
      <c r="AL452" s="88"/>
      <c r="AM452" s="88"/>
      <c r="AN452" s="88"/>
      <c r="AO452" s="88"/>
      <c r="AP452" s="88"/>
      <c r="AQ452" s="88"/>
      <c r="AR452" s="88"/>
      <c r="AS452" s="88"/>
      <c r="AT452" s="88"/>
      <c r="AU452" s="88"/>
      <c r="AV452" s="88"/>
      <c r="AW452" s="88"/>
      <c r="AX452" s="88"/>
      <c r="AY452" s="88"/>
      <c r="AZ452" s="88"/>
      <c r="BA452" s="88"/>
      <c r="BB452" s="88"/>
      <c r="BC452" s="88"/>
      <c r="BD452" s="88"/>
      <c r="BE452" s="88"/>
      <c r="BF452" s="88"/>
      <c r="BG452" s="88"/>
    </row>
    <row r="453" spans="1:59" x14ac:dyDescent="0.25">
      <c r="A453" s="25">
        <v>1059</v>
      </c>
      <c r="B453" s="9" t="s">
        <v>838</v>
      </c>
      <c r="C453" s="9" t="s">
        <v>3156</v>
      </c>
      <c r="D453" s="9" t="s">
        <v>2284</v>
      </c>
      <c r="E453" s="9" t="s">
        <v>846</v>
      </c>
      <c r="F453" s="14" t="s">
        <v>2648</v>
      </c>
      <c r="G453" s="9" t="s">
        <v>99</v>
      </c>
      <c r="H453" s="9" t="s">
        <v>37</v>
      </c>
      <c r="I453" s="9">
        <v>1</v>
      </c>
      <c r="J453" s="9">
        <v>358</v>
      </c>
      <c r="K453" s="9">
        <f t="shared" si="35"/>
        <v>2148</v>
      </c>
      <c r="L453" s="9">
        <f t="shared" si="36"/>
        <v>2076</v>
      </c>
      <c r="M453" s="48">
        <v>0.96648044692737434</v>
      </c>
      <c r="N453" s="9">
        <v>10</v>
      </c>
      <c r="O453" s="9">
        <v>348</v>
      </c>
      <c r="P453" s="9"/>
      <c r="Q453" s="9">
        <v>348</v>
      </c>
      <c r="R453" s="9"/>
      <c r="S453" s="9"/>
      <c r="T453" s="9"/>
      <c r="U453" s="55"/>
      <c r="V453" s="131">
        <f t="shared" ref="V453:V462" si="37">(Y453+Z453+AA453+AB453+AC453+AD453)/(J453*COUNTA(Y453,Z453,AA453,AB453,AC453,AD453))</f>
        <v>0.96648044692737434</v>
      </c>
      <c r="W453" s="125">
        <v>0.98699999999999999</v>
      </c>
      <c r="X453" s="14">
        <v>0.93620000000000003</v>
      </c>
      <c r="Y453" s="9">
        <v>343</v>
      </c>
      <c r="Z453" s="9">
        <v>350</v>
      </c>
      <c r="AA453" s="9">
        <v>350</v>
      </c>
      <c r="AB453" s="9">
        <v>347</v>
      </c>
      <c r="AC453" s="9">
        <v>342</v>
      </c>
      <c r="AD453" s="9">
        <v>344</v>
      </c>
      <c r="AE453" s="9" t="s">
        <v>334</v>
      </c>
      <c r="AF453" s="26"/>
      <c r="AG453" s="56">
        <v>27.976299999999998</v>
      </c>
      <c r="AH453" s="9">
        <v>-82.436499999999995</v>
      </c>
      <c r="AI453" s="88"/>
      <c r="AJ453" s="88"/>
      <c r="AK453" s="88"/>
      <c r="AL453" s="88"/>
      <c r="AM453" s="88"/>
      <c r="AN453" s="88"/>
      <c r="AO453" s="88"/>
      <c r="AP453" s="88"/>
      <c r="AQ453" s="88"/>
      <c r="AR453" s="88"/>
      <c r="AS453" s="88"/>
      <c r="AT453" s="88"/>
      <c r="AU453" s="88"/>
      <c r="AV453" s="88"/>
      <c r="AW453" s="88"/>
      <c r="AX453" s="88"/>
      <c r="AY453" s="88"/>
      <c r="AZ453" s="88"/>
      <c r="BA453" s="88"/>
      <c r="BB453" s="88"/>
      <c r="BC453" s="88"/>
      <c r="BD453" s="88"/>
      <c r="BE453" s="88"/>
      <c r="BF453" s="88"/>
      <c r="BG453" s="88"/>
    </row>
    <row r="454" spans="1:59" x14ac:dyDescent="0.25">
      <c r="A454" s="25">
        <v>76</v>
      </c>
      <c r="B454" s="9" t="s">
        <v>838</v>
      </c>
      <c r="C454" s="9" t="s">
        <v>3156</v>
      </c>
      <c r="D454" s="9" t="s">
        <v>2284</v>
      </c>
      <c r="E454" s="9" t="s">
        <v>847</v>
      </c>
      <c r="F454" s="14" t="s">
        <v>2683</v>
      </c>
      <c r="G454" s="9" t="s">
        <v>99</v>
      </c>
      <c r="H454" s="9" t="s">
        <v>37</v>
      </c>
      <c r="I454" s="9">
        <v>1</v>
      </c>
      <c r="J454" s="9">
        <v>201</v>
      </c>
      <c r="K454" s="9">
        <f t="shared" si="35"/>
        <v>1206</v>
      </c>
      <c r="L454" s="9">
        <f t="shared" si="36"/>
        <v>1188</v>
      </c>
      <c r="M454" s="48">
        <v>0.9850746268656716</v>
      </c>
      <c r="N454" s="9">
        <v>32</v>
      </c>
      <c r="O454" s="9">
        <v>169</v>
      </c>
      <c r="P454" s="9"/>
      <c r="Q454" s="9">
        <v>169</v>
      </c>
      <c r="R454" s="9"/>
      <c r="S454" s="9"/>
      <c r="T454" s="9"/>
      <c r="U454" s="55"/>
      <c r="V454" s="131">
        <f t="shared" si="37"/>
        <v>0.9850746268656716</v>
      </c>
      <c r="W454" s="125">
        <v>0.97260000000000002</v>
      </c>
      <c r="X454" s="14">
        <v>0.92120000000000002</v>
      </c>
      <c r="Y454" s="9">
        <v>199</v>
      </c>
      <c r="Z454" s="9">
        <v>199</v>
      </c>
      <c r="AA454" s="9">
        <v>198</v>
      </c>
      <c r="AB454" s="9">
        <v>197</v>
      </c>
      <c r="AC454" s="9">
        <v>198</v>
      </c>
      <c r="AD454" s="9">
        <v>197</v>
      </c>
      <c r="AE454" s="9" t="s">
        <v>334</v>
      </c>
      <c r="AF454" s="26"/>
      <c r="AG454" s="56">
        <v>27.976299999999998</v>
      </c>
      <c r="AH454" s="9">
        <v>-82.436499999999995</v>
      </c>
      <c r="AI454" s="88"/>
      <c r="AJ454" s="88"/>
      <c r="AK454" s="88"/>
      <c r="AL454" s="88"/>
      <c r="AM454" s="88"/>
      <c r="AN454" s="88"/>
      <c r="AO454" s="88"/>
      <c r="AP454" s="88"/>
      <c r="AQ454" s="88"/>
      <c r="AR454" s="88"/>
      <c r="AS454" s="88"/>
      <c r="AT454" s="88"/>
      <c r="AU454" s="88"/>
      <c r="AV454" s="88"/>
      <c r="AW454" s="88"/>
      <c r="AX454" s="88"/>
      <c r="AY454" s="88"/>
      <c r="AZ454" s="88"/>
      <c r="BA454" s="88"/>
      <c r="BB454" s="88"/>
      <c r="BC454" s="88"/>
      <c r="BD454" s="88"/>
      <c r="BE454" s="88"/>
      <c r="BF454" s="88"/>
      <c r="BG454" s="88"/>
    </row>
    <row r="455" spans="1:59" x14ac:dyDescent="0.25">
      <c r="A455" s="25">
        <v>1212</v>
      </c>
      <c r="B455" s="9" t="s">
        <v>838</v>
      </c>
      <c r="C455" s="9" t="s">
        <v>3156</v>
      </c>
      <c r="D455" s="9" t="s">
        <v>2284</v>
      </c>
      <c r="E455" s="9" t="s">
        <v>865</v>
      </c>
      <c r="F455" s="14" t="s">
        <v>2913</v>
      </c>
      <c r="G455" s="9" t="s">
        <v>99</v>
      </c>
      <c r="H455" s="9" t="s">
        <v>37</v>
      </c>
      <c r="I455" s="9">
        <v>1</v>
      </c>
      <c r="J455" s="9">
        <v>276</v>
      </c>
      <c r="K455" s="9">
        <f t="shared" si="35"/>
        <v>1656</v>
      </c>
      <c r="L455" s="9">
        <f t="shared" si="36"/>
        <v>1653</v>
      </c>
      <c r="M455" s="48">
        <v>0.99818840579710144</v>
      </c>
      <c r="N455" s="9">
        <v>6</v>
      </c>
      <c r="O455" s="9">
        <v>270</v>
      </c>
      <c r="P455" s="9"/>
      <c r="Q455" s="9">
        <v>270</v>
      </c>
      <c r="R455" s="9"/>
      <c r="S455" s="9"/>
      <c r="T455" s="9">
        <v>7</v>
      </c>
      <c r="U455" s="55"/>
      <c r="V455" s="131">
        <f t="shared" si="37"/>
        <v>0.99818840579710144</v>
      </c>
      <c r="W455" s="125">
        <v>0.97640000000000005</v>
      </c>
      <c r="X455" s="14">
        <v>0.97519999999999996</v>
      </c>
      <c r="Y455" s="9">
        <v>276</v>
      </c>
      <c r="Z455" s="9">
        <v>274</v>
      </c>
      <c r="AA455" s="9">
        <v>276</v>
      </c>
      <c r="AB455" s="9">
        <v>276</v>
      </c>
      <c r="AC455" s="9">
        <v>276</v>
      </c>
      <c r="AD455" s="9">
        <v>275</v>
      </c>
      <c r="AE455" s="9" t="s">
        <v>219</v>
      </c>
      <c r="AF455" s="26"/>
      <c r="AG455" s="56">
        <v>27.8706</v>
      </c>
      <c r="AH455" s="9">
        <v>-82.514499999999998</v>
      </c>
      <c r="AI455" s="88"/>
      <c r="AJ455" s="88"/>
      <c r="AK455" s="88"/>
      <c r="AL455" s="88"/>
      <c r="AM455" s="88"/>
      <c r="AN455" s="88"/>
      <c r="AO455" s="88"/>
      <c r="AP455" s="88"/>
      <c r="AQ455" s="88"/>
      <c r="AR455" s="88"/>
      <c r="AS455" s="88"/>
      <c r="AT455" s="88"/>
      <c r="AU455" s="88"/>
      <c r="AV455" s="88"/>
      <c r="AW455" s="88"/>
      <c r="AX455" s="88"/>
      <c r="AY455" s="88"/>
      <c r="AZ455" s="88"/>
      <c r="BA455" s="88"/>
      <c r="BB455" s="88"/>
      <c r="BC455" s="88"/>
      <c r="BD455" s="88"/>
      <c r="BE455" s="88"/>
      <c r="BF455" s="88"/>
      <c r="BG455" s="88"/>
    </row>
    <row r="456" spans="1:59" x14ac:dyDescent="0.25">
      <c r="A456" s="25">
        <v>222</v>
      </c>
      <c r="B456" s="9" t="s">
        <v>838</v>
      </c>
      <c r="C456" s="9" t="s">
        <v>3156</v>
      </c>
      <c r="D456" s="9" t="s">
        <v>2284</v>
      </c>
      <c r="E456" s="9" t="s">
        <v>873</v>
      </c>
      <c r="F456" s="14" t="s">
        <v>2914</v>
      </c>
      <c r="G456" s="9" t="s">
        <v>99</v>
      </c>
      <c r="H456" s="9" t="s">
        <v>37</v>
      </c>
      <c r="I456" s="9">
        <v>1</v>
      </c>
      <c r="J456" s="9">
        <v>236</v>
      </c>
      <c r="K456" s="9">
        <f t="shared" si="35"/>
        <v>1416</v>
      </c>
      <c r="L456" s="9">
        <f t="shared" si="36"/>
        <v>1390</v>
      </c>
      <c r="M456" s="48">
        <v>0.98163841807909602</v>
      </c>
      <c r="N456" s="9">
        <v>236</v>
      </c>
      <c r="O456" s="9">
        <v>236</v>
      </c>
      <c r="P456" s="9"/>
      <c r="Q456" s="9">
        <v>236</v>
      </c>
      <c r="R456" s="9"/>
      <c r="S456" s="9"/>
      <c r="T456" s="9"/>
      <c r="U456" s="55"/>
      <c r="V456" s="131">
        <f t="shared" si="37"/>
        <v>0.98163841807909602</v>
      </c>
      <c r="W456" s="125">
        <v>0.97529999999999994</v>
      </c>
      <c r="X456" s="14">
        <v>0.93220000000000003</v>
      </c>
      <c r="Y456" s="9">
        <v>231</v>
      </c>
      <c r="Z456" s="9">
        <v>232</v>
      </c>
      <c r="AA456" s="9">
        <v>233</v>
      </c>
      <c r="AB456" s="9">
        <v>233</v>
      </c>
      <c r="AC456" s="9">
        <v>233</v>
      </c>
      <c r="AD456" s="9">
        <v>228</v>
      </c>
      <c r="AE456" s="9" t="s">
        <v>875</v>
      </c>
      <c r="AF456" s="26"/>
      <c r="AG456" s="56">
        <v>28.025600000000001</v>
      </c>
      <c r="AH456" s="9">
        <v>-82.521699999999996</v>
      </c>
      <c r="AI456" s="88"/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  <c r="AU456" s="88"/>
      <c r="AV456" s="88"/>
      <c r="AW456" s="88"/>
      <c r="AX456" s="88"/>
      <c r="AY456" s="88"/>
      <c r="AZ456" s="88"/>
      <c r="BA456" s="88"/>
      <c r="BB456" s="88"/>
      <c r="BC456" s="88"/>
      <c r="BD456" s="88"/>
      <c r="BE456" s="88"/>
      <c r="BF456" s="88"/>
      <c r="BG456" s="88"/>
    </row>
    <row r="457" spans="1:59" x14ac:dyDescent="0.25">
      <c r="A457" s="25">
        <v>1890</v>
      </c>
      <c r="B457" s="9" t="s">
        <v>838</v>
      </c>
      <c r="C457" s="9" t="s">
        <v>3156</v>
      </c>
      <c r="D457" s="9" t="s">
        <v>2284</v>
      </c>
      <c r="E457" s="9" t="s">
        <v>888</v>
      </c>
      <c r="F457" s="14" t="s">
        <v>2705</v>
      </c>
      <c r="G457" s="9" t="s">
        <v>99</v>
      </c>
      <c r="H457" s="9" t="s">
        <v>37</v>
      </c>
      <c r="I457" s="9">
        <v>1</v>
      </c>
      <c r="J457" s="9">
        <v>216</v>
      </c>
      <c r="K457" s="9">
        <f t="shared" si="35"/>
        <v>1296</v>
      </c>
      <c r="L457" s="9">
        <f t="shared" si="36"/>
        <v>1240</v>
      </c>
      <c r="M457" s="48">
        <v>0.95679012345679015</v>
      </c>
      <c r="N457" s="9">
        <v>20</v>
      </c>
      <c r="O457" s="9">
        <v>196</v>
      </c>
      <c r="P457" s="9"/>
      <c r="Q457" s="9">
        <v>196</v>
      </c>
      <c r="R457" s="9"/>
      <c r="S457" s="9"/>
      <c r="T457" s="9"/>
      <c r="U457" s="55"/>
      <c r="V457" s="131">
        <f t="shared" si="37"/>
        <v>0.95679012345679015</v>
      </c>
      <c r="W457" s="125">
        <v>0.98919999999999997</v>
      </c>
      <c r="X457" s="14">
        <v>0.96599999999999997</v>
      </c>
      <c r="Y457" s="9">
        <v>205</v>
      </c>
      <c r="Z457" s="9">
        <v>202</v>
      </c>
      <c r="AA457" s="9">
        <v>207</v>
      </c>
      <c r="AB457" s="9">
        <v>206</v>
      </c>
      <c r="AC457" s="9">
        <v>213</v>
      </c>
      <c r="AD457" s="9">
        <v>207</v>
      </c>
      <c r="AE457" s="9" t="s">
        <v>880</v>
      </c>
      <c r="AF457" s="26"/>
      <c r="AG457" s="56">
        <v>27.8703</v>
      </c>
      <c r="AH457" s="9">
        <v>-82.514399999999995</v>
      </c>
      <c r="AI457" s="88"/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  <c r="AU457" s="88"/>
      <c r="AV457" s="88"/>
      <c r="AW457" s="88"/>
      <c r="AX457" s="88"/>
      <c r="AY457" s="88"/>
      <c r="AZ457" s="88"/>
      <c r="BA457" s="88"/>
      <c r="BB457" s="88"/>
      <c r="BC457" s="88"/>
      <c r="BD457" s="88"/>
      <c r="BE457" s="88"/>
      <c r="BF457" s="88"/>
      <c r="BG457" s="88"/>
    </row>
    <row r="458" spans="1:59" x14ac:dyDescent="0.25">
      <c r="A458" s="25">
        <v>2254</v>
      </c>
      <c r="B458" s="9" t="s">
        <v>838</v>
      </c>
      <c r="C458" s="9" t="s">
        <v>3156</v>
      </c>
      <c r="D458" s="9" t="s">
        <v>2284</v>
      </c>
      <c r="E458" s="9" t="s">
        <v>924</v>
      </c>
      <c r="F458" s="14" t="s">
        <v>2670</v>
      </c>
      <c r="G458" s="9" t="s">
        <v>99</v>
      </c>
      <c r="H458" s="9" t="s">
        <v>37</v>
      </c>
      <c r="I458" s="9">
        <v>1</v>
      </c>
      <c r="J458" s="9">
        <v>144</v>
      </c>
      <c r="K458" s="9">
        <f t="shared" si="35"/>
        <v>864</v>
      </c>
      <c r="L458" s="9">
        <f t="shared" si="36"/>
        <v>850</v>
      </c>
      <c r="M458" s="48">
        <v>0.98379629629629628</v>
      </c>
      <c r="N458" s="9">
        <v>8</v>
      </c>
      <c r="O458" s="9">
        <v>136</v>
      </c>
      <c r="P458" s="9"/>
      <c r="Q458" s="9">
        <v>136</v>
      </c>
      <c r="R458" s="9"/>
      <c r="S458" s="9"/>
      <c r="T458" s="9"/>
      <c r="U458" s="55"/>
      <c r="V458" s="131">
        <f t="shared" si="37"/>
        <v>0.98379629629629628</v>
      </c>
      <c r="W458" s="125">
        <v>0.97919999999999996</v>
      </c>
      <c r="X458" s="14">
        <v>0.9919</v>
      </c>
      <c r="Y458" s="9">
        <v>144</v>
      </c>
      <c r="Z458" s="9">
        <v>137</v>
      </c>
      <c r="AA458" s="9">
        <v>144</v>
      </c>
      <c r="AB458" s="9">
        <v>142</v>
      </c>
      <c r="AC458" s="9">
        <v>141</v>
      </c>
      <c r="AD458" s="9">
        <v>142</v>
      </c>
      <c r="AE458" s="9" t="s">
        <v>202</v>
      </c>
      <c r="AF458" s="26"/>
      <c r="AG458" s="56">
        <v>27.982638999999999</v>
      </c>
      <c r="AH458" s="9">
        <v>-82.311389000000005</v>
      </c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  <c r="AU458" s="88"/>
      <c r="AV458" s="88"/>
      <c r="AW458" s="88"/>
      <c r="AX458" s="88"/>
      <c r="AY458" s="88"/>
      <c r="AZ458" s="88"/>
      <c r="BA458" s="88"/>
      <c r="BB458" s="88"/>
      <c r="BC458" s="88"/>
      <c r="BD458" s="88"/>
      <c r="BE458" s="88"/>
      <c r="BF458" s="88"/>
      <c r="BG458" s="88"/>
    </row>
    <row r="459" spans="1:59" x14ac:dyDescent="0.25">
      <c r="A459" s="25">
        <v>473</v>
      </c>
      <c r="B459" s="9" t="s">
        <v>838</v>
      </c>
      <c r="C459" s="9" t="s">
        <v>3156</v>
      </c>
      <c r="D459" s="9" t="s">
        <v>2284</v>
      </c>
      <c r="E459" s="9" t="s">
        <v>929</v>
      </c>
      <c r="F459" s="14" t="s">
        <v>2914</v>
      </c>
      <c r="G459" s="9" t="s">
        <v>99</v>
      </c>
      <c r="H459" s="9" t="s">
        <v>37</v>
      </c>
      <c r="I459" s="9">
        <v>1</v>
      </c>
      <c r="J459" s="9">
        <v>320</v>
      </c>
      <c r="K459" s="9">
        <f t="shared" si="35"/>
        <v>1920</v>
      </c>
      <c r="L459" s="9">
        <f t="shared" si="36"/>
        <v>1890</v>
      </c>
      <c r="M459" s="48">
        <v>0.984375</v>
      </c>
      <c r="N459" s="9">
        <v>320</v>
      </c>
      <c r="O459" s="9">
        <v>288</v>
      </c>
      <c r="P459" s="9"/>
      <c r="Q459" s="9">
        <v>288</v>
      </c>
      <c r="R459" s="9"/>
      <c r="S459" s="9"/>
      <c r="T459" s="9"/>
      <c r="U459" s="55"/>
      <c r="V459" s="131">
        <f t="shared" si="37"/>
        <v>0.984375</v>
      </c>
      <c r="W459" s="125">
        <v>0.99319999999999997</v>
      </c>
      <c r="X459" s="14">
        <v>0.99480000000000002</v>
      </c>
      <c r="Y459" s="9">
        <v>315</v>
      </c>
      <c r="Z459" s="9">
        <v>316</v>
      </c>
      <c r="AA459" s="9">
        <v>318</v>
      </c>
      <c r="AB459" s="9">
        <v>312</v>
      </c>
      <c r="AC459" s="9">
        <v>313</v>
      </c>
      <c r="AD459" s="9">
        <v>316</v>
      </c>
      <c r="AE459" s="9" t="s">
        <v>875</v>
      </c>
      <c r="AF459" s="26"/>
      <c r="AG459" s="56">
        <v>27.8919</v>
      </c>
      <c r="AH459" s="9">
        <v>-82.506500000000003</v>
      </c>
      <c r="AI459" s="88"/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  <c r="AU459" s="88"/>
      <c r="AV459" s="88"/>
      <c r="AW459" s="88"/>
      <c r="AX459" s="88"/>
      <c r="AY459" s="88"/>
      <c r="AZ459" s="88"/>
      <c r="BA459" s="88"/>
      <c r="BB459" s="88"/>
      <c r="BC459" s="88"/>
      <c r="BD459" s="88"/>
      <c r="BE459" s="88"/>
      <c r="BF459" s="88"/>
      <c r="BG459" s="88"/>
    </row>
    <row r="460" spans="1:59" x14ac:dyDescent="0.25">
      <c r="A460" s="25">
        <v>521</v>
      </c>
      <c r="B460" s="9" t="s">
        <v>838</v>
      </c>
      <c r="C460" s="9" t="s">
        <v>3156</v>
      </c>
      <c r="D460" s="9" t="s">
        <v>2284</v>
      </c>
      <c r="E460" s="9" t="s">
        <v>938</v>
      </c>
      <c r="F460" s="14" t="s">
        <v>2683</v>
      </c>
      <c r="G460" s="9" t="s">
        <v>99</v>
      </c>
      <c r="H460" s="9" t="s">
        <v>37</v>
      </c>
      <c r="I460" s="9">
        <v>1</v>
      </c>
      <c r="J460" s="9">
        <v>238</v>
      </c>
      <c r="K460" s="9">
        <f t="shared" si="35"/>
        <v>1428</v>
      </c>
      <c r="L460" s="9">
        <f t="shared" si="36"/>
        <v>1334</v>
      </c>
      <c r="M460" s="48">
        <v>0.93417366946778713</v>
      </c>
      <c r="N460" s="9">
        <v>142</v>
      </c>
      <c r="O460" s="9">
        <v>96</v>
      </c>
      <c r="P460" s="9"/>
      <c r="Q460" s="9">
        <v>96</v>
      </c>
      <c r="R460" s="9"/>
      <c r="S460" s="9"/>
      <c r="T460" s="9"/>
      <c r="U460" s="55"/>
      <c r="V460" s="131">
        <f t="shared" si="37"/>
        <v>0.93417366946778713</v>
      </c>
      <c r="W460" s="125">
        <v>0.92579999999999996</v>
      </c>
      <c r="X460" s="14">
        <v>0.96709999999999996</v>
      </c>
      <c r="Y460" s="9">
        <v>226</v>
      </c>
      <c r="Z460" s="9">
        <v>225</v>
      </c>
      <c r="AA460" s="9">
        <v>222</v>
      </c>
      <c r="AB460" s="9">
        <v>218</v>
      </c>
      <c r="AC460" s="9">
        <v>219</v>
      </c>
      <c r="AD460" s="9">
        <v>224</v>
      </c>
      <c r="AE460" s="9" t="s">
        <v>39</v>
      </c>
      <c r="AF460" s="26"/>
      <c r="AG460" s="56">
        <v>27.9604</v>
      </c>
      <c r="AH460" s="9">
        <v>-82.456599999999995</v>
      </c>
      <c r="AI460" s="88"/>
      <c r="AJ460" s="88"/>
      <c r="AK460" s="88"/>
      <c r="AL460" s="88"/>
      <c r="AM460" s="88"/>
      <c r="AN460" s="88"/>
      <c r="AO460" s="88"/>
      <c r="AP460" s="88"/>
      <c r="AQ460" s="88"/>
      <c r="AR460" s="88"/>
      <c r="AS460" s="88"/>
      <c r="AT460" s="88"/>
      <c r="AU460" s="88"/>
      <c r="AV460" s="88"/>
      <c r="AW460" s="88"/>
      <c r="AX460" s="88"/>
      <c r="AY460" s="88"/>
      <c r="AZ460" s="88"/>
      <c r="BA460" s="88"/>
      <c r="BB460" s="88"/>
      <c r="BC460" s="88"/>
      <c r="BD460" s="88"/>
      <c r="BE460" s="88"/>
      <c r="BF460" s="88"/>
      <c r="BG460" s="88"/>
    </row>
    <row r="461" spans="1:59" ht="24" x14ac:dyDescent="0.25">
      <c r="A461" s="25">
        <v>2601</v>
      </c>
      <c r="B461" s="9" t="s">
        <v>838</v>
      </c>
      <c r="C461" s="9" t="s">
        <v>3156</v>
      </c>
      <c r="D461" s="9" t="s">
        <v>2284</v>
      </c>
      <c r="E461" s="9" t="s">
        <v>974</v>
      </c>
      <c r="F461" s="14" t="s">
        <v>2711</v>
      </c>
      <c r="G461" s="9" t="s">
        <v>99</v>
      </c>
      <c r="H461" s="9" t="s">
        <v>37</v>
      </c>
      <c r="I461" s="9">
        <v>1</v>
      </c>
      <c r="J461" s="9">
        <v>141</v>
      </c>
      <c r="K461" s="9">
        <f t="shared" si="35"/>
        <v>846</v>
      </c>
      <c r="L461" s="9">
        <f t="shared" si="36"/>
        <v>824</v>
      </c>
      <c r="M461" s="48">
        <v>0.97399527186761226</v>
      </c>
      <c r="N461" s="9">
        <v>42</v>
      </c>
      <c r="O461" s="9">
        <v>99</v>
      </c>
      <c r="P461" s="9"/>
      <c r="Q461" s="9">
        <v>99</v>
      </c>
      <c r="R461" s="9"/>
      <c r="S461" s="9"/>
      <c r="T461" s="9"/>
      <c r="U461" s="55"/>
      <c r="V461" s="131">
        <f t="shared" si="37"/>
        <v>0.97399527186761226</v>
      </c>
      <c r="W461" s="125">
        <v>0.95389999999999997</v>
      </c>
      <c r="X461" s="14">
        <v>0.94799999999999995</v>
      </c>
      <c r="Y461" s="9">
        <v>138</v>
      </c>
      <c r="Z461" s="9">
        <v>137</v>
      </c>
      <c r="AA461" s="9">
        <v>136</v>
      </c>
      <c r="AB461" s="9">
        <v>139</v>
      </c>
      <c r="AC461" s="9">
        <v>137</v>
      </c>
      <c r="AD461" s="9">
        <v>137</v>
      </c>
      <c r="AE461" s="9" t="s">
        <v>955</v>
      </c>
      <c r="AF461" s="26"/>
      <c r="AG461" s="56">
        <v>27.946529000000002</v>
      </c>
      <c r="AH461" s="9">
        <v>-82.459266999999997</v>
      </c>
      <c r="AI461" s="88"/>
      <c r="AJ461" s="88"/>
      <c r="AK461" s="88"/>
      <c r="AL461" s="88"/>
      <c r="AM461" s="88"/>
      <c r="AN461" s="88"/>
      <c r="AO461" s="88"/>
      <c r="AP461" s="88"/>
      <c r="AQ461" s="88"/>
      <c r="AR461" s="88"/>
      <c r="AS461" s="88"/>
      <c r="AT461" s="88"/>
      <c r="AU461" s="88"/>
      <c r="AV461" s="88"/>
      <c r="AW461" s="88"/>
      <c r="AX461" s="88"/>
      <c r="AY461" s="88"/>
      <c r="AZ461" s="88"/>
      <c r="BA461" s="88"/>
      <c r="BB461" s="88"/>
      <c r="BC461" s="88"/>
      <c r="BD461" s="88"/>
      <c r="BE461" s="88"/>
      <c r="BF461" s="88"/>
      <c r="BG461" s="88"/>
    </row>
    <row r="462" spans="1:59" x14ac:dyDescent="0.25">
      <c r="A462" s="25">
        <v>806</v>
      </c>
      <c r="B462" s="9" t="s">
        <v>838</v>
      </c>
      <c r="C462" s="9" t="s">
        <v>3156</v>
      </c>
      <c r="D462" s="9" t="s">
        <v>2284</v>
      </c>
      <c r="E462" s="9" t="s">
        <v>976</v>
      </c>
      <c r="F462" s="14" t="s">
        <v>2915</v>
      </c>
      <c r="G462" s="9" t="s">
        <v>99</v>
      </c>
      <c r="H462" s="9" t="s">
        <v>37</v>
      </c>
      <c r="I462" s="9">
        <v>1</v>
      </c>
      <c r="J462" s="9">
        <v>248</v>
      </c>
      <c r="K462" s="9">
        <f t="shared" si="35"/>
        <v>1488</v>
      </c>
      <c r="L462" s="9">
        <f t="shared" si="36"/>
        <v>1304</v>
      </c>
      <c r="M462" s="48">
        <v>0.87634408602150538</v>
      </c>
      <c r="N462" s="9">
        <v>198</v>
      </c>
      <c r="O462" s="9">
        <v>50</v>
      </c>
      <c r="P462" s="9"/>
      <c r="Q462" s="9">
        <v>50</v>
      </c>
      <c r="R462" s="9"/>
      <c r="S462" s="9"/>
      <c r="T462" s="9"/>
      <c r="U462" s="55"/>
      <c r="V462" s="131">
        <f t="shared" si="37"/>
        <v>0.87634408602150538</v>
      </c>
      <c r="W462" s="125">
        <v>0.93820000000000003</v>
      </c>
      <c r="X462" s="14">
        <v>0.92410000000000003</v>
      </c>
      <c r="Y462" s="9">
        <v>231</v>
      </c>
      <c r="Z462" s="9">
        <v>218</v>
      </c>
      <c r="AA462" s="9">
        <v>216</v>
      </c>
      <c r="AB462" s="9">
        <v>216</v>
      </c>
      <c r="AC462" s="9">
        <v>211</v>
      </c>
      <c r="AD462" s="9">
        <v>212</v>
      </c>
      <c r="AE462" s="9" t="s">
        <v>978</v>
      </c>
      <c r="AF462" s="26"/>
      <c r="AG462" s="56">
        <v>27.908000000000001</v>
      </c>
      <c r="AH462" s="9">
        <v>-82.321299999999994</v>
      </c>
      <c r="AI462" s="88"/>
      <c r="AJ462" s="88"/>
      <c r="AK462" s="88"/>
      <c r="AL462" s="88"/>
      <c r="AM462" s="88"/>
      <c r="AN462" s="88"/>
      <c r="AO462" s="88"/>
      <c r="AP462" s="88"/>
      <c r="AQ462" s="88"/>
      <c r="AR462" s="88"/>
      <c r="AS462" s="88"/>
      <c r="AT462" s="88"/>
      <c r="AU462" s="88"/>
      <c r="AV462" s="88"/>
      <c r="AW462" s="88"/>
      <c r="AX462" s="88"/>
      <c r="AY462" s="88"/>
      <c r="AZ462" s="88"/>
      <c r="BA462" s="88"/>
      <c r="BB462" s="88"/>
      <c r="BC462" s="88"/>
      <c r="BD462" s="88"/>
      <c r="BE462" s="88"/>
      <c r="BF462" s="88"/>
      <c r="BG462" s="88"/>
    </row>
    <row r="463" spans="1:59" x14ac:dyDescent="0.25">
      <c r="A463" s="25">
        <v>910</v>
      </c>
      <c r="B463" s="9" t="s">
        <v>838</v>
      </c>
      <c r="C463" s="9" t="s">
        <v>3156</v>
      </c>
      <c r="D463" s="9" t="s">
        <v>2284</v>
      </c>
      <c r="E463" s="9" t="s">
        <v>979</v>
      </c>
      <c r="F463" s="14" t="s">
        <v>3012</v>
      </c>
      <c r="G463" s="9" t="s">
        <v>99</v>
      </c>
      <c r="H463" s="9" t="s">
        <v>37</v>
      </c>
      <c r="I463" s="9">
        <v>1</v>
      </c>
      <c r="J463" s="9">
        <v>4</v>
      </c>
      <c r="K463" s="9">
        <f t="shared" si="35"/>
        <v>0</v>
      </c>
      <c r="L463" s="9">
        <f t="shared" si="36"/>
        <v>0</v>
      </c>
      <c r="M463" s="42">
        <v>0</v>
      </c>
      <c r="N463" s="9">
        <v>3</v>
      </c>
      <c r="O463" s="9">
        <v>4</v>
      </c>
      <c r="P463" s="9"/>
      <c r="Q463" s="9">
        <v>4</v>
      </c>
      <c r="R463" s="9"/>
      <c r="S463" s="9"/>
      <c r="T463" s="9"/>
      <c r="U463" s="55"/>
      <c r="V463" s="131"/>
      <c r="W463" s="125"/>
      <c r="X463" s="14"/>
      <c r="Y463" s="9"/>
      <c r="Z463" s="9"/>
      <c r="AA463" s="9"/>
      <c r="AB463" s="9"/>
      <c r="AC463" s="9"/>
      <c r="AD463" s="9"/>
      <c r="AE463" s="9" t="s">
        <v>981</v>
      </c>
      <c r="AF463" s="26"/>
      <c r="AG463" s="56">
        <v>28.033899999999999</v>
      </c>
      <c r="AH463" s="9">
        <v>-82.401700000000005</v>
      </c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  <c r="AU463" s="88"/>
      <c r="AV463" s="88"/>
      <c r="AW463" s="88"/>
      <c r="AX463" s="88"/>
      <c r="AY463" s="88"/>
      <c r="AZ463" s="88"/>
      <c r="BA463" s="88"/>
      <c r="BB463" s="88"/>
      <c r="BC463" s="88"/>
      <c r="BD463" s="88"/>
      <c r="BE463" s="88"/>
      <c r="BF463" s="88"/>
      <c r="BG463" s="88"/>
    </row>
    <row r="464" spans="1:59" x14ac:dyDescent="0.25">
      <c r="A464" s="25">
        <v>911</v>
      </c>
      <c r="B464" s="9" t="s">
        <v>838</v>
      </c>
      <c r="C464" s="9" t="s">
        <v>3156</v>
      </c>
      <c r="D464" s="9" t="s">
        <v>2284</v>
      </c>
      <c r="E464" s="9" t="s">
        <v>982</v>
      </c>
      <c r="F464" s="14" t="s">
        <v>3012</v>
      </c>
      <c r="G464" s="9" t="s">
        <v>99</v>
      </c>
      <c r="H464" s="9" t="s">
        <v>37</v>
      </c>
      <c r="I464" s="9">
        <v>1</v>
      </c>
      <c r="J464" s="9">
        <v>4</v>
      </c>
      <c r="K464" s="9">
        <f t="shared" si="35"/>
        <v>0</v>
      </c>
      <c r="L464" s="9">
        <f t="shared" si="36"/>
        <v>0</v>
      </c>
      <c r="M464" s="42">
        <v>0</v>
      </c>
      <c r="N464" s="9">
        <v>3</v>
      </c>
      <c r="O464" s="9">
        <v>4</v>
      </c>
      <c r="P464" s="9"/>
      <c r="Q464" s="9">
        <v>4</v>
      </c>
      <c r="R464" s="9"/>
      <c r="S464" s="9"/>
      <c r="T464" s="9"/>
      <c r="U464" s="55"/>
      <c r="V464" s="131"/>
      <c r="W464" s="125"/>
      <c r="X464" s="14"/>
      <c r="Y464" s="9"/>
      <c r="Z464" s="9"/>
      <c r="AA464" s="9"/>
      <c r="AB464" s="9"/>
      <c r="AC464" s="9"/>
      <c r="AD464" s="9"/>
      <c r="AE464" s="9" t="s">
        <v>981</v>
      </c>
      <c r="AF464" s="26"/>
      <c r="AG464" s="56">
        <v>28.051500000000001</v>
      </c>
      <c r="AH464" s="9">
        <v>-82.442899999999995</v>
      </c>
      <c r="AI464" s="88"/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  <c r="AU464" s="88"/>
      <c r="AV464" s="88"/>
      <c r="AW464" s="88"/>
      <c r="AX464" s="88"/>
      <c r="AY464" s="88"/>
      <c r="AZ464" s="88"/>
      <c r="BA464" s="88"/>
      <c r="BB464" s="88"/>
      <c r="BC464" s="88"/>
      <c r="BD464" s="88"/>
      <c r="BE464" s="88"/>
      <c r="BF464" s="88"/>
      <c r="BG464" s="88"/>
    </row>
    <row r="465" spans="1:59" x14ac:dyDescent="0.25">
      <c r="A465" s="25">
        <v>912</v>
      </c>
      <c r="B465" s="9" t="s">
        <v>838</v>
      </c>
      <c r="C465" s="9" t="s">
        <v>3156</v>
      </c>
      <c r="D465" s="9" t="s">
        <v>2284</v>
      </c>
      <c r="E465" s="9" t="s">
        <v>983</v>
      </c>
      <c r="F465" s="14" t="s">
        <v>3012</v>
      </c>
      <c r="G465" s="9" t="s">
        <v>99</v>
      </c>
      <c r="H465" s="9" t="s">
        <v>37</v>
      </c>
      <c r="I465" s="9">
        <v>1</v>
      </c>
      <c r="J465" s="9">
        <v>4</v>
      </c>
      <c r="K465" s="9">
        <f t="shared" si="35"/>
        <v>0</v>
      </c>
      <c r="L465" s="9">
        <f t="shared" si="36"/>
        <v>0</v>
      </c>
      <c r="M465" s="42">
        <v>0</v>
      </c>
      <c r="N465" s="9">
        <v>3</v>
      </c>
      <c r="O465" s="9">
        <v>4</v>
      </c>
      <c r="P465" s="9"/>
      <c r="Q465" s="9">
        <v>4</v>
      </c>
      <c r="R465" s="9"/>
      <c r="S465" s="9"/>
      <c r="T465" s="9"/>
      <c r="U465" s="55"/>
      <c r="V465" s="131"/>
      <c r="W465" s="125"/>
      <c r="X465" s="14"/>
      <c r="Y465" s="9"/>
      <c r="Z465" s="9"/>
      <c r="AA465" s="9"/>
      <c r="AB465" s="9"/>
      <c r="AC465" s="9"/>
      <c r="AD465" s="9"/>
      <c r="AE465" s="9" t="s">
        <v>981</v>
      </c>
      <c r="AF465" s="26"/>
      <c r="AG465" s="56">
        <v>28.022300000000001</v>
      </c>
      <c r="AH465" s="9">
        <v>-82.414599999999993</v>
      </c>
      <c r="AI465" s="88"/>
      <c r="AJ465" s="88"/>
      <c r="AK465" s="88"/>
      <c r="AL465" s="88"/>
      <c r="AM465" s="88"/>
      <c r="AN465" s="88"/>
      <c r="AO465" s="88"/>
      <c r="AP465" s="88"/>
      <c r="AQ465" s="88"/>
      <c r="AR465" s="88"/>
      <c r="AS465" s="88"/>
      <c r="AT465" s="88"/>
      <c r="AU465" s="88"/>
      <c r="AV465" s="88"/>
      <c r="AW465" s="88"/>
      <c r="AX465" s="88"/>
      <c r="AY465" s="88"/>
      <c r="AZ465" s="88"/>
      <c r="BA465" s="88"/>
      <c r="BB465" s="88"/>
      <c r="BC465" s="88"/>
      <c r="BD465" s="88"/>
      <c r="BE465" s="88"/>
      <c r="BF465" s="88"/>
      <c r="BG465" s="88"/>
    </row>
    <row r="466" spans="1:59" x14ac:dyDescent="0.25">
      <c r="A466" s="25">
        <v>978</v>
      </c>
      <c r="B466" s="9" t="s">
        <v>838</v>
      </c>
      <c r="C466" s="9" t="s">
        <v>3156</v>
      </c>
      <c r="D466" s="9" t="s">
        <v>2284</v>
      </c>
      <c r="E466" s="9" t="s">
        <v>993</v>
      </c>
      <c r="F466" s="14" t="s">
        <v>2652</v>
      </c>
      <c r="G466" s="9" t="s">
        <v>99</v>
      </c>
      <c r="H466" s="9" t="s">
        <v>37</v>
      </c>
      <c r="I466" s="9">
        <v>1</v>
      </c>
      <c r="J466" s="9">
        <v>352</v>
      </c>
      <c r="K466" s="9">
        <f t="shared" si="35"/>
        <v>2112</v>
      </c>
      <c r="L466" s="9">
        <f t="shared" si="36"/>
        <v>2067</v>
      </c>
      <c r="M466" s="48">
        <v>0.97869318181818177</v>
      </c>
      <c r="N466" s="9">
        <v>68</v>
      </c>
      <c r="O466" s="9">
        <v>284</v>
      </c>
      <c r="P466" s="9"/>
      <c r="Q466" s="9">
        <v>284</v>
      </c>
      <c r="R466" s="9"/>
      <c r="S466" s="9"/>
      <c r="T466" s="9"/>
      <c r="U466" s="55"/>
      <c r="V466" s="131">
        <f>(Y466+Z466+AA466+AB466+AC466+AD466)/(J466*COUNTA(Y466,Z466,AA466,AB466,AC466,AD466))</f>
        <v>0.97869318181818177</v>
      </c>
      <c r="W466" s="125">
        <v>0.99429999999999996</v>
      </c>
      <c r="X466" s="14">
        <v>0.99529999999999996</v>
      </c>
      <c r="Y466" s="9">
        <v>345</v>
      </c>
      <c r="Z466" s="9">
        <v>344</v>
      </c>
      <c r="AA466" s="9">
        <v>345</v>
      </c>
      <c r="AB466" s="9">
        <v>345</v>
      </c>
      <c r="AC466" s="9">
        <v>341</v>
      </c>
      <c r="AD466" s="9">
        <v>347</v>
      </c>
      <c r="AE466" s="9" t="s">
        <v>550</v>
      </c>
      <c r="AF466" s="26"/>
      <c r="AG466" s="56">
        <v>27.919899999999998</v>
      </c>
      <c r="AH466" s="9">
        <v>-82.351900000000001</v>
      </c>
      <c r="AI466" s="88"/>
      <c r="AJ466" s="88"/>
      <c r="AK466" s="88"/>
      <c r="AL466" s="88"/>
      <c r="AM466" s="88"/>
      <c r="AN466" s="88"/>
      <c r="AO466" s="88"/>
      <c r="AP466" s="88"/>
      <c r="AQ466" s="88"/>
      <c r="AR466" s="88"/>
      <c r="AS466" s="88"/>
      <c r="AT466" s="88"/>
      <c r="AU466" s="88"/>
      <c r="AV466" s="88"/>
      <c r="AW466" s="88"/>
      <c r="AX466" s="88"/>
      <c r="AY466" s="88"/>
      <c r="AZ466" s="88"/>
      <c r="BA466" s="88"/>
      <c r="BB466" s="88"/>
      <c r="BC466" s="88"/>
      <c r="BD466" s="88"/>
      <c r="BE466" s="88"/>
      <c r="BF466" s="88"/>
      <c r="BG466" s="88"/>
    </row>
    <row r="467" spans="1:59" x14ac:dyDescent="0.25">
      <c r="A467" s="25">
        <v>995</v>
      </c>
      <c r="B467" s="9" t="s">
        <v>838</v>
      </c>
      <c r="C467" s="9" t="s">
        <v>3156</v>
      </c>
      <c r="D467" s="9" t="s">
        <v>2284</v>
      </c>
      <c r="E467" s="9" t="s">
        <v>997</v>
      </c>
      <c r="F467" s="14" t="s">
        <v>2779</v>
      </c>
      <c r="G467" s="9" t="s">
        <v>99</v>
      </c>
      <c r="H467" s="9" t="s">
        <v>37</v>
      </c>
      <c r="I467" s="9">
        <v>1</v>
      </c>
      <c r="J467" s="9">
        <v>236</v>
      </c>
      <c r="K467" s="9">
        <f t="shared" si="35"/>
        <v>1416</v>
      </c>
      <c r="L467" s="9">
        <f t="shared" si="36"/>
        <v>1364</v>
      </c>
      <c r="M467" s="48">
        <v>0.96327683615819204</v>
      </c>
      <c r="N467" s="9">
        <v>47</v>
      </c>
      <c r="O467" s="9">
        <v>190</v>
      </c>
      <c r="P467" s="9"/>
      <c r="Q467" s="9">
        <v>190</v>
      </c>
      <c r="R467" s="9"/>
      <c r="S467" s="9"/>
      <c r="T467" s="9">
        <v>3</v>
      </c>
      <c r="U467" s="55"/>
      <c r="V467" s="131">
        <f>(Y467+Z467+AA467+AB467+AC467+AD467)/(J467*COUNTA(Y467,Z467,AA467,AB467,AC467,AD467))</f>
        <v>0.96327683615819204</v>
      </c>
      <c r="W467" s="125">
        <v>0.98309999999999997</v>
      </c>
      <c r="X467" s="14">
        <v>0.99360000000000004</v>
      </c>
      <c r="Y467" s="9">
        <v>230</v>
      </c>
      <c r="Z467" s="9">
        <v>228</v>
      </c>
      <c r="AA467" s="9">
        <v>227</v>
      </c>
      <c r="AB467" s="9">
        <v>223</v>
      </c>
      <c r="AC467" s="9">
        <v>230</v>
      </c>
      <c r="AD467" s="9">
        <v>226</v>
      </c>
      <c r="AE467" s="9" t="s">
        <v>550</v>
      </c>
      <c r="AF467" s="26"/>
      <c r="AG467" s="56">
        <v>28.0031</v>
      </c>
      <c r="AH467" s="9">
        <v>-82.141499999999994</v>
      </c>
      <c r="AI467" s="88"/>
      <c r="AJ467" s="88"/>
      <c r="AK467" s="88"/>
      <c r="AL467" s="88"/>
      <c r="AM467" s="88"/>
      <c r="AN467" s="88"/>
      <c r="AO467" s="88"/>
      <c r="AP467" s="88"/>
      <c r="AQ467" s="88"/>
      <c r="AR467" s="88"/>
      <c r="AS467" s="88"/>
      <c r="AT467" s="88"/>
      <c r="AU467" s="88"/>
      <c r="AV467" s="88"/>
      <c r="AW467" s="88"/>
      <c r="AX467" s="88"/>
      <c r="AY467" s="88"/>
      <c r="AZ467" s="88"/>
      <c r="BA467" s="88"/>
      <c r="BB467" s="88"/>
      <c r="BC467" s="88"/>
      <c r="BD467" s="88"/>
      <c r="BE467" s="88"/>
      <c r="BF467" s="88"/>
      <c r="BG467" s="88"/>
    </row>
    <row r="468" spans="1:59" ht="12.6" customHeight="1" x14ac:dyDescent="0.25">
      <c r="A468" s="25">
        <v>2726</v>
      </c>
      <c r="B468" s="9" t="s">
        <v>838</v>
      </c>
      <c r="C468" s="9" t="s">
        <v>3161</v>
      </c>
      <c r="D468" s="9" t="s">
        <v>2287</v>
      </c>
      <c r="E468" s="9" t="s">
        <v>973</v>
      </c>
      <c r="F468" s="14" t="s">
        <v>2706</v>
      </c>
      <c r="G468" s="9" t="s">
        <v>99</v>
      </c>
      <c r="H468" s="9" t="s">
        <v>42</v>
      </c>
      <c r="I468" s="9">
        <v>1</v>
      </c>
      <c r="J468" s="9">
        <v>203</v>
      </c>
      <c r="K468" s="9">
        <f t="shared" si="35"/>
        <v>0</v>
      </c>
      <c r="L468" s="9">
        <f t="shared" si="36"/>
        <v>0</v>
      </c>
      <c r="M468" s="42">
        <v>0</v>
      </c>
      <c r="N468" s="9">
        <v>61</v>
      </c>
      <c r="O468" s="9">
        <v>142</v>
      </c>
      <c r="P468" s="9"/>
      <c r="Q468" s="9">
        <v>142</v>
      </c>
      <c r="R468" s="9"/>
      <c r="S468" s="9"/>
      <c r="T468" s="9"/>
      <c r="U468" s="55"/>
      <c r="V468" s="131"/>
      <c r="W468" s="125"/>
      <c r="X468" s="14"/>
      <c r="Y468" s="9"/>
      <c r="Z468" s="9"/>
      <c r="AA468" s="9"/>
      <c r="AB468" s="9"/>
      <c r="AC468" s="9"/>
      <c r="AD468" s="9"/>
      <c r="AE468" s="9"/>
      <c r="AF468" s="26"/>
      <c r="AG468" s="56">
        <v>27.955321000000001</v>
      </c>
      <c r="AH468" s="9">
        <v>-82.454359999999994</v>
      </c>
      <c r="AI468" s="88"/>
      <c r="AJ468" s="88"/>
      <c r="AK468" s="88"/>
      <c r="AL468" s="88"/>
      <c r="AM468" s="88"/>
      <c r="AN468" s="88"/>
      <c r="AO468" s="88"/>
      <c r="AP468" s="88"/>
      <c r="AQ468" s="88"/>
      <c r="AR468" s="88"/>
      <c r="AS468" s="88"/>
      <c r="AT468" s="88"/>
      <c r="AU468" s="88"/>
      <c r="AV468" s="88"/>
      <c r="AW468" s="88"/>
      <c r="AX468" s="88"/>
      <c r="AY468" s="88"/>
      <c r="AZ468" s="88"/>
      <c r="BA468" s="88"/>
      <c r="BB468" s="88"/>
      <c r="BC468" s="88"/>
      <c r="BD468" s="88"/>
      <c r="BE468" s="88"/>
      <c r="BF468" s="88"/>
      <c r="BG468" s="88"/>
    </row>
    <row r="469" spans="1:59" x14ac:dyDescent="0.25">
      <c r="A469" s="25">
        <v>317</v>
      </c>
      <c r="B469" s="9" t="s">
        <v>838</v>
      </c>
      <c r="C469" s="9" t="s">
        <v>3157</v>
      </c>
      <c r="D469" s="9" t="s">
        <v>2288</v>
      </c>
      <c r="E469" s="9" t="s">
        <v>892</v>
      </c>
      <c r="F469" s="14" t="s">
        <v>2804</v>
      </c>
      <c r="G469" s="9" t="s">
        <v>499</v>
      </c>
      <c r="H469" s="9" t="s">
        <v>37</v>
      </c>
      <c r="I469" s="9">
        <v>1</v>
      </c>
      <c r="J469" s="9">
        <v>80</v>
      </c>
      <c r="K469" s="9">
        <f t="shared" si="35"/>
        <v>480</v>
      </c>
      <c r="L469" s="9">
        <f t="shared" si="36"/>
        <v>478</v>
      </c>
      <c r="M469" s="48">
        <v>0.99583333333333335</v>
      </c>
      <c r="N469" s="9">
        <v>0</v>
      </c>
      <c r="O469" s="9">
        <v>80</v>
      </c>
      <c r="P469" s="9"/>
      <c r="Q469" s="9">
        <v>16</v>
      </c>
      <c r="R469" s="9">
        <v>80</v>
      </c>
      <c r="S469" s="9"/>
      <c r="T469" s="9"/>
      <c r="U469" s="55"/>
      <c r="V469" s="131">
        <f t="shared" ref="V469:V500" si="38">(Y469+Z469+AA469+AB469+AC469+AD469)/(J469*COUNTA(Y469,Z469,AA469,AB469,AC469,AD469))</f>
        <v>0.99583333333333335</v>
      </c>
      <c r="W469" s="125">
        <v>1</v>
      </c>
      <c r="X469" s="14">
        <v>1</v>
      </c>
      <c r="Y469" s="9">
        <v>80</v>
      </c>
      <c r="Z469" s="9">
        <v>79</v>
      </c>
      <c r="AA469" s="9">
        <v>80</v>
      </c>
      <c r="AB469" s="9">
        <v>79</v>
      </c>
      <c r="AC469" s="9">
        <v>80</v>
      </c>
      <c r="AD469" s="9">
        <v>80</v>
      </c>
      <c r="AE469" s="9" t="s">
        <v>219</v>
      </c>
      <c r="AF469" s="26"/>
      <c r="AG469" s="56">
        <v>27.719930999999999</v>
      </c>
      <c r="AH469" s="9">
        <v>-82.415488999999994</v>
      </c>
      <c r="AI469" s="88"/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  <c r="AU469" s="88"/>
      <c r="AV469" s="88"/>
      <c r="AW469" s="88"/>
      <c r="AX469" s="88"/>
      <c r="AY469" s="88"/>
      <c r="AZ469" s="88"/>
      <c r="BA469" s="88"/>
      <c r="BB469" s="88"/>
      <c r="BC469" s="88"/>
      <c r="BD469" s="88"/>
      <c r="BE469" s="88"/>
      <c r="BF469" s="88"/>
      <c r="BG469" s="88"/>
    </row>
    <row r="470" spans="1:59" x14ac:dyDescent="0.25">
      <c r="A470" s="25">
        <v>1078</v>
      </c>
      <c r="B470" s="9" t="s">
        <v>838</v>
      </c>
      <c r="C470" s="9" t="s">
        <v>3157</v>
      </c>
      <c r="D470" s="9" t="s">
        <v>2288</v>
      </c>
      <c r="E470" s="9" t="s">
        <v>894</v>
      </c>
      <c r="F470" s="14" t="s">
        <v>2648</v>
      </c>
      <c r="G470" s="9" t="s">
        <v>499</v>
      </c>
      <c r="H470" s="9" t="s">
        <v>37</v>
      </c>
      <c r="I470" s="9">
        <v>1</v>
      </c>
      <c r="J470" s="9">
        <v>108</v>
      </c>
      <c r="K470" s="9">
        <f t="shared" si="35"/>
        <v>648</v>
      </c>
      <c r="L470" s="9">
        <f t="shared" si="36"/>
        <v>648</v>
      </c>
      <c r="M470" s="48">
        <v>1</v>
      </c>
      <c r="N470" s="9">
        <v>0</v>
      </c>
      <c r="O470" s="9">
        <v>108</v>
      </c>
      <c r="P470" s="9"/>
      <c r="Q470" s="9"/>
      <c r="R470" s="9">
        <v>108</v>
      </c>
      <c r="S470" s="9"/>
      <c r="T470" s="9"/>
      <c r="U470" s="55"/>
      <c r="V470" s="131">
        <f t="shared" si="38"/>
        <v>1</v>
      </c>
      <c r="W470" s="125">
        <v>1</v>
      </c>
      <c r="X470" s="14">
        <v>1</v>
      </c>
      <c r="Y470" s="9">
        <v>108</v>
      </c>
      <c r="Z470" s="9">
        <v>108</v>
      </c>
      <c r="AA470" s="9">
        <v>108</v>
      </c>
      <c r="AB470" s="9">
        <v>108</v>
      </c>
      <c r="AC470" s="9">
        <v>108</v>
      </c>
      <c r="AD470" s="9">
        <v>108</v>
      </c>
      <c r="AE470" s="9" t="s">
        <v>895</v>
      </c>
      <c r="AF470" s="26"/>
      <c r="AG470" s="56">
        <v>27.718800000000002</v>
      </c>
      <c r="AH470" s="9">
        <v>-82.314800000000005</v>
      </c>
      <c r="AI470" s="88"/>
      <c r="AJ470" s="88"/>
      <c r="AK470" s="88"/>
      <c r="AL470" s="88"/>
      <c r="AM470" s="88"/>
      <c r="AN470" s="88"/>
      <c r="AO470" s="88"/>
      <c r="AP470" s="88"/>
      <c r="AQ470" s="88"/>
      <c r="AR470" s="88"/>
      <c r="AS470" s="88"/>
      <c r="AT470" s="88"/>
      <c r="AU470" s="88"/>
      <c r="AV470" s="88"/>
      <c r="AW470" s="88"/>
      <c r="AX470" s="88"/>
      <c r="AY470" s="88"/>
      <c r="AZ470" s="88"/>
      <c r="BA470" s="88"/>
      <c r="BB470" s="88"/>
      <c r="BC470" s="88"/>
      <c r="BD470" s="88"/>
      <c r="BE470" s="88"/>
      <c r="BF470" s="88"/>
      <c r="BG470" s="88"/>
    </row>
    <row r="471" spans="1:59" x14ac:dyDescent="0.25">
      <c r="A471" s="25">
        <v>422</v>
      </c>
      <c r="B471" s="9" t="s">
        <v>838</v>
      </c>
      <c r="C471" s="9" t="s">
        <v>3157</v>
      </c>
      <c r="D471" s="9" t="s">
        <v>2288</v>
      </c>
      <c r="E471" s="9" t="s">
        <v>917</v>
      </c>
      <c r="F471" s="14" t="s">
        <v>2804</v>
      </c>
      <c r="G471" s="9" t="s">
        <v>499</v>
      </c>
      <c r="H471" s="9" t="s">
        <v>37</v>
      </c>
      <c r="I471" s="9">
        <v>1</v>
      </c>
      <c r="J471" s="9">
        <v>84</v>
      </c>
      <c r="K471" s="9">
        <f t="shared" si="35"/>
        <v>504</v>
      </c>
      <c r="L471" s="9">
        <f t="shared" si="36"/>
        <v>492</v>
      </c>
      <c r="M471" s="48">
        <v>0.97619047619047616</v>
      </c>
      <c r="N471" s="9">
        <v>0</v>
      </c>
      <c r="O471" s="9">
        <v>84</v>
      </c>
      <c r="P471" s="9"/>
      <c r="Q471" s="9">
        <v>16</v>
      </c>
      <c r="R471" s="9">
        <v>68</v>
      </c>
      <c r="S471" s="9"/>
      <c r="T471" s="9"/>
      <c r="U471" s="55"/>
      <c r="V471" s="131">
        <f t="shared" si="38"/>
        <v>0.97619047619047616</v>
      </c>
      <c r="W471" s="125">
        <v>0.98019999999999996</v>
      </c>
      <c r="X471" s="14">
        <v>0.98209999999999997</v>
      </c>
      <c r="Y471" s="9">
        <v>82</v>
      </c>
      <c r="Z471" s="9">
        <v>82</v>
      </c>
      <c r="AA471" s="9">
        <v>82</v>
      </c>
      <c r="AB471" s="9">
        <v>81</v>
      </c>
      <c r="AC471" s="9">
        <v>82</v>
      </c>
      <c r="AD471" s="9">
        <v>83</v>
      </c>
      <c r="AE471" s="9" t="s">
        <v>918</v>
      </c>
      <c r="AF471" s="26"/>
      <c r="AG471" s="56">
        <v>27.720800000000001</v>
      </c>
      <c r="AH471" s="9">
        <v>-82.3172</v>
      </c>
      <c r="AI471" s="88"/>
      <c r="AJ471" s="88"/>
      <c r="AK471" s="88"/>
      <c r="AL471" s="88"/>
      <c r="AM471" s="88"/>
      <c r="AN471" s="88"/>
      <c r="AO471" s="88"/>
      <c r="AP471" s="88"/>
      <c r="AQ471" s="88"/>
      <c r="AR471" s="88"/>
      <c r="AS471" s="88"/>
      <c r="AT471" s="88"/>
      <c r="AU471" s="88"/>
      <c r="AV471" s="88"/>
      <c r="AW471" s="88"/>
      <c r="AX471" s="88"/>
      <c r="AY471" s="88"/>
      <c r="AZ471" s="88"/>
      <c r="BA471" s="88"/>
      <c r="BB471" s="88"/>
      <c r="BC471" s="88"/>
      <c r="BD471" s="88"/>
      <c r="BE471" s="88"/>
      <c r="BF471" s="88"/>
      <c r="BG471" s="88"/>
    </row>
    <row r="472" spans="1:59" x14ac:dyDescent="0.25">
      <c r="A472" s="25">
        <v>578</v>
      </c>
      <c r="B472" s="9" t="s">
        <v>838</v>
      </c>
      <c r="C472" s="9" t="s">
        <v>3157</v>
      </c>
      <c r="D472" s="9" t="s">
        <v>2288</v>
      </c>
      <c r="E472" s="9" t="s">
        <v>952</v>
      </c>
      <c r="F472" s="14" t="s">
        <v>2805</v>
      </c>
      <c r="G472" s="9" t="s">
        <v>499</v>
      </c>
      <c r="H472" s="9" t="s">
        <v>37</v>
      </c>
      <c r="I472" s="9">
        <v>1</v>
      </c>
      <c r="J472" s="9">
        <v>84</v>
      </c>
      <c r="K472" s="9">
        <f t="shared" si="35"/>
        <v>504</v>
      </c>
      <c r="L472" s="9">
        <f t="shared" si="36"/>
        <v>491</v>
      </c>
      <c r="M472" s="48">
        <v>0.97420634920634919</v>
      </c>
      <c r="N472" s="9">
        <v>0</v>
      </c>
      <c r="O472" s="9">
        <v>84</v>
      </c>
      <c r="P472" s="9"/>
      <c r="Q472" s="9">
        <v>50</v>
      </c>
      <c r="R472" s="9">
        <v>34</v>
      </c>
      <c r="S472" s="9"/>
      <c r="T472" s="9"/>
      <c r="U472" s="55"/>
      <c r="V472" s="131">
        <f t="shared" si="38"/>
        <v>0.97420634920634919</v>
      </c>
      <c r="W472" s="125">
        <v>0.98409999999999997</v>
      </c>
      <c r="X472" s="14">
        <v>0.99399999999999999</v>
      </c>
      <c r="Y472" s="9">
        <v>80</v>
      </c>
      <c r="Z472" s="9">
        <v>80</v>
      </c>
      <c r="AA472" s="9">
        <v>81</v>
      </c>
      <c r="AB472" s="9">
        <v>83</v>
      </c>
      <c r="AC472" s="9">
        <v>84</v>
      </c>
      <c r="AD472" s="9">
        <v>83</v>
      </c>
      <c r="AE472" s="9" t="s">
        <v>317</v>
      </c>
      <c r="AF472" s="26"/>
      <c r="AG472" s="56">
        <v>27.718</v>
      </c>
      <c r="AH472" s="9">
        <v>-82.413499999999999</v>
      </c>
      <c r="AI472" s="88"/>
      <c r="AJ472" s="88"/>
      <c r="AK472" s="88"/>
      <c r="AL472" s="88"/>
      <c r="AM472" s="88"/>
      <c r="AN472" s="88"/>
      <c r="AO472" s="88"/>
      <c r="AP472" s="88"/>
      <c r="AQ472" s="88"/>
      <c r="AR472" s="88"/>
      <c r="AS472" s="88"/>
      <c r="AT472" s="88"/>
      <c r="AU472" s="88"/>
      <c r="AV472" s="88"/>
      <c r="AW472" s="88"/>
      <c r="AX472" s="88"/>
      <c r="AY472" s="88"/>
      <c r="AZ472" s="88"/>
      <c r="BA472" s="88"/>
      <c r="BB472" s="88"/>
      <c r="BC472" s="88"/>
      <c r="BD472" s="88"/>
      <c r="BE472" s="88"/>
      <c r="BF472" s="88"/>
      <c r="BG472" s="88"/>
    </row>
    <row r="473" spans="1:59" ht="13.8" thickBot="1" x14ac:dyDescent="0.3">
      <c r="A473" s="40">
        <v>2451</v>
      </c>
      <c r="B473" s="34" t="s">
        <v>838</v>
      </c>
      <c r="C473" s="9" t="s">
        <v>3158</v>
      </c>
      <c r="D473" s="9" t="s">
        <v>2289</v>
      </c>
      <c r="E473" s="34" t="s">
        <v>932</v>
      </c>
      <c r="F473" s="17" t="s">
        <v>2806</v>
      </c>
      <c r="G473" s="34" t="s">
        <v>503</v>
      </c>
      <c r="H473" s="34" t="s">
        <v>37</v>
      </c>
      <c r="I473" s="34">
        <v>1</v>
      </c>
      <c r="J473" s="34">
        <v>27</v>
      </c>
      <c r="K473" s="34">
        <f t="shared" si="35"/>
        <v>162</v>
      </c>
      <c r="L473" s="34">
        <f t="shared" si="36"/>
        <v>154</v>
      </c>
      <c r="M473" s="79">
        <v>0.95061728395061729</v>
      </c>
      <c r="N473" s="34">
        <v>21</v>
      </c>
      <c r="O473" s="34">
        <v>6</v>
      </c>
      <c r="P473" s="34"/>
      <c r="Q473" s="34"/>
      <c r="R473" s="34">
        <v>27</v>
      </c>
      <c r="S473" s="34"/>
      <c r="T473" s="34"/>
      <c r="U473" s="112"/>
      <c r="V473" s="132">
        <f t="shared" si="38"/>
        <v>0.95061728395061729</v>
      </c>
      <c r="W473" s="126">
        <v>0.98770000000000002</v>
      </c>
      <c r="X473" s="17">
        <v>0.98150000000000004</v>
      </c>
      <c r="Y473" s="34">
        <v>26</v>
      </c>
      <c r="Z473" s="34">
        <v>25</v>
      </c>
      <c r="AA473" s="34">
        <v>25</v>
      </c>
      <c r="AB473" s="34">
        <v>27</v>
      </c>
      <c r="AC473" s="34">
        <v>26</v>
      </c>
      <c r="AD473" s="34">
        <v>25</v>
      </c>
      <c r="AE473" s="34" t="s">
        <v>500</v>
      </c>
      <c r="AF473" s="41">
        <v>27</v>
      </c>
      <c r="AG473" s="56">
        <v>27.708531000000001</v>
      </c>
      <c r="AH473" s="9">
        <v>-82.422223000000002</v>
      </c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  <c r="AU473" s="88"/>
      <c r="AV473" s="88"/>
      <c r="AW473" s="88"/>
      <c r="AX473" s="88"/>
      <c r="AY473" s="88"/>
      <c r="AZ473" s="88"/>
      <c r="BA473" s="88"/>
      <c r="BB473" s="88"/>
      <c r="BC473" s="88"/>
      <c r="BD473" s="88"/>
      <c r="BE473" s="88"/>
      <c r="BF473" s="88"/>
      <c r="BG473" s="88"/>
    </row>
    <row r="474" spans="1:59" ht="13.8" thickTop="1" x14ac:dyDescent="0.25">
      <c r="A474" s="103">
        <v>384</v>
      </c>
      <c r="B474" s="89" t="s">
        <v>998</v>
      </c>
      <c r="C474" s="9" t="s">
        <v>3162</v>
      </c>
      <c r="D474" s="9" t="s">
        <v>2282</v>
      </c>
      <c r="E474" s="89" t="s">
        <v>999</v>
      </c>
      <c r="F474" s="90" t="s">
        <v>2656</v>
      </c>
      <c r="G474" s="89" t="s">
        <v>10</v>
      </c>
      <c r="H474" s="89" t="s">
        <v>37</v>
      </c>
      <c r="I474" s="89">
        <v>1</v>
      </c>
      <c r="J474" s="89">
        <v>20</v>
      </c>
      <c r="K474" s="89">
        <f t="shared" si="35"/>
        <v>120</v>
      </c>
      <c r="L474" s="89">
        <f t="shared" si="36"/>
        <v>108</v>
      </c>
      <c r="M474" s="91">
        <v>0.9</v>
      </c>
      <c r="N474" s="89">
        <v>0</v>
      </c>
      <c r="O474" s="89">
        <v>20</v>
      </c>
      <c r="P474" s="89"/>
      <c r="Q474" s="89">
        <v>20</v>
      </c>
      <c r="R474" s="89"/>
      <c r="S474" s="89"/>
      <c r="T474" s="89"/>
      <c r="U474" s="119"/>
      <c r="V474" s="133">
        <f t="shared" si="38"/>
        <v>0.9</v>
      </c>
      <c r="W474" s="127">
        <v>0.94169999999999998</v>
      </c>
      <c r="X474" s="90">
        <v>0.91669999999999996</v>
      </c>
      <c r="Y474" s="89">
        <v>17</v>
      </c>
      <c r="Z474" s="89">
        <v>19</v>
      </c>
      <c r="AA474" s="89">
        <v>19</v>
      </c>
      <c r="AB474" s="89">
        <v>18</v>
      </c>
      <c r="AC474" s="89">
        <v>17</v>
      </c>
      <c r="AD474" s="89">
        <v>18</v>
      </c>
      <c r="AE474" s="89" t="s">
        <v>1000</v>
      </c>
      <c r="AF474" s="104">
        <v>19</v>
      </c>
      <c r="AG474" s="56">
        <v>30.7973</v>
      </c>
      <c r="AH474" s="9">
        <v>-85.682299999999998</v>
      </c>
      <c r="AI474" s="88"/>
      <c r="AJ474" s="88"/>
      <c r="AK474" s="88"/>
      <c r="AL474" s="88"/>
      <c r="AM474" s="88"/>
      <c r="AN474" s="88"/>
      <c r="AO474" s="88"/>
      <c r="AP474" s="88"/>
      <c r="AQ474" s="88"/>
      <c r="AR474" s="88"/>
      <c r="AS474" s="88"/>
      <c r="AT474" s="88"/>
      <c r="AU474" s="88"/>
      <c r="AV474" s="88"/>
      <c r="AW474" s="88"/>
      <c r="AX474" s="88"/>
      <c r="AY474" s="88"/>
      <c r="AZ474" s="88"/>
      <c r="BA474" s="88"/>
      <c r="BB474" s="88"/>
      <c r="BC474" s="88"/>
      <c r="BD474" s="88"/>
      <c r="BE474" s="88"/>
      <c r="BF474" s="88"/>
      <c r="BG474" s="88"/>
    </row>
    <row r="475" spans="1:59" ht="13.8" thickBot="1" x14ac:dyDescent="0.3">
      <c r="A475" s="27">
        <v>555</v>
      </c>
      <c r="B475" s="19" t="s">
        <v>998</v>
      </c>
      <c r="C475" s="9" t="s">
        <v>3162</v>
      </c>
      <c r="D475" s="9" t="s">
        <v>2282</v>
      </c>
      <c r="E475" s="19" t="s">
        <v>1001</v>
      </c>
      <c r="F475" s="15" t="s">
        <v>2661</v>
      </c>
      <c r="G475" s="19" t="s">
        <v>10</v>
      </c>
      <c r="H475" s="19" t="s">
        <v>37</v>
      </c>
      <c r="I475" s="19">
        <v>1</v>
      </c>
      <c r="J475" s="19">
        <v>18</v>
      </c>
      <c r="K475" s="19">
        <f t="shared" si="35"/>
        <v>108</v>
      </c>
      <c r="L475" s="19">
        <f t="shared" si="36"/>
        <v>108</v>
      </c>
      <c r="M475" s="93">
        <v>1</v>
      </c>
      <c r="N475" s="19">
        <v>0</v>
      </c>
      <c r="O475" s="19">
        <v>18</v>
      </c>
      <c r="P475" s="19"/>
      <c r="Q475" s="19">
        <v>18</v>
      </c>
      <c r="R475" s="19"/>
      <c r="S475" s="19"/>
      <c r="T475" s="19"/>
      <c r="U475" s="120"/>
      <c r="V475" s="134">
        <f t="shared" si="38"/>
        <v>1</v>
      </c>
      <c r="W475" s="128">
        <v>1</v>
      </c>
      <c r="X475" s="15">
        <v>1</v>
      </c>
      <c r="Y475" s="19">
        <v>18</v>
      </c>
      <c r="Z475" s="19">
        <v>18</v>
      </c>
      <c r="AA475" s="19">
        <v>18</v>
      </c>
      <c r="AB475" s="19">
        <v>18</v>
      </c>
      <c r="AC475" s="19">
        <v>18</v>
      </c>
      <c r="AD475" s="19">
        <v>18</v>
      </c>
      <c r="AE475" s="19" t="s">
        <v>137</v>
      </c>
      <c r="AF475" s="28">
        <v>18</v>
      </c>
      <c r="AG475" s="56">
        <v>30.783999999999999</v>
      </c>
      <c r="AH475" s="9">
        <v>-85.683099999999996</v>
      </c>
      <c r="AI475" s="88"/>
      <c r="AJ475" s="88"/>
      <c r="AK475" s="88"/>
      <c r="AL475" s="88"/>
      <c r="AM475" s="88"/>
      <c r="AN475" s="88"/>
      <c r="AO475" s="88"/>
      <c r="AP475" s="88"/>
      <c r="AQ475" s="88"/>
      <c r="AR475" s="88"/>
      <c r="AS475" s="88"/>
      <c r="AT475" s="88"/>
      <c r="AU475" s="88"/>
      <c r="AV475" s="88"/>
      <c r="AW475" s="88"/>
      <c r="AX475" s="88"/>
      <c r="AY475" s="88"/>
      <c r="AZ475" s="88"/>
      <c r="BA475" s="88"/>
      <c r="BB475" s="88"/>
      <c r="BC475" s="88"/>
      <c r="BD475" s="88"/>
      <c r="BE475" s="88"/>
      <c r="BF475" s="88"/>
      <c r="BG475" s="88"/>
    </row>
    <row r="476" spans="1:59" ht="13.8" thickTop="1" x14ac:dyDescent="0.25">
      <c r="A476" s="29">
        <v>1682</v>
      </c>
      <c r="B476" s="12" t="s">
        <v>1002</v>
      </c>
      <c r="C476" s="9" t="s">
        <v>3163</v>
      </c>
      <c r="D476" s="9" t="s">
        <v>2280</v>
      </c>
      <c r="E476" s="12" t="s">
        <v>1003</v>
      </c>
      <c r="F476" s="13" t="s">
        <v>3013</v>
      </c>
      <c r="G476" s="12" t="s">
        <v>9</v>
      </c>
      <c r="H476" s="12" t="s">
        <v>37</v>
      </c>
      <c r="I476" s="12">
        <v>1</v>
      </c>
      <c r="J476" s="12">
        <v>41</v>
      </c>
      <c r="K476" s="12">
        <f t="shared" si="35"/>
        <v>246</v>
      </c>
      <c r="L476" s="12">
        <f t="shared" si="36"/>
        <v>243</v>
      </c>
      <c r="M476" s="60">
        <v>0.98780487804878048</v>
      </c>
      <c r="N476" s="12">
        <v>0</v>
      </c>
      <c r="O476" s="12">
        <v>41</v>
      </c>
      <c r="P476" s="12">
        <v>41</v>
      </c>
      <c r="Q476" s="12"/>
      <c r="R476" s="12"/>
      <c r="S476" s="12"/>
      <c r="T476" s="12"/>
      <c r="U476" s="121"/>
      <c r="V476" s="8">
        <f t="shared" si="38"/>
        <v>0.98780487804878048</v>
      </c>
      <c r="W476" s="10">
        <v>0.99590000000000001</v>
      </c>
      <c r="X476" s="13">
        <v>1</v>
      </c>
      <c r="Y476" s="12">
        <v>41</v>
      </c>
      <c r="Z476" s="12">
        <v>41</v>
      </c>
      <c r="AA476" s="12">
        <v>39</v>
      </c>
      <c r="AB476" s="12">
        <v>41</v>
      </c>
      <c r="AC476" s="12">
        <v>40</v>
      </c>
      <c r="AD476" s="12">
        <v>41</v>
      </c>
      <c r="AE476" s="12"/>
      <c r="AF476" s="30"/>
      <c r="AG476" s="56">
        <v>27.798100000000002</v>
      </c>
      <c r="AH476" s="9">
        <v>-80.501199999999997</v>
      </c>
      <c r="AI476" s="88"/>
      <c r="AJ476" s="88"/>
      <c r="AK476" s="88"/>
      <c r="AL476" s="88"/>
      <c r="AM476" s="88"/>
      <c r="AN476" s="88"/>
      <c r="AO476" s="88"/>
      <c r="AP476" s="88"/>
      <c r="AQ476" s="88"/>
      <c r="AR476" s="88"/>
      <c r="AS476" s="88"/>
      <c r="AT476" s="88"/>
      <c r="AU476" s="88"/>
      <c r="AV476" s="88"/>
      <c r="AW476" s="88"/>
      <c r="AX476" s="88"/>
      <c r="AY476" s="88"/>
      <c r="AZ476" s="88"/>
      <c r="BA476" s="88"/>
      <c r="BB476" s="88"/>
      <c r="BC476" s="88"/>
      <c r="BD476" s="88"/>
      <c r="BE476" s="88"/>
      <c r="BF476" s="88"/>
      <c r="BG476" s="88"/>
    </row>
    <row r="477" spans="1:59" x14ac:dyDescent="0.25">
      <c r="A477" s="25">
        <v>296</v>
      </c>
      <c r="B477" s="9" t="s">
        <v>1002</v>
      </c>
      <c r="C477" s="9" t="s">
        <v>3163</v>
      </c>
      <c r="D477" s="9" t="s">
        <v>2280</v>
      </c>
      <c r="E477" s="9" t="s">
        <v>1005</v>
      </c>
      <c r="F477" s="14" t="s">
        <v>2807</v>
      </c>
      <c r="G477" s="9" t="s">
        <v>9</v>
      </c>
      <c r="H477" s="9" t="s">
        <v>37</v>
      </c>
      <c r="I477" s="9">
        <v>1</v>
      </c>
      <c r="J477" s="9">
        <v>70</v>
      </c>
      <c r="K477" s="9">
        <f t="shared" si="35"/>
        <v>420</v>
      </c>
      <c r="L477" s="9">
        <f t="shared" si="36"/>
        <v>420</v>
      </c>
      <c r="M477" s="48">
        <v>1</v>
      </c>
      <c r="N477" s="9">
        <v>0</v>
      </c>
      <c r="O477" s="9">
        <v>70</v>
      </c>
      <c r="P477" s="9">
        <v>70</v>
      </c>
      <c r="Q477" s="9"/>
      <c r="R477" s="9"/>
      <c r="S477" s="9"/>
      <c r="T477" s="9"/>
      <c r="U477" s="55"/>
      <c r="V477" s="131">
        <f t="shared" si="38"/>
        <v>1</v>
      </c>
      <c r="W477" s="125">
        <v>1</v>
      </c>
      <c r="X477" s="14">
        <v>1</v>
      </c>
      <c r="Y477" s="9">
        <v>70</v>
      </c>
      <c r="Z477" s="9">
        <v>70</v>
      </c>
      <c r="AA477" s="9">
        <v>70</v>
      </c>
      <c r="AB477" s="9">
        <v>70</v>
      </c>
      <c r="AC477" s="9">
        <v>70</v>
      </c>
      <c r="AD477" s="9">
        <v>70</v>
      </c>
      <c r="AE477" s="9" t="s">
        <v>1007</v>
      </c>
      <c r="AF477" s="26"/>
      <c r="AG477" s="56">
        <v>27.815999999999999</v>
      </c>
      <c r="AH477" s="9">
        <v>-80.472499999999997</v>
      </c>
      <c r="AI477" s="88"/>
      <c r="AJ477" s="88"/>
      <c r="AK477" s="88"/>
      <c r="AL477" s="88"/>
      <c r="AM477" s="88"/>
      <c r="AN477" s="88"/>
      <c r="AO477" s="88"/>
      <c r="AP477" s="88"/>
      <c r="AQ477" s="88"/>
      <c r="AR477" s="88"/>
      <c r="AS477" s="88"/>
      <c r="AT477" s="88"/>
      <c r="AU477" s="88"/>
      <c r="AV477" s="88"/>
      <c r="AW477" s="88"/>
      <c r="AX477" s="88"/>
      <c r="AY477" s="88"/>
      <c r="AZ477" s="88"/>
      <c r="BA477" s="88"/>
      <c r="BB477" s="88"/>
      <c r="BC477" s="88"/>
      <c r="BD477" s="88"/>
      <c r="BE477" s="88"/>
      <c r="BF477" s="88"/>
      <c r="BG477" s="88"/>
    </row>
    <row r="478" spans="1:59" x14ac:dyDescent="0.25">
      <c r="A478" s="25">
        <v>176</v>
      </c>
      <c r="B478" s="9" t="s">
        <v>1002</v>
      </c>
      <c r="C478" s="9" t="s">
        <v>3163</v>
      </c>
      <c r="D478" s="9" t="s">
        <v>2280</v>
      </c>
      <c r="E478" s="9" t="s">
        <v>1010</v>
      </c>
      <c r="F478" s="14" t="s">
        <v>2908</v>
      </c>
      <c r="G478" s="9" t="s">
        <v>9</v>
      </c>
      <c r="H478" s="9" t="s">
        <v>37</v>
      </c>
      <c r="I478" s="9">
        <v>1</v>
      </c>
      <c r="J478" s="9">
        <v>184</v>
      </c>
      <c r="K478" s="9">
        <f t="shared" si="35"/>
        <v>1104</v>
      </c>
      <c r="L478" s="9">
        <f t="shared" si="36"/>
        <v>1040</v>
      </c>
      <c r="M478" s="48">
        <v>0.94202898550724634</v>
      </c>
      <c r="N478" s="9">
        <v>0</v>
      </c>
      <c r="O478" s="9">
        <v>184</v>
      </c>
      <c r="P478" s="9">
        <v>184</v>
      </c>
      <c r="Q478" s="9"/>
      <c r="R478" s="9"/>
      <c r="S478" s="9"/>
      <c r="T478" s="9"/>
      <c r="U478" s="55"/>
      <c r="V478" s="131">
        <f t="shared" si="38"/>
        <v>0.94202898550724634</v>
      </c>
      <c r="W478" s="125">
        <v>0.96199999999999997</v>
      </c>
      <c r="X478" s="14">
        <v>0.95199999999999996</v>
      </c>
      <c r="Y478" s="9">
        <v>166</v>
      </c>
      <c r="Z478" s="9">
        <v>169</v>
      </c>
      <c r="AA478" s="9">
        <v>170</v>
      </c>
      <c r="AB478" s="9">
        <v>176</v>
      </c>
      <c r="AC478" s="9">
        <v>180</v>
      </c>
      <c r="AD478" s="9">
        <v>179</v>
      </c>
      <c r="AE478" s="9" t="s">
        <v>666</v>
      </c>
      <c r="AF478" s="26"/>
      <c r="AG478" s="56">
        <v>27.638999999999999</v>
      </c>
      <c r="AH478" s="9">
        <v>-80.468900000000005</v>
      </c>
      <c r="AI478" s="88"/>
      <c r="AJ478" s="88"/>
      <c r="AK478" s="88"/>
      <c r="AL478" s="88"/>
      <c r="AM478" s="88"/>
      <c r="AN478" s="88"/>
      <c r="AO478" s="88"/>
      <c r="AP478" s="88"/>
      <c r="AQ478" s="88"/>
      <c r="AR478" s="88"/>
      <c r="AS478" s="88"/>
      <c r="AT478" s="88"/>
      <c r="AU478" s="88"/>
      <c r="AV478" s="88"/>
      <c r="AW478" s="88"/>
      <c r="AX478" s="88"/>
      <c r="AY478" s="88"/>
      <c r="AZ478" s="88"/>
      <c r="BA478" s="88"/>
      <c r="BB478" s="88"/>
      <c r="BC478" s="88"/>
      <c r="BD478" s="88"/>
      <c r="BE478" s="88"/>
      <c r="BF478" s="88"/>
      <c r="BG478" s="88"/>
    </row>
    <row r="479" spans="1:59" x14ac:dyDescent="0.25">
      <c r="A479" s="25">
        <v>696</v>
      </c>
      <c r="B479" s="9" t="s">
        <v>1002</v>
      </c>
      <c r="C479" s="9" t="s">
        <v>3163</v>
      </c>
      <c r="D479" s="9" t="s">
        <v>2280</v>
      </c>
      <c r="E479" s="9" t="s">
        <v>1020</v>
      </c>
      <c r="F479" s="14" t="s">
        <v>3014</v>
      </c>
      <c r="G479" s="9" t="s">
        <v>9</v>
      </c>
      <c r="H479" s="9" t="s">
        <v>37</v>
      </c>
      <c r="I479" s="9">
        <v>1</v>
      </c>
      <c r="J479" s="9">
        <v>144</v>
      </c>
      <c r="K479" s="9">
        <f t="shared" si="35"/>
        <v>864</v>
      </c>
      <c r="L479" s="9">
        <f t="shared" si="36"/>
        <v>864</v>
      </c>
      <c r="M479" s="48">
        <v>1</v>
      </c>
      <c r="N479" s="9">
        <v>0</v>
      </c>
      <c r="O479" s="9">
        <v>144</v>
      </c>
      <c r="P479" s="9">
        <v>117</v>
      </c>
      <c r="Q479" s="9">
        <v>27</v>
      </c>
      <c r="R479" s="9"/>
      <c r="S479" s="9"/>
      <c r="T479" s="9"/>
      <c r="U479" s="55"/>
      <c r="V479" s="131">
        <f t="shared" si="38"/>
        <v>1</v>
      </c>
      <c r="W479" s="125">
        <v>1</v>
      </c>
      <c r="X479" s="14">
        <v>0.99880000000000002</v>
      </c>
      <c r="Y479" s="9">
        <v>144</v>
      </c>
      <c r="Z479" s="9">
        <v>144</v>
      </c>
      <c r="AA479" s="9">
        <v>144</v>
      </c>
      <c r="AB479" s="9">
        <v>144</v>
      </c>
      <c r="AC479" s="9">
        <v>144</v>
      </c>
      <c r="AD479" s="9">
        <v>144</v>
      </c>
      <c r="AE479" s="9" t="s">
        <v>1022</v>
      </c>
      <c r="AF479" s="26"/>
      <c r="AG479" s="56">
        <v>27.610800000000001</v>
      </c>
      <c r="AH479" s="9">
        <v>-80.381299999999996</v>
      </c>
      <c r="AI479" s="88"/>
      <c r="AJ479" s="88"/>
      <c r="AK479" s="88"/>
      <c r="AL479" s="88"/>
      <c r="AM479" s="88"/>
      <c r="AN479" s="88"/>
      <c r="AO479" s="88"/>
      <c r="AP479" s="88"/>
      <c r="AQ479" s="88"/>
      <c r="AR479" s="88"/>
      <c r="AS479" s="88"/>
      <c r="AT479" s="88"/>
      <c r="AU479" s="88"/>
      <c r="AV479" s="88"/>
      <c r="AW479" s="88"/>
      <c r="AX479" s="88"/>
      <c r="AY479" s="88"/>
      <c r="AZ479" s="88"/>
      <c r="BA479" s="88"/>
      <c r="BB479" s="88"/>
      <c r="BC479" s="88"/>
      <c r="BD479" s="88"/>
      <c r="BE479" s="88"/>
      <c r="BF479" s="88"/>
      <c r="BG479" s="88"/>
    </row>
    <row r="480" spans="1:59" x14ac:dyDescent="0.25">
      <c r="A480" s="25">
        <v>834</v>
      </c>
      <c r="B480" s="9" t="s">
        <v>1002</v>
      </c>
      <c r="C480" s="9" t="s">
        <v>3163</v>
      </c>
      <c r="D480" s="9" t="s">
        <v>2280</v>
      </c>
      <c r="E480" s="9" t="s">
        <v>1025</v>
      </c>
      <c r="F480" s="14" t="s">
        <v>2808</v>
      </c>
      <c r="G480" s="9" t="s">
        <v>9</v>
      </c>
      <c r="H480" s="9" t="s">
        <v>37</v>
      </c>
      <c r="I480" s="9">
        <v>1</v>
      </c>
      <c r="J480" s="9">
        <v>36</v>
      </c>
      <c r="K480" s="9">
        <f t="shared" si="35"/>
        <v>216</v>
      </c>
      <c r="L480" s="9">
        <f t="shared" si="36"/>
        <v>201</v>
      </c>
      <c r="M480" s="48">
        <v>0.93055555555555558</v>
      </c>
      <c r="N480" s="9">
        <v>0</v>
      </c>
      <c r="O480" s="9">
        <v>36</v>
      </c>
      <c r="P480" s="9">
        <v>36</v>
      </c>
      <c r="Q480" s="9"/>
      <c r="R480" s="9"/>
      <c r="S480" s="9"/>
      <c r="T480" s="9"/>
      <c r="U480" s="55"/>
      <c r="V480" s="131">
        <f t="shared" si="38"/>
        <v>0.93055555555555558</v>
      </c>
      <c r="W480" s="125">
        <v>0.94440000000000002</v>
      </c>
      <c r="X480" s="14">
        <v>0.91200000000000003</v>
      </c>
      <c r="Y480" s="9">
        <v>34</v>
      </c>
      <c r="Z480" s="9">
        <v>34</v>
      </c>
      <c r="AA480" s="9">
        <v>33</v>
      </c>
      <c r="AB480" s="9">
        <v>33</v>
      </c>
      <c r="AC480" s="9">
        <v>33</v>
      </c>
      <c r="AD480" s="9">
        <v>34</v>
      </c>
      <c r="AE480" s="9" t="s">
        <v>715</v>
      </c>
      <c r="AF480" s="26">
        <v>35</v>
      </c>
      <c r="AG480" s="56">
        <v>27.676300000000001</v>
      </c>
      <c r="AH480" s="9">
        <v>-80.426100000000005</v>
      </c>
      <c r="AI480" s="88"/>
      <c r="AJ480" s="88"/>
      <c r="AK480" s="88"/>
      <c r="AL480" s="88"/>
      <c r="AM480" s="88"/>
      <c r="AN480" s="88"/>
      <c r="AO480" s="88"/>
      <c r="AP480" s="88"/>
      <c r="AQ480" s="88"/>
      <c r="AR480" s="88"/>
      <c r="AS480" s="88"/>
      <c r="AT480" s="88"/>
      <c r="AU480" s="88"/>
      <c r="AV480" s="88"/>
      <c r="AW480" s="88"/>
      <c r="AX480" s="88"/>
      <c r="AY480" s="88"/>
      <c r="AZ480" s="88"/>
      <c r="BA480" s="88"/>
      <c r="BB480" s="88"/>
      <c r="BC480" s="88"/>
      <c r="BD480" s="88"/>
      <c r="BE480" s="88"/>
      <c r="BF480" s="88"/>
      <c r="BG480" s="88"/>
    </row>
    <row r="481" spans="1:59" x14ac:dyDescent="0.25">
      <c r="A481" s="25">
        <v>1780</v>
      </c>
      <c r="B481" s="9" t="s">
        <v>1002</v>
      </c>
      <c r="C481" s="9" t="s">
        <v>3164</v>
      </c>
      <c r="D481" s="9" t="s">
        <v>2282</v>
      </c>
      <c r="E481" s="9" t="s">
        <v>1008</v>
      </c>
      <c r="F481" s="14" t="s">
        <v>2886</v>
      </c>
      <c r="G481" s="9" t="s">
        <v>10</v>
      </c>
      <c r="H481" s="9" t="s">
        <v>37</v>
      </c>
      <c r="I481" s="9">
        <v>1</v>
      </c>
      <c r="J481" s="9">
        <v>116</v>
      </c>
      <c r="K481" s="9">
        <f t="shared" si="35"/>
        <v>696</v>
      </c>
      <c r="L481" s="9">
        <f t="shared" si="36"/>
        <v>614</v>
      </c>
      <c r="M481" s="48">
        <v>0.88218390804597702</v>
      </c>
      <c r="N481" s="9">
        <v>0</v>
      </c>
      <c r="O481" s="9">
        <v>116</v>
      </c>
      <c r="P481" s="9"/>
      <c r="Q481" s="9">
        <v>116</v>
      </c>
      <c r="R481" s="9"/>
      <c r="S481" s="9"/>
      <c r="T481" s="9"/>
      <c r="U481" s="55"/>
      <c r="V481" s="131">
        <f t="shared" si="38"/>
        <v>0.88218390804597702</v>
      </c>
      <c r="W481" s="125">
        <v>0.9899</v>
      </c>
      <c r="X481" s="14">
        <v>0.93820000000000003</v>
      </c>
      <c r="Y481" s="9">
        <v>106</v>
      </c>
      <c r="Z481" s="9">
        <v>105</v>
      </c>
      <c r="AA481" s="9">
        <v>102</v>
      </c>
      <c r="AB481" s="9">
        <v>100</v>
      </c>
      <c r="AC481" s="9">
        <v>98</v>
      </c>
      <c r="AD481" s="9">
        <v>103</v>
      </c>
      <c r="AE481" s="9" t="s">
        <v>471</v>
      </c>
      <c r="AF481" s="26">
        <v>56</v>
      </c>
      <c r="AG481" s="56">
        <v>27.674499999999998</v>
      </c>
      <c r="AH481" s="9">
        <v>-80.427300000000002</v>
      </c>
      <c r="AI481" s="88"/>
      <c r="AJ481" s="88"/>
      <c r="AK481" s="88"/>
      <c r="AL481" s="88"/>
      <c r="AM481" s="88"/>
      <c r="AN481" s="88"/>
      <c r="AO481" s="88"/>
      <c r="AP481" s="88"/>
      <c r="AQ481" s="88"/>
      <c r="AR481" s="88"/>
      <c r="AS481" s="88"/>
      <c r="AT481" s="88"/>
      <c r="AU481" s="88"/>
      <c r="AV481" s="88"/>
      <c r="AW481" s="88"/>
      <c r="AX481" s="88"/>
      <c r="AY481" s="88"/>
      <c r="AZ481" s="88"/>
      <c r="BA481" s="88"/>
      <c r="BB481" s="88"/>
      <c r="BC481" s="88"/>
      <c r="BD481" s="88"/>
      <c r="BE481" s="88"/>
      <c r="BF481" s="88"/>
      <c r="BG481" s="88"/>
    </row>
    <row r="482" spans="1:59" x14ac:dyDescent="0.25">
      <c r="A482" s="25">
        <v>383</v>
      </c>
      <c r="B482" s="9" t="s">
        <v>1002</v>
      </c>
      <c r="C482" s="9" t="s">
        <v>3164</v>
      </c>
      <c r="D482" s="9" t="s">
        <v>2282</v>
      </c>
      <c r="E482" s="9" t="s">
        <v>1002</v>
      </c>
      <c r="F482" s="14" t="s">
        <v>2655</v>
      </c>
      <c r="G482" s="9" t="s">
        <v>10</v>
      </c>
      <c r="H482" s="9" t="s">
        <v>37</v>
      </c>
      <c r="I482" s="9">
        <v>1</v>
      </c>
      <c r="J482" s="9">
        <v>180</v>
      </c>
      <c r="K482" s="9">
        <f t="shared" si="35"/>
        <v>1080</v>
      </c>
      <c r="L482" s="9">
        <f t="shared" si="36"/>
        <v>1080</v>
      </c>
      <c r="M482" s="48">
        <v>1</v>
      </c>
      <c r="N482" s="9">
        <v>0</v>
      </c>
      <c r="O482" s="9">
        <v>180</v>
      </c>
      <c r="P482" s="9"/>
      <c r="Q482" s="9">
        <v>180</v>
      </c>
      <c r="R482" s="9"/>
      <c r="S482" s="9"/>
      <c r="T482" s="9"/>
      <c r="U482" s="55"/>
      <c r="V482" s="131">
        <f t="shared" si="38"/>
        <v>1</v>
      </c>
      <c r="W482" s="125">
        <v>0.99809999999999999</v>
      </c>
      <c r="X482" s="14">
        <v>0.99809999999999999</v>
      </c>
      <c r="Y482" s="9">
        <v>180</v>
      </c>
      <c r="Z482" s="9">
        <v>180</v>
      </c>
      <c r="AA482" s="9">
        <v>180</v>
      </c>
      <c r="AB482" s="9">
        <v>180</v>
      </c>
      <c r="AC482" s="9">
        <v>180</v>
      </c>
      <c r="AD482" s="9">
        <v>180</v>
      </c>
      <c r="AE482" s="9" t="s">
        <v>1009</v>
      </c>
      <c r="AF482" s="26"/>
      <c r="AG482" s="56">
        <v>27.625800000000002</v>
      </c>
      <c r="AH482" s="9">
        <v>-80.380399999999995</v>
      </c>
      <c r="AI482" s="88"/>
      <c r="AJ482" s="88"/>
      <c r="AK482" s="88"/>
      <c r="AL482" s="88"/>
      <c r="AM482" s="88"/>
      <c r="AN482" s="88"/>
      <c r="AO482" s="88"/>
      <c r="AP482" s="88"/>
      <c r="AQ482" s="88"/>
      <c r="AR482" s="88"/>
      <c r="AS482" s="88"/>
      <c r="AT482" s="88"/>
      <c r="AU482" s="88"/>
      <c r="AV482" s="88"/>
      <c r="AW482" s="88"/>
      <c r="AX482" s="88"/>
      <c r="AY482" s="88"/>
      <c r="AZ482" s="88"/>
      <c r="BA482" s="88"/>
      <c r="BB482" s="88"/>
      <c r="BC482" s="88"/>
      <c r="BD482" s="88"/>
      <c r="BE482" s="88"/>
      <c r="BF482" s="88"/>
      <c r="BG482" s="88"/>
    </row>
    <row r="483" spans="1:59" x14ac:dyDescent="0.25">
      <c r="A483" s="25">
        <v>1024</v>
      </c>
      <c r="B483" s="9" t="s">
        <v>1002</v>
      </c>
      <c r="C483" s="9" t="s">
        <v>3164</v>
      </c>
      <c r="D483" s="9" t="s">
        <v>2282</v>
      </c>
      <c r="E483" s="9" t="s">
        <v>1011</v>
      </c>
      <c r="F483" s="14" t="s">
        <v>2916</v>
      </c>
      <c r="G483" s="9" t="s">
        <v>10</v>
      </c>
      <c r="H483" s="9" t="s">
        <v>37</v>
      </c>
      <c r="I483" s="9">
        <v>1</v>
      </c>
      <c r="J483" s="9">
        <v>259</v>
      </c>
      <c r="K483" s="9">
        <f t="shared" si="35"/>
        <v>1554</v>
      </c>
      <c r="L483" s="9">
        <f t="shared" si="36"/>
        <v>1487</v>
      </c>
      <c r="M483" s="48">
        <v>0.9568854568854569</v>
      </c>
      <c r="N483" s="9">
        <v>0</v>
      </c>
      <c r="O483" s="9">
        <v>259</v>
      </c>
      <c r="P483" s="9"/>
      <c r="Q483" s="9">
        <v>259</v>
      </c>
      <c r="R483" s="9"/>
      <c r="S483" s="9"/>
      <c r="T483" s="9"/>
      <c r="U483" s="55"/>
      <c r="V483" s="131">
        <f t="shared" si="38"/>
        <v>0.9568854568854569</v>
      </c>
      <c r="W483" s="125">
        <v>0.94850000000000001</v>
      </c>
      <c r="X483" s="14">
        <v>0.97489999999999999</v>
      </c>
      <c r="Y483" s="9">
        <v>247</v>
      </c>
      <c r="Z483" s="9">
        <v>247</v>
      </c>
      <c r="AA483" s="9">
        <v>247</v>
      </c>
      <c r="AB483" s="9">
        <v>248</v>
      </c>
      <c r="AC483" s="9">
        <v>247</v>
      </c>
      <c r="AD483" s="9">
        <v>251</v>
      </c>
      <c r="AE483" s="9" t="s">
        <v>234</v>
      </c>
      <c r="AF483" s="26"/>
      <c r="AG483" s="56">
        <v>27.625299999999999</v>
      </c>
      <c r="AH483" s="9">
        <v>-80.380799999999994</v>
      </c>
      <c r="AI483" s="88"/>
      <c r="AJ483" s="88"/>
      <c r="AK483" s="88"/>
      <c r="AL483" s="88"/>
      <c r="AM483" s="88"/>
      <c r="AN483" s="88"/>
      <c r="AO483" s="88"/>
      <c r="AP483" s="88"/>
      <c r="AQ483" s="88"/>
      <c r="AR483" s="88"/>
      <c r="AS483" s="88"/>
      <c r="AT483" s="88"/>
      <c r="AU483" s="88"/>
      <c r="AV483" s="88"/>
      <c r="AW483" s="88"/>
      <c r="AX483" s="88"/>
      <c r="AY483" s="88"/>
      <c r="AZ483" s="88"/>
      <c r="BA483" s="88"/>
      <c r="BB483" s="88"/>
      <c r="BC483" s="88"/>
      <c r="BD483" s="88"/>
      <c r="BE483" s="88"/>
      <c r="BF483" s="88"/>
      <c r="BG483" s="88"/>
    </row>
    <row r="484" spans="1:59" x14ac:dyDescent="0.25">
      <c r="A484" s="25">
        <v>1315</v>
      </c>
      <c r="B484" s="9" t="s">
        <v>1002</v>
      </c>
      <c r="C484" s="9" t="s">
        <v>3164</v>
      </c>
      <c r="D484" s="9" t="s">
        <v>2282</v>
      </c>
      <c r="E484" s="9" t="s">
        <v>1013</v>
      </c>
      <c r="F484" s="14" t="s">
        <v>2650</v>
      </c>
      <c r="G484" s="9" t="s">
        <v>10</v>
      </c>
      <c r="H484" s="9" t="s">
        <v>37</v>
      </c>
      <c r="I484" s="9">
        <v>1</v>
      </c>
      <c r="J484" s="9">
        <v>150</v>
      </c>
      <c r="K484" s="9">
        <f t="shared" si="35"/>
        <v>900</v>
      </c>
      <c r="L484" s="9">
        <f t="shared" si="36"/>
        <v>884</v>
      </c>
      <c r="M484" s="48">
        <v>0.98222222222222222</v>
      </c>
      <c r="N484" s="9">
        <v>0</v>
      </c>
      <c r="O484" s="9">
        <v>150</v>
      </c>
      <c r="P484" s="9"/>
      <c r="Q484" s="9">
        <v>150</v>
      </c>
      <c r="R484" s="9"/>
      <c r="S484" s="9"/>
      <c r="T484" s="9"/>
      <c r="U484" s="55"/>
      <c r="V484" s="131">
        <f t="shared" si="38"/>
        <v>0.98222222222222222</v>
      </c>
      <c r="W484" s="125">
        <v>0.99560000000000004</v>
      </c>
      <c r="X484" s="14">
        <v>0.98129999999999995</v>
      </c>
      <c r="Y484" s="9">
        <v>149</v>
      </c>
      <c r="Z484" s="9">
        <v>148</v>
      </c>
      <c r="AA484" s="9">
        <v>146</v>
      </c>
      <c r="AB484" s="9">
        <v>148</v>
      </c>
      <c r="AC484" s="9">
        <v>146</v>
      </c>
      <c r="AD484" s="9">
        <v>147</v>
      </c>
      <c r="AE484" s="9" t="s">
        <v>85</v>
      </c>
      <c r="AF484" s="26"/>
      <c r="AG484" s="56">
        <v>27.8124</v>
      </c>
      <c r="AH484" s="9">
        <v>-80.469899999999996</v>
      </c>
      <c r="AI484" s="88"/>
      <c r="AJ484" s="88"/>
      <c r="AK484" s="88"/>
      <c r="AL484" s="88"/>
      <c r="AM484" s="88"/>
      <c r="AN484" s="88"/>
      <c r="AO484" s="88"/>
      <c r="AP484" s="88"/>
      <c r="AQ484" s="88"/>
      <c r="AR484" s="88"/>
      <c r="AS484" s="88"/>
      <c r="AT484" s="88"/>
      <c r="AU484" s="88"/>
      <c r="AV484" s="88"/>
      <c r="AW484" s="88"/>
      <c r="AX484" s="88"/>
      <c r="AY484" s="88"/>
      <c r="AZ484" s="88"/>
      <c r="BA484" s="88"/>
      <c r="BB484" s="88"/>
      <c r="BC484" s="88"/>
      <c r="BD484" s="88"/>
      <c r="BE484" s="88"/>
      <c r="BF484" s="88"/>
      <c r="BG484" s="88"/>
    </row>
    <row r="485" spans="1:59" x14ac:dyDescent="0.25">
      <c r="A485" s="25">
        <v>419</v>
      </c>
      <c r="B485" s="9" t="s">
        <v>1002</v>
      </c>
      <c r="C485" s="9" t="s">
        <v>3164</v>
      </c>
      <c r="D485" s="9" t="s">
        <v>2282</v>
      </c>
      <c r="E485" s="9" t="s">
        <v>1014</v>
      </c>
      <c r="F485" s="14" t="s">
        <v>2804</v>
      </c>
      <c r="G485" s="9" t="s">
        <v>10</v>
      </c>
      <c r="H485" s="9" t="s">
        <v>37</v>
      </c>
      <c r="I485" s="9">
        <v>1</v>
      </c>
      <c r="J485" s="9">
        <v>200</v>
      </c>
      <c r="K485" s="9">
        <f t="shared" si="35"/>
        <v>1200</v>
      </c>
      <c r="L485" s="9">
        <f t="shared" si="36"/>
        <v>1183</v>
      </c>
      <c r="M485" s="48">
        <v>0.98583333333333334</v>
      </c>
      <c r="N485" s="9">
        <v>0</v>
      </c>
      <c r="O485" s="9">
        <v>200</v>
      </c>
      <c r="P485" s="9"/>
      <c r="Q485" s="9">
        <v>200</v>
      </c>
      <c r="R485" s="9"/>
      <c r="S485" s="9"/>
      <c r="T485" s="9"/>
      <c r="U485" s="55"/>
      <c r="V485" s="131">
        <f t="shared" si="38"/>
        <v>0.98583333333333334</v>
      </c>
      <c r="W485" s="125">
        <v>0.99170000000000003</v>
      </c>
      <c r="X485" s="14">
        <v>0.95499999999999996</v>
      </c>
      <c r="Y485" s="9">
        <v>200</v>
      </c>
      <c r="Z485" s="9">
        <v>196</v>
      </c>
      <c r="AA485" s="9">
        <v>197</v>
      </c>
      <c r="AB485" s="9">
        <v>197</v>
      </c>
      <c r="AC485" s="9">
        <v>195</v>
      </c>
      <c r="AD485" s="9">
        <v>198</v>
      </c>
      <c r="AE485" s="9" t="s">
        <v>958</v>
      </c>
      <c r="AF485" s="26"/>
      <c r="AG485" s="56">
        <v>27.616299999999999</v>
      </c>
      <c r="AH485" s="9">
        <v>-80.382999999999996</v>
      </c>
      <c r="AI485" s="88"/>
      <c r="AJ485" s="88"/>
      <c r="AK485" s="88"/>
      <c r="AL485" s="88"/>
      <c r="AM485" s="88"/>
      <c r="AN485" s="88"/>
      <c r="AO485" s="88"/>
      <c r="AP485" s="88"/>
      <c r="AQ485" s="88"/>
      <c r="AR485" s="88"/>
      <c r="AS485" s="88"/>
      <c r="AT485" s="88"/>
      <c r="AU485" s="88"/>
      <c r="AV485" s="88"/>
      <c r="AW485" s="88"/>
      <c r="AX485" s="88"/>
      <c r="AY485" s="88"/>
      <c r="AZ485" s="88"/>
      <c r="BA485" s="88"/>
      <c r="BB485" s="88"/>
      <c r="BC485" s="88"/>
      <c r="BD485" s="88"/>
      <c r="BE485" s="88"/>
      <c r="BF485" s="88"/>
      <c r="BG485" s="88"/>
    </row>
    <row r="486" spans="1:59" x14ac:dyDescent="0.25">
      <c r="A486" s="25">
        <v>1103</v>
      </c>
      <c r="B486" s="9" t="s">
        <v>1002</v>
      </c>
      <c r="C486" s="9" t="s">
        <v>3164</v>
      </c>
      <c r="D486" s="9" t="s">
        <v>2282</v>
      </c>
      <c r="E486" s="9" t="s">
        <v>1015</v>
      </c>
      <c r="F486" s="14" t="s">
        <v>3015</v>
      </c>
      <c r="G486" s="9" t="s">
        <v>10</v>
      </c>
      <c r="H486" s="9" t="s">
        <v>37</v>
      </c>
      <c r="I486" s="9">
        <v>1</v>
      </c>
      <c r="J486" s="9">
        <v>234</v>
      </c>
      <c r="K486" s="9">
        <f t="shared" si="35"/>
        <v>1404</v>
      </c>
      <c r="L486" s="9">
        <f t="shared" si="36"/>
        <v>1350</v>
      </c>
      <c r="M486" s="48">
        <v>0.96153846153846156</v>
      </c>
      <c r="N486" s="9">
        <v>0</v>
      </c>
      <c r="O486" s="9">
        <v>234</v>
      </c>
      <c r="P486" s="9"/>
      <c r="Q486" s="9">
        <v>234</v>
      </c>
      <c r="R486" s="9"/>
      <c r="S486" s="9"/>
      <c r="T486" s="9"/>
      <c r="U486" s="55"/>
      <c r="V486" s="131">
        <f t="shared" si="38"/>
        <v>0.96153846153846156</v>
      </c>
      <c r="W486" s="125">
        <v>0.91810000000000003</v>
      </c>
      <c r="X486" s="14">
        <v>0.9516</v>
      </c>
      <c r="Y486" s="9">
        <v>224</v>
      </c>
      <c r="Z486" s="9">
        <v>226</v>
      </c>
      <c r="AA486" s="9">
        <v>227</v>
      </c>
      <c r="AB486" s="9">
        <v>233</v>
      </c>
      <c r="AC486" s="9">
        <v>220</v>
      </c>
      <c r="AD486" s="9">
        <v>220</v>
      </c>
      <c r="AE486" s="9" t="s">
        <v>160</v>
      </c>
      <c r="AF486" s="26"/>
      <c r="AG486" s="56">
        <v>27.673500000000001</v>
      </c>
      <c r="AH486" s="9">
        <v>-80.402500000000003</v>
      </c>
      <c r="AI486" s="88"/>
      <c r="AJ486" s="88"/>
      <c r="AK486" s="88"/>
      <c r="AL486" s="88"/>
      <c r="AM486" s="88"/>
      <c r="AN486" s="88"/>
      <c r="AO486" s="88"/>
      <c r="AP486" s="88"/>
      <c r="AQ486" s="88"/>
      <c r="AR486" s="88"/>
      <c r="AS486" s="88"/>
      <c r="AT486" s="88"/>
      <c r="AU486" s="88"/>
      <c r="AV486" s="88"/>
      <c r="AW486" s="88"/>
      <c r="AX486" s="88"/>
      <c r="AY486" s="88"/>
      <c r="AZ486" s="88"/>
      <c r="BA486" s="88"/>
      <c r="BB486" s="88"/>
      <c r="BC486" s="88"/>
      <c r="BD486" s="88"/>
      <c r="BE486" s="88"/>
      <c r="BF486" s="88"/>
      <c r="BG486" s="88"/>
    </row>
    <row r="487" spans="1:59" x14ac:dyDescent="0.25">
      <c r="A487" s="25">
        <v>1003</v>
      </c>
      <c r="B487" s="9" t="s">
        <v>1002</v>
      </c>
      <c r="C487" s="9" t="s">
        <v>3164</v>
      </c>
      <c r="D487" s="9" t="s">
        <v>2282</v>
      </c>
      <c r="E487" s="9" t="s">
        <v>1017</v>
      </c>
      <c r="F487" s="14" t="s">
        <v>2689</v>
      </c>
      <c r="G487" s="9" t="s">
        <v>10</v>
      </c>
      <c r="H487" s="9" t="s">
        <v>37</v>
      </c>
      <c r="I487" s="9">
        <v>1</v>
      </c>
      <c r="J487" s="9">
        <v>176</v>
      </c>
      <c r="K487" s="9">
        <f t="shared" si="35"/>
        <v>1056</v>
      </c>
      <c r="L487" s="9">
        <f t="shared" si="36"/>
        <v>1008</v>
      </c>
      <c r="M487" s="48">
        <v>0.95454545454545459</v>
      </c>
      <c r="N487" s="9">
        <v>0</v>
      </c>
      <c r="O487" s="9">
        <v>176</v>
      </c>
      <c r="P487" s="9"/>
      <c r="Q487" s="9">
        <v>176</v>
      </c>
      <c r="R487" s="9"/>
      <c r="S487" s="9"/>
      <c r="T487" s="9">
        <v>5</v>
      </c>
      <c r="U487" s="55"/>
      <c r="V487" s="131">
        <f t="shared" si="38"/>
        <v>0.95454545454545459</v>
      </c>
      <c r="W487" s="125">
        <v>0.95079999999999998</v>
      </c>
      <c r="X487" s="14">
        <v>0.95640000000000003</v>
      </c>
      <c r="Y487" s="9">
        <v>172</v>
      </c>
      <c r="Z487" s="9">
        <v>170</v>
      </c>
      <c r="AA487" s="9">
        <v>168</v>
      </c>
      <c r="AB487" s="9">
        <v>168</v>
      </c>
      <c r="AC487" s="9">
        <v>163</v>
      </c>
      <c r="AD487" s="9">
        <v>167</v>
      </c>
      <c r="AE487" s="9" t="s">
        <v>1019</v>
      </c>
      <c r="AF487" s="26"/>
      <c r="AG487" s="56">
        <v>27.586600000000001</v>
      </c>
      <c r="AH487" s="9">
        <v>-80.409199999999998</v>
      </c>
      <c r="AI487" s="88"/>
      <c r="AJ487" s="88"/>
      <c r="AK487" s="88"/>
      <c r="AL487" s="88"/>
      <c r="AM487" s="88"/>
      <c r="AN487" s="88"/>
      <c r="AO487" s="88"/>
      <c r="AP487" s="88"/>
      <c r="AQ487" s="88"/>
      <c r="AR487" s="88"/>
      <c r="AS487" s="88"/>
      <c r="AT487" s="88"/>
      <c r="AU487" s="88"/>
      <c r="AV487" s="88"/>
      <c r="AW487" s="88"/>
      <c r="AX487" s="88"/>
      <c r="AY487" s="88"/>
      <c r="AZ487" s="88"/>
      <c r="BA487" s="88"/>
      <c r="BB487" s="88"/>
      <c r="BC487" s="88"/>
      <c r="BD487" s="88"/>
      <c r="BE487" s="88"/>
      <c r="BF487" s="88"/>
      <c r="BG487" s="88"/>
    </row>
    <row r="488" spans="1:59" x14ac:dyDescent="0.25">
      <c r="A488" s="25">
        <v>1392</v>
      </c>
      <c r="B488" s="9" t="s">
        <v>1002</v>
      </c>
      <c r="C488" s="9" t="s">
        <v>3164</v>
      </c>
      <c r="D488" s="9" t="s">
        <v>2282</v>
      </c>
      <c r="E488" s="9" t="s">
        <v>1027</v>
      </c>
      <c r="F488" s="14" t="s">
        <v>2663</v>
      </c>
      <c r="G488" s="9" t="s">
        <v>10</v>
      </c>
      <c r="H488" s="9" t="s">
        <v>37</v>
      </c>
      <c r="I488" s="9">
        <v>1</v>
      </c>
      <c r="J488" s="9">
        <v>96</v>
      </c>
      <c r="K488" s="9">
        <f t="shared" si="35"/>
        <v>576</v>
      </c>
      <c r="L488" s="9">
        <f t="shared" si="36"/>
        <v>569</v>
      </c>
      <c r="M488" s="48">
        <v>0.98784722222222221</v>
      </c>
      <c r="N488" s="9">
        <v>0</v>
      </c>
      <c r="O488" s="9">
        <v>96</v>
      </c>
      <c r="P488" s="9"/>
      <c r="Q488" s="9">
        <v>96</v>
      </c>
      <c r="R488" s="9"/>
      <c r="S488" s="9"/>
      <c r="T488" s="9"/>
      <c r="U488" s="55"/>
      <c r="V488" s="131">
        <f t="shared" si="38"/>
        <v>0.98784722222222221</v>
      </c>
      <c r="W488" s="125">
        <v>0.97399999999999998</v>
      </c>
      <c r="X488" s="14">
        <v>0.95830000000000004</v>
      </c>
      <c r="Y488" s="9">
        <v>93</v>
      </c>
      <c r="Z488" s="9">
        <v>94</v>
      </c>
      <c r="AA488" s="9">
        <v>95</v>
      </c>
      <c r="AB488" s="9">
        <v>96</v>
      </c>
      <c r="AC488" s="9">
        <v>96</v>
      </c>
      <c r="AD488" s="9">
        <v>95</v>
      </c>
      <c r="AE488" s="9" t="s">
        <v>120</v>
      </c>
      <c r="AF488" s="26"/>
      <c r="AG488" s="56">
        <v>27.682200000000002</v>
      </c>
      <c r="AH488" s="9">
        <v>-80.424099999999996</v>
      </c>
      <c r="AI488" s="88"/>
      <c r="AJ488" s="88"/>
      <c r="AK488" s="88"/>
      <c r="AL488" s="88"/>
      <c r="AM488" s="88"/>
      <c r="AN488" s="88"/>
      <c r="AO488" s="88"/>
      <c r="AP488" s="88"/>
      <c r="AQ488" s="88"/>
      <c r="AR488" s="88"/>
      <c r="AS488" s="88"/>
      <c r="AT488" s="88"/>
      <c r="AU488" s="88"/>
      <c r="AV488" s="88"/>
      <c r="AW488" s="88"/>
      <c r="AX488" s="88"/>
      <c r="AY488" s="88"/>
      <c r="AZ488" s="88"/>
      <c r="BA488" s="88"/>
      <c r="BB488" s="88"/>
      <c r="BC488" s="88"/>
      <c r="BD488" s="88"/>
      <c r="BE488" s="88"/>
      <c r="BF488" s="88"/>
      <c r="BG488" s="88"/>
    </row>
    <row r="489" spans="1:59" x14ac:dyDescent="0.25">
      <c r="A489" s="25">
        <v>477</v>
      </c>
      <c r="B489" s="9" t="s">
        <v>1002</v>
      </c>
      <c r="C489" s="9" t="s">
        <v>3164</v>
      </c>
      <c r="D489" s="9" t="s">
        <v>2282</v>
      </c>
      <c r="E489" s="9" t="s">
        <v>1028</v>
      </c>
      <c r="F489" s="14" t="s">
        <v>2903</v>
      </c>
      <c r="G489" s="9" t="s">
        <v>10</v>
      </c>
      <c r="H489" s="9" t="s">
        <v>37</v>
      </c>
      <c r="I489" s="9">
        <v>1</v>
      </c>
      <c r="J489" s="9">
        <v>72</v>
      </c>
      <c r="K489" s="9">
        <f t="shared" si="35"/>
        <v>432</v>
      </c>
      <c r="L489" s="9">
        <f t="shared" si="36"/>
        <v>429</v>
      </c>
      <c r="M489" s="48">
        <v>0.99305555555555558</v>
      </c>
      <c r="N489" s="9">
        <v>0</v>
      </c>
      <c r="O489" s="9">
        <v>72</v>
      </c>
      <c r="P489" s="9"/>
      <c r="Q489" s="9">
        <v>72</v>
      </c>
      <c r="R489" s="9"/>
      <c r="S489" s="9"/>
      <c r="T489" s="9"/>
      <c r="U489" s="55"/>
      <c r="V489" s="131">
        <f t="shared" si="38"/>
        <v>0.99305555555555558</v>
      </c>
      <c r="W489" s="125">
        <v>0.92820000000000003</v>
      </c>
      <c r="X489" s="14">
        <v>0.96060000000000001</v>
      </c>
      <c r="Y489" s="9">
        <v>71</v>
      </c>
      <c r="Z489" s="9">
        <v>71</v>
      </c>
      <c r="AA489" s="9">
        <v>71</v>
      </c>
      <c r="AB489" s="9">
        <v>72</v>
      </c>
      <c r="AC489" s="9">
        <v>72</v>
      </c>
      <c r="AD489" s="9">
        <v>72</v>
      </c>
      <c r="AE489" s="9" t="s">
        <v>120</v>
      </c>
      <c r="AF489" s="26"/>
      <c r="AG489" s="56">
        <v>27.680499999999999</v>
      </c>
      <c r="AH489" s="9">
        <v>-80.422899999999998</v>
      </c>
      <c r="AI489" s="88"/>
      <c r="AJ489" s="88"/>
      <c r="AK489" s="88"/>
      <c r="AL489" s="88"/>
      <c r="AM489" s="88"/>
      <c r="AN489" s="88"/>
      <c r="AO489" s="88"/>
      <c r="AP489" s="88"/>
      <c r="AQ489" s="88"/>
      <c r="AR489" s="88"/>
      <c r="AS489" s="88"/>
      <c r="AT489" s="88"/>
      <c r="AU489" s="88"/>
      <c r="AV489" s="88"/>
      <c r="AW489" s="88"/>
      <c r="AX489" s="88"/>
      <c r="AY489" s="88"/>
      <c r="AZ489" s="88"/>
      <c r="BA489" s="88"/>
      <c r="BB489" s="88"/>
      <c r="BC489" s="88"/>
      <c r="BD489" s="88"/>
      <c r="BE489" s="88"/>
      <c r="BF489" s="88"/>
      <c r="BG489" s="88"/>
    </row>
    <row r="490" spans="1:59" x14ac:dyDescent="0.25">
      <c r="A490" s="25">
        <v>1194</v>
      </c>
      <c r="B490" s="9" t="s">
        <v>1002</v>
      </c>
      <c r="C490" s="9" t="s">
        <v>3165</v>
      </c>
      <c r="D490" s="9" t="s">
        <v>2288</v>
      </c>
      <c r="E490" s="9" t="s">
        <v>1023</v>
      </c>
      <c r="F490" s="14" t="s">
        <v>2740</v>
      </c>
      <c r="G490" s="9" t="s">
        <v>499</v>
      </c>
      <c r="H490" s="9" t="s">
        <v>37</v>
      </c>
      <c r="I490" s="9">
        <v>1</v>
      </c>
      <c r="J490" s="9">
        <v>160</v>
      </c>
      <c r="K490" s="9">
        <f t="shared" si="35"/>
        <v>960</v>
      </c>
      <c r="L490" s="9">
        <f t="shared" si="36"/>
        <v>877</v>
      </c>
      <c r="M490" s="48">
        <v>0.9135416666666667</v>
      </c>
      <c r="N490" s="9">
        <v>0</v>
      </c>
      <c r="O490" s="9">
        <v>160</v>
      </c>
      <c r="P490" s="9"/>
      <c r="Q490" s="9">
        <v>96</v>
      </c>
      <c r="R490" s="9">
        <v>64</v>
      </c>
      <c r="S490" s="9"/>
      <c r="T490" s="9"/>
      <c r="U490" s="55"/>
      <c r="V490" s="131">
        <f t="shared" si="38"/>
        <v>0.9135416666666667</v>
      </c>
      <c r="W490" s="125">
        <v>0.89380000000000004</v>
      </c>
      <c r="X490" s="14">
        <v>0.91769999999999996</v>
      </c>
      <c r="Y490" s="9">
        <v>150</v>
      </c>
      <c r="Z490" s="9">
        <v>142</v>
      </c>
      <c r="AA490" s="9">
        <v>144</v>
      </c>
      <c r="AB490" s="9">
        <v>146</v>
      </c>
      <c r="AC490" s="9">
        <v>147</v>
      </c>
      <c r="AD490" s="9">
        <v>148</v>
      </c>
      <c r="AE490" s="9" t="s">
        <v>317</v>
      </c>
      <c r="AF490" s="26"/>
      <c r="AG490" s="56">
        <v>27.770007</v>
      </c>
      <c r="AH490" s="9">
        <v>-80.591196999999994</v>
      </c>
      <c r="AI490" s="88"/>
      <c r="AJ490" s="88"/>
      <c r="AK490" s="88"/>
      <c r="AL490" s="88"/>
      <c r="AM490" s="88"/>
      <c r="AN490" s="88"/>
      <c r="AO490" s="88"/>
      <c r="AP490" s="88"/>
      <c r="AQ490" s="88"/>
      <c r="AR490" s="88"/>
      <c r="AS490" s="88"/>
      <c r="AT490" s="88"/>
      <c r="AU490" s="88"/>
      <c r="AV490" s="88"/>
      <c r="AW490" s="88"/>
      <c r="AX490" s="88"/>
      <c r="AY490" s="88"/>
      <c r="AZ490" s="88"/>
      <c r="BA490" s="88"/>
      <c r="BB490" s="88"/>
      <c r="BC490" s="88"/>
      <c r="BD490" s="88"/>
      <c r="BE490" s="88"/>
      <c r="BF490" s="88"/>
      <c r="BG490" s="88"/>
    </row>
    <row r="491" spans="1:59" x14ac:dyDescent="0.25">
      <c r="A491" s="25">
        <v>1611</v>
      </c>
      <c r="B491" s="9" t="s">
        <v>1002</v>
      </c>
      <c r="C491" s="9" t="s">
        <v>3165</v>
      </c>
      <c r="D491" s="9" t="s">
        <v>2288</v>
      </c>
      <c r="E491" s="9" t="s">
        <v>1024</v>
      </c>
      <c r="F491" s="14" t="s">
        <v>2653</v>
      </c>
      <c r="G491" s="9" t="s">
        <v>499</v>
      </c>
      <c r="H491" s="9" t="s">
        <v>37</v>
      </c>
      <c r="I491" s="9">
        <v>1</v>
      </c>
      <c r="J491" s="9">
        <v>80</v>
      </c>
      <c r="K491" s="9">
        <f t="shared" si="35"/>
        <v>480</v>
      </c>
      <c r="L491" s="9">
        <f t="shared" si="36"/>
        <v>414</v>
      </c>
      <c r="M491" s="48">
        <v>0.86250000000000004</v>
      </c>
      <c r="N491" s="9">
        <v>0</v>
      </c>
      <c r="O491" s="9">
        <v>80</v>
      </c>
      <c r="P491" s="9"/>
      <c r="Q491" s="9"/>
      <c r="R491" s="9">
        <v>80</v>
      </c>
      <c r="S491" s="9"/>
      <c r="T491" s="9"/>
      <c r="U491" s="55"/>
      <c r="V491" s="131">
        <f t="shared" si="38"/>
        <v>0.86250000000000004</v>
      </c>
      <c r="W491" s="125">
        <v>0.87709999999999999</v>
      </c>
      <c r="X491" s="14">
        <v>0.95209999999999995</v>
      </c>
      <c r="Y491" s="9">
        <v>70</v>
      </c>
      <c r="Z491" s="9">
        <v>74</v>
      </c>
      <c r="AA491" s="9">
        <v>71</v>
      </c>
      <c r="AB491" s="9">
        <v>69</v>
      </c>
      <c r="AC491" s="9">
        <v>67</v>
      </c>
      <c r="AD491" s="9">
        <v>63</v>
      </c>
      <c r="AE491" s="9" t="s">
        <v>317</v>
      </c>
      <c r="AF491" s="26"/>
      <c r="AG491" s="56">
        <v>27.7712</v>
      </c>
      <c r="AH491" s="9">
        <v>-80.593100000000007</v>
      </c>
      <c r="AI491" s="88"/>
      <c r="AJ491" s="88"/>
      <c r="AK491" s="88"/>
      <c r="AL491" s="88"/>
      <c r="AM491" s="88"/>
      <c r="AN491" s="88"/>
      <c r="AO491" s="88"/>
      <c r="AP491" s="88"/>
      <c r="AQ491" s="88"/>
      <c r="AR491" s="88"/>
      <c r="AS491" s="88"/>
      <c r="AT491" s="88"/>
      <c r="AU491" s="88"/>
      <c r="AV491" s="88"/>
      <c r="AW491" s="88"/>
      <c r="AX491" s="88"/>
      <c r="AY491" s="88"/>
      <c r="AZ491" s="88"/>
      <c r="BA491" s="88"/>
      <c r="BB491" s="88"/>
      <c r="BC491" s="88"/>
      <c r="BD491" s="88"/>
      <c r="BE491" s="88"/>
      <c r="BF491" s="88"/>
      <c r="BG491" s="88"/>
    </row>
    <row r="492" spans="1:59" ht="13.8" thickBot="1" x14ac:dyDescent="0.3">
      <c r="A492" s="40">
        <v>1105</v>
      </c>
      <c r="B492" s="34" t="s">
        <v>1002</v>
      </c>
      <c r="C492" s="9" t="s">
        <v>3166</v>
      </c>
      <c r="D492" s="9" t="s">
        <v>2289</v>
      </c>
      <c r="E492" s="34" t="s">
        <v>1029</v>
      </c>
      <c r="F492" s="17" t="s">
        <v>3007</v>
      </c>
      <c r="G492" s="34" t="s">
        <v>503</v>
      </c>
      <c r="H492" s="34" t="s">
        <v>37</v>
      </c>
      <c r="I492" s="34">
        <v>1</v>
      </c>
      <c r="J492" s="34">
        <v>71</v>
      </c>
      <c r="K492" s="34">
        <f t="shared" si="35"/>
        <v>426</v>
      </c>
      <c r="L492" s="34">
        <f t="shared" si="36"/>
        <v>410</v>
      </c>
      <c r="M492" s="79">
        <v>0.96244131455399062</v>
      </c>
      <c r="N492" s="34">
        <v>1</v>
      </c>
      <c r="O492" s="34">
        <v>70</v>
      </c>
      <c r="P492" s="34"/>
      <c r="Q492" s="34"/>
      <c r="R492" s="34">
        <v>70</v>
      </c>
      <c r="S492" s="34"/>
      <c r="T492" s="34"/>
      <c r="U492" s="112"/>
      <c r="V492" s="132">
        <f t="shared" si="38"/>
        <v>0.96244131455399062</v>
      </c>
      <c r="W492" s="126">
        <v>0.96479999999999999</v>
      </c>
      <c r="X492" s="17">
        <v>0.94599999999999995</v>
      </c>
      <c r="Y492" s="34">
        <v>68</v>
      </c>
      <c r="Z492" s="34">
        <v>68</v>
      </c>
      <c r="AA492" s="34">
        <v>70</v>
      </c>
      <c r="AB492" s="34">
        <v>70</v>
      </c>
      <c r="AC492" s="34">
        <v>68</v>
      </c>
      <c r="AD492" s="34">
        <v>66</v>
      </c>
      <c r="AE492" s="34" t="s">
        <v>465</v>
      </c>
      <c r="AF492" s="41">
        <v>53</v>
      </c>
      <c r="AG492" s="56">
        <v>27.7744</v>
      </c>
      <c r="AH492" s="9">
        <v>-80.592399999999998</v>
      </c>
      <c r="AI492" s="88"/>
      <c r="AJ492" s="88"/>
      <c r="AK492" s="88"/>
      <c r="AL492" s="88"/>
      <c r="AM492" s="88"/>
      <c r="AN492" s="88"/>
      <c r="AO492" s="88"/>
      <c r="AP492" s="88"/>
      <c r="AQ492" s="88"/>
      <c r="AR492" s="88"/>
      <c r="AS492" s="88"/>
      <c r="AT492" s="88"/>
      <c r="AU492" s="88"/>
      <c r="AV492" s="88"/>
      <c r="AW492" s="88"/>
      <c r="AX492" s="88"/>
      <c r="AY492" s="88"/>
      <c r="AZ492" s="88"/>
      <c r="BA492" s="88"/>
      <c r="BB492" s="88"/>
      <c r="BC492" s="88"/>
      <c r="BD492" s="88"/>
      <c r="BE492" s="88"/>
      <c r="BF492" s="88"/>
      <c r="BG492" s="88"/>
    </row>
    <row r="493" spans="1:59" ht="13.8" thickTop="1" x14ac:dyDescent="0.25">
      <c r="A493" s="103">
        <v>339</v>
      </c>
      <c r="B493" s="89" t="s">
        <v>1030</v>
      </c>
      <c r="C493" s="9" t="s">
        <v>3167</v>
      </c>
      <c r="D493" s="9" t="s">
        <v>2286</v>
      </c>
      <c r="E493" s="89" t="s">
        <v>1038</v>
      </c>
      <c r="F493" s="90" t="s">
        <v>2649</v>
      </c>
      <c r="G493" s="89" t="s">
        <v>194</v>
      </c>
      <c r="H493" s="89" t="s">
        <v>37</v>
      </c>
      <c r="I493" s="89">
        <v>1</v>
      </c>
      <c r="J493" s="89">
        <v>76</v>
      </c>
      <c r="K493" s="89">
        <f t="shared" si="35"/>
        <v>456</v>
      </c>
      <c r="L493" s="89">
        <f t="shared" si="36"/>
        <v>415</v>
      </c>
      <c r="M493" s="91">
        <v>0.92982456140350878</v>
      </c>
      <c r="N493" s="89">
        <v>9</v>
      </c>
      <c r="O493" s="89">
        <v>67</v>
      </c>
      <c r="P493" s="89">
        <v>61</v>
      </c>
      <c r="Q493" s="89">
        <v>6</v>
      </c>
      <c r="R493" s="89"/>
      <c r="S493" s="89"/>
      <c r="T493" s="89"/>
      <c r="U493" s="119"/>
      <c r="V493" s="133">
        <f t="shared" si="38"/>
        <v>0.91008771929824561</v>
      </c>
      <c r="W493" s="127">
        <v>0.9254</v>
      </c>
      <c r="X493" s="90">
        <v>0.90569999999999995</v>
      </c>
      <c r="Y493" s="89">
        <v>66</v>
      </c>
      <c r="Z493" s="89">
        <v>68</v>
      </c>
      <c r="AA493" s="89">
        <v>69</v>
      </c>
      <c r="AB493" s="89">
        <v>71</v>
      </c>
      <c r="AC493" s="89">
        <v>72</v>
      </c>
      <c r="AD493" s="89">
        <v>69</v>
      </c>
      <c r="AE493" s="89" t="s">
        <v>1039</v>
      </c>
      <c r="AF493" s="104"/>
      <c r="AG493" s="56">
        <v>30.712508</v>
      </c>
      <c r="AH493" s="9">
        <v>-84.920603999999997</v>
      </c>
      <c r="AI493" s="88"/>
      <c r="AJ493" s="88"/>
      <c r="AK493" s="88"/>
      <c r="AL493" s="88"/>
      <c r="AM493" s="88"/>
      <c r="AN493" s="88"/>
      <c r="AO493" s="88"/>
      <c r="AP493" s="88"/>
      <c r="AQ493" s="88"/>
      <c r="AR493" s="88"/>
      <c r="AS493" s="88"/>
      <c r="AT493" s="88"/>
      <c r="AU493" s="88"/>
      <c r="AV493" s="88"/>
      <c r="AW493" s="88"/>
      <c r="AX493" s="88"/>
      <c r="AY493" s="88"/>
      <c r="AZ493" s="88"/>
      <c r="BA493" s="88"/>
      <c r="BB493" s="88"/>
      <c r="BC493" s="88"/>
      <c r="BD493" s="88"/>
      <c r="BE493" s="88"/>
      <c r="BF493" s="88"/>
      <c r="BG493" s="88"/>
    </row>
    <row r="494" spans="1:59" x14ac:dyDescent="0.25">
      <c r="A494" s="25">
        <v>141</v>
      </c>
      <c r="B494" s="9" t="s">
        <v>1030</v>
      </c>
      <c r="C494" s="9" t="s">
        <v>3168</v>
      </c>
      <c r="D494" s="9" t="s">
        <v>2282</v>
      </c>
      <c r="E494" s="9" t="s">
        <v>1031</v>
      </c>
      <c r="F494" s="14" t="s">
        <v>2661</v>
      </c>
      <c r="G494" s="9" t="s">
        <v>10</v>
      </c>
      <c r="H494" s="9" t="s">
        <v>37</v>
      </c>
      <c r="I494" s="9">
        <v>1</v>
      </c>
      <c r="J494" s="9">
        <v>25</v>
      </c>
      <c r="K494" s="9">
        <f t="shared" si="35"/>
        <v>150</v>
      </c>
      <c r="L494" s="9">
        <f t="shared" si="36"/>
        <v>148</v>
      </c>
      <c r="M494" s="48">
        <v>0.98666666666666669</v>
      </c>
      <c r="N494" s="9">
        <v>0</v>
      </c>
      <c r="O494" s="9">
        <v>25</v>
      </c>
      <c r="P494" s="9"/>
      <c r="Q494" s="9">
        <v>25</v>
      </c>
      <c r="R494" s="9"/>
      <c r="S494" s="9"/>
      <c r="T494" s="9"/>
      <c r="U494" s="55"/>
      <c r="V494" s="131">
        <f t="shared" si="38"/>
        <v>0.98666666666666669</v>
      </c>
      <c r="W494" s="125">
        <v>0.96</v>
      </c>
      <c r="X494" s="14">
        <v>0.9667</v>
      </c>
      <c r="Y494" s="9">
        <v>25</v>
      </c>
      <c r="Z494" s="9">
        <v>25</v>
      </c>
      <c r="AA494" s="9">
        <v>25</v>
      </c>
      <c r="AB494" s="9">
        <v>25</v>
      </c>
      <c r="AC494" s="9">
        <v>25</v>
      </c>
      <c r="AD494" s="9">
        <v>23</v>
      </c>
      <c r="AE494" s="9" t="s">
        <v>1032</v>
      </c>
      <c r="AF494" s="26">
        <v>23</v>
      </c>
      <c r="AG494" s="56">
        <v>30.790099999999999</v>
      </c>
      <c r="AH494" s="9">
        <v>-85.368300000000005</v>
      </c>
      <c r="AI494" s="88"/>
      <c r="AJ494" s="88"/>
      <c r="AK494" s="88"/>
      <c r="AL494" s="88"/>
      <c r="AM494" s="88"/>
      <c r="AN494" s="88"/>
      <c r="AO494" s="88"/>
      <c r="AP494" s="88"/>
      <c r="AQ494" s="88"/>
      <c r="AR494" s="88"/>
      <c r="AS494" s="88"/>
      <c r="AT494" s="88"/>
      <c r="AU494" s="88"/>
      <c r="AV494" s="88"/>
      <c r="AW494" s="88"/>
      <c r="AX494" s="88"/>
      <c r="AY494" s="88"/>
      <c r="AZ494" s="88"/>
      <c r="BA494" s="88"/>
      <c r="BB494" s="88"/>
      <c r="BC494" s="88"/>
      <c r="BD494" s="88"/>
      <c r="BE494" s="88"/>
      <c r="BF494" s="88"/>
      <c r="BG494" s="88"/>
    </row>
    <row r="495" spans="1:59" x14ac:dyDescent="0.25">
      <c r="A495" s="25">
        <v>2175</v>
      </c>
      <c r="B495" s="9" t="s">
        <v>1030</v>
      </c>
      <c r="C495" s="9" t="s">
        <v>3168</v>
      </c>
      <c r="D495" s="9" t="s">
        <v>2282</v>
      </c>
      <c r="E495" s="9" t="s">
        <v>1033</v>
      </c>
      <c r="F495" s="14" t="s">
        <v>3050</v>
      </c>
      <c r="G495" s="9" t="s">
        <v>10</v>
      </c>
      <c r="H495" s="9" t="s">
        <v>37</v>
      </c>
      <c r="I495" s="9">
        <v>1</v>
      </c>
      <c r="J495" s="9">
        <v>82</v>
      </c>
      <c r="K495" s="9">
        <f t="shared" si="35"/>
        <v>492</v>
      </c>
      <c r="L495" s="9">
        <f t="shared" si="36"/>
        <v>478</v>
      </c>
      <c r="M495" s="48">
        <v>0.97154471544715448</v>
      </c>
      <c r="N495" s="9">
        <v>0</v>
      </c>
      <c r="O495" s="9">
        <v>82</v>
      </c>
      <c r="P495" s="9"/>
      <c r="Q495" s="9">
        <v>82</v>
      </c>
      <c r="R495" s="9"/>
      <c r="S495" s="9"/>
      <c r="T495" s="9">
        <v>4</v>
      </c>
      <c r="U495" s="55"/>
      <c r="V495" s="131">
        <f t="shared" si="38"/>
        <v>0.97154471544715448</v>
      </c>
      <c r="W495" s="125">
        <v>0.95530000000000004</v>
      </c>
      <c r="X495" s="14">
        <v>0.92279999999999995</v>
      </c>
      <c r="Y495" s="9">
        <v>79</v>
      </c>
      <c r="Z495" s="9">
        <v>81</v>
      </c>
      <c r="AA495" s="9">
        <v>79</v>
      </c>
      <c r="AB495" s="9">
        <v>80</v>
      </c>
      <c r="AC495" s="9">
        <v>79</v>
      </c>
      <c r="AD495" s="9">
        <v>80</v>
      </c>
      <c r="AE495" s="9" t="s">
        <v>96</v>
      </c>
      <c r="AF495" s="26">
        <v>32</v>
      </c>
      <c r="AG495" s="56">
        <v>30.7775</v>
      </c>
      <c r="AH495" s="9">
        <v>-85.258300000000006</v>
      </c>
      <c r="AI495" s="88"/>
      <c r="AJ495" s="88"/>
      <c r="AK495" s="88"/>
      <c r="AL495" s="88"/>
      <c r="AM495" s="88"/>
      <c r="AN495" s="88"/>
      <c r="AO495" s="88"/>
      <c r="AP495" s="88"/>
      <c r="AQ495" s="88"/>
      <c r="AR495" s="88"/>
      <c r="AS495" s="88"/>
      <c r="AT495" s="88"/>
      <c r="AU495" s="88"/>
      <c r="AV495" s="88"/>
      <c r="AW495" s="88"/>
      <c r="AX495" s="88"/>
      <c r="AY495" s="88"/>
      <c r="AZ495" s="88"/>
      <c r="BA495" s="88"/>
      <c r="BB495" s="88"/>
      <c r="BC495" s="88"/>
      <c r="BD495" s="88"/>
      <c r="BE495" s="88"/>
      <c r="BF495" s="88"/>
      <c r="BG495" s="88"/>
    </row>
    <row r="496" spans="1:59" x14ac:dyDescent="0.25">
      <c r="A496" s="25">
        <v>2150</v>
      </c>
      <c r="B496" s="9" t="s">
        <v>1030</v>
      </c>
      <c r="C496" s="9" t="s">
        <v>3168</v>
      </c>
      <c r="D496" s="9" t="s">
        <v>2282</v>
      </c>
      <c r="E496" s="9" t="s">
        <v>1034</v>
      </c>
      <c r="F496" s="14" t="s">
        <v>3050</v>
      </c>
      <c r="G496" s="9" t="s">
        <v>10</v>
      </c>
      <c r="H496" s="9" t="s">
        <v>37</v>
      </c>
      <c r="I496" s="9">
        <v>1</v>
      </c>
      <c r="J496" s="9">
        <v>50</v>
      </c>
      <c r="K496" s="9">
        <f t="shared" si="35"/>
        <v>300</v>
      </c>
      <c r="L496" s="9">
        <f t="shared" si="36"/>
        <v>295</v>
      </c>
      <c r="M496" s="48">
        <v>0.98333333333333328</v>
      </c>
      <c r="N496" s="9">
        <v>0</v>
      </c>
      <c r="O496" s="9">
        <v>50</v>
      </c>
      <c r="P496" s="9"/>
      <c r="Q496" s="9">
        <v>50</v>
      </c>
      <c r="R496" s="9"/>
      <c r="S496" s="9"/>
      <c r="T496" s="9">
        <v>3</v>
      </c>
      <c r="U496" s="55"/>
      <c r="V496" s="131">
        <f t="shared" si="38"/>
        <v>0.98333333333333328</v>
      </c>
      <c r="W496" s="125">
        <v>0.93669999999999998</v>
      </c>
      <c r="X496" s="14">
        <v>0.93669999999999998</v>
      </c>
      <c r="Y496" s="9">
        <v>48</v>
      </c>
      <c r="Z496" s="9">
        <v>50</v>
      </c>
      <c r="AA496" s="9">
        <v>50</v>
      </c>
      <c r="AB496" s="9">
        <v>50</v>
      </c>
      <c r="AC496" s="9">
        <v>49</v>
      </c>
      <c r="AD496" s="9">
        <v>48</v>
      </c>
      <c r="AE496" s="9" t="s">
        <v>96</v>
      </c>
      <c r="AF496" s="26">
        <v>50</v>
      </c>
      <c r="AG496" s="56">
        <v>30.958500000000001</v>
      </c>
      <c r="AH496" s="9">
        <v>-85.515900000000002</v>
      </c>
      <c r="AI496" s="88"/>
      <c r="AJ496" s="88"/>
      <c r="AK496" s="88"/>
      <c r="AL496" s="88"/>
      <c r="AM496" s="88"/>
      <c r="AN496" s="88"/>
      <c r="AO496" s="88"/>
      <c r="AP496" s="88"/>
      <c r="AQ496" s="88"/>
      <c r="AR496" s="88"/>
      <c r="AS496" s="88"/>
      <c r="AT496" s="88"/>
      <c r="AU496" s="88"/>
      <c r="AV496" s="88"/>
      <c r="AW496" s="88"/>
      <c r="AX496" s="88"/>
      <c r="AY496" s="88"/>
      <c r="AZ496" s="88"/>
      <c r="BA496" s="88"/>
      <c r="BB496" s="88"/>
      <c r="BC496" s="88"/>
      <c r="BD496" s="88"/>
      <c r="BE496" s="88"/>
      <c r="BF496" s="88"/>
      <c r="BG496" s="88"/>
    </row>
    <row r="497" spans="1:59" x14ac:dyDescent="0.25">
      <c r="A497" s="25">
        <v>297</v>
      </c>
      <c r="B497" s="9" t="s">
        <v>1030</v>
      </c>
      <c r="C497" s="9" t="s">
        <v>3168</v>
      </c>
      <c r="D497" s="9" t="s">
        <v>2282</v>
      </c>
      <c r="E497" s="9" t="s">
        <v>1035</v>
      </c>
      <c r="F497" s="14" t="s">
        <v>2664</v>
      </c>
      <c r="G497" s="9" t="s">
        <v>10</v>
      </c>
      <c r="H497" s="9" t="s">
        <v>37</v>
      </c>
      <c r="I497" s="9">
        <v>1</v>
      </c>
      <c r="J497" s="9">
        <v>31</v>
      </c>
      <c r="K497" s="9">
        <f t="shared" si="35"/>
        <v>186</v>
      </c>
      <c r="L497" s="9">
        <f t="shared" si="36"/>
        <v>174</v>
      </c>
      <c r="M497" s="48">
        <v>0.93548387096774188</v>
      </c>
      <c r="N497" s="9">
        <v>0</v>
      </c>
      <c r="O497" s="9">
        <v>31</v>
      </c>
      <c r="P497" s="9"/>
      <c r="Q497" s="9">
        <v>31</v>
      </c>
      <c r="R497" s="9"/>
      <c r="S497" s="9"/>
      <c r="T497" s="9"/>
      <c r="U497" s="55"/>
      <c r="V497" s="131">
        <f t="shared" si="38"/>
        <v>0.93548387096774188</v>
      </c>
      <c r="W497" s="125">
        <v>0.97850000000000004</v>
      </c>
      <c r="X497" s="14">
        <v>0.95699999999999996</v>
      </c>
      <c r="Y497" s="9">
        <v>28</v>
      </c>
      <c r="Z497" s="9">
        <v>29</v>
      </c>
      <c r="AA497" s="9">
        <v>29</v>
      </c>
      <c r="AB497" s="9">
        <v>30</v>
      </c>
      <c r="AC497" s="9">
        <v>29</v>
      </c>
      <c r="AD497" s="9">
        <v>29</v>
      </c>
      <c r="AE497" s="9" t="s">
        <v>1037</v>
      </c>
      <c r="AF497" s="26">
        <v>28</v>
      </c>
      <c r="AG497" s="56">
        <v>30.964528000000001</v>
      </c>
      <c r="AH497" s="9">
        <v>-85.506420000000006</v>
      </c>
      <c r="AI497" s="88"/>
      <c r="AJ497" s="88"/>
      <c r="AK497" s="88"/>
      <c r="AL497" s="88"/>
      <c r="AM497" s="88"/>
      <c r="AN497" s="88"/>
      <c r="AO497" s="88"/>
      <c r="AP497" s="88"/>
      <c r="AQ497" s="88"/>
      <c r="AR497" s="88"/>
      <c r="AS497" s="88"/>
      <c r="AT497" s="88"/>
      <c r="AU497" s="88"/>
      <c r="AV497" s="88"/>
      <c r="AW497" s="88"/>
      <c r="AX497" s="88"/>
      <c r="AY497" s="88"/>
      <c r="AZ497" s="88"/>
      <c r="BA497" s="88"/>
      <c r="BB497" s="88"/>
      <c r="BC497" s="88"/>
      <c r="BD497" s="88"/>
      <c r="BE497" s="88"/>
      <c r="BF497" s="88"/>
      <c r="BG497" s="88"/>
    </row>
    <row r="498" spans="1:59" x14ac:dyDescent="0.25">
      <c r="A498" s="25">
        <v>1081</v>
      </c>
      <c r="B498" s="9" t="s">
        <v>1030</v>
      </c>
      <c r="C498" s="9" t="s">
        <v>3168</v>
      </c>
      <c r="D498" s="9" t="s">
        <v>2282</v>
      </c>
      <c r="E498" s="9" t="s">
        <v>1040</v>
      </c>
      <c r="F498" s="14" t="s">
        <v>2775</v>
      </c>
      <c r="G498" s="9" t="s">
        <v>10</v>
      </c>
      <c r="H498" s="9" t="s">
        <v>37</v>
      </c>
      <c r="I498" s="9">
        <v>1</v>
      </c>
      <c r="J498" s="9">
        <v>53</v>
      </c>
      <c r="K498" s="9">
        <f t="shared" si="35"/>
        <v>318</v>
      </c>
      <c r="L498" s="9">
        <f t="shared" si="36"/>
        <v>307</v>
      </c>
      <c r="M498" s="48">
        <v>0.96540880503144655</v>
      </c>
      <c r="N498" s="9">
        <v>0</v>
      </c>
      <c r="O498" s="9">
        <v>53</v>
      </c>
      <c r="P498" s="9"/>
      <c r="Q498" s="9">
        <v>53</v>
      </c>
      <c r="R498" s="9"/>
      <c r="S498" s="9"/>
      <c r="T498" s="9"/>
      <c r="U498" s="55"/>
      <c r="V498" s="131">
        <f t="shared" si="38"/>
        <v>0.96540880503144655</v>
      </c>
      <c r="W498" s="125">
        <v>0.93400000000000005</v>
      </c>
      <c r="X498" s="14">
        <v>0.94969999999999999</v>
      </c>
      <c r="Y498" s="9">
        <v>52</v>
      </c>
      <c r="Z498" s="9">
        <v>52</v>
      </c>
      <c r="AA498" s="9">
        <v>50</v>
      </c>
      <c r="AB498" s="9">
        <v>51</v>
      </c>
      <c r="AC498" s="9">
        <v>51</v>
      </c>
      <c r="AD498" s="9">
        <v>51</v>
      </c>
      <c r="AE498" s="9" t="s">
        <v>465</v>
      </c>
      <c r="AF498" s="26">
        <v>51</v>
      </c>
      <c r="AG498" s="56">
        <v>30.762799999999999</v>
      </c>
      <c r="AH498" s="9">
        <v>-85.228800000000007</v>
      </c>
      <c r="AI498" s="88"/>
      <c r="AJ498" s="88"/>
      <c r="AK498" s="88"/>
      <c r="AL498" s="88"/>
      <c r="AM498" s="88"/>
      <c r="AN498" s="88"/>
      <c r="AO498" s="88"/>
      <c r="AP498" s="88"/>
      <c r="AQ498" s="88"/>
      <c r="AR498" s="88"/>
      <c r="AS498" s="88"/>
      <c r="AT498" s="88"/>
      <c r="AU498" s="88"/>
      <c r="AV498" s="88"/>
      <c r="AW498" s="88"/>
      <c r="AX498" s="88"/>
      <c r="AY498" s="88"/>
      <c r="AZ498" s="88"/>
      <c r="BA498" s="88"/>
      <c r="BB498" s="88"/>
      <c r="BC498" s="88"/>
      <c r="BD498" s="88"/>
      <c r="BE498" s="88"/>
      <c r="BF498" s="88"/>
      <c r="BG498" s="88"/>
    </row>
    <row r="499" spans="1:59" x14ac:dyDescent="0.25">
      <c r="A499" s="25">
        <v>579</v>
      </c>
      <c r="B499" s="9" t="s">
        <v>1030</v>
      </c>
      <c r="C499" s="9" t="s">
        <v>3168</v>
      </c>
      <c r="D499" s="9" t="s">
        <v>2282</v>
      </c>
      <c r="E499" s="9" t="s">
        <v>1041</v>
      </c>
      <c r="F499" s="14" t="s">
        <v>2649</v>
      </c>
      <c r="G499" s="9" t="s">
        <v>10</v>
      </c>
      <c r="H499" s="9" t="s">
        <v>37</v>
      </c>
      <c r="I499" s="9">
        <v>1</v>
      </c>
      <c r="J499" s="9">
        <v>48</v>
      </c>
      <c r="K499" s="9">
        <f t="shared" si="35"/>
        <v>288</v>
      </c>
      <c r="L499" s="9">
        <f t="shared" si="36"/>
        <v>280</v>
      </c>
      <c r="M499" s="48">
        <v>0.97222222222222221</v>
      </c>
      <c r="N499" s="9">
        <v>0</v>
      </c>
      <c r="O499" s="9">
        <v>48</v>
      </c>
      <c r="P499" s="9"/>
      <c r="Q499" s="9">
        <v>48</v>
      </c>
      <c r="R499" s="9"/>
      <c r="S499" s="9"/>
      <c r="T499" s="9"/>
      <c r="U499" s="55"/>
      <c r="V499" s="131">
        <f t="shared" si="38"/>
        <v>0.97222222222222221</v>
      </c>
      <c r="W499" s="125">
        <v>0.95140000000000002</v>
      </c>
      <c r="X499" s="14">
        <v>0.95489999999999997</v>
      </c>
      <c r="Y499" s="9">
        <v>48</v>
      </c>
      <c r="Z499" s="9">
        <v>46</v>
      </c>
      <c r="AA499" s="9">
        <v>46</v>
      </c>
      <c r="AB499" s="9">
        <v>47</v>
      </c>
      <c r="AC499" s="9">
        <v>46</v>
      </c>
      <c r="AD499" s="9">
        <v>47</v>
      </c>
      <c r="AE499" s="9" t="s">
        <v>1042</v>
      </c>
      <c r="AF499" s="26"/>
      <c r="AG499" s="56">
        <v>30.7605</v>
      </c>
      <c r="AH499" s="9">
        <v>-85.229299999999995</v>
      </c>
      <c r="AI499" s="88"/>
      <c r="AJ499" s="88"/>
      <c r="AK499" s="88"/>
      <c r="AL499" s="88"/>
      <c r="AM499" s="88"/>
      <c r="AN499" s="88"/>
      <c r="AO499" s="88"/>
      <c r="AP499" s="88"/>
      <c r="AQ499" s="88"/>
      <c r="AR499" s="88"/>
      <c r="AS499" s="88"/>
      <c r="AT499" s="88"/>
      <c r="AU499" s="88"/>
      <c r="AV499" s="88"/>
      <c r="AW499" s="88"/>
      <c r="AX499" s="88"/>
      <c r="AY499" s="88"/>
      <c r="AZ499" s="88"/>
      <c r="BA499" s="88"/>
      <c r="BB499" s="88"/>
      <c r="BC499" s="88"/>
      <c r="BD499" s="88"/>
      <c r="BE499" s="88"/>
      <c r="BF499" s="88"/>
      <c r="BG499" s="88"/>
    </row>
    <row r="500" spans="1:59" x14ac:dyDescent="0.25">
      <c r="A500" s="25">
        <v>1569</v>
      </c>
      <c r="B500" s="9" t="s">
        <v>1030</v>
      </c>
      <c r="C500" s="9" t="s">
        <v>3168</v>
      </c>
      <c r="D500" s="9" t="s">
        <v>2282</v>
      </c>
      <c r="E500" s="9" t="s">
        <v>1043</v>
      </c>
      <c r="F500" s="14" t="s">
        <v>2653</v>
      </c>
      <c r="G500" s="9" t="s">
        <v>10</v>
      </c>
      <c r="H500" s="9" t="s">
        <v>37</v>
      </c>
      <c r="I500" s="9">
        <v>1</v>
      </c>
      <c r="J500" s="9">
        <v>80</v>
      </c>
      <c r="K500" s="9">
        <f t="shared" si="35"/>
        <v>480</v>
      </c>
      <c r="L500" s="9">
        <f t="shared" si="36"/>
        <v>470</v>
      </c>
      <c r="M500" s="48">
        <v>0.97916666666666663</v>
      </c>
      <c r="N500" s="9">
        <v>0</v>
      </c>
      <c r="O500" s="9">
        <v>80</v>
      </c>
      <c r="P500" s="9"/>
      <c r="Q500" s="9">
        <v>80</v>
      </c>
      <c r="R500" s="9"/>
      <c r="S500" s="9"/>
      <c r="T500" s="9"/>
      <c r="U500" s="55"/>
      <c r="V500" s="131">
        <f t="shared" si="38"/>
        <v>0.97916666666666663</v>
      </c>
      <c r="W500" s="125">
        <v>0.98540000000000005</v>
      </c>
      <c r="X500" s="14">
        <v>0.98129999999999995</v>
      </c>
      <c r="Y500" s="9">
        <v>77</v>
      </c>
      <c r="Z500" s="9">
        <v>77</v>
      </c>
      <c r="AA500" s="9">
        <v>78</v>
      </c>
      <c r="AB500" s="9">
        <v>80</v>
      </c>
      <c r="AC500" s="9">
        <v>80</v>
      </c>
      <c r="AD500" s="9">
        <v>78</v>
      </c>
      <c r="AE500" s="9" t="s">
        <v>223</v>
      </c>
      <c r="AF500" s="26"/>
      <c r="AG500" s="56">
        <v>30.7179</v>
      </c>
      <c r="AH500" s="9">
        <v>-85.231700000000004</v>
      </c>
      <c r="AI500" s="88"/>
      <c r="AJ500" s="88"/>
      <c r="AK500" s="88"/>
      <c r="AL500" s="88"/>
      <c r="AM500" s="88"/>
      <c r="AN500" s="88"/>
      <c r="AO500" s="88"/>
      <c r="AP500" s="88"/>
      <c r="AQ500" s="88"/>
      <c r="AR500" s="88"/>
      <c r="AS500" s="88"/>
      <c r="AT500" s="88"/>
      <c r="AU500" s="88"/>
      <c r="AV500" s="88"/>
      <c r="AW500" s="88"/>
      <c r="AX500" s="88"/>
      <c r="AY500" s="88"/>
      <c r="AZ500" s="88"/>
      <c r="BA500" s="88"/>
      <c r="BB500" s="88"/>
      <c r="BC500" s="88"/>
      <c r="BD500" s="88"/>
      <c r="BE500" s="88"/>
      <c r="BF500" s="88"/>
      <c r="BG500" s="88"/>
    </row>
    <row r="501" spans="1:59" x14ac:dyDescent="0.25">
      <c r="A501" s="25">
        <v>795</v>
      </c>
      <c r="B501" s="9" t="s">
        <v>1030</v>
      </c>
      <c r="C501" s="9" t="s">
        <v>3168</v>
      </c>
      <c r="D501" s="9" t="s">
        <v>2282</v>
      </c>
      <c r="E501" s="9" t="s">
        <v>1044</v>
      </c>
      <c r="F501" s="14" t="s">
        <v>2655</v>
      </c>
      <c r="G501" s="9" t="s">
        <v>10</v>
      </c>
      <c r="H501" s="9" t="s">
        <v>37</v>
      </c>
      <c r="I501" s="9">
        <v>1</v>
      </c>
      <c r="J501" s="9">
        <v>34</v>
      </c>
      <c r="K501" s="9">
        <f t="shared" si="35"/>
        <v>204</v>
      </c>
      <c r="L501" s="9">
        <f t="shared" si="36"/>
        <v>190</v>
      </c>
      <c r="M501" s="48">
        <v>0.93137254901960786</v>
      </c>
      <c r="N501" s="9">
        <v>0</v>
      </c>
      <c r="O501" s="9">
        <v>34</v>
      </c>
      <c r="P501" s="9"/>
      <c r="Q501" s="9">
        <v>34</v>
      </c>
      <c r="R501" s="9"/>
      <c r="S501" s="9"/>
      <c r="T501" s="9"/>
      <c r="U501" s="55"/>
      <c r="V501" s="131">
        <f t="shared" ref="V501:V532" si="39">(Y501+Z501+AA501+AB501+AC501+AD501)/(J501*COUNTA(Y501,Z501,AA501,AB501,AC501,AD501))</f>
        <v>0.93137254901960786</v>
      </c>
      <c r="W501" s="125">
        <v>0.98040000000000005</v>
      </c>
      <c r="X501" s="14">
        <v>0.99019999999999997</v>
      </c>
      <c r="Y501" s="9">
        <v>31</v>
      </c>
      <c r="Z501" s="9">
        <v>32</v>
      </c>
      <c r="AA501" s="9">
        <v>32</v>
      </c>
      <c r="AB501" s="9">
        <v>31</v>
      </c>
      <c r="AC501" s="9">
        <v>31</v>
      </c>
      <c r="AD501" s="9">
        <v>33</v>
      </c>
      <c r="AE501" s="9" t="s">
        <v>448</v>
      </c>
      <c r="AF501" s="26">
        <v>32</v>
      </c>
      <c r="AG501" s="56">
        <v>30.762499999999999</v>
      </c>
      <c r="AH501" s="9">
        <v>-85.232600000000005</v>
      </c>
      <c r="AI501" s="88"/>
      <c r="AJ501" s="88"/>
      <c r="AK501" s="88"/>
      <c r="AL501" s="88"/>
      <c r="AM501" s="88"/>
      <c r="AN501" s="88"/>
      <c r="AO501" s="88"/>
      <c r="AP501" s="88"/>
      <c r="AQ501" s="88"/>
      <c r="AR501" s="88"/>
      <c r="AS501" s="88"/>
      <c r="AT501" s="88"/>
      <c r="AU501" s="88"/>
      <c r="AV501" s="88"/>
      <c r="AW501" s="88"/>
      <c r="AX501" s="88"/>
      <c r="AY501" s="88"/>
      <c r="AZ501" s="88"/>
      <c r="BA501" s="88"/>
      <c r="BB501" s="88"/>
      <c r="BC501" s="88"/>
      <c r="BD501" s="88"/>
      <c r="BE501" s="88"/>
      <c r="BF501" s="88"/>
      <c r="BG501" s="88"/>
    </row>
    <row r="502" spans="1:59" ht="13.8" thickBot="1" x14ac:dyDescent="0.3">
      <c r="A502" s="27">
        <v>2684</v>
      </c>
      <c r="B502" s="19" t="s">
        <v>1030</v>
      </c>
      <c r="C502" s="9" t="s">
        <v>3168</v>
      </c>
      <c r="D502" s="9" t="s">
        <v>2282</v>
      </c>
      <c r="E502" s="19" t="s">
        <v>1045</v>
      </c>
      <c r="F502" s="15" t="s">
        <v>2917</v>
      </c>
      <c r="G502" s="19" t="s">
        <v>10</v>
      </c>
      <c r="H502" s="19" t="s">
        <v>37</v>
      </c>
      <c r="I502" s="19">
        <v>1</v>
      </c>
      <c r="J502" s="19">
        <v>100</v>
      </c>
      <c r="K502" s="19">
        <f t="shared" si="35"/>
        <v>600</v>
      </c>
      <c r="L502" s="19">
        <f t="shared" si="36"/>
        <v>561</v>
      </c>
      <c r="M502" s="93">
        <v>0.93500000000000005</v>
      </c>
      <c r="N502" s="19">
        <v>0</v>
      </c>
      <c r="O502" s="19">
        <v>100</v>
      </c>
      <c r="P502" s="19"/>
      <c r="Q502" s="19">
        <v>100</v>
      </c>
      <c r="R502" s="19"/>
      <c r="S502" s="19"/>
      <c r="T502" s="19">
        <v>10</v>
      </c>
      <c r="U502" s="120"/>
      <c r="V502" s="134">
        <f t="shared" si="39"/>
        <v>0.93500000000000005</v>
      </c>
      <c r="W502" s="128">
        <v>0.79830000000000001</v>
      </c>
      <c r="X502" s="15">
        <v>0.73</v>
      </c>
      <c r="Y502" s="19">
        <v>86</v>
      </c>
      <c r="Z502" s="19">
        <v>91</v>
      </c>
      <c r="AA502" s="19">
        <v>94</v>
      </c>
      <c r="AB502" s="19">
        <v>98</v>
      </c>
      <c r="AC502" s="19">
        <v>95</v>
      </c>
      <c r="AD502" s="19">
        <v>97</v>
      </c>
      <c r="AE502" s="19" t="s">
        <v>96</v>
      </c>
      <c r="AF502" s="28">
        <v>100</v>
      </c>
      <c r="AG502" s="56">
        <v>30.787777999999999</v>
      </c>
      <c r="AH502" s="9">
        <v>-85.242500000000007</v>
      </c>
      <c r="AI502" s="88"/>
      <c r="AJ502" s="88"/>
      <c r="AK502" s="88"/>
      <c r="AL502" s="88"/>
      <c r="AM502" s="88"/>
      <c r="AN502" s="88"/>
      <c r="AO502" s="88"/>
      <c r="AP502" s="88"/>
      <c r="AQ502" s="88"/>
      <c r="AR502" s="88"/>
      <c r="AS502" s="88"/>
      <c r="AT502" s="88"/>
      <c r="AU502" s="88"/>
      <c r="AV502" s="88"/>
      <c r="AW502" s="88"/>
      <c r="AX502" s="88"/>
      <c r="AY502" s="88"/>
      <c r="AZ502" s="88"/>
      <c r="BA502" s="88"/>
      <c r="BB502" s="88"/>
      <c r="BC502" s="88"/>
      <c r="BD502" s="88"/>
      <c r="BE502" s="88"/>
      <c r="BF502" s="88"/>
      <c r="BG502" s="88"/>
    </row>
    <row r="503" spans="1:59" ht="13.8" thickTop="1" x14ac:dyDescent="0.25">
      <c r="A503" s="29">
        <v>346</v>
      </c>
      <c r="B503" s="12" t="s">
        <v>1048</v>
      </c>
      <c r="C503" s="9" t="s">
        <v>3169</v>
      </c>
      <c r="D503" s="9" t="s">
        <v>2282</v>
      </c>
      <c r="E503" s="12" t="s">
        <v>1049</v>
      </c>
      <c r="F503" s="13" t="s">
        <v>2664</v>
      </c>
      <c r="G503" s="12" t="s">
        <v>10</v>
      </c>
      <c r="H503" s="12" t="s">
        <v>37</v>
      </c>
      <c r="I503" s="12">
        <v>1</v>
      </c>
      <c r="J503" s="12">
        <v>36</v>
      </c>
      <c r="K503" s="12">
        <f t="shared" si="35"/>
        <v>216</v>
      </c>
      <c r="L503" s="12">
        <f t="shared" si="36"/>
        <v>202</v>
      </c>
      <c r="M503" s="60">
        <v>0.93518518518518523</v>
      </c>
      <c r="N503" s="12">
        <v>0</v>
      </c>
      <c r="O503" s="12">
        <v>36</v>
      </c>
      <c r="P503" s="12"/>
      <c r="Q503" s="12">
        <v>36</v>
      </c>
      <c r="R503" s="12"/>
      <c r="S503" s="12"/>
      <c r="T503" s="12"/>
      <c r="U503" s="121"/>
      <c r="V503" s="8">
        <f t="shared" si="39"/>
        <v>0.93518518518518523</v>
      </c>
      <c r="W503" s="10">
        <v>0.90739999999999998</v>
      </c>
      <c r="X503" s="13">
        <v>0.96760000000000002</v>
      </c>
      <c r="Y503" s="12">
        <v>35</v>
      </c>
      <c r="Z503" s="12">
        <v>34</v>
      </c>
      <c r="AA503" s="12">
        <v>34</v>
      </c>
      <c r="AB503" s="12">
        <v>34</v>
      </c>
      <c r="AC503" s="12">
        <v>32</v>
      </c>
      <c r="AD503" s="12">
        <v>33</v>
      </c>
      <c r="AE503" s="12" t="s">
        <v>715</v>
      </c>
      <c r="AF503" s="30">
        <v>34</v>
      </c>
      <c r="AG503" s="56">
        <v>30.557300000000001</v>
      </c>
      <c r="AH503" s="9">
        <v>-83.867599999999996</v>
      </c>
      <c r="AI503" s="88"/>
      <c r="AJ503" s="88"/>
      <c r="AK503" s="88"/>
      <c r="AL503" s="88"/>
      <c r="AM503" s="88"/>
      <c r="AN503" s="88"/>
      <c r="AO503" s="88"/>
      <c r="AP503" s="88"/>
      <c r="AQ503" s="88"/>
      <c r="AR503" s="88"/>
      <c r="AS503" s="88"/>
      <c r="AT503" s="88"/>
      <c r="AU503" s="88"/>
      <c r="AV503" s="88"/>
      <c r="AW503" s="88"/>
      <c r="AX503" s="88"/>
      <c r="AY503" s="88"/>
      <c r="AZ503" s="88"/>
      <c r="BA503" s="88"/>
      <c r="BB503" s="88"/>
      <c r="BC503" s="88"/>
      <c r="BD503" s="88"/>
      <c r="BE503" s="88"/>
      <c r="BF503" s="88"/>
      <c r="BG503" s="88"/>
    </row>
    <row r="504" spans="1:59" ht="13.8" thickBot="1" x14ac:dyDescent="0.3">
      <c r="A504" s="40">
        <v>400</v>
      </c>
      <c r="B504" s="34" t="s">
        <v>1048</v>
      </c>
      <c r="C504" s="9" t="s">
        <v>3170</v>
      </c>
      <c r="D504" s="9" t="s">
        <v>2640</v>
      </c>
      <c r="E504" s="34" t="s">
        <v>1051</v>
      </c>
      <c r="F504" s="17" t="s">
        <v>2701</v>
      </c>
      <c r="G504" s="34" t="s">
        <v>10</v>
      </c>
      <c r="H504" s="34" t="s">
        <v>184</v>
      </c>
      <c r="I504" s="34">
        <v>1</v>
      </c>
      <c r="J504" s="34">
        <v>39</v>
      </c>
      <c r="K504" s="34">
        <f t="shared" si="35"/>
        <v>78</v>
      </c>
      <c r="L504" s="34">
        <f t="shared" si="36"/>
        <v>77</v>
      </c>
      <c r="M504" s="79">
        <v>0.98717948717948723</v>
      </c>
      <c r="N504" s="34"/>
      <c r="O504" s="34">
        <v>39</v>
      </c>
      <c r="P504" s="34"/>
      <c r="Q504" s="34">
        <v>39</v>
      </c>
      <c r="R504" s="34"/>
      <c r="S504" s="34"/>
      <c r="T504" s="34"/>
      <c r="U504" s="112"/>
      <c r="V504" s="132">
        <f t="shared" si="39"/>
        <v>0.98717948717948723</v>
      </c>
      <c r="W504" s="126"/>
      <c r="X504" s="17"/>
      <c r="Y504" s="34">
        <v>38</v>
      </c>
      <c r="Z504" s="34">
        <v>39</v>
      </c>
      <c r="AA504" s="34"/>
      <c r="AB504" s="34"/>
      <c r="AC504" s="34"/>
      <c r="AD504" s="34"/>
      <c r="AE504" s="34" t="s">
        <v>448</v>
      </c>
      <c r="AF504" s="41"/>
      <c r="AG504" s="56">
        <v>30.5518</v>
      </c>
      <c r="AH504" s="9">
        <v>-83.870199999999997</v>
      </c>
      <c r="AI504" s="88"/>
      <c r="AJ504" s="88"/>
      <c r="AK504" s="88"/>
      <c r="AL504" s="88"/>
      <c r="AM504" s="88"/>
      <c r="AN504" s="88"/>
      <c r="AO504" s="88"/>
      <c r="AP504" s="88"/>
      <c r="AQ504" s="88"/>
      <c r="AR504" s="88"/>
      <c r="AS504" s="88"/>
      <c r="AT504" s="88"/>
      <c r="AU504" s="88"/>
      <c r="AV504" s="88"/>
      <c r="AW504" s="88"/>
      <c r="AX504" s="88"/>
      <c r="AY504" s="88"/>
      <c r="AZ504" s="88"/>
      <c r="BA504" s="88"/>
      <c r="BB504" s="88"/>
      <c r="BC504" s="88"/>
      <c r="BD504" s="88"/>
      <c r="BE504" s="88"/>
      <c r="BF504" s="88"/>
      <c r="BG504" s="88"/>
    </row>
    <row r="505" spans="1:59" ht="13.8" thickTop="1" x14ac:dyDescent="0.25">
      <c r="A505" s="103">
        <v>314</v>
      </c>
      <c r="B505" s="89" t="s">
        <v>1052</v>
      </c>
      <c r="C505" s="9" t="s">
        <v>3171</v>
      </c>
      <c r="D505" s="9" t="s">
        <v>2280</v>
      </c>
      <c r="E505" s="89" t="s">
        <v>1061</v>
      </c>
      <c r="F505" s="90" t="s">
        <v>2714</v>
      </c>
      <c r="G505" s="89" t="s">
        <v>9</v>
      </c>
      <c r="H505" s="89" t="s">
        <v>37</v>
      </c>
      <c r="I505" s="89">
        <v>1</v>
      </c>
      <c r="J505" s="89">
        <v>37</v>
      </c>
      <c r="K505" s="89">
        <f t="shared" si="35"/>
        <v>222</v>
      </c>
      <c r="L505" s="89">
        <f t="shared" si="36"/>
        <v>208</v>
      </c>
      <c r="M505" s="91">
        <v>0.93693693693693691</v>
      </c>
      <c r="N505" s="89">
        <v>0</v>
      </c>
      <c r="O505" s="89">
        <v>37</v>
      </c>
      <c r="P505" s="89">
        <v>30</v>
      </c>
      <c r="Q505" s="89">
        <v>37</v>
      </c>
      <c r="R505" s="89"/>
      <c r="S505" s="89"/>
      <c r="T505" s="89"/>
      <c r="U505" s="119"/>
      <c r="V505" s="133">
        <f t="shared" si="39"/>
        <v>0.93693693693693691</v>
      </c>
      <c r="W505" s="127">
        <v>0.96399999999999997</v>
      </c>
      <c r="X505" s="90">
        <v>0.92789999999999995</v>
      </c>
      <c r="Y505" s="89">
        <v>35</v>
      </c>
      <c r="Z505" s="89">
        <v>35</v>
      </c>
      <c r="AA505" s="89">
        <v>34</v>
      </c>
      <c r="AB505" s="89">
        <v>34</v>
      </c>
      <c r="AC505" s="89">
        <v>35</v>
      </c>
      <c r="AD505" s="89">
        <v>35</v>
      </c>
      <c r="AE505" s="89" t="s">
        <v>448</v>
      </c>
      <c r="AF505" s="104">
        <v>31</v>
      </c>
      <c r="AG505" s="56">
        <v>28.568899999999999</v>
      </c>
      <c r="AH505" s="9">
        <v>-81.856499999999997</v>
      </c>
      <c r="AI505" s="88"/>
      <c r="AJ505" s="88"/>
      <c r="AK505" s="88"/>
      <c r="AL505" s="88"/>
      <c r="AM505" s="88"/>
      <c r="AN505" s="88"/>
      <c r="AO505" s="88"/>
      <c r="AP505" s="88"/>
      <c r="AQ505" s="88"/>
      <c r="AR505" s="88"/>
      <c r="AS505" s="88"/>
      <c r="AT505" s="88"/>
      <c r="AU505" s="88"/>
      <c r="AV505" s="88"/>
      <c r="AW505" s="88"/>
      <c r="AX505" s="88"/>
      <c r="AY505" s="88"/>
      <c r="AZ505" s="88"/>
      <c r="BA505" s="88"/>
      <c r="BB505" s="88"/>
      <c r="BC505" s="88"/>
      <c r="BD505" s="88"/>
      <c r="BE505" s="88"/>
      <c r="BF505" s="88"/>
      <c r="BG505" s="88"/>
    </row>
    <row r="506" spans="1:59" x14ac:dyDescent="0.25">
      <c r="A506" s="25">
        <v>1436</v>
      </c>
      <c r="B506" s="9" t="s">
        <v>1052</v>
      </c>
      <c r="C506" s="9" t="s">
        <v>3171</v>
      </c>
      <c r="D506" s="9" t="s">
        <v>2280</v>
      </c>
      <c r="E506" s="9" t="s">
        <v>1065</v>
      </c>
      <c r="F506" s="14" t="s">
        <v>2651</v>
      </c>
      <c r="G506" s="9" t="s">
        <v>9</v>
      </c>
      <c r="H506" s="9" t="s">
        <v>37</v>
      </c>
      <c r="I506" s="9">
        <v>1</v>
      </c>
      <c r="J506" s="9">
        <v>160</v>
      </c>
      <c r="K506" s="9">
        <f t="shared" si="35"/>
        <v>960</v>
      </c>
      <c r="L506" s="9">
        <f t="shared" si="36"/>
        <v>932</v>
      </c>
      <c r="M506" s="48">
        <v>0.97083333333333333</v>
      </c>
      <c r="N506" s="9">
        <v>0</v>
      </c>
      <c r="O506" s="9">
        <v>160</v>
      </c>
      <c r="P506" s="9">
        <v>144</v>
      </c>
      <c r="Q506" s="9">
        <v>16</v>
      </c>
      <c r="R506" s="9"/>
      <c r="S506" s="9"/>
      <c r="T506" s="9"/>
      <c r="U506" s="55"/>
      <c r="V506" s="131">
        <f t="shared" si="39"/>
        <v>0.97083333333333333</v>
      </c>
      <c r="W506" s="125">
        <v>0.97599999999999998</v>
      </c>
      <c r="X506" s="14">
        <v>0.97399999999999998</v>
      </c>
      <c r="Y506" s="9">
        <v>156</v>
      </c>
      <c r="Z506" s="9">
        <v>154</v>
      </c>
      <c r="AA506" s="9">
        <v>153</v>
      </c>
      <c r="AB506" s="9">
        <v>156</v>
      </c>
      <c r="AC506" s="9">
        <v>155</v>
      </c>
      <c r="AD506" s="9">
        <v>158</v>
      </c>
      <c r="AE506" s="9" t="s">
        <v>427</v>
      </c>
      <c r="AF506" s="26"/>
      <c r="AG506" s="56">
        <v>28.816299999999998</v>
      </c>
      <c r="AH506" s="9">
        <v>-81.708600000000004</v>
      </c>
      <c r="AI506" s="88"/>
      <c r="AJ506" s="88"/>
      <c r="AK506" s="88"/>
      <c r="AL506" s="88"/>
      <c r="AM506" s="88"/>
      <c r="AN506" s="88"/>
      <c r="AO506" s="88"/>
      <c r="AP506" s="88"/>
      <c r="AQ506" s="88"/>
      <c r="AR506" s="88"/>
      <c r="AS506" s="88"/>
      <c r="AT506" s="88"/>
      <c r="AU506" s="88"/>
      <c r="AV506" s="88"/>
      <c r="AW506" s="88"/>
      <c r="AX506" s="88"/>
      <c r="AY506" s="88"/>
      <c r="AZ506" s="88"/>
      <c r="BA506" s="88"/>
      <c r="BB506" s="88"/>
      <c r="BC506" s="88"/>
      <c r="BD506" s="88"/>
      <c r="BE506" s="88"/>
      <c r="BF506" s="88"/>
      <c r="BG506" s="88"/>
    </row>
    <row r="507" spans="1:59" x14ac:dyDescent="0.25">
      <c r="A507" s="25">
        <v>577</v>
      </c>
      <c r="B507" s="9" t="s">
        <v>1052</v>
      </c>
      <c r="C507" s="9" t="s">
        <v>3171</v>
      </c>
      <c r="D507" s="9" t="s">
        <v>2280</v>
      </c>
      <c r="E507" s="9" t="s">
        <v>1074</v>
      </c>
      <c r="F507" s="14" t="s">
        <v>2701</v>
      </c>
      <c r="G507" s="9" t="s">
        <v>9</v>
      </c>
      <c r="H507" s="9" t="s">
        <v>37</v>
      </c>
      <c r="I507" s="9">
        <v>1</v>
      </c>
      <c r="J507" s="9">
        <v>46</v>
      </c>
      <c r="K507" s="9">
        <f t="shared" si="35"/>
        <v>46</v>
      </c>
      <c r="L507" s="9">
        <f t="shared" si="36"/>
        <v>44</v>
      </c>
      <c r="M507" s="48">
        <v>0.95652173913043481</v>
      </c>
      <c r="N507" s="9"/>
      <c r="O507" s="9">
        <v>46</v>
      </c>
      <c r="P507" s="9">
        <v>46</v>
      </c>
      <c r="Q507" s="9"/>
      <c r="R507" s="9"/>
      <c r="S507" s="9"/>
      <c r="T507" s="9"/>
      <c r="U507" s="55"/>
      <c r="V507" s="131">
        <f t="shared" si="39"/>
        <v>0.95652173913043481</v>
      </c>
      <c r="W507" s="125"/>
      <c r="X507" s="14"/>
      <c r="Y507" s="9">
        <v>44</v>
      </c>
      <c r="Z507" s="9"/>
      <c r="AA507" s="9"/>
      <c r="AB507" s="9"/>
      <c r="AC507" s="9"/>
      <c r="AD507" s="9"/>
      <c r="AE507" s="9" t="s">
        <v>448</v>
      </c>
      <c r="AF507" s="26"/>
      <c r="AG507" s="56">
        <v>28.934200000000001</v>
      </c>
      <c r="AH507" s="9">
        <v>-81.662155999999996</v>
      </c>
      <c r="AI507" s="88"/>
      <c r="AJ507" s="88"/>
      <c r="AK507" s="88"/>
      <c r="AL507" s="88"/>
      <c r="AM507" s="88"/>
      <c r="AN507" s="88"/>
      <c r="AO507" s="88"/>
      <c r="AP507" s="88"/>
      <c r="AQ507" s="88"/>
      <c r="AR507" s="88"/>
      <c r="AS507" s="88"/>
      <c r="AT507" s="88"/>
      <c r="AU507" s="88"/>
      <c r="AV507" s="88"/>
      <c r="AW507" s="88"/>
      <c r="AX507" s="88"/>
      <c r="AY507" s="88"/>
      <c r="AZ507" s="88"/>
      <c r="BA507" s="88"/>
      <c r="BB507" s="88"/>
      <c r="BC507" s="88"/>
      <c r="BD507" s="88"/>
      <c r="BE507" s="88"/>
      <c r="BF507" s="88"/>
      <c r="BG507" s="88"/>
    </row>
    <row r="508" spans="1:59" x14ac:dyDescent="0.25">
      <c r="A508" s="25">
        <v>2567</v>
      </c>
      <c r="B508" s="9" t="s">
        <v>1052</v>
      </c>
      <c r="C508" s="9" t="s">
        <v>3171</v>
      </c>
      <c r="D508" s="9" t="s">
        <v>2280</v>
      </c>
      <c r="E508" s="9" t="s">
        <v>1077</v>
      </c>
      <c r="F508" s="14" t="s">
        <v>2645</v>
      </c>
      <c r="G508" s="9" t="s">
        <v>9</v>
      </c>
      <c r="H508" s="9" t="s">
        <v>37</v>
      </c>
      <c r="I508" s="9">
        <v>1</v>
      </c>
      <c r="J508" s="9">
        <v>34</v>
      </c>
      <c r="K508" s="9">
        <f t="shared" si="35"/>
        <v>204</v>
      </c>
      <c r="L508" s="9">
        <f t="shared" si="36"/>
        <v>204</v>
      </c>
      <c r="M508" s="48">
        <v>1</v>
      </c>
      <c r="N508" s="9">
        <v>0</v>
      </c>
      <c r="O508" s="9">
        <v>34</v>
      </c>
      <c r="P508" s="9">
        <v>28</v>
      </c>
      <c r="Q508" s="9">
        <v>6</v>
      </c>
      <c r="R508" s="9"/>
      <c r="S508" s="9"/>
      <c r="T508" s="9">
        <v>4</v>
      </c>
      <c r="U508" s="55"/>
      <c r="V508" s="131">
        <f t="shared" si="39"/>
        <v>1</v>
      </c>
      <c r="W508" s="125">
        <v>1</v>
      </c>
      <c r="X508" s="14">
        <v>0.99509999999999998</v>
      </c>
      <c r="Y508" s="9">
        <v>34</v>
      </c>
      <c r="Z508" s="9">
        <v>34</v>
      </c>
      <c r="AA508" s="9">
        <v>34</v>
      </c>
      <c r="AB508" s="9">
        <v>34</v>
      </c>
      <c r="AC508" s="9">
        <v>34</v>
      </c>
      <c r="AD508" s="9">
        <v>34</v>
      </c>
      <c r="AE508" s="9" t="s">
        <v>715</v>
      </c>
      <c r="AF508" s="26">
        <v>34</v>
      </c>
      <c r="AG508" s="56">
        <v>28.938277777777799</v>
      </c>
      <c r="AH508" s="9">
        <v>-81.664833333333306</v>
      </c>
      <c r="AI508" s="88"/>
      <c r="AJ508" s="88"/>
      <c r="AK508" s="88"/>
      <c r="AL508" s="88"/>
      <c r="AM508" s="88"/>
      <c r="AN508" s="88"/>
      <c r="AO508" s="88"/>
      <c r="AP508" s="88"/>
      <c r="AQ508" s="88"/>
      <c r="AR508" s="88"/>
      <c r="AS508" s="88"/>
      <c r="AT508" s="88"/>
      <c r="AU508" s="88"/>
      <c r="AV508" s="88"/>
      <c r="AW508" s="88"/>
      <c r="AX508" s="88"/>
      <c r="AY508" s="88"/>
      <c r="AZ508" s="88"/>
      <c r="BA508" s="88"/>
      <c r="BB508" s="88"/>
      <c r="BC508" s="88"/>
      <c r="BD508" s="88"/>
      <c r="BE508" s="88"/>
      <c r="BF508" s="88"/>
      <c r="BG508" s="88"/>
    </row>
    <row r="509" spans="1:59" x14ac:dyDescent="0.25">
      <c r="A509" s="25">
        <v>2020</v>
      </c>
      <c r="B509" s="9" t="s">
        <v>1052</v>
      </c>
      <c r="C509" s="9" t="s">
        <v>3171</v>
      </c>
      <c r="D509" s="9" t="s">
        <v>2280</v>
      </c>
      <c r="E509" s="9" t="s">
        <v>1081</v>
      </c>
      <c r="F509" s="14" t="s">
        <v>2809</v>
      </c>
      <c r="G509" s="9" t="s">
        <v>9</v>
      </c>
      <c r="H509" s="9" t="s">
        <v>37</v>
      </c>
      <c r="I509" s="9">
        <v>1</v>
      </c>
      <c r="J509" s="9">
        <v>35</v>
      </c>
      <c r="K509" s="9">
        <f t="shared" si="35"/>
        <v>210</v>
      </c>
      <c r="L509" s="9">
        <f t="shared" si="36"/>
        <v>208</v>
      </c>
      <c r="M509" s="48">
        <v>0.99047619047619051</v>
      </c>
      <c r="N509" s="9">
        <v>0</v>
      </c>
      <c r="O509" s="9">
        <v>35</v>
      </c>
      <c r="P509" s="9">
        <v>28</v>
      </c>
      <c r="Q509" s="9">
        <v>7</v>
      </c>
      <c r="R509" s="9"/>
      <c r="S509" s="9"/>
      <c r="T509" s="9"/>
      <c r="U509" s="55"/>
      <c r="V509" s="131">
        <f t="shared" si="39"/>
        <v>0.99047619047619051</v>
      </c>
      <c r="W509" s="125">
        <v>0.99050000000000005</v>
      </c>
      <c r="X509" s="14">
        <v>0.99519999999999997</v>
      </c>
      <c r="Y509" s="9">
        <v>35</v>
      </c>
      <c r="Z509" s="9">
        <v>35</v>
      </c>
      <c r="AA509" s="9">
        <v>35</v>
      </c>
      <c r="AB509" s="9">
        <v>35</v>
      </c>
      <c r="AC509" s="9">
        <v>35</v>
      </c>
      <c r="AD509" s="9">
        <v>33</v>
      </c>
      <c r="AE509" s="9" t="s">
        <v>202</v>
      </c>
      <c r="AF509" s="26"/>
      <c r="AG509" s="56">
        <v>28.905200000000001</v>
      </c>
      <c r="AH509" s="9">
        <v>-81.936800000000005</v>
      </c>
      <c r="AI509" s="88"/>
      <c r="AJ509" s="88"/>
      <c r="AK509" s="88"/>
      <c r="AL509" s="88"/>
      <c r="AM509" s="88"/>
      <c r="AN509" s="88"/>
      <c r="AO509" s="88"/>
      <c r="AP509" s="88"/>
      <c r="AQ509" s="88"/>
      <c r="AR509" s="88"/>
      <c r="AS509" s="88"/>
      <c r="AT509" s="88"/>
      <c r="AU509" s="88"/>
      <c r="AV509" s="88"/>
      <c r="AW509" s="88"/>
      <c r="AX509" s="88"/>
      <c r="AY509" s="88"/>
      <c r="AZ509" s="88"/>
      <c r="BA509" s="88"/>
      <c r="BB509" s="88"/>
      <c r="BC509" s="88"/>
      <c r="BD509" s="88"/>
      <c r="BE509" s="88"/>
      <c r="BF509" s="88"/>
      <c r="BG509" s="88"/>
    </row>
    <row r="510" spans="1:59" x14ac:dyDescent="0.25">
      <c r="A510" s="25">
        <v>1350</v>
      </c>
      <c r="B510" s="9" t="s">
        <v>1052</v>
      </c>
      <c r="C510" s="9" t="s">
        <v>3171</v>
      </c>
      <c r="D510" s="9" t="s">
        <v>2280</v>
      </c>
      <c r="E510" s="9" t="s">
        <v>1085</v>
      </c>
      <c r="F510" s="14" t="s">
        <v>2650</v>
      </c>
      <c r="G510" s="9" t="s">
        <v>9</v>
      </c>
      <c r="H510" s="9" t="s">
        <v>37</v>
      </c>
      <c r="I510" s="9">
        <v>1</v>
      </c>
      <c r="J510" s="9">
        <v>138</v>
      </c>
      <c r="K510" s="9">
        <f t="shared" si="35"/>
        <v>828</v>
      </c>
      <c r="L510" s="9">
        <f t="shared" si="36"/>
        <v>811</v>
      </c>
      <c r="M510" s="48">
        <v>0.97946859903381644</v>
      </c>
      <c r="N510" s="9">
        <v>0</v>
      </c>
      <c r="O510" s="9">
        <v>138</v>
      </c>
      <c r="P510" s="9">
        <v>111</v>
      </c>
      <c r="Q510" s="9">
        <v>27</v>
      </c>
      <c r="R510" s="9"/>
      <c r="S510" s="9"/>
      <c r="T510" s="9"/>
      <c r="U510" s="55"/>
      <c r="V510" s="131">
        <f t="shared" si="39"/>
        <v>0.97946859903381644</v>
      </c>
      <c r="W510" s="125">
        <v>0.87439999999999996</v>
      </c>
      <c r="X510" s="14">
        <v>0.86350000000000005</v>
      </c>
      <c r="Y510" s="9">
        <v>134</v>
      </c>
      <c r="Z510" s="9">
        <v>133</v>
      </c>
      <c r="AA510" s="9">
        <v>134</v>
      </c>
      <c r="AB510" s="9">
        <v>137</v>
      </c>
      <c r="AC510" s="9">
        <v>136</v>
      </c>
      <c r="AD510" s="9">
        <v>137</v>
      </c>
      <c r="AE510" s="9" t="s">
        <v>81</v>
      </c>
      <c r="AF510" s="26"/>
      <c r="AG510" s="56">
        <v>28.833100000000002</v>
      </c>
      <c r="AH510" s="9">
        <v>-81.893000000000001</v>
      </c>
      <c r="AI510" s="88"/>
      <c r="AJ510" s="88"/>
      <c r="AK510" s="88"/>
      <c r="AL510" s="88"/>
      <c r="AM510" s="88"/>
      <c r="AN510" s="88"/>
      <c r="AO510" s="88"/>
      <c r="AP510" s="88"/>
      <c r="AQ510" s="88"/>
      <c r="AR510" s="88"/>
      <c r="AS510" s="88"/>
      <c r="AT510" s="88"/>
      <c r="AU510" s="88"/>
      <c r="AV510" s="88"/>
      <c r="AW510" s="88"/>
      <c r="AX510" s="88"/>
      <c r="AY510" s="88"/>
      <c r="AZ510" s="88"/>
      <c r="BA510" s="88"/>
      <c r="BB510" s="88"/>
      <c r="BC510" s="88"/>
      <c r="BD510" s="88"/>
      <c r="BE510" s="88"/>
      <c r="BF510" s="88"/>
      <c r="BG510" s="88"/>
    </row>
    <row r="511" spans="1:59" x14ac:dyDescent="0.25">
      <c r="A511" s="25">
        <v>186</v>
      </c>
      <c r="B511" s="9" t="s">
        <v>1052</v>
      </c>
      <c r="C511" s="9" t="s">
        <v>3174</v>
      </c>
      <c r="D511" s="9" t="s">
        <v>2641</v>
      </c>
      <c r="E511" s="9" t="s">
        <v>1055</v>
      </c>
      <c r="F511" s="14" t="s">
        <v>2701</v>
      </c>
      <c r="G511" s="9" t="s">
        <v>9</v>
      </c>
      <c r="H511" s="9" t="s">
        <v>184</v>
      </c>
      <c r="I511" s="9">
        <v>1</v>
      </c>
      <c r="J511" s="9">
        <v>47</v>
      </c>
      <c r="K511" s="9">
        <f t="shared" si="35"/>
        <v>94</v>
      </c>
      <c r="L511" s="9">
        <f t="shared" si="36"/>
        <v>84</v>
      </c>
      <c r="M511" s="48">
        <v>0.8936170212765957</v>
      </c>
      <c r="N511" s="9"/>
      <c r="O511" s="9">
        <v>47</v>
      </c>
      <c r="P511" s="9">
        <v>38</v>
      </c>
      <c r="Q511" s="9">
        <v>9</v>
      </c>
      <c r="R511" s="9"/>
      <c r="S511" s="9"/>
      <c r="T511" s="9"/>
      <c r="U511" s="55"/>
      <c r="V511" s="131">
        <f t="shared" si="39"/>
        <v>0.8936170212765957</v>
      </c>
      <c r="W511" s="125"/>
      <c r="X511" s="14"/>
      <c r="Y511" s="9">
        <v>42</v>
      </c>
      <c r="Z511" s="9">
        <v>42</v>
      </c>
      <c r="AA511" s="9"/>
      <c r="AB511" s="9"/>
      <c r="AC511" s="9"/>
      <c r="AD511" s="9"/>
      <c r="AE511" s="9" t="s">
        <v>448</v>
      </c>
      <c r="AF511" s="26"/>
      <c r="AG511" s="56">
        <v>28.8292</v>
      </c>
      <c r="AH511" s="9">
        <v>-81.695800000000006</v>
      </c>
      <c r="AI511" s="88"/>
      <c r="AJ511" s="88"/>
      <c r="AK511" s="88"/>
      <c r="AL511" s="88"/>
      <c r="AM511" s="88"/>
      <c r="AN511" s="88"/>
      <c r="AO511" s="88"/>
      <c r="AP511" s="88"/>
      <c r="AQ511" s="88"/>
      <c r="AR511" s="88"/>
      <c r="AS511" s="88"/>
      <c r="AT511" s="88"/>
      <c r="AU511" s="88"/>
      <c r="AV511" s="88"/>
      <c r="AW511" s="88"/>
      <c r="AX511" s="88"/>
      <c r="AY511" s="88"/>
      <c r="AZ511" s="88"/>
      <c r="BA511" s="88"/>
      <c r="BB511" s="88"/>
      <c r="BC511" s="88"/>
      <c r="BD511" s="88"/>
      <c r="BE511" s="88"/>
      <c r="BF511" s="88"/>
      <c r="BG511" s="88"/>
    </row>
    <row r="512" spans="1:59" x14ac:dyDescent="0.25">
      <c r="A512" s="25">
        <v>187</v>
      </c>
      <c r="B512" s="9" t="s">
        <v>1052</v>
      </c>
      <c r="C512" s="9" t="s">
        <v>3172</v>
      </c>
      <c r="D512" s="9" t="s">
        <v>2282</v>
      </c>
      <c r="E512" s="9" t="s">
        <v>1056</v>
      </c>
      <c r="F512" s="14" t="s">
        <v>2661</v>
      </c>
      <c r="G512" s="9" t="s">
        <v>10</v>
      </c>
      <c r="H512" s="9" t="s">
        <v>37</v>
      </c>
      <c r="I512" s="9">
        <v>1</v>
      </c>
      <c r="J512" s="9">
        <v>18</v>
      </c>
      <c r="K512" s="9">
        <f t="shared" si="35"/>
        <v>108</v>
      </c>
      <c r="L512" s="9">
        <f t="shared" si="36"/>
        <v>103</v>
      </c>
      <c r="M512" s="48">
        <v>0.95370370370370372</v>
      </c>
      <c r="N512" s="9">
        <v>0</v>
      </c>
      <c r="O512" s="9">
        <v>18</v>
      </c>
      <c r="P512" s="9"/>
      <c r="Q512" s="9">
        <v>18</v>
      </c>
      <c r="R512" s="9"/>
      <c r="S512" s="9"/>
      <c r="T512" s="9"/>
      <c r="U512" s="55"/>
      <c r="V512" s="131">
        <f t="shared" si="39"/>
        <v>0.95370370370370372</v>
      </c>
      <c r="W512" s="125">
        <v>0.91669999999999996</v>
      </c>
      <c r="X512" s="14">
        <v>0.93520000000000003</v>
      </c>
      <c r="Y512" s="9">
        <v>17</v>
      </c>
      <c r="Z512" s="9">
        <v>17</v>
      </c>
      <c r="AA512" s="9">
        <v>17</v>
      </c>
      <c r="AB512" s="9">
        <v>16</v>
      </c>
      <c r="AC512" s="9">
        <v>18</v>
      </c>
      <c r="AD512" s="9">
        <v>18</v>
      </c>
      <c r="AE512" s="9" t="s">
        <v>715</v>
      </c>
      <c r="AF512" s="26">
        <v>16</v>
      </c>
      <c r="AG512" s="56">
        <v>28.802399999999999</v>
      </c>
      <c r="AH512" s="9">
        <v>-81.735100000000003</v>
      </c>
      <c r="AI512" s="88"/>
      <c r="AJ512" s="88"/>
      <c r="AK512" s="88"/>
      <c r="AL512" s="88"/>
      <c r="AM512" s="88"/>
      <c r="AN512" s="88"/>
      <c r="AO512" s="88"/>
      <c r="AP512" s="88"/>
      <c r="AQ512" s="88"/>
      <c r="AR512" s="88"/>
      <c r="AS512" s="88"/>
      <c r="AT512" s="88"/>
      <c r="AU512" s="88"/>
      <c r="AV512" s="88"/>
      <c r="AW512" s="88"/>
      <c r="AX512" s="88"/>
      <c r="AY512" s="88"/>
      <c r="AZ512" s="88"/>
      <c r="BA512" s="88"/>
      <c r="BB512" s="88"/>
      <c r="BC512" s="88"/>
      <c r="BD512" s="88"/>
      <c r="BE512" s="88"/>
      <c r="BF512" s="88"/>
      <c r="BG512" s="88"/>
    </row>
    <row r="513" spans="1:59" x14ac:dyDescent="0.25">
      <c r="A513" s="25">
        <v>1447</v>
      </c>
      <c r="B513" s="9" t="s">
        <v>1052</v>
      </c>
      <c r="C513" s="9" t="s">
        <v>3172</v>
      </c>
      <c r="D513" s="9" t="s">
        <v>2282</v>
      </c>
      <c r="E513" s="9" t="s">
        <v>1057</v>
      </c>
      <c r="F513" s="14" t="s">
        <v>2798</v>
      </c>
      <c r="G513" s="9" t="s">
        <v>10</v>
      </c>
      <c r="H513" s="9" t="s">
        <v>37</v>
      </c>
      <c r="I513" s="9">
        <v>1</v>
      </c>
      <c r="J513" s="9">
        <v>176</v>
      </c>
      <c r="K513" s="9">
        <f t="shared" si="35"/>
        <v>1056</v>
      </c>
      <c r="L513" s="9">
        <f t="shared" si="36"/>
        <v>993</v>
      </c>
      <c r="M513" s="48">
        <v>0.94034090909090906</v>
      </c>
      <c r="N513" s="9">
        <v>0</v>
      </c>
      <c r="O513" s="9">
        <v>176</v>
      </c>
      <c r="P513" s="9"/>
      <c r="Q513" s="9">
        <v>176</v>
      </c>
      <c r="R513" s="9"/>
      <c r="S513" s="9"/>
      <c r="T513" s="9"/>
      <c r="U513" s="55"/>
      <c r="V513" s="131">
        <f t="shared" si="39"/>
        <v>0.94034090909090906</v>
      </c>
      <c r="W513" s="125">
        <v>0.94979999999999998</v>
      </c>
      <c r="X513" s="14">
        <v>0.93469999999999998</v>
      </c>
      <c r="Y513" s="9">
        <v>166</v>
      </c>
      <c r="Z513" s="9">
        <v>165</v>
      </c>
      <c r="AA513" s="9">
        <v>163</v>
      </c>
      <c r="AB513" s="9">
        <v>166</v>
      </c>
      <c r="AC513" s="9">
        <v>166</v>
      </c>
      <c r="AD513" s="9">
        <v>167</v>
      </c>
      <c r="AE513" s="9" t="s">
        <v>50</v>
      </c>
      <c r="AF513" s="26"/>
      <c r="AG513" s="56">
        <v>28.90035</v>
      </c>
      <c r="AH513" s="9">
        <v>-81.909105999999994</v>
      </c>
      <c r="AI513" s="88"/>
      <c r="AJ513" s="88"/>
      <c r="AK513" s="88"/>
      <c r="AL513" s="88"/>
      <c r="AM513" s="88"/>
      <c r="AN513" s="88"/>
      <c r="AO513" s="88"/>
      <c r="AP513" s="88"/>
      <c r="AQ513" s="88"/>
      <c r="AR513" s="88"/>
      <c r="AS513" s="88"/>
      <c r="AT513" s="88"/>
      <c r="AU513" s="88"/>
      <c r="AV513" s="88"/>
      <c r="AW513" s="88"/>
      <c r="AX513" s="88"/>
      <c r="AY513" s="88"/>
      <c r="AZ513" s="88"/>
      <c r="BA513" s="88"/>
      <c r="BB513" s="88"/>
      <c r="BC513" s="88"/>
      <c r="BD513" s="88"/>
      <c r="BE513" s="88"/>
      <c r="BF513" s="88"/>
      <c r="BG513" s="88"/>
    </row>
    <row r="514" spans="1:59" x14ac:dyDescent="0.25">
      <c r="A514" s="25">
        <v>1159</v>
      </c>
      <c r="B514" s="9" t="s">
        <v>1052</v>
      </c>
      <c r="C514" s="9" t="s">
        <v>3172</v>
      </c>
      <c r="D514" s="9" t="s">
        <v>2282</v>
      </c>
      <c r="E514" s="9" t="s">
        <v>1058</v>
      </c>
      <c r="F514" s="14" t="s">
        <v>2659</v>
      </c>
      <c r="G514" s="9" t="s">
        <v>10</v>
      </c>
      <c r="H514" s="9" t="s">
        <v>37</v>
      </c>
      <c r="I514" s="9">
        <v>1</v>
      </c>
      <c r="J514" s="9">
        <v>168</v>
      </c>
      <c r="K514" s="9">
        <f t="shared" ref="K514:K577" si="40">COUNTA(Y514:AD514)*J514</f>
        <v>1008</v>
      </c>
      <c r="L514" s="9">
        <f t="shared" ref="L514:L577" si="41">SUM(Y514:AD514)</f>
        <v>953</v>
      </c>
      <c r="M514" s="48">
        <v>0.94543650793650791</v>
      </c>
      <c r="N514" s="9">
        <v>0</v>
      </c>
      <c r="O514" s="9">
        <v>168</v>
      </c>
      <c r="P514" s="9"/>
      <c r="Q514" s="9">
        <v>168</v>
      </c>
      <c r="R514" s="9"/>
      <c r="S514" s="9"/>
      <c r="T514" s="9"/>
      <c r="U514" s="55"/>
      <c r="V514" s="131">
        <f t="shared" si="39"/>
        <v>0.94543650793650791</v>
      </c>
      <c r="W514" s="125">
        <v>0.90380000000000005</v>
      </c>
      <c r="X514" s="14">
        <v>0.91669999999999996</v>
      </c>
      <c r="Y514" s="9">
        <v>164</v>
      </c>
      <c r="Z514" s="9">
        <v>162</v>
      </c>
      <c r="AA514" s="9">
        <v>158</v>
      </c>
      <c r="AB514" s="9">
        <v>161</v>
      </c>
      <c r="AC514" s="9">
        <v>157</v>
      </c>
      <c r="AD514" s="9">
        <v>151</v>
      </c>
      <c r="AE514" s="9" t="s">
        <v>81</v>
      </c>
      <c r="AF514" s="26"/>
      <c r="AG514" s="56">
        <v>28.840199999999999</v>
      </c>
      <c r="AH514" s="9">
        <v>-81.901499999999999</v>
      </c>
      <c r="AI514" s="88"/>
      <c r="AJ514" s="88"/>
      <c r="AK514" s="88"/>
      <c r="AL514" s="88"/>
      <c r="AM514" s="88"/>
      <c r="AN514" s="88"/>
      <c r="AO514" s="88"/>
      <c r="AP514" s="88"/>
      <c r="AQ514" s="88"/>
      <c r="AR514" s="88"/>
      <c r="AS514" s="88"/>
      <c r="AT514" s="88"/>
      <c r="AU514" s="88"/>
      <c r="AV514" s="88"/>
      <c r="AW514" s="88"/>
      <c r="AX514" s="88"/>
      <c r="AY514" s="88"/>
      <c r="AZ514" s="88"/>
      <c r="BA514" s="88"/>
      <c r="BB514" s="88"/>
      <c r="BC514" s="88"/>
      <c r="BD514" s="88"/>
      <c r="BE514" s="88"/>
      <c r="BF514" s="88"/>
      <c r="BG514" s="88"/>
    </row>
    <row r="515" spans="1:59" x14ac:dyDescent="0.25">
      <c r="A515" s="25">
        <v>1132</v>
      </c>
      <c r="B515" s="9" t="s">
        <v>1052</v>
      </c>
      <c r="C515" s="9" t="s">
        <v>3172</v>
      </c>
      <c r="D515" s="9" t="s">
        <v>2282</v>
      </c>
      <c r="E515" s="9" t="s">
        <v>1059</v>
      </c>
      <c r="F515" s="14" t="s">
        <v>2659</v>
      </c>
      <c r="G515" s="9" t="s">
        <v>10</v>
      </c>
      <c r="H515" s="9" t="s">
        <v>37</v>
      </c>
      <c r="I515" s="9">
        <v>1</v>
      </c>
      <c r="J515" s="9">
        <v>140</v>
      </c>
      <c r="K515" s="9">
        <f t="shared" si="40"/>
        <v>840</v>
      </c>
      <c r="L515" s="9">
        <f t="shared" si="41"/>
        <v>822</v>
      </c>
      <c r="M515" s="48">
        <v>0.97857142857142854</v>
      </c>
      <c r="N515" s="9">
        <v>0</v>
      </c>
      <c r="O515" s="9">
        <v>140</v>
      </c>
      <c r="P515" s="9"/>
      <c r="Q515" s="9">
        <v>140</v>
      </c>
      <c r="R515" s="9"/>
      <c r="S515" s="9"/>
      <c r="T515" s="9"/>
      <c r="U515" s="55"/>
      <c r="V515" s="131">
        <f t="shared" si="39"/>
        <v>0.97857142857142854</v>
      </c>
      <c r="W515" s="125">
        <v>0.98809999999999998</v>
      </c>
      <c r="X515" s="14">
        <v>0.9738</v>
      </c>
      <c r="Y515" s="9">
        <v>139</v>
      </c>
      <c r="Z515" s="9">
        <v>137</v>
      </c>
      <c r="AA515" s="9">
        <v>135</v>
      </c>
      <c r="AB515" s="9">
        <v>138</v>
      </c>
      <c r="AC515" s="9">
        <v>137</v>
      </c>
      <c r="AD515" s="9">
        <v>136</v>
      </c>
      <c r="AE515" s="9" t="s">
        <v>478</v>
      </c>
      <c r="AF515" s="26"/>
      <c r="AG515" s="56">
        <v>28.815200000000001</v>
      </c>
      <c r="AH515" s="9">
        <v>-81.8964</v>
      </c>
      <c r="AI515" s="88"/>
      <c r="AJ515" s="88"/>
      <c r="AK515" s="88"/>
      <c r="AL515" s="88"/>
      <c r="AM515" s="88"/>
      <c r="AN515" s="88"/>
      <c r="AO515" s="88"/>
      <c r="AP515" s="88"/>
      <c r="AQ515" s="88"/>
      <c r="AR515" s="88"/>
      <c r="AS515" s="88"/>
      <c r="AT515" s="88"/>
      <c r="AU515" s="88"/>
      <c r="AV515" s="88"/>
      <c r="AW515" s="88"/>
      <c r="AX515" s="88"/>
      <c r="AY515" s="88"/>
      <c r="AZ515" s="88"/>
      <c r="BA515" s="88"/>
      <c r="BB515" s="88"/>
      <c r="BC515" s="88"/>
      <c r="BD515" s="88"/>
      <c r="BE515" s="88"/>
      <c r="BF515" s="88"/>
      <c r="BG515" s="88"/>
    </row>
    <row r="516" spans="1:59" x14ac:dyDescent="0.25">
      <c r="A516" s="25">
        <v>278</v>
      </c>
      <c r="B516" s="9" t="s">
        <v>1052</v>
      </c>
      <c r="C516" s="9" t="s">
        <v>3172</v>
      </c>
      <c r="D516" s="9" t="s">
        <v>2282</v>
      </c>
      <c r="E516" s="9" t="s">
        <v>1060</v>
      </c>
      <c r="F516" s="14" t="s">
        <v>2661</v>
      </c>
      <c r="G516" s="9" t="s">
        <v>10</v>
      </c>
      <c r="H516" s="9" t="s">
        <v>37</v>
      </c>
      <c r="I516" s="9">
        <v>1</v>
      </c>
      <c r="J516" s="9">
        <v>36</v>
      </c>
      <c r="K516" s="9">
        <f t="shared" si="40"/>
        <v>216</v>
      </c>
      <c r="L516" s="9">
        <f t="shared" si="41"/>
        <v>197</v>
      </c>
      <c r="M516" s="48">
        <v>0.91203703703703709</v>
      </c>
      <c r="N516" s="9">
        <v>0</v>
      </c>
      <c r="O516" s="9">
        <v>36</v>
      </c>
      <c r="P516" s="9"/>
      <c r="Q516" s="9">
        <v>36</v>
      </c>
      <c r="R516" s="9"/>
      <c r="S516" s="9"/>
      <c r="T516" s="9"/>
      <c r="U516" s="55"/>
      <c r="V516" s="131">
        <f t="shared" si="39"/>
        <v>0.91203703703703709</v>
      </c>
      <c r="W516" s="125">
        <v>0.93979999999999997</v>
      </c>
      <c r="X516" s="14">
        <v>0.84719999999999995</v>
      </c>
      <c r="Y516" s="9">
        <v>34</v>
      </c>
      <c r="Z516" s="9">
        <v>33</v>
      </c>
      <c r="AA516" s="9">
        <v>33</v>
      </c>
      <c r="AB516" s="9">
        <v>32</v>
      </c>
      <c r="AC516" s="9">
        <v>32</v>
      </c>
      <c r="AD516" s="9">
        <v>33</v>
      </c>
      <c r="AE516" s="9" t="s">
        <v>471</v>
      </c>
      <c r="AF516" s="26">
        <v>3</v>
      </c>
      <c r="AG516" s="56">
        <v>28.8459</v>
      </c>
      <c r="AH516" s="9">
        <v>-81.908100000000005</v>
      </c>
      <c r="AI516" s="88"/>
      <c r="AJ516" s="88"/>
      <c r="AK516" s="88"/>
      <c r="AL516" s="88"/>
      <c r="AM516" s="88"/>
      <c r="AN516" s="88"/>
      <c r="AO516" s="88"/>
      <c r="AP516" s="88"/>
      <c r="AQ516" s="88"/>
      <c r="AR516" s="88"/>
      <c r="AS516" s="88"/>
      <c r="AT516" s="88"/>
      <c r="AU516" s="88"/>
      <c r="AV516" s="88"/>
      <c r="AW516" s="88"/>
      <c r="AX516" s="88"/>
      <c r="AY516" s="88"/>
      <c r="AZ516" s="88"/>
      <c r="BA516" s="88"/>
      <c r="BB516" s="88"/>
      <c r="BC516" s="88"/>
      <c r="BD516" s="88"/>
      <c r="BE516" s="88"/>
      <c r="BF516" s="88"/>
      <c r="BG516" s="88"/>
    </row>
    <row r="517" spans="1:59" x14ac:dyDescent="0.25">
      <c r="A517" s="25">
        <v>436</v>
      </c>
      <c r="B517" s="9" t="s">
        <v>1052</v>
      </c>
      <c r="C517" s="9" t="s">
        <v>3172</v>
      </c>
      <c r="D517" s="9" t="s">
        <v>2282</v>
      </c>
      <c r="E517" s="9" t="s">
        <v>1066</v>
      </c>
      <c r="F517" s="14" t="s">
        <v>2661</v>
      </c>
      <c r="G517" s="9" t="s">
        <v>10</v>
      </c>
      <c r="H517" s="9" t="s">
        <v>37</v>
      </c>
      <c r="I517" s="9">
        <v>1</v>
      </c>
      <c r="J517" s="9">
        <v>36</v>
      </c>
      <c r="K517" s="9">
        <f t="shared" si="40"/>
        <v>216</v>
      </c>
      <c r="L517" s="9">
        <f t="shared" si="41"/>
        <v>207</v>
      </c>
      <c r="M517" s="48">
        <v>0.95833333333333337</v>
      </c>
      <c r="N517" s="9">
        <v>0</v>
      </c>
      <c r="O517" s="9">
        <v>36</v>
      </c>
      <c r="P517" s="9"/>
      <c r="Q517" s="9">
        <v>36</v>
      </c>
      <c r="R517" s="9"/>
      <c r="S517" s="9"/>
      <c r="T517" s="9"/>
      <c r="U517" s="55"/>
      <c r="V517" s="131">
        <f t="shared" si="39"/>
        <v>0.95833333333333337</v>
      </c>
      <c r="W517" s="125">
        <v>0.95830000000000004</v>
      </c>
      <c r="X517" s="14">
        <v>0.96760000000000002</v>
      </c>
      <c r="Y517" s="9">
        <v>34</v>
      </c>
      <c r="Z517" s="9">
        <v>34</v>
      </c>
      <c r="AA517" s="9">
        <v>34</v>
      </c>
      <c r="AB517" s="9">
        <v>35</v>
      </c>
      <c r="AC517" s="9">
        <v>35</v>
      </c>
      <c r="AD517" s="9">
        <v>35</v>
      </c>
      <c r="AE517" s="9" t="s">
        <v>715</v>
      </c>
      <c r="AF517" s="26">
        <v>32</v>
      </c>
      <c r="AG517" s="56">
        <v>28.816365999999999</v>
      </c>
      <c r="AH517" s="9">
        <v>-81.706575000000001</v>
      </c>
      <c r="AI517" s="88"/>
      <c r="AJ517" s="88"/>
      <c r="AK517" s="88"/>
      <c r="AL517" s="88"/>
      <c r="AM517" s="88"/>
      <c r="AN517" s="88"/>
      <c r="AO517" s="88"/>
      <c r="AP517" s="88"/>
      <c r="AQ517" s="88"/>
      <c r="AR517" s="88"/>
      <c r="AS517" s="88"/>
      <c r="AT517" s="88"/>
      <c r="AU517" s="88"/>
      <c r="AV517" s="88"/>
      <c r="AW517" s="88"/>
      <c r="AX517" s="88"/>
      <c r="AY517" s="88"/>
      <c r="AZ517" s="88"/>
      <c r="BA517" s="88"/>
      <c r="BB517" s="88"/>
      <c r="BC517" s="88"/>
      <c r="BD517" s="88"/>
      <c r="BE517" s="88"/>
      <c r="BF517" s="88"/>
      <c r="BG517" s="88"/>
    </row>
    <row r="518" spans="1:59" x14ac:dyDescent="0.25">
      <c r="A518" s="25">
        <v>1438</v>
      </c>
      <c r="B518" s="9" t="s">
        <v>1052</v>
      </c>
      <c r="C518" s="9" t="s">
        <v>3172</v>
      </c>
      <c r="D518" s="9" t="s">
        <v>2282</v>
      </c>
      <c r="E518" s="9" t="s">
        <v>1067</v>
      </c>
      <c r="F518" s="14" t="s">
        <v>2798</v>
      </c>
      <c r="G518" s="9" t="s">
        <v>10</v>
      </c>
      <c r="H518" s="9" t="s">
        <v>37</v>
      </c>
      <c r="I518" s="9">
        <v>1</v>
      </c>
      <c r="J518" s="9">
        <v>128</v>
      </c>
      <c r="K518" s="9">
        <f t="shared" si="40"/>
        <v>768</v>
      </c>
      <c r="L518" s="9">
        <f t="shared" si="41"/>
        <v>710</v>
      </c>
      <c r="M518" s="48">
        <v>0.92447916666666663</v>
      </c>
      <c r="N518" s="9">
        <v>0</v>
      </c>
      <c r="O518" s="9">
        <v>128</v>
      </c>
      <c r="P518" s="9"/>
      <c r="Q518" s="9">
        <v>128</v>
      </c>
      <c r="R518" s="9"/>
      <c r="S518" s="9"/>
      <c r="T518" s="9"/>
      <c r="U518" s="55"/>
      <c r="V518" s="131">
        <f t="shared" si="39"/>
        <v>0.92447916666666663</v>
      </c>
      <c r="W518" s="125">
        <v>0.89319999999999999</v>
      </c>
      <c r="X518" s="14">
        <v>0.93879999999999997</v>
      </c>
      <c r="Y518" s="9">
        <v>124</v>
      </c>
      <c r="Z518" s="9">
        <v>114</v>
      </c>
      <c r="AA518" s="9">
        <v>119</v>
      </c>
      <c r="AB518" s="9">
        <v>116</v>
      </c>
      <c r="AC518" s="9">
        <v>115</v>
      </c>
      <c r="AD518" s="9">
        <v>122</v>
      </c>
      <c r="AE518" s="9" t="s">
        <v>50</v>
      </c>
      <c r="AF518" s="26"/>
      <c r="AG518" s="56">
        <v>28.7911</v>
      </c>
      <c r="AH518" s="9">
        <v>-81.888199999999998</v>
      </c>
      <c r="AI518" s="88"/>
      <c r="AJ518" s="88"/>
      <c r="AK518" s="88"/>
      <c r="AL518" s="88"/>
      <c r="AM518" s="88"/>
      <c r="AN518" s="88"/>
      <c r="AO518" s="88"/>
      <c r="AP518" s="88"/>
      <c r="AQ518" s="88"/>
      <c r="AR518" s="88"/>
      <c r="AS518" s="88"/>
      <c r="AT518" s="88"/>
      <c r="AU518" s="88"/>
      <c r="AV518" s="88"/>
      <c r="AW518" s="88"/>
      <c r="AX518" s="88"/>
      <c r="AY518" s="88"/>
      <c r="AZ518" s="88"/>
      <c r="BA518" s="88"/>
      <c r="BB518" s="88"/>
      <c r="BC518" s="88"/>
      <c r="BD518" s="88"/>
      <c r="BE518" s="88"/>
      <c r="BF518" s="88"/>
      <c r="BG518" s="88"/>
    </row>
    <row r="519" spans="1:59" x14ac:dyDescent="0.25">
      <c r="A519" s="25">
        <v>450</v>
      </c>
      <c r="B519" s="9" t="s">
        <v>1052</v>
      </c>
      <c r="C519" s="9" t="s">
        <v>3172</v>
      </c>
      <c r="D519" s="9" t="s">
        <v>2282</v>
      </c>
      <c r="E519" s="9" t="s">
        <v>1068</v>
      </c>
      <c r="F519" s="14" t="s">
        <v>2655</v>
      </c>
      <c r="G519" s="9" t="s">
        <v>10</v>
      </c>
      <c r="H519" s="9" t="s">
        <v>37</v>
      </c>
      <c r="I519" s="9">
        <v>1</v>
      </c>
      <c r="J519" s="9">
        <v>36</v>
      </c>
      <c r="K519" s="9">
        <f t="shared" si="40"/>
        <v>216</v>
      </c>
      <c r="L519" s="9">
        <f t="shared" si="41"/>
        <v>208</v>
      </c>
      <c r="M519" s="48">
        <v>0.96296296296296291</v>
      </c>
      <c r="N519" s="9">
        <v>0</v>
      </c>
      <c r="O519" s="9">
        <v>36</v>
      </c>
      <c r="P519" s="9"/>
      <c r="Q519" s="9">
        <v>36</v>
      </c>
      <c r="R519" s="9"/>
      <c r="S519" s="9"/>
      <c r="T519" s="9"/>
      <c r="U519" s="55"/>
      <c r="V519" s="131">
        <f t="shared" si="39"/>
        <v>0.96296296296296291</v>
      </c>
      <c r="W519" s="125">
        <v>0.97689999999999999</v>
      </c>
      <c r="X519" s="14">
        <v>0.93520000000000003</v>
      </c>
      <c r="Y519" s="9">
        <v>33</v>
      </c>
      <c r="Z519" s="9">
        <v>34</v>
      </c>
      <c r="AA519" s="9">
        <v>35</v>
      </c>
      <c r="AB519" s="9">
        <v>35</v>
      </c>
      <c r="AC519" s="9">
        <v>36</v>
      </c>
      <c r="AD519" s="9">
        <v>35</v>
      </c>
      <c r="AE519" s="9" t="s">
        <v>471</v>
      </c>
      <c r="AF519" s="26">
        <v>34</v>
      </c>
      <c r="AG519" s="56">
        <v>28.9101</v>
      </c>
      <c r="AH519" s="9">
        <v>-81.919700000000006</v>
      </c>
      <c r="AI519" s="88"/>
      <c r="AJ519" s="88"/>
      <c r="AK519" s="88"/>
      <c r="AL519" s="88"/>
      <c r="AM519" s="88"/>
      <c r="AN519" s="88"/>
      <c r="AO519" s="88"/>
      <c r="AP519" s="88"/>
      <c r="AQ519" s="88"/>
      <c r="AR519" s="88"/>
      <c r="AS519" s="88"/>
      <c r="AT519" s="88"/>
      <c r="AU519" s="88"/>
      <c r="AV519" s="88"/>
      <c r="AW519" s="88"/>
      <c r="AX519" s="88"/>
      <c r="AY519" s="88"/>
      <c r="AZ519" s="88"/>
      <c r="BA519" s="88"/>
      <c r="BB519" s="88"/>
      <c r="BC519" s="88"/>
      <c r="BD519" s="88"/>
      <c r="BE519" s="88"/>
      <c r="BF519" s="88"/>
      <c r="BG519" s="88"/>
    </row>
    <row r="520" spans="1:59" x14ac:dyDescent="0.25">
      <c r="A520" s="25">
        <v>2080</v>
      </c>
      <c r="B520" s="9" t="s">
        <v>1052</v>
      </c>
      <c r="C520" s="9" t="s">
        <v>3172</v>
      </c>
      <c r="D520" s="9" t="s">
        <v>2282</v>
      </c>
      <c r="E520" s="9" t="s">
        <v>1069</v>
      </c>
      <c r="F520" s="14" t="s">
        <v>2810</v>
      </c>
      <c r="G520" s="9" t="s">
        <v>10</v>
      </c>
      <c r="H520" s="9" t="s">
        <v>37</v>
      </c>
      <c r="I520" s="9">
        <v>1</v>
      </c>
      <c r="J520" s="9">
        <v>144</v>
      </c>
      <c r="K520" s="9">
        <f t="shared" si="40"/>
        <v>864</v>
      </c>
      <c r="L520" s="9">
        <f t="shared" si="41"/>
        <v>835</v>
      </c>
      <c r="M520" s="48">
        <v>0.96643518518518523</v>
      </c>
      <c r="N520" s="9">
        <v>0</v>
      </c>
      <c r="O520" s="9">
        <v>144</v>
      </c>
      <c r="P520" s="9"/>
      <c r="Q520" s="9">
        <v>144</v>
      </c>
      <c r="R520" s="9"/>
      <c r="S520" s="9"/>
      <c r="T520" s="9"/>
      <c r="U520" s="55"/>
      <c r="V520" s="131">
        <f t="shared" si="39"/>
        <v>0.96643518518518523</v>
      </c>
      <c r="W520" s="125">
        <v>0.88890000000000002</v>
      </c>
      <c r="X520" s="14">
        <v>0.96530000000000005</v>
      </c>
      <c r="Y520" s="9">
        <v>139</v>
      </c>
      <c r="Z520" s="9">
        <v>135</v>
      </c>
      <c r="AA520" s="9">
        <v>143</v>
      </c>
      <c r="AB520" s="9">
        <v>140</v>
      </c>
      <c r="AC520" s="9">
        <v>140</v>
      </c>
      <c r="AD520" s="9">
        <v>138</v>
      </c>
      <c r="AE520" s="9" t="s">
        <v>104</v>
      </c>
      <c r="AF520" s="26"/>
      <c r="AG520" s="56">
        <v>28.807099999999998</v>
      </c>
      <c r="AH520" s="9">
        <v>-81.846400000000003</v>
      </c>
      <c r="AI520" s="88"/>
      <c r="AJ520" s="88"/>
      <c r="AK520" s="88"/>
      <c r="AL520" s="88"/>
      <c r="AM520" s="88"/>
      <c r="AN520" s="88"/>
      <c r="AO520" s="88"/>
      <c r="AP520" s="88"/>
      <c r="AQ520" s="88"/>
      <c r="AR520" s="88"/>
      <c r="AS520" s="88"/>
      <c r="AT520" s="88"/>
      <c r="AU520" s="88"/>
      <c r="AV520" s="88"/>
      <c r="AW520" s="88"/>
      <c r="AX520" s="88"/>
      <c r="AY520" s="88"/>
      <c r="AZ520" s="88"/>
      <c r="BA520" s="88"/>
      <c r="BB520" s="88"/>
      <c r="BC520" s="88"/>
      <c r="BD520" s="88"/>
      <c r="BE520" s="88"/>
      <c r="BF520" s="88"/>
      <c r="BG520" s="88"/>
    </row>
    <row r="521" spans="1:59" x14ac:dyDescent="0.25">
      <c r="A521" s="25">
        <v>2129</v>
      </c>
      <c r="B521" s="9" t="s">
        <v>1052</v>
      </c>
      <c r="C521" s="9" t="s">
        <v>3172</v>
      </c>
      <c r="D521" s="9" t="s">
        <v>2282</v>
      </c>
      <c r="E521" s="9" t="s">
        <v>1071</v>
      </c>
      <c r="F521" s="14" t="s">
        <v>2715</v>
      </c>
      <c r="G521" s="9" t="s">
        <v>10</v>
      </c>
      <c r="H521" s="9" t="s">
        <v>37</v>
      </c>
      <c r="I521" s="9">
        <v>1</v>
      </c>
      <c r="J521" s="9">
        <v>108</v>
      </c>
      <c r="K521" s="9">
        <f t="shared" si="40"/>
        <v>648</v>
      </c>
      <c r="L521" s="9">
        <f t="shared" si="41"/>
        <v>612</v>
      </c>
      <c r="M521" s="48">
        <v>0.94444444444444442</v>
      </c>
      <c r="N521" s="9">
        <v>0</v>
      </c>
      <c r="O521" s="9">
        <v>108</v>
      </c>
      <c r="P521" s="9"/>
      <c r="Q521" s="9">
        <v>108</v>
      </c>
      <c r="R521" s="9"/>
      <c r="S521" s="9"/>
      <c r="T521" s="9"/>
      <c r="U521" s="55"/>
      <c r="V521" s="131">
        <f t="shared" si="39"/>
        <v>0.94444444444444442</v>
      </c>
      <c r="W521" s="125">
        <v>0.88890000000000002</v>
      </c>
      <c r="X521" s="14">
        <v>0.94599999999999995</v>
      </c>
      <c r="Y521" s="9">
        <v>99</v>
      </c>
      <c r="Z521" s="9">
        <v>101</v>
      </c>
      <c r="AA521" s="9">
        <v>104</v>
      </c>
      <c r="AB521" s="9">
        <v>106</v>
      </c>
      <c r="AC521" s="9">
        <v>103</v>
      </c>
      <c r="AD521" s="9">
        <v>99</v>
      </c>
      <c r="AE521" s="9" t="s">
        <v>104</v>
      </c>
      <c r="AF521" s="26"/>
      <c r="AG521" s="56">
        <v>28.807099999999998</v>
      </c>
      <c r="AH521" s="9">
        <v>-81.846400000000003</v>
      </c>
      <c r="AI521" s="88"/>
      <c r="AJ521" s="88"/>
      <c r="AK521" s="88"/>
      <c r="AL521" s="88"/>
      <c r="AM521" s="88"/>
      <c r="AN521" s="88"/>
      <c r="AO521" s="88"/>
      <c r="AP521" s="88"/>
      <c r="AQ521" s="88"/>
      <c r="AR521" s="88"/>
      <c r="AS521" s="88"/>
      <c r="AT521" s="88"/>
      <c r="AU521" s="88"/>
      <c r="AV521" s="88"/>
      <c r="AW521" s="88"/>
      <c r="AX521" s="88"/>
      <c r="AY521" s="88"/>
      <c r="AZ521" s="88"/>
      <c r="BA521" s="88"/>
      <c r="BB521" s="88"/>
      <c r="BC521" s="88"/>
      <c r="BD521" s="88"/>
      <c r="BE521" s="88"/>
      <c r="BF521" s="88"/>
      <c r="BG521" s="88"/>
    </row>
    <row r="522" spans="1:59" x14ac:dyDescent="0.25">
      <c r="A522" s="25">
        <v>5</v>
      </c>
      <c r="B522" s="9" t="s">
        <v>1052</v>
      </c>
      <c r="C522" s="9" t="s">
        <v>3172</v>
      </c>
      <c r="D522" s="9" t="s">
        <v>2282</v>
      </c>
      <c r="E522" s="9" t="s">
        <v>1073</v>
      </c>
      <c r="F522" s="14" t="s">
        <v>3050</v>
      </c>
      <c r="G522" s="9" t="s">
        <v>10</v>
      </c>
      <c r="H522" s="9" t="s">
        <v>37</v>
      </c>
      <c r="I522" s="9">
        <v>1</v>
      </c>
      <c r="J522" s="9">
        <v>68</v>
      </c>
      <c r="K522" s="9">
        <f t="shared" si="40"/>
        <v>408</v>
      </c>
      <c r="L522" s="9">
        <f t="shared" si="41"/>
        <v>407</v>
      </c>
      <c r="M522" s="48">
        <v>0.99754901960784315</v>
      </c>
      <c r="N522" s="9">
        <v>0</v>
      </c>
      <c r="O522" s="9">
        <v>68</v>
      </c>
      <c r="P522" s="9"/>
      <c r="Q522" s="9">
        <v>68</v>
      </c>
      <c r="R522" s="9"/>
      <c r="S522" s="9"/>
      <c r="T522" s="9">
        <v>4</v>
      </c>
      <c r="U522" s="55"/>
      <c r="V522" s="131">
        <f t="shared" si="39"/>
        <v>0.99754901960784315</v>
      </c>
      <c r="W522" s="125">
        <v>0.98040000000000005</v>
      </c>
      <c r="X522" s="14">
        <v>0.98280000000000001</v>
      </c>
      <c r="Y522" s="9">
        <v>67</v>
      </c>
      <c r="Z522" s="9">
        <v>68</v>
      </c>
      <c r="AA522" s="9">
        <v>68</v>
      </c>
      <c r="AB522" s="9">
        <v>68</v>
      </c>
      <c r="AC522" s="9">
        <v>68</v>
      </c>
      <c r="AD522" s="9">
        <v>68</v>
      </c>
      <c r="AE522" s="9" t="s">
        <v>96</v>
      </c>
      <c r="AF522" s="26">
        <v>68</v>
      </c>
      <c r="AG522" s="56">
        <v>28.8401</v>
      </c>
      <c r="AH522" s="9">
        <v>-81.688999999999993</v>
      </c>
      <c r="AI522" s="88"/>
      <c r="AJ522" s="88"/>
      <c r="AK522" s="88"/>
      <c r="AL522" s="88"/>
      <c r="AM522" s="88"/>
      <c r="AN522" s="88"/>
      <c r="AO522" s="88"/>
      <c r="AP522" s="88"/>
      <c r="AQ522" s="88"/>
      <c r="AR522" s="88"/>
      <c r="AS522" s="88"/>
      <c r="AT522" s="88"/>
      <c r="AU522" s="88"/>
      <c r="AV522" s="88"/>
      <c r="AW522" s="88"/>
      <c r="AX522" s="88"/>
      <c r="AY522" s="88"/>
      <c r="AZ522" s="88"/>
      <c r="BA522" s="88"/>
      <c r="BB522" s="88"/>
      <c r="BC522" s="88"/>
      <c r="BD522" s="88"/>
      <c r="BE522" s="88"/>
      <c r="BF522" s="88"/>
      <c r="BG522" s="88"/>
    </row>
    <row r="523" spans="1:59" x14ac:dyDescent="0.25">
      <c r="A523" s="25">
        <v>582</v>
      </c>
      <c r="B523" s="9" t="s">
        <v>1052</v>
      </c>
      <c r="C523" s="9" t="s">
        <v>3172</v>
      </c>
      <c r="D523" s="9" t="s">
        <v>2282</v>
      </c>
      <c r="E523" s="9" t="s">
        <v>1075</v>
      </c>
      <c r="F523" s="14" t="s">
        <v>2811</v>
      </c>
      <c r="G523" s="9" t="s">
        <v>10</v>
      </c>
      <c r="H523" s="9" t="s">
        <v>37</v>
      </c>
      <c r="I523" s="9">
        <v>1</v>
      </c>
      <c r="J523" s="9">
        <v>176</v>
      </c>
      <c r="K523" s="9">
        <f t="shared" si="40"/>
        <v>1056</v>
      </c>
      <c r="L523" s="9">
        <f t="shared" si="41"/>
        <v>1038</v>
      </c>
      <c r="M523" s="48">
        <v>0.98295454545454541</v>
      </c>
      <c r="N523" s="9">
        <v>0</v>
      </c>
      <c r="O523" s="9">
        <v>176</v>
      </c>
      <c r="P523" s="9"/>
      <c r="Q523" s="9">
        <v>176</v>
      </c>
      <c r="R523" s="9"/>
      <c r="S523" s="9"/>
      <c r="T523" s="9"/>
      <c r="U523" s="55"/>
      <c r="V523" s="131">
        <f t="shared" si="39"/>
        <v>0.98295454545454541</v>
      </c>
      <c r="W523" s="125">
        <v>0.98109999999999997</v>
      </c>
      <c r="X523" s="14">
        <v>0.98009999999999997</v>
      </c>
      <c r="Y523" s="9">
        <v>173</v>
      </c>
      <c r="Z523" s="9">
        <v>172</v>
      </c>
      <c r="AA523" s="9">
        <v>171</v>
      </c>
      <c r="AB523" s="9">
        <v>176</v>
      </c>
      <c r="AC523" s="9">
        <v>176</v>
      </c>
      <c r="AD523" s="9">
        <v>170</v>
      </c>
      <c r="AE523" s="9" t="s">
        <v>206</v>
      </c>
      <c r="AF523" s="26"/>
      <c r="AG523" s="56">
        <v>28.5627</v>
      </c>
      <c r="AH523" s="9">
        <v>-81.753900000000002</v>
      </c>
      <c r="AI523" s="88"/>
      <c r="AJ523" s="88"/>
      <c r="AK523" s="88"/>
      <c r="AL523" s="88"/>
      <c r="AM523" s="88"/>
      <c r="AN523" s="88"/>
      <c r="AO523" s="88"/>
      <c r="AP523" s="88"/>
      <c r="AQ523" s="88"/>
      <c r="AR523" s="88"/>
      <c r="AS523" s="88"/>
      <c r="AT523" s="88"/>
      <c r="AU523" s="88"/>
      <c r="AV523" s="88"/>
      <c r="AW523" s="88"/>
      <c r="AX523" s="88"/>
      <c r="AY523" s="88"/>
      <c r="AZ523" s="88"/>
      <c r="BA523" s="88"/>
      <c r="BB523" s="88"/>
      <c r="BC523" s="88"/>
      <c r="BD523" s="88"/>
      <c r="BE523" s="88"/>
      <c r="BF523" s="88"/>
      <c r="BG523" s="88"/>
    </row>
    <row r="524" spans="1:59" x14ac:dyDescent="0.25">
      <c r="A524" s="25">
        <v>664</v>
      </c>
      <c r="B524" s="9" t="s">
        <v>1052</v>
      </c>
      <c r="C524" s="9" t="s">
        <v>3172</v>
      </c>
      <c r="D524" s="9" t="s">
        <v>2282</v>
      </c>
      <c r="E524" s="9" t="s">
        <v>1078</v>
      </c>
      <c r="F524" s="14" t="s">
        <v>2876</v>
      </c>
      <c r="G524" s="9" t="s">
        <v>10</v>
      </c>
      <c r="H524" s="9" t="s">
        <v>37</v>
      </c>
      <c r="I524" s="9">
        <v>1</v>
      </c>
      <c r="J524" s="9">
        <v>313</v>
      </c>
      <c r="K524" s="9">
        <f t="shared" si="40"/>
        <v>1878</v>
      </c>
      <c r="L524" s="9">
        <f t="shared" si="41"/>
        <v>1870</v>
      </c>
      <c r="M524" s="48">
        <v>0.9957401490947817</v>
      </c>
      <c r="N524" s="9">
        <v>0</v>
      </c>
      <c r="O524" s="9">
        <v>313</v>
      </c>
      <c r="P524" s="9"/>
      <c r="Q524" s="9">
        <v>313</v>
      </c>
      <c r="R524" s="9"/>
      <c r="S524" s="9"/>
      <c r="T524" s="9"/>
      <c r="U524" s="55"/>
      <c r="V524" s="131">
        <f t="shared" si="39"/>
        <v>0.9957401490947817</v>
      </c>
      <c r="W524" s="125">
        <v>0.99729999999999996</v>
      </c>
      <c r="X524" s="14">
        <v>0.98140000000000005</v>
      </c>
      <c r="Y524" s="9">
        <v>311</v>
      </c>
      <c r="Z524" s="9">
        <v>311</v>
      </c>
      <c r="AA524" s="9">
        <v>313</v>
      </c>
      <c r="AB524" s="9">
        <v>312</v>
      </c>
      <c r="AC524" s="9">
        <v>312</v>
      </c>
      <c r="AD524" s="9">
        <v>311</v>
      </c>
      <c r="AE524" s="9" t="s">
        <v>1079</v>
      </c>
      <c r="AF524" s="26"/>
      <c r="AG524" s="56">
        <v>28.367000000000001</v>
      </c>
      <c r="AH524" s="9">
        <v>-81.678799999999995</v>
      </c>
      <c r="AI524" s="88"/>
      <c r="AJ524" s="88"/>
      <c r="AK524" s="88"/>
      <c r="AL524" s="88"/>
      <c r="AM524" s="88"/>
      <c r="AN524" s="88"/>
      <c r="AO524" s="88"/>
      <c r="AP524" s="88"/>
      <c r="AQ524" s="88"/>
      <c r="AR524" s="88"/>
      <c r="AS524" s="88"/>
      <c r="AT524" s="88"/>
      <c r="AU524" s="88"/>
      <c r="AV524" s="88"/>
      <c r="AW524" s="88"/>
      <c r="AX524" s="88"/>
      <c r="AY524" s="88"/>
      <c r="AZ524" s="88"/>
      <c r="BA524" s="88"/>
      <c r="BB524" s="88"/>
      <c r="BC524" s="88"/>
      <c r="BD524" s="88"/>
      <c r="BE524" s="88"/>
      <c r="BF524" s="88"/>
      <c r="BG524" s="88"/>
    </row>
    <row r="525" spans="1:59" x14ac:dyDescent="0.25">
      <c r="A525" s="25">
        <v>2018</v>
      </c>
      <c r="B525" s="9" t="s">
        <v>1052</v>
      </c>
      <c r="C525" s="9" t="s">
        <v>3172</v>
      </c>
      <c r="D525" s="9" t="s">
        <v>2282</v>
      </c>
      <c r="E525" s="9" t="s">
        <v>1080</v>
      </c>
      <c r="F525" s="14" t="s">
        <v>2810</v>
      </c>
      <c r="G525" s="9" t="s">
        <v>10</v>
      </c>
      <c r="H525" s="9" t="s">
        <v>37</v>
      </c>
      <c r="I525" s="9">
        <v>1</v>
      </c>
      <c r="J525" s="9">
        <v>104</v>
      </c>
      <c r="K525" s="9">
        <f t="shared" si="40"/>
        <v>624</v>
      </c>
      <c r="L525" s="9">
        <f t="shared" si="41"/>
        <v>598</v>
      </c>
      <c r="M525" s="48">
        <v>0.95833333333333337</v>
      </c>
      <c r="N525" s="9">
        <v>0</v>
      </c>
      <c r="O525" s="9">
        <v>104</v>
      </c>
      <c r="P525" s="9"/>
      <c r="Q525" s="9">
        <v>104</v>
      </c>
      <c r="R525" s="9"/>
      <c r="S525" s="9"/>
      <c r="T525" s="9"/>
      <c r="U525" s="55"/>
      <c r="V525" s="131">
        <f t="shared" si="39"/>
        <v>0.95833333333333337</v>
      </c>
      <c r="W525" s="125">
        <v>0.99839999999999995</v>
      </c>
      <c r="X525" s="14">
        <v>0.99360000000000004</v>
      </c>
      <c r="Y525" s="9">
        <v>103</v>
      </c>
      <c r="Z525" s="9">
        <v>102</v>
      </c>
      <c r="AA525" s="9">
        <v>103</v>
      </c>
      <c r="AB525" s="9">
        <v>102</v>
      </c>
      <c r="AC525" s="9">
        <v>94</v>
      </c>
      <c r="AD525" s="9">
        <v>94</v>
      </c>
      <c r="AE525" s="9" t="s">
        <v>202</v>
      </c>
      <c r="AF525" s="26"/>
      <c r="AG525" s="56">
        <v>28.914832000000001</v>
      </c>
      <c r="AH525" s="9">
        <v>-81.939104</v>
      </c>
      <c r="AI525" s="88"/>
      <c r="AJ525" s="88"/>
      <c r="AK525" s="88"/>
      <c r="AL525" s="88"/>
      <c r="AM525" s="88"/>
      <c r="AN525" s="88"/>
      <c r="AO525" s="88"/>
      <c r="AP525" s="88"/>
      <c r="AQ525" s="88"/>
      <c r="AR525" s="88"/>
      <c r="AS525" s="88"/>
      <c r="AT525" s="88"/>
      <c r="AU525" s="88"/>
      <c r="AV525" s="88"/>
      <c r="AW525" s="88"/>
      <c r="AX525" s="88"/>
      <c r="AY525" s="88"/>
      <c r="AZ525" s="88"/>
      <c r="BA525" s="88"/>
      <c r="BB525" s="88"/>
      <c r="BC525" s="88"/>
      <c r="BD525" s="88"/>
      <c r="BE525" s="88"/>
      <c r="BF525" s="88"/>
      <c r="BG525" s="88"/>
    </row>
    <row r="526" spans="1:59" x14ac:dyDescent="0.25">
      <c r="A526" s="25">
        <v>716</v>
      </c>
      <c r="B526" s="9" t="s">
        <v>1052</v>
      </c>
      <c r="C526" s="9" t="s">
        <v>3172</v>
      </c>
      <c r="D526" s="9" t="s">
        <v>2282</v>
      </c>
      <c r="E526" s="9" t="s">
        <v>1083</v>
      </c>
      <c r="F526" s="14" t="s">
        <v>2716</v>
      </c>
      <c r="G526" s="9" t="s">
        <v>10</v>
      </c>
      <c r="H526" s="9" t="s">
        <v>37</v>
      </c>
      <c r="I526" s="9">
        <v>1</v>
      </c>
      <c r="J526" s="9">
        <v>37</v>
      </c>
      <c r="K526" s="9">
        <f t="shared" si="40"/>
        <v>222</v>
      </c>
      <c r="L526" s="9">
        <f t="shared" si="41"/>
        <v>209</v>
      </c>
      <c r="M526" s="48">
        <v>0.94144144144144148</v>
      </c>
      <c r="N526" s="9">
        <v>0</v>
      </c>
      <c r="O526" s="9">
        <v>37</v>
      </c>
      <c r="P526" s="9"/>
      <c r="Q526" s="9">
        <v>37</v>
      </c>
      <c r="R526" s="9"/>
      <c r="S526" s="9"/>
      <c r="T526" s="9"/>
      <c r="U526" s="55"/>
      <c r="V526" s="131">
        <f t="shared" si="39"/>
        <v>0.94144144144144148</v>
      </c>
      <c r="W526" s="125">
        <v>0.93240000000000001</v>
      </c>
      <c r="X526" s="14">
        <v>0.83330000000000004</v>
      </c>
      <c r="Y526" s="9">
        <v>37</v>
      </c>
      <c r="Z526" s="9">
        <v>36</v>
      </c>
      <c r="AA526" s="9">
        <v>34</v>
      </c>
      <c r="AB526" s="9">
        <v>34</v>
      </c>
      <c r="AC526" s="9">
        <v>34</v>
      </c>
      <c r="AD526" s="9">
        <v>34</v>
      </c>
      <c r="AE526" s="9" t="s">
        <v>448</v>
      </c>
      <c r="AF526" s="26"/>
      <c r="AG526" s="56">
        <v>28.872800000000002</v>
      </c>
      <c r="AH526" s="9">
        <v>-81.691699999999997</v>
      </c>
      <c r="AI526" s="88"/>
      <c r="AJ526" s="88"/>
      <c r="AK526" s="88"/>
      <c r="AL526" s="88"/>
      <c r="AM526" s="88"/>
      <c r="AN526" s="88"/>
      <c r="AO526" s="88"/>
      <c r="AP526" s="88"/>
      <c r="AQ526" s="88"/>
      <c r="AR526" s="88"/>
      <c r="AS526" s="88"/>
      <c r="AT526" s="88"/>
      <c r="AU526" s="88"/>
      <c r="AV526" s="88"/>
      <c r="AW526" s="88"/>
      <c r="AX526" s="88"/>
      <c r="AY526" s="88"/>
      <c r="AZ526" s="88"/>
      <c r="BA526" s="88"/>
      <c r="BB526" s="88"/>
      <c r="BC526" s="88"/>
      <c r="BD526" s="88"/>
      <c r="BE526" s="88"/>
      <c r="BF526" s="88"/>
      <c r="BG526" s="88"/>
    </row>
    <row r="527" spans="1:59" x14ac:dyDescent="0.25">
      <c r="A527" s="25">
        <v>797</v>
      </c>
      <c r="B527" s="9" t="s">
        <v>1052</v>
      </c>
      <c r="C527" s="9" t="s">
        <v>3172</v>
      </c>
      <c r="D527" s="9" t="s">
        <v>2282</v>
      </c>
      <c r="E527" s="9" t="s">
        <v>1087</v>
      </c>
      <c r="F527" s="14" t="s">
        <v>2918</v>
      </c>
      <c r="G527" s="9" t="s">
        <v>10</v>
      </c>
      <c r="H527" s="9" t="s">
        <v>37</v>
      </c>
      <c r="I527" s="9">
        <v>1</v>
      </c>
      <c r="J527" s="9">
        <v>248</v>
      </c>
      <c r="K527" s="9">
        <f t="shared" si="40"/>
        <v>1488</v>
      </c>
      <c r="L527" s="9">
        <f t="shared" si="41"/>
        <v>1483</v>
      </c>
      <c r="M527" s="48">
        <v>0.99663978494623651</v>
      </c>
      <c r="N527" s="9">
        <v>0</v>
      </c>
      <c r="O527" s="9">
        <v>248</v>
      </c>
      <c r="P527" s="9"/>
      <c r="Q527" s="9">
        <v>248</v>
      </c>
      <c r="R527" s="9"/>
      <c r="S527" s="9"/>
      <c r="T527" s="9">
        <v>13</v>
      </c>
      <c r="U527" s="55"/>
      <c r="V527" s="131">
        <f t="shared" si="39"/>
        <v>0.99663978494623651</v>
      </c>
      <c r="W527" s="125">
        <v>0.9819</v>
      </c>
      <c r="X527" s="14">
        <v>0.96450000000000002</v>
      </c>
      <c r="Y527" s="9">
        <v>244</v>
      </c>
      <c r="Z527" s="9">
        <v>248</v>
      </c>
      <c r="AA527" s="9">
        <v>247</v>
      </c>
      <c r="AB527" s="9">
        <v>248</v>
      </c>
      <c r="AC527" s="9">
        <v>248</v>
      </c>
      <c r="AD527" s="9">
        <v>248</v>
      </c>
      <c r="AE527" s="9" t="s">
        <v>206</v>
      </c>
      <c r="AF527" s="26"/>
      <c r="AG527" s="56">
        <v>28.816175999999999</v>
      </c>
      <c r="AH527" s="9">
        <v>-81.670474999999996</v>
      </c>
      <c r="AI527" s="88"/>
      <c r="AJ527" s="88"/>
      <c r="AK527" s="88"/>
      <c r="AL527" s="88"/>
      <c r="AM527" s="88"/>
      <c r="AN527" s="88"/>
      <c r="AO527" s="88"/>
      <c r="AP527" s="88"/>
      <c r="AQ527" s="88"/>
      <c r="AR527" s="88"/>
      <c r="AS527" s="88"/>
      <c r="AT527" s="88"/>
      <c r="AU527" s="88"/>
      <c r="AV527" s="88"/>
      <c r="AW527" s="88"/>
      <c r="AX527" s="88"/>
      <c r="AY527" s="88"/>
      <c r="AZ527" s="88"/>
      <c r="BA527" s="88"/>
      <c r="BB527" s="88"/>
      <c r="BC527" s="88"/>
      <c r="BD527" s="88"/>
      <c r="BE527" s="88"/>
      <c r="BF527" s="88"/>
      <c r="BG527" s="88"/>
    </row>
    <row r="528" spans="1:59" x14ac:dyDescent="0.25">
      <c r="A528" s="25">
        <v>2124</v>
      </c>
      <c r="B528" s="9" t="s">
        <v>1052</v>
      </c>
      <c r="C528" s="9" t="s">
        <v>3172</v>
      </c>
      <c r="D528" s="9" t="s">
        <v>2282</v>
      </c>
      <c r="E528" s="9" t="s">
        <v>1091</v>
      </c>
      <c r="F528" s="14" t="s">
        <v>2709</v>
      </c>
      <c r="G528" s="9" t="s">
        <v>10</v>
      </c>
      <c r="H528" s="9" t="s">
        <v>37</v>
      </c>
      <c r="I528" s="9">
        <v>1</v>
      </c>
      <c r="J528" s="9">
        <v>48</v>
      </c>
      <c r="K528" s="9">
        <f t="shared" si="40"/>
        <v>288</v>
      </c>
      <c r="L528" s="9">
        <f t="shared" si="41"/>
        <v>274</v>
      </c>
      <c r="M528" s="48">
        <v>0.95138888888888884</v>
      </c>
      <c r="N528" s="9">
        <v>0</v>
      </c>
      <c r="O528" s="9">
        <v>48</v>
      </c>
      <c r="P528" s="9"/>
      <c r="Q528" s="9">
        <v>48</v>
      </c>
      <c r="R528" s="9"/>
      <c r="S528" s="9"/>
      <c r="T528" s="9"/>
      <c r="U528" s="55"/>
      <c r="V528" s="131">
        <f t="shared" si="39"/>
        <v>0.95138888888888884</v>
      </c>
      <c r="W528" s="125">
        <v>0.98960000000000004</v>
      </c>
      <c r="X528" s="14">
        <v>0.98609999999999998</v>
      </c>
      <c r="Y528" s="9">
        <v>45</v>
      </c>
      <c r="Z528" s="9">
        <v>46</v>
      </c>
      <c r="AA528" s="9">
        <v>47</v>
      </c>
      <c r="AB528" s="9">
        <v>47</v>
      </c>
      <c r="AC528" s="9">
        <v>44</v>
      </c>
      <c r="AD528" s="9">
        <v>45</v>
      </c>
      <c r="AE528" s="9" t="s">
        <v>180</v>
      </c>
      <c r="AF528" s="26"/>
      <c r="AG528" s="56">
        <v>28.874310000000001</v>
      </c>
      <c r="AH528" s="9">
        <v>-81.911016000000004</v>
      </c>
      <c r="AI528" s="88"/>
      <c r="AJ528" s="88"/>
      <c r="AK528" s="88"/>
      <c r="AL528" s="88"/>
      <c r="AM528" s="88"/>
      <c r="AN528" s="88"/>
      <c r="AO528" s="88"/>
      <c r="AP528" s="88"/>
      <c r="AQ528" s="88"/>
      <c r="AR528" s="88"/>
      <c r="AS528" s="88"/>
      <c r="AT528" s="88"/>
      <c r="AU528" s="88"/>
      <c r="AV528" s="88"/>
      <c r="AW528" s="88"/>
      <c r="AX528" s="88"/>
      <c r="AY528" s="88"/>
      <c r="AZ528" s="88"/>
      <c r="BA528" s="88"/>
      <c r="BB528" s="88"/>
      <c r="BC528" s="88"/>
      <c r="BD528" s="88"/>
      <c r="BE528" s="88"/>
      <c r="BF528" s="88"/>
      <c r="BG528" s="88"/>
    </row>
    <row r="529" spans="1:59" x14ac:dyDescent="0.25">
      <c r="A529" s="25">
        <v>1585</v>
      </c>
      <c r="B529" s="9" t="s">
        <v>1052</v>
      </c>
      <c r="C529" s="9" t="s">
        <v>3172</v>
      </c>
      <c r="D529" s="9" t="s">
        <v>2282</v>
      </c>
      <c r="E529" s="9" t="s">
        <v>1092</v>
      </c>
      <c r="F529" s="14" t="s">
        <v>2653</v>
      </c>
      <c r="G529" s="9" t="s">
        <v>10</v>
      </c>
      <c r="H529" s="9" t="s">
        <v>37</v>
      </c>
      <c r="I529" s="9">
        <v>1</v>
      </c>
      <c r="J529" s="9">
        <v>34</v>
      </c>
      <c r="K529" s="9">
        <f t="shared" si="40"/>
        <v>204</v>
      </c>
      <c r="L529" s="9">
        <f t="shared" si="41"/>
        <v>202</v>
      </c>
      <c r="M529" s="48">
        <v>0.99019607843137258</v>
      </c>
      <c r="N529" s="9">
        <v>0</v>
      </c>
      <c r="O529" s="9">
        <v>34</v>
      </c>
      <c r="P529" s="9"/>
      <c r="Q529" s="9">
        <v>34</v>
      </c>
      <c r="R529" s="9"/>
      <c r="S529" s="9"/>
      <c r="T529" s="9"/>
      <c r="U529" s="55"/>
      <c r="V529" s="131">
        <f t="shared" si="39"/>
        <v>0.99019607843137258</v>
      </c>
      <c r="W529" s="125">
        <v>0.92159999999999997</v>
      </c>
      <c r="X529" s="14">
        <v>0.99509999999999998</v>
      </c>
      <c r="Y529" s="9">
        <v>34</v>
      </c>
      <c r="Z529" s="9">
        <v>34</v>
      </c>
      <c r="AA529" s="9">
        <v>34</v>
      </c>
      <c r="AB529" s="9">
        <v>33</v>
      </c>
      <c r="AC529" s="9">
        <v>33</v>
      </c>
      <c r="AD529" s="9">
        <v>34</v>
      </c>
      <c r="AE529" s="9" t="s">
        <v>715</v>
      </c>
      <c r="AF529" s="26">
        <v>32</v>
      </c>
      <c r="AG529" s="56">
        <v>28.557700000000001</v>
      </c>
      <c r="AH529" s="9">
        <v>-81.744799999999998</v>
      </c>
      <c r="AI529" s="88"/>
      <c r="AJ529" s="88"/>
      <c r="AK529" s="88"/>
      <c r="AL529" s="88"/>
      <c r="AM529" s="88"/>
      <c r="AN529" s="88"/>
      <c r="AO529" s="88"/>
      <c r="AP529" s="88"/>
      <c r="AQ529" s="88"/>
      <c r="AR529" s="88"/>
      <c r="AS529" s="88"/>
      <c r="AT529" s="88"/>
      <c r="AU529" s="88"/>
      <c r="AV529" s="88"/>
      <c r="AW529" s="88"/>
      <c r="AX529" s="88"/>
      <c r="AY529" s="88"/>
      <c r="AZ529" s="88"/>
      <c r="BA529" s="88"/>
      <c r="BB529" s="88"/>
      <c r="BC529" s="88"/>
      <c r="BD529" s="88"/>
      <c r="BE529" s="88"/>
      <c r="BF529" s="88"/>
      <c r="BG529" s="88"/>
    </row>
    <row r="530" spans="1:59" x14ac:dyDescent="0.25">
      <c r="A530" s="25">
        <v>2733</v>
      </c>
      <c r="B530" s="9" t="s">
        <v>1052</v>
      </c>
      <c r="C530" s="9" t="s">
        <v>3172</v>
      </c>
      <c r="D530" s="9" t="s">
        <v>2282</v>
      </c>
      <c r="E530" s="9" t="s">
        <v>1093</v>
      </c>
      <c r="F530" s="14" t="s">
        <v>2919</v>
      </c>
      <c r="G530" s="9" t="s">
        <v>10</v>
      </c>
      <c r="H530" s="9" t="s">
        <v>37</v>
      </c>
      <c r="I530" s="9">
        <v>1</v>
      </c>
      <c r="J530" s="9">
        <v>144</v>
      </c>
      <c r="K530" s="9">
        <f t="shared" si="40"/>
        <v>864</v>
      </c>
      <c r="L530" s="9">
        <f t="shared" si="41"/>
        <v>812</v>
      </c>
      <c r="M530" s="48">
        <v>0.93981481481481477</v>
      </c>
      <c r="N530" s="9">
        <v>0</v>
      </c>
      <c r="O530" s="9">
        <v>144</v>
      </c>
      <c r="P530" s="9"/>
      <c r="Q530" s="9">
        <v>144</v>
      </c>
      <c r="R530" s="9"/>
      <c r="S530" s="9"/>
      <c r="T530" s="9">
        <v>4</v>
      </c>
      <c r="U530" s="55"/>
      <c r="V530" s="131">
        <f t="shared" si="39"/>
        <v>0.93981481481481477</v>
      </c>
      <c r="W530" s="125"/>
      <c r="X530" s="14"/>
      <c r="Y530" s="9">
        <v>141</v>
      </c>
      <c r="Z530" s="9">
        <v>143</v>
      </c>
      <c r="AA530" s="9">
        <v>144</v>
      </c>
      <c r="AB530" s="9">
        <v>144</v>
      </c>
      <c r="AC530" s="9">
        <v>144</v>
      </c>
      <c r="AD530" s="9">
        <v>96</v>
      </c>
      <c r="AE530" s="9" t="s">
        <v>409</v>
      </c>
      <c r="AF530" s="26"/>
      <c r="AG530" s="56">
        <v>28.827134000000001</v>
      </c>
      <c r="AH530" s="9">
        <v>-81.692051000000006</v>
      </c>
      <c r="AI530" s="88"/>
      <c r="AJ530" s="88"/>
      <c r="AK530" s="88"/>
      <c r="AL530" s="88"/>
      <c r="AM530" s="88"/>
      <c r="AN530" s="88"/>
      <c r="AO530" s="88"/>
      <c r="AP530" s="88"/>
      <c r="AQ530" s="88"/>
      <c r="AR530" s="88"/>
      <c r="AS530" s="88"/>
      <c r="AT530" s="88"/>
      <c r="AU530" s="88"/>
      <c r="AV530" s="88"/>
      <c r="AW530" s="88"/>
      <c r="AX530" s="88"/>
      <c r="AY530" s="88"/>
      <c r="AZ530" s="88"/>
      <c r="BA530" s="88"/>
      <c r="BB530" s="88"/>
      <c r="BC530" s="88"/>
      <c r="BD530" s="88"/>
      <c r="BE530" s="88"/>
      <c r="BF530" s="88"/>
      <c r="BG530" s="88"/>
    </row>
    <row r="531" spans="1:59" x14ac:dyDescent="0.25">
      <c r="A531" s="25">
        <v>1801</v>
      </c>
      <c r="B531" s="9" t="s">
        <v>1052</v>
      </c>
      <c r="C531" s="9" t="s">
        <v>3173</v>
      </c>
      <c r="D531" s="9" t="s">
        <v>2284</v>
      </c>
      <c r="E531" s="9" t="s">
        <v>1053</v>
      </c>
      <c r="F531" s="14" t="s">
        <v>2812</v>
      </c>
      <c r="G531" s="9" t="s">
        <v>99</v>
      </c>
      <c r="H531" s="9" t="s">
        <v>37</v>
      </c>
      <c r="I531" s="9">
        <v>1</v>
      </c>
      <c r="J531" s="9">
        <v>96</v>
      </c>
      <c r="K531" s="9">
        <f t="shared" si="40"/>
        <v>576</v>
      </c>
      <c r="L531" s="9">
        <f t="shared" si="41"/>
        <v>570</v>
      </c>
      <c r="M531" s="48">
        <v>0.98958333333333337</v>
      </c>
      <c r="N531" s="9">
        <v>29</v>
      </c>
      <c r="O531" s="9">
        <v>67</v>
      </c>
      <c r="P531" s="9"/>
      <c r="Q531" s="9">
        <v>67</v>
      </c>
      <c r="R531" s="9"/>
      <c r="S531" s="9"/>
      <c r="T531" s="9"/>
      <c r="U531" s="55"/>
      <c r="V531" s="131">
        <f t="shared" si="39"/>
        <v>0.98958333333333337</v>
      </c>
      <c r="W531" s="125">
        <v>0.99129999999999996</v>
      </c>
      <c r="X531" s="14">
        <v>0.96879999999999999</v>
      </c>
      <c r="Y531" s="9">
        <v>96</v>
      </c>
      <c r="Z531" s="9">
        <v>93</v>
      </c>
      <c r="AA531" s="9">
        <v>95</v>
      </c>
      <c r="AB531" s="9">
        <v>95</v>
      </c>
      <c r="AC531" s="9">
        <v>96</v>
      </c>
      <c r="AD531" s="9">
        <v>95</v>
      </c>
      <c r="AE531" s="9" t="s">
        <v>202</v>
      </c>
      <c r="AF531" s="26"/>
      <c r="AG531" s="56">
        <v>28.827300000000001</v>
      </c>
      <c r="AH531" s="9">
        <v>-81.700199999999995</v>
      </c>
      <c r="AI531" s="88"/>
      <c r="AJ531" s="88"/>
      <c r="AK531" s="88"/>
      <c r="AL531" s="88"/>
      <c r="AM531" s="88"/>
      <c r="AN531" s="88"/>
      <c r="AO531" s="88"/>
      <c r="AP531" s="88"/>
      <c r="AQ531" s="88"/>
      <c r="AR531" s="88"/>
      <c r="AS531" s="88"/>
      <c r="AT531" s="88"/>
      <c r="AU531" s="88"/>
      <c r="AV531" s="88"/>
      <c r="AW531" s="88"/>
      <c r="AX531" s="88"/>
      <c r="AY531" s="88"/>
      <c r="AZ531" s="88"/>
      <c r="BA531" s="88"/>
      <c r="BB531" s="88"/>
      <c r="BC531" s="88"/>
      <c r="BD531" s="88"/>
      <c r="BE531" s="88"/>
      <c r="BF531" s="88"/>
      <c r="BG531" s="88"/>
    </row>
    <row r="532" spans="1:59" x14ac:dyDescent="0.25">
      <c r="A532" s="25">
        <v>1578</v>
      </c>
      <c r="B532" s="9" t="s">
        <v>1052</v>
      </c>
      <c r="C532" s="9" t="s">
        <v>3173</v>
      </c>
      <c r="D532" s="9" t="s">
        <v>2284</v>
      </c>
      <c r="E532" s="9" t="s">
        <v>1063</v>
      </c>
      <c r="F532" s="14" t="s">
        <v>2782</v>
      </c>
      <c r="G532" s="9" t="s">
        <v>99</v>
      </c>
      <c r="H532" s="9" t="s">
        <v>37</v>
      </c>
      <c r="I532" s="9">
        <v>1</v>
      </c>
      <c r="J532" s="9">
        <v>152</v>
      </c>
      <c r="K532" s="9">
        <f t="shared" si="40"/>
        <v>912</v>
      </c>
      <c r="L532" s="9">
        <f t="shared" si="41"/>
        <v>846</v>
      </c>
      <c r="M532" s="48">
        <v>0.92763157894736847</v>
      </c>
      <c r="N532" s="9">
        <v>45</v>
      </c>
      <c r="O532" s="9">
        <v>107</v>
      </c>
      <c r="P532" s="9"/>
      <c r="Q532" s="9">
        <v>107</v>
      </c>
      <c r="R532" s="9"/>
      <c r="S532" s="9"/>
      <c r="T532" s="9"/>
      <c r="U532" s="55"/>
      <c r="V532" s="131">
        <f t="shared" si="39"/>
        <v>0.92763157894736847</v>
      </c>
      <c r="W532" s="125">
        <v>0.92320000000000002</v>
      </c>
      <c r="X532" s="14">
        <v>0.92759999999999998</v>
      </c>
      <c r="Y532" s="9">
        <v>147</v>
      </c>
      <c r="Z532" s="9">
        <v>139</v>
      </c>
      <c r="AA532" s="9">
        <v>138</v>
      </c>
      <c r="AB532" s="9">
        <v>139</v>
      </c>
      <c r="AC532" s="9">
        <v>139</v>
      </c>
      <c r="AD532" s="9">
        <v>144</v>
      </c>
      <c r="AE532" s="9" t="s">
        <v>50</v>
      </c>
      <c r="AF532" s="26"/>
      <c r="AG532" s="56">
        <v>28.8461</v>
      </c>
      <c r="AH532" s="9">
        <v>-81.788799999999995</v>
      </c>
      <c r="AI532" s="88"/>
      <c r="AJ532" s="88"/>
      <c r="AK532" s="88"/>
      <c r="AL532" s="88"/>
      <c r="AM532" s="88"/>
      <c r="AN532" s="88"/>
      <c r="AO532" s="88"/>
      <c r="AP532" s="88"/>
      <c r="AQ532" s="88"/>
      <c r="AR532" s="88"/>
      <c r="AS532" s="88"/>
      <c r="AT532" s="88"/>
      <c r="AU532" s="88"/>
      <c r="AV532" s="88"/>
      <c r="AW532" s="88"/>
      <c r="AX532" s="88"/>
      <c r="AY532" s="88"/>
      <c r="AZ532" s="88"/>
      <c r="BA532" s="88"/>
      <c r="BB532" s="88"/>
      <c r="BC532" s="88"/>
      <c r="BD532" s="88"/>
      <c r="BE532" s="88"/>
      <c r="BF532" s="88"/>
      <c r="BG532" s="88"/>
    </row>
    <row r="533" spans="1:59" x14ac:dyDescent="0.25">
      <c r="A533" s="25">
        <v>2034</v>
      </c>
      <c r="B533" s="9" t="s">
        <v>1052</v>
      </c>
      <c r="C533" s="9" t="s">
        <v>3173</v>
      </c>
      <c r="D533" s="9" t="s">
        <v>2284</v>
      </c>
      <c r="E533" s="9" t="s">
        <v>1086</v>
      </c>
      <c r="F533" s="14" t="s">
        <v>2809</v>
      </c>
      <c r="G533" s="9" t="s">
        <v>99</v>
      </c>
      <c r="H533" s="9" t="s">
        <v>37</v>
      </c>
      <c r="I533" s="9">
        <v>1</v>
      </c>
      <c r="J533" s="9">
        <v>112</v>
      </c>
      <c r="K533" s="9">
        <f t="shared" si="40"/>
        <v>672</v>
      </c>
      <c r="L533" s="9">
        <f t="shared" si="41"/>
        <v>636</v>
      </c>
      <c r="M533" s="48">
        <v>0.9464285714285714</v>
      </c>
      <c r="N533" s="9">
        <v>22</v>
      </c>
      <c r="O533" s="9">
        <v>90</v>
      </c>
      <c r="P533" s="9"/>
      <c r="Q533" s="9">
        <v>90</v>
      </c>
      <c r="R533" s="9"/>
      <c r="S533" s="9"/>
      <c r="T533" s="9"/>
      <c r="U533" s="55"/>
      <c r="V533" s="131">
        <f t="shared" ref="V533:V539" si="42">(Y533+Z533+AA533+AB533+AC533+AD533)/(J533*COUNTA(Y533,Z533,AA533,AB533,AC533,AD533))</f>
        <v>0.9464285714285714</v>
      </c>
      <c r="W533" s="125">
        <v>0.9405</v>
      </c>
      <c r="X533" s="14">
        <v>0.95389999999999997</v>
      </c>
      <c r="Y533" s="9">
        <v>109</v>
      </c>
      <c r="Z533" s="9">
        <v>108</v>
      </c>
      <c r="AA533" s="9">
        <v>109</v>
      </c>
      <c r="AB533" s="9">
        <v>104</v>
      </c>
      <c r="AC533" s="9">
        <v>100</v>
      </c>
      <c r="AD533" s="9">
        <v>106</v>
      </c>
      <c r="AE533" s="9" t="s">
        <v>202</v>
      </c>
      <c r="AF533" s="26"/>
      <c r="AG533" s="56">
        <v>28.832211999999998</v>
      </c>
      <c r="AH533" s="9">
        <v>-81.830806999999993</v>
      </c>
      <c r="AI533" s="88"/>
      <c r="AJ533" s="88"/>
      <c r="AK533" s="88"/>
      <c r="AL533" s="88"/>
      <c r="AM533" s="88"/>
      <c r="AN533" s="88"/>
      <c r="AO533" s="88"/>
      <c r="AP533" s="88"/>
      <c r="AQ533" s="88"/>
      <c r="AR533" s="88"/>
      <c r="AS533" s="88"/>
      <c r="AT533" s="88"/>
      <c r="AU533" s="88"/>
      <c r="AV533" s="88"/>
      <c r="AW533" s="88"/>
      <c r="AX533" s="88"/>
      <c r="AY533" s="88"/>
      <c r="AZ533" s="88"/>
      <c r="BA533" s="88"/>
      <c r="BB533" s="88"/>
      <c r="BC533" s="88"/>
      <c r="BD533" s="88"/>
      <c r="BE533" s="88"/>
      <c r="BF533" s="88"/>
      <c r="BG533" s="88"/>
    </row>
    <row r="534" spans="1:59" ht="13.8" thickBot="1" x14ac:dyDescent="0.3">
      <c r="A534" s="27">
        <v>2035</v>
      </c>
      <c r="B534" s="19" t="s">
        <v>1052</v>
      </c>
      <c r="C534" s="9" t="s">
        <v>3173</v>
      </c>
      <c r="D534" s="9" t="s">
        <v>2284</v>
      </c>
      <c r="E534" s="19" t="s">
        <v>1089</v>
      </c>
      <c r="F534" s="15" t="s">
        <v>2813</v>
      </c>
      <c r="G534" s="19" t="s">
        <v>99</v>
      </c>
      <c r="H534" s="19" t="s">
        <v>37</v>
      </c>
      <c r="I534" s="19">
        <v>1</v>
      </c>
      <c r="J534" s="19">
        <v>96</v>
      </c>
      <c r="K534" s="19">
        <f t="shared" si="40"/>
        <v>576</v>
      </c>
      <c r="L534" s="19">
        <f t="shared" si="41"/>
        <v>548</v>
      </c>
      <c r="M534" s="93">
        <v>0.95138888888888884</v>
      </c>
      <c r="N534" s="19">
        <v>28</v>
      </c>
      <c r="O534" s="19">
        <v>68</v>
      </c>
      <c r="P534" s="19"/>
      <c r="Q534" s="19">
        <v>68</v>
      </c>
      <c r="R534" s="19"/>
      <c r="S534" s="19"/>
      <c r="T534" s="19"/>
      <c r="U534" s="120"/>
      <c r="V534" s="134">
        <f t="shared" si="42"/>
        <v>0.95138888888888884</v>
      </c>
      <c r="W534" s="128">
        <v>0.97570000000000001</v>
      </c>
      <c r="X534" s="15">
        <v>0.98440000000000005</v>
      </c>
      <c r="Y534" s="19">
        <v>92</v>
      </c>
      <c r="Z534" s="19">
        <v>91</v>
      </c>
      <c r="AA534" s="19">
        <v>92</v>
      </c>
      <c r="AB534" s="19">
        <v>93</v>
      </c>
      <c r="AC534" s="19">
        <v>91</v>
      </c>
      <c r="AD534" s="19">
        <v>89</v>
      </c>
      <c r="AE534" s="19" t="s">
        <v>202</v>
      </c>
      <c r="AF534" s="28"/>
      <c r="AG534" s="56">
        <v>28.875043000000002</v>
      </c>
      <c r="AH534" s="9">
        <v>-81.909105999999994</v>
      </c>
      <c r="AI534" s="88"/>
      <c r="AJ534" s="88"/>
      <c r="AK534" s="88"/>
      <c r="AL534" s="88"/>
      <c r="AM534" s="88"/>
      <c r="AN534" s="88"/>
      <c r="AO534" s="88"/>
      <c r="AP534" s="88"/>
      <c r="AQ534" s="88"/>
      <c r="AR534" s="88"/>
      <c r="AS534" s="88"/>
      <c r="AT534" s="88"/>
      <c r="AU534" s="88"/>
      <c r="AV534" s="88"/>
      <c r="AW534" s="88"/>
      <c r="AX534" s="88"/>
      <c r="AY534" s="88"/>
      <c r="AZ534" s="88"/>
      <c r="BA534" s="88"/>
      <c r="BB534" s="88"/>
      <c r="BC534" s="88"/>
      <c r="BD534" s="88"/>
      <c r="BE534" s="88"/>
      <c r="BF534" s="88"/>
      <c r="BG534" s="88"/>
    </row>
    <row r="535" spans="1:59" ht="13.8" thickTop="1" x14ac:dyDescent="0.25">
      <c r="A535" s="29">
        <v>192</v>
      </c>
      <c r="B535" s="12" t="s">
        <v>1095</v>
      </c>
      <c r="C535" s="9" t="s">
        <v>3175</v>
      </c>
      <c r="D535" s="9" t="s">
        <v>2280</v>
      </c>
      <c r="E535" s="12" t="s">
        <v>1102</v>
      </c>
      <c r="F535" s="13" t="s">
        <v>3008</v>
      </c>
      <c r="G535" s="12" t="s">
        <v>9</v>
      </c>
      <c r="H535" s="12" t="s">
        <v>37</v>
      </c>
      <c r="I535" s="12">
        <v>1</v>
      </c>
      <c r="J535" s="12">
        <v>64</v>
      </c>
      <c r="K535" s="12">
        <f t="shared" si="40"/>
        <v>384</v>
      </c>
      <c r="L535" s="12">
        <f t="shared" si="41"/>
        <v>375</v>
      </c>
      <c r="M535" s="60">
        <v>0.9765625</v>
      </c>
      <c r="N535" s="12">
        <v>0</v>
      </c>
      <c r="O535" s="12">
        <v>64</v>
      </c>
      <c r="P535" s="12">
        <v>64</v>
      </c>
      <c r="Q535" s="12"/>
      <c r="R535" s="12"/>
      <c r="S535" s="12"/>
      <c r="T535" s="12"/>
      <c r="U535" s="121"/>
      <c r="V535" s="8">
        <f t="shared" si="42"/>
        <v>0.9765625</v>
      </c>
      <c r="W535" s="10">
        <v>0.99739999999999995</v>
      </c>
      <c r="X535" s="13">
        <v>0.97919999999999996</v>
      </c>
      <c r="Y535" s="12">
        <v>63</v>
      </c>
      <c r="Z535" s="12">
        <v>61</v>
      </c>
      <c r="AA535" s="12">
        <v>62</v>
      </c>
      <c r="AB535" s="12">
        <v>62</v>
      </c>
      <c r="AC535" s="12">
        <v>63</v>
      </c>
      <c r="AD535" s="12">
        <v>64</v>
      </c>
      <c r="AE535" s="12" t="s">
        <v>1103</v>
      </c>
      <c r="AF535" s="30"/>
      <c r="AG535" s="56">
        <v>26.654299999999999</v>
      </c>
      <c r="AH535" s="9">
        <v>-81.952600000000004</v>
      </c>
      <c r="AI535" s="88"/>
      <c r="AJ535" s="88"/>
      <c r="AK535" s="88"/>
      <c r="AL535" s="88"/>
      <c r="AM535" s="88"/>
      <c r="AN535" s="88"/>
      <c r="AO535" s="88"/>
      <c r="AP535" s="88"/>
      <c r="AQ535" s="88"/>
      <c r="AR535" s="88"/>
      <c r="AS535" s="88"/>
      <c r="AT535" s="88"/>
      <c r="AU535" s="88"/>
      <c r="AV535" s="88"/>
      <c r="AW535" s="88"/>
      <c r="AX535" s="88"/>
      <c r="AY535" s="88"/>
      <c r="AZ535" s="88"/>
      <c r="BA535" s="88"/>
      <c r="BB535" s="88"/>
      <c r="BC535" s="88"/>
      <c r="BD535" s="88"/>
      <c r="BE535" s="88"/>
      <c r="BF535" s="88"/>
      <c r="BG535" s="88"/>
    </row>
    <row r="536" spans="1:59" x14ac:dyDescent="0.25">
      <c r="A536" s="25">
        <v>1119</v>
      </c>
      <c r="B536" s="9" t="s">
        <v>1095</v>
      </c>
      <c r="C536" s="9" t="s">
        <v>3175</v>
      </c>
      <c r="D536" s="9" t="s">
        <v>2280</v>
      </c>
      <c r="E536" s="9" t="s">
        <v>1110</v>
      </c>
      <c r="F536" s="14" t="s">
        <v>2735</v>
      </c>
      <c r="G536" s="9" t="s">
        <v>9</v>
      </c>
      <c r="H536" s="9" t="s">
        <v>37</v>
      </c>
      <c r="I536" s="9">
        <v>1</v>
      </c>
      <c r="J536" s="9">
        <v>156</v>
      </c>
      <c r="K536" s="9">
        <f t="shared" si="40"/>
        <v>936</v>
      </c>
      <c r="L536" s="9">
        <f t="shared" si="41"/>
        <v>929</v>
      </c>
      <c r="M536" s="48">
        <v>0.99252136752136755</v>
      </c>
      <c r="N536" s="9">
        <v>0</v>
      </c>
      <c r="O536" s="9">
        <v>156</v>
      </c>
      <c r="P536" s="9">
        <v>125</v>
      </c>
      <c r="Q536" s="9">
        <v>31</v>
      </c>
      <c r="R536" s="9"/>
      <c r="S536" s="9"/>
      <c r="T536" s="9"/>
      <c r="U536" s="55"/>
      <c r="V536" s="131">
        <f t="shared" si="42"/>
        <v>0.99252136752136755</v>
      </c>
      <c r="W536" s="125">
        <v>0.99250000000000005</v>
      </c>
      <c r="X536" s="14">
        <v>0.97970000000000002</v>
      </c>
      <c r="Y536" s="9">
        <v>152</v>
      </c>
      <c r="Z536" s="9">
        <v>155</v>
      </c>
      <c r="AA536" s="9">
        <v>156</v>
      </c>
      <c r="AB536" s="9">
        <v>155</v>
      </c>
      <c r="AC536" s="9">
        <v>155</v>
      </c>
      <c r="AD536" s="9">
        <v>156</v>
      </c>
      <c r="AE536" s="9" t="s">
        <v>317</v>
      </c>
      <c r="AF536" s="26"/>
      <c r="AG536" s="56">
        <v>26.621099999999998</v>
      </c>
      <c r="AH536" s="9">
        <v>-81.646600000000007</v>
      </c>
      <c r="AI536" s="88"/>
      <c r="AJ536" s="88"/>
      <c r="AK536" s="88"/>
      <c r="AL536" s="88"/>
      <c r="AM536" s="88"/>
      <c r="AN536" s="88"/>
      <c r="AO536" s="88"/>
      <c r="AP536" s="88"/>
      <c r="AQ536" s="88"/>
      <c r="AR536" s="88"/>
      <c r="AS536" s="88"/>
      <c r="AT536" s="88"/>
      <c r="AU536" s="88"/>
      <c r="AV536" s="88"/>
      <c r="AW536" s="88"/>
      <c r="AX536" s="88"/>
      <c r="AY536" s="88"/>
      <c r="AZ536" s="88"/>
      <c r="BA536" s="88"/>
      <c r="BB536" s="88"/>
      <c r="BC536" s="88"/>
      <c r="BD536" s="88"/>
      <c r="BE536" s="88"/>
      <c r="BF536" s="88"/>
      <c r="BG536" s="88"/>
    </row>
    <row r="537" spans="1:59" x14ac:dyDescent="0.25">
      <c r="A537" s="25">
        <v>1795</v>
      </c>
      <c r="B537" s="9" t="s">
        <v>1095</v>
      </c>
      <c r="C537" s="9" t="s">
        <v>3175</v>
      </c>
      <c r="D537" s="9" t="s">
        <v>2280</v>
      </c>
      <c r="E537" s="9" t="s">
        <v>1111</v>
      </c>
      <c r="F537" s="14" t="s">
        <v>2647</v>
      </c>
      <c r="G537" s="9" t="s">
        <v>9</v>
      </c>
      <c r="H537" s="9" t="s">
        <v>37</v>
      </c>
      <c r="I537" s="9">
        <v>1</v>
      </c>
      <c r="J537" s="9">
        <v>100</v>
      </c>
      <c r="K537" s="9">
        <f t="shared" si="40"/>
        <v>600</v>
      </c>
      <c r="L537" s="9">
        <f t="shared" si="41"/>
        <v>593</v>
      </c>
      <c r="M537" s="48">
        <v>0.98833333333333329</v>
      </c>
      <c r="N537" s="9">
        <v>0</v>
      </c>
      <c r="O537" s="9">
        <v>100</v>
      </c>
      <c r="P537" s="9">
        <v>80</v>
      </c>
      <c r="Q537" s="9">
        <v>20</v>
      </c>
      <c r="R537" s="9"/>
      <c r="S537" s="9"/>
      <c r="T537" s="9"/>
      <c r="U537" s="55"/>
      <c r="V537" s="131">
        <f t="shared" si="42"/>
        <v>0.98833333333333329</v>
      </c>
      <c r="W537" s="125">
        <v>0.98499999999999999</v>
      </c>
      <c r="X537" s="14">
        <v>0.97670000000000001</v>
      </c>
      <c r="Y537" s="9">
        <v>98</v>
      </c>
      <c r="Z537" s="9">
        <v>99</v>
      </c>
      <c r="AA537" s="9">
        <v>100</v>
      </c>
      <c r="AB537" s="9">
        <v>97</v>
      </c>
      <c r="AC537" s="9">
        <v>100</v>
      </c>
      <c r="AD537" s="9">
        <v>99</v>
      </c>
      <c r="AE537" s="9" t="s">
        <v>317</v>
      </c>
      <c r="AF537" s="26"/>
      <c r="AG537" s="56">
        <v>26.622917000000001</v>
      </c>
      <c r="AH537" s="9">
        <v>-81.651611000000003</v>
      </c>
      <c r="AI537" s="88"/>
      <c r="AJ537" s="88"/>
      <c r="AK537" s="88"/>
      <c r="AL537" s="88"/>
      <c r="AM537" s="88"/>
      <c r="AN537" s="88"/>
      <c r="AO537" s="88"/>
      <c r="AP537" s="88"/>
      <c r="AQ537" s="88"/>
      <c r="AR537" s="88"/>
      <c r="AS537" s="88"/>
      <c r="AT537" s="88"/>
      <c r="AU537" s="88"/>
      <c r="AV537" s="88"/>
      <c r="AW537" s="88"/>
      <c r="AX537" s="88"/>
      <c r="AY537" s="88"/>
      <c r="AZ537" s="88"/>
      <c r="BA537" s="88"/>
      <c r="BB537" s="88"/>
      <c r="BC537" s="88"/>
      <c r="BD537" s="88"/>
      <c r="BE537" s="88"/>
      <c r="BF537" s="88"/>
      <c r="BG537" s="88"/>
    </row>
    <row r="538" spans="1:59" x14ac:dyDescent="0.25">
      <c r="A538" s="25">
        <v>1332</v>
      </c>
      <c r="B538" s="9" t="s">
        <v>1095</v>
      </c>
      <c r="C538" s="9" t="s">
        <v>3175</v>
      </c>
      <c r="D538" s="9" t="s">
        <v>2280</v>
      </c>
      <c r="E538" s="9" t="s">
        <v>1122</v>
      </c>
      <c r="F538" s="14" t="s">
        <v>2789</v>
      </c>
      <c r="G538" s="9" t="s">
        <v>9</v>
      </c>
      <c r="H538" s="9" t="s">
        <v>37</v>
      </c>
      <c r="I538" s="9">
        <v>1</v>
      </c>
      <c r="J538" s="9">
        <v>112</v>
      </c>
      <c r="K538" s="9">
        <f t="shared" si="40"/>
        <v>672</v>
      </c>
      <c r="L538" s="9">
        <f t="shared" si="41"/>
        <v>667</v>
      </c>
      <c r="M538" s="48">
        <v>0.99255952380952384</v>
      </c>
      <c r="N538" s="9">
        <v>0</v>
      </c>
      <c r="O538" s="9">
        <v>112</v>
      </c>
      <c r="P538" s="9">
        <v>90</v>
      </c>
      <c r="Q538" s="9">
        <v>22</v>
      </c>
      <c r="R538" s="9"/>
      <c r="S538" s="9"/>
      <c r="T538" s="9"/>
      <c r="U538" s="55"/>
      <c r="V538" s="131">
        <f t="shared" si="42"/>
        <v>0.99255952380952384</v>
      </c>
      <c r="W538" s="125">
        <v>0.98360000000000003</v>
      </c>
      <c r="X538" s="14">
        <v>0.97919999999999996</v>
      </c>
      <c r="Y538" s="9">
        <v>111</v>
      </c>
      <c r="Z538" s="9">
        <v>112</v>
      </c>
      <c r="AA538" s="9">
        <v>110</v>
      </c>
      <c r="AB538" s="9">
        <v>111</v>
      </c>
      <c r="AC538" s="9">
        <v>111</v>
      </c>
      <c r="AD538" s="9">
        <v>112</v>
      </c>
      <c r="AE538" s="9" t="s">
        <v>123</v>
      </c>
      <c r="AF538" s="26"/>
      <c r="AG538" s="56">
        <v>26.611599999999999</v>
      </c>
      <c r="AH538" s="9">
        <v>-81.869399999999999</v>
      </c>
      <c r="AI538" s="88"/>
      <c r="AJ538" s="88"/>
      <c r="AK538" s="88"/>
      <c r="AL538" s="88"/>
      <c r="AM538" s="88"/>
      <c r="AN538" s="88"/>
      <c r="AO538" s="88"/>
      <c r="AP538" s="88"/>
      <c r="AQ538" s="88"/>
      <c r="AR538" s="88"/>
      <c r="AS538" s="88"/>
      <c r="AT538" s="88"/>
      <c r="AU538" s="88"/>
      <c r="AV538" s="88"/>
      <c r="AW538" s="88"/>
      <c r="AX538" s="88"/>
      <c r="AY538" s="88"/>
      <c r="AZ538" s="88"/>
      <c r="BA538" s="88"/>
      <c r="BB538" s="88"/>
      <c r="BC538" s="88"/>
      <c r="BD538" s="88"/>
      <c r="BE538" s="88"/>
      <c r="BF538" s="88"/>
      <c r="BG538" s="88"/>
    </row>
    <row r="539" spans="1:59" x14ac:dyDescent="0.25">
      <c r="A539" s="25">
        <v>2010</v>
      </c>
      <c r="B539" s="9" t="s">
        <v>1095</v>
      </c>
      <c r="C539" s="9" t="s">
        <v>3175</v>
      </c>
      <c r="D539" s="9" t="s">
        <v>2280</v>
      </c>
      <c r="E539" s="9" t="s">
        <v>1133</v>
      </c>
      <c r="F539" s="14" t="s">
        <v>2814</v>
      </c>
      <c r="G539" s="9" t="s">
        <v>9</v>
      </c>
      <c r="H539" s="9" t="s">
        <v>37</v>
      </c>
      <c r="I539" s="9">
        <v>1</v>
      </c>
      <c r="J539" s="9">
        <v>120</v>
      </c>
      <c r="K539" s="9">
        <f t="shared" si="40"/>
        <v>600</v>
      </c>
      <c r="L539" s="9">
        <f t="shared" si="41"/>
        <v>591</v>
      </c>
      <c r="M539" s="48">
        <v>0.98499999999999999</v>
      </c>
      <c r="N539" s="9">
        <v>0</v>
      </c>
      <c r="O539" s="9">
        <v>120</v>
      </c>
      <c r="P539" s="9">
        <v>96</v>
      </c>
      <c r="Q539" s="9">
        <v>24</v>
      </c>
      <c r="R539" s="9"/>
      <c r="S539" s="9"/>
      <c r="T539" s="9"/>
      <c r="U539" s="55"/>
      <c r="V539" s="131">
        <f t="shared" si="42"/>
        <v>0.98499999999999999</v>
      </c>
      <c r="W539" s="125">
        <v>0.99170000000000003</v>
      </c>
      <c r="X539" s="14">
        <v>0.99029999999999996</v>
      </c>
      <c r="Y539" s="9"/>
      <c r="Z539" s="9">
        <v>117</v>
      </c>
      <c r="AA539" s="9">
        <v>119</v>
      </c>
      <c r="AB539" s="9">
        <v>119</v>
      </c>
      <c r="AC539" s="9">
        <v>119</v>
      </c>
      <c r="AD539" s="9">
        <v>117</v>
      </c>
      <c r="AE539" s="9" t="s">
        <v>1108</v>
      </c>
      <c r="AF539" s="26"/>
      <c r="AG539" s="56">
        <v>26.647694000000001</v>
      </c>
      <c r="AH539" s="9">
        <v>-81.828500000000005</v>
      </c>
      <c r="AI539" s="88"/>
      <c r="AJ539" s="88"/>
      <c r="AK539" s="88"/>
      <c r="AL539" s="88"/>
      <c r="AM539" s="88"/>
      <c r="AN539" s="88"/>
      <c r="AO539" s="88"/>
      <c r="AP539" s="88"/>
      <c r="AQ539" s="88"/>
      <c r="AR539" s="88"/>
      <c r="AS539" s="88"/>
      <c r="AT539" s="88"/>
      <c r="AU539" s="88"/>
      <c r="AV539" s="88"/>
      <c r="AW539" s="88"/>
      <c r="AX539" s="88"/>
      <c r="AY539" s="88"/>
      <c r="AZ539" s="88"/>
      <c r="BA539" s="88"/>
      <c r="BB539" s="88"/>
      <c r="BC539" s="88"/>
      <c r="BD539" s="88"/>
      <c r="BE539" s="88"/>
      <c r="BF539" s="88"/>
      <c r="BG539" s="88"/>
    </row>
    <row r="540" spans="1:59" x14ac:dyDescent="0.25">
      <c r="A540" s="25">
        <v>2731</v>
      </c>
      <c r="B540" s="9" t="s">
        <v>1095</v>
      </c>
      <c r="C540" s="9" t="s">
        <v>3180</v>
      </c>
      <c r="D540" s="9" t="s">
        <v>2281</v>
      </c>
      <c r="E540" s="9" t="s">
        <v>1123</v>
      </c>
      <c r="F540" s="14" t="s">
        <v>2717</v>
      </c>
      <c r="G540" s="9" t="s">
        <v>9</v>
      </c>
      <c r="H540" s="9" t="s">
        <v>42</v>
      </c>
      <c r="I540" s="9">
        <v>1</v>
      </c>
      <c r="J540" s="9">
        <v>100</v>
      </c>
      <c r="K540" s="9">
        <f t="shared" si="40"/>
        <v>0</v>
      </c>
      <c r="L540" s="9">
        <f t="shared" si="41"/>
        <v>0</v>
      </c>
      <c r="M540" s="42">
        <v>0</v>
      </c>
      <c r="N540" s="9">
        <v>0</v>
      </c>
      <c r="O540" s="9">
        <v>100</v>
      </c>
      <c r="P540" s="9">
        <v>80</v>
      </c>
      <c r="Q540" s="9">
        <v>20</v>
      </c>
      <c r="R540" s="9"/>
      <c r="S540" s="9"/>
      <c r="T540" s="9"/>
      <c r="U540" s="55"/>
      <c r="V540" s="131"/>
      <c r="W540" s="125"/>
      <c r="X540" s="14"/>
      <c r="Y540" s="9"/>
      <c r="Z540" s="9"/>
      <c r="AA540" s="9"/>
      <c r="AB540" s="9"/>
      <c r="AC540" s="9"/>
      <c r="AD540" s="9"/>
      <c r="AE540" s="9"/>
      <c r="AF540" s="26"/>
      <c r="AG540" s="56">
        <v>26.645368000000001</v>
      </c>
      <c r="AH540" s="9">
        <v>-81.827597999999995</v>
      </c>
      <c r="AI540" s="88"/>
      <c r="AJ540" s="88"/>
      <c r="AK540" s="88"/>
      <c r="AL540" s="88"/>
      <c r="AM540" s="88"/>
      <c r="AN540" s="88"/>
      <c r="AO540" s="88"/>
      <c r="AP540" s="88"/>
      <c r="AQ540" s="88"/>
      <c r="AR540" s="88"/>
      <c r="AS540" s="88"/>
      <c r="AT540" s="88"/>
      <c r="AU540" s="88"/>
      <c r="AV540" s="88"/>
      <c r="AW540" s="88"/>
      <c r="AX540" s="88"/>
      <c r="AY540" s="88"/>
      <c r="AZ540" s="88"/>
      <c r="BA540" s="88"/>
      <c r="BB540" s="88"/>
      <c r="BC540" s="88"/>
      <c r="BD540" s="88"/>
      <c r="BE540" s="88"/>
      <c r="BF540" s="88"/>
      <c r="BG540" s="88"/>
    </row>
    <row r="541" spans="1:59" x14ac:dyDescent="0.25">
      <c r="A541" s="25">
        <v>79</v>
      </c>
      <c r="B541" s="9" t="s">
        <v>1095</v>
      </c>
      <c r="C541" s="9" t="s">
        <v>3176</v>
      </c>
      <c r="D541" s="9" t="s">
        <v>2282</v>
      </c>
      <c r="E541" s="9" t="s">
        <v>1096</v>
      </c>
      <c r="F541" s="14" t="s">
        <v>2920</v>
      </c>
      <c r="G541" s="9" t="s">
        <v>10</v>
      </c>
      <c r="H541" s="9" t="s">
        <v>37</v>
      </c>
      <c r="I541" s="9">
        <v>1</v>
      </c>
      <c r="J541" s="9">
        <v>340</v>
      </c>
      <c r="K541" s="9">
        <f t="shared" si="40"/>
        <v>2040</v>
      </c>
      <c r="L541" s="9">
        <f t="shared" si="41"/>
        <v>2025</v>
      </c>
      <c r="M541" s="48">
        <v>0.99264705882352944</v>
      </c>
      <c r="N541" s="9">
        <v>0</v>
      </c>
      <c r="O541" s="9">
        <v>340</v>
      </c>
      <c r="P541" s="9"/>
      <c r="Q541" s="9">
        <v>340</v>
      </c>
      <c r="R541" s="9"/>
      <c r="S541" s="9"/>
      <c r="T541" s="9">
        <v>33</v>
      </c>
      <c r="U541" s="55"/>
      <c r="V541" s="131">
        <f t="shared" ref="V541:V563" si="43">(Y541+Z541+AA541+AB541+AC541+AD541)/(J541*COUNTA(Y541,Z541,AA541,AB541,AC541,AD541))</f>
        <v>0.99264705882352944</v>
      </c>
      <c r="W541" s="125">
        <v>0.9819</v>
      </c>
      <c r="X541" s="14">
        <v>0.99219999999999997</v>
      </c>
      <c r="Y541" s="9">
        <v>340</v>
      </c>
      <c r="Z541" s="9">
        <v>340</v>
      </c>
      <c r="AA541" s="9">
        <v>337</v>
      </c>
      <c r="AB541" s="9">
        <v>335</v>
      </c>
      <c r="AC541" s="9">
        <v>337</v>
      </c>
      <c r="AD541" s="9">
        <v>336</v>
      </c>
      <c r="AE541" s="9" t="s">
        <v>219</v>
      </c>
      <c r="AF541" s="26"/>
      <c r="AG541" s="56">
        <v>26.598777777799999</v>
      </c>
      <c r="AH541" s="9">
        <v>-81.813833333299996</v>
      </c>
      <c r="AI541" s="88"/>
      <c r="AJ541" s="88"/>
      <c r="AK541" s="88"/>
      <c r="AL541" s="88"/>
      <c r="AM541" s="88"/>
      <c r="AN541" s="88"/>
      <c r="AO541" s="88"/>
      <c r="AP541" s="88"/>
      <c r="AQ541" s="88"/>
      <c r="AR541" s="88"/>
      <c r="AS541" s="88"/>
      <c r="AT541" s="88"/>
      <c r="AU541" s="88"/>
      <c r="AV541" s="88"/>
      <c r="AW541" s="88"/>
      <c r="AX541" s="88"/>
      <c r="AY541" s="88"/>
      <c r="AZ541" s="88"/>
      <c r="BA541" s="88"/>
      <c r="BB541" s="88"/>
      <c r="BC541" s="88"/>
      <c r="BD541" s="88"/>
      <c r="BE541" s="88"/>
      <c r="BF541" s="88"/>
      <c r="BG541" s="88"/>
    </row>
    <row r="542" spans="1:59" x14ac:dyDescent="0.25">
      <c r="A542" s="25">
        <v>107</v>
      </c>
      <c r="B542" s="9" t="s">
        <v>1095</v>
      </c>
      <c r="C542" s="9" t="s">
        <v>3176</v>
      </c>
      <c r="D542" s="9" t="s">
        <v>2282</v>
      </c>
      <c r="E542" s="9" t="s">
        <v>1098</v>
      </c>
      <c r="F542" s="14" t="s">
        <v>2652</v>
      </c>
      <c r="G542" s="9" t="s">
        <v>10</v>
      </c>
      <c r="H542" s="9" t="s">
        <v>37</v>
      </c>
      <c r="I542" s="9">
        <v>1</v>
      </c>
      <c r="J542" s="9">
        <v>208</v>
      </c>
      <c r="K542" s="9">
        <f t="shared" si="40"/>
        <v>1248</v>
      </c>
      <c r="L542" s="9">
        <f t="shared" si="41"/>
        <v>1218</v>
      </c>
      <c r="M542" s="48">
        <v>0.97596153846153844</v>
      </c>
      <c r="N542" s="9">
        <v>0</v>
      </c>
      <c r="O542" s="9">
        <v>208</v>
      </c>
      <c r="P542" s="9"/>
      <c r="Q542" s="9">
        <v>208</v>
      </c>
      <c r="R542" s="9"/>
      <c r="S542" s="9"/>
      <c r="T542" s="9"/>
      <c r="U542" s="55"/>
      <c r="V542" s="131">
        <f t="shared" si="43"/>
        <v>0.97596153846153844</v>
      </c>
      <c r="W542" s="125">
        <v>0.9335</v>
      </c>
      <c r="X542" s="14">
        <v>0.92789999999999995</v>
      </c>
      <c r="Y542" s="9">
        <v>205</v>
      </c>
      <c r="Z542" s="9">
        <v>199</v>
      </c>
      <c r="AA542" s="9">
        <v>205</v>
      </c>
      <c r="AB542" s="9">
        <v>203</v>
      </c>
      <c r="AC542" s="9">
        <v>202</v>
      </c>
      <c r="AD542" s="9">
        <v>204</v>
      </c>
      <c r="AE542" s="9" t="s">
        <v>1099</v>
      </c>
      <c r="AF542" s="26"/>
      <c r="AG542" s="56">
        <v>26.607800000000001</v>
      </c>
      <c r="AH542" s="9">
        <v>-81.8309</v>
      </c>
      <c r="AI542" s="88"/>
      <c r="AJ542" s="88"/>
      <c r="AK542" s="88"/>
      <c r="AL542" s="88"/>
      <c r="AM542" s="88"/>
      <c r="AN542" s="88"/>
      <c r="AO542" s="88"/>
      <c r="AP542" s="88"/>
      <c r="AQ542" s="88"/>
      <c r="AR542" s="88"/>
      <c r="AS542" s="88"/>
      <c r="AT542" s="88"/>
      <c r="AU542" s="88"/>
      <c r="AV542" s="88"/>
      <c r="AW542" s="88"/>
      <c r="AX542" s="88"/>
      <c r="AY542" s="88"/>
      <c r="AZ542" s="88"/>
      <c r="BA542" s="88"/>
      <c r="BB542" s="88"/>
      <c r="BC542" s="88"/>
      <c r="BD542" s="88"/>
      <c r="BE542" s="88"/>
      <c r="BF542" s="88"/>
      <c r="BG542" s="88"/>
    </row>
    <row r="543" spans="1:59" x14ac:dyDescent="0.25">
      <c r="A543" s="25">
        <v>108</v>
      </c>
      <c r="B543" s="9" t="s">
        <v>1095</v>
      </c>
      <c r="C543" s="9" t="s">
        <v>3176</v>
      </c>
      <c r="D543" s="9" t="s">
        <v>2282</v>
      </c>
      <c r="E543" s="9" t="s">
        <v>1100</v>
      </c>
      <c r="F543" s="14" t="s">
        <v>2682</v>
      </c>
      <c r="G543" s="9" t="s">
        <v>10</v>
      </c>
      <c r="H543" s="9" t="s">
        <v>37</v>
      </c>
      <c r="I543" s="9">
        <v>1</v>
      </c>
      <c r="J543" s="9">
        <v>112</v>
      </c>
      <c r="K543" s="9">
        <f t="shared" si="40"/>
        <v>672</v>
      </c>
      <c r="L543" s="9">
        <f t="shared" si="41"/>
        <v>669</v>
      </c>
      <c r="M543" s="48">
        <v>0.9955357142857143</v>
      </c>
      <c r="N543" s="9">
        <v>0</v>
      </c>
      <c r="O543" s="9">
        <v>112</v>
      </c>
      <c r="P543" s="9"/>
      <c r="Q543" s="9">
        <v>112</v>
      </c>
      <c r="R543" s="9"/>
      <c r="S543" s="9"/>
      <c r="T543" s="9"/>
      <c r="U543" s="55"/>
      <c r="V543" s="131">
        <f t="shared" si="43"/>
        <v>0.9955357142857143</v>
      </c>
      <c r="W543" s="125">
        <v>0.94940000000000002</v>
      </c>
      <c r="X543" s="14">
        <v>0.94350000000000001</v>
      </c>
      <c r="Y543" s="9">
        <v>112</v>
      </c>
      <c r="Z543" s="9">
        <v>111</v>
      </c>
      <c r="AA543" s="9">
        <v>111</v>
      </c>
      <c r="AB543" s="9">
        <v>111</v>
      </c>
      <c r="AC543" s="9">
        <v>112</v>
      </c>
      <c r="AD543" s="9">
        <v>112</v>
      </c>
      <c r="AE543" s="9" t="s">
        <v>1099</v>
      </c>
      <c r="AF543" s="26"/>
      <c r="AG543" s="56">
        <v>26.607800000000001</v>
      </c>
      <c r="AH543" s="9">
        <v>-81.8309</v>
      </c>
      <c r="AI543" s="88"/>
      <c r="AJ543" s="88"/>
      <c r="AK543" s="88"/>
      <c r="AL543" s="88"/>
      <c r="AM543" s="88"/>
      <c r="AN543" s="88"/>
      <c r="AO543" s="88"/>
      <c r="AP543" s="88"/>
      <c r="AQ543" s="88"/>
      <c r="AR543" s="88"/>
      <c r="AS543" s="88"/>
      <c r="AT543" s="88"/>
      <c r="AU543" s="88"/>
      <c r="AV543" s="88"/>
      <c r="AW543" s="88"/>
      <c r="AX543" s="88"/>
      <c r="AY543" s="88"/>
      <c r="AZ543" s="88"/>
      <c r="BA543" s="88"/>
      <c r="BB543" s="88"/>
      <c r="BC543" s="88"/>
      <c r="BD543" s="88"/>
      <c r="BE543" s="88"/>
      <c r="BF543" s="88"/>
      <c r="BG543" s="88"/>
    </row>
    <row r="544" spans="1:59" x14ac:dyDescent="0.25">
      <c r="A544" s="25">
        <v>2737</v>
      </c>
      <c r="B544" s="9" t="s">
        <v>1095</v>
      </c>
      <c r="C544" s="9" t="s">
        <v>3176</v>
      </c>
      <c r="D544" s="9" t="s">
        <v>2282</v>
      </c>
      <c r="E544" s="9" t="s">
        <v>1101</v>
      </c>
      <c r="F544" s="14" t="s">
        <v>2919</v>
      </c>
      <c r="G544" s="9" t="s">
        <v>10</v>
      </c>
      <c r="H544" s="9" t="s">
        <v>37</v>
      </c>
      <c r="I544" s="9">
        <v>1</v>
      </c>
      <c r="J544" s="9">
        <v>50</v>
      </c>
      <c r="K544" s="9">
        <f t="shared" si="40"/>
        <v>300</v>
      </c>
      <c r="L544" s="9">
        <f t="shared" si="41"/>
        <v>300</v>
      </c>
      <c r="M544" s="48">
        <v>1</v>
      </c>
      <c r="N544" s="9">
        <v>0</v>
      </c>
      <c r="O544" s="9">
        <v>50</v>
      </c>
      <c r="P544" s="9"/>
      <c r="Q544" s="9">
        <v>50</v>
      </c>
      <c r="R544" s="9"/>
      <c r="S544" s="9"/>
      <c r="T544" s="9">
        <v>5</v>
      </c>
      <c r="U544" s="55"/>
      <c r="V544" s="131">
        <f t="shared" si="43"/>
        <v>1</v>
      </c>
      <c r="W544" s="125">
        <v>0.99</v>
      </c>
      <c r="X544" s="14"/>
      <c r="Y544" s="9">
        <v>50</v>
      </c>
      <c r="Z544" s="9">
        <v>50</v>
      </c>
      <c r="AA544" s="9">
        <v>50</v>
      </c>
      <c r="AB544" s="9">
        <v>50</v>
      </c>
      <c r="AC544" s="9">
        <v>50</v>
      </c>
      <c r="AD544" s="9">
        <v>50</v>
      </c>
      <c r="AE544" s="9" t="s">
        <v>39</v>
      </c>
      <c r="AF544" s="26"/>
      <c r="AG544" s="56">
        <v>26.658804</v>
      </c>
      <c r="AH544" s="9">
        <v>-81.828237999999999</v>
      </c>
      <c r="AI544" s="88"/>
      <c r="AJ544" s="88"/>
      <c r="AK544" s="88"/>
      <c r="AL544" s="88"/>
      <c r="AM544" s="88"/>
      <c r="AN544" s="88"/>
      <c r="AO544" s="88"/>
      <c r="AP544" s="88"/>
      <c r="AQ544" s="88"/>
      <c r="AR544" s="88"/>
      <c r="AS544" s="88"/>
      <c r="AT544" s="88"/>
      <c r="AU544" s="88"/>
      <c r="AV544" s="88"/>
      <c r="AW544" s="88"/>
      <c r="AX544" s="88"/>
      <c r="AY544" s="88"/>
      <c r="AZ544" s="88"/>
      <c r="BA544" s="88"/>
      <c r="BB544" s="88"/>
      <c r="BC544" s="88"/>
      <c r="BD544" s="88"/>
      <c r="BE544" s="88"/>
      <c r="BF544" s="88"/>
      <c r="BG544" s="88"/>
    </row>
    <row r="545" spans="1:59" x14ac:dyDescent="0.25">
      <c r="A545" s="25">
        <v>213</v>
      </c>
      <c r="B545" s="9" t="s">
        <v>1095</v>
      </c>
      <c r="C545" s="9" t="s">
        <v>3176</v>
      </c>
      <c r="D545" s="9" t="s">
        <v>2282</v>
      </c>
      <c r="E545" s="9" t="s">
        <v>1104</v>
      </c>
      <c r="F545" s="14" t="s">
        <v>2815</v>
      </c>
      <c r="G545" s="9" t="s">
        <v>10</v>
      </c>
      <c r="H545" s="9" t="s">
        <v>37</v>
      </c>
      <c r="I545" s="9">
        <v>1</v>
      </c>
      <c r="J545" s="9">
        <v>168</v>
      </c>
      <c r="K545" s="9">
        <f t="shared" si="40"/>
        <v>1008</v>
      </c>
      <c r="L545" s="9">
        <f t="shared" si="41"/>
        <v>958</v>
      </c>
      <c r="M545" s="48">
        <v>0.95039682539682535</v>
      </c>
      <c r="N545" s="9">
        <v>0</v>
      </c>
      <c r="O545" s="9">
        <v>168</v>
      </c>
      <c r="P545" s="9"/>
      <c r="Q545" s="9">
        <v>168</v>
      </c>
      <c r="R545" s="9"/>
      <c r="S545" s="9"/>
      <c r="T545" s="9"/>
      <c r="U545" s="55"/>
      <c r="V545" s="131">
        <f t="shared" si="43"/>
        <v>0.95039682539682535</v>
      </c>
      <c r="W545" s="125">
        <v>0.97619999999999996</v>
      </c>
      <c r="X545" s="14">
        <v>0.97419999999999995</v>
      </c>
      <c r="Y545" s="9">
        <v>159</v>
      </c>
      <c r="Z545" s="9">
        <v>158</v>
      </c>
      <c r="AA545" s="9">
        <v>158</v>
      </c>
      <c r="AB545" s="9">
        <v>161</v>
      </c>
      <c r="AC545" s="9">
        <v>161</v>
      </c>
      <c r="AD545" s="9">
        <v>161</v>
      </c>
      <c r="AE545" s="9" t="s">
        <v>1106</v>
      </c>
      <c r="AF545" s="26"/>
      <c r="AG545" s="56">
        <v>26.672000000000001</v>
      </c>
      <c r="AH545" s="9">
        <v>-81.922700000000006</v>
      </c>
      <c r="AI545" s="88"/>
      <c r="AJ545" s="88"/>
      <c r="AK545" s="88"/>
      <c r="AL545" s="88"/>
      <c r="AM545" s="88"/>
      <c r="AN545" s="88"/>
      <c r="AO545" s="88"/>
      <c r="AP545" s="88"/>
      <c r="AQ545" s="88"/>
      <c r="AR545" s="88"/>
      <c r="AS545" s="88"/>
      <c r="AT545" s="88"/>
      <c r="AU545" s="88"/>
      <c r="AV545" s="88"/>
      <c r="AW545" s="88"/>
      <c r="AX545" s="88"/>
      <c r="AY545" s="88"/>
      <c r="AZ545" s="88"/>
      <c r="BA545" s="88"/>
      <c r="BB545" s="88"/>
      <c r="BC545" s="88"/>
      <c r="BD545" s="88"/>
      <c r="BE545" s="88"/>
      <c r="BF545" s="88"/>
      <c r="BG545" s="88"/>
    </row>
    <row r="546" spans="1:59" x14ac:dyDescent="0.25">
      <c r="A546" s="25">
        <v>2548</v>
      </c>
      <c r="B546" s="9" t="s">
        <v>1095</v>
      </c>
      <c r="C546" s="9" t="s">
        <v>3176</v>
      </c>
      <c r="D546" s="9" t="s">
        <v>2282</v>
      </c>
      <c r="E546" s="9" t="s">
        <v>1107</v>
      </c>
      <c r="F546" s="14" t="s">
        <v>2645</v>
      </c>
      <c r="G546" s="9" t="s">
        <v>10</v>
      </c>
      <c r="H546" s="9" t="s">
        <v>37</v>
      </c>
      <c r="I546" s="9">
        <v>1</v>
      </c>
      <c r="J546" s="9">
        <v>86</v>
      </c>
      <c r="K546" s="9">
        <f t="shared" si="40"/>
        <v>516</v>
      </c>
      <c r="L546" s="9">
        <f t="shared" si="41"/>
        <v>512</v>
      </c>
      <c r="M546" s="48">
        <v>0.99224806201550386</v>
      </c>
      <c r="N546" s="9">
        <v>0</v>
      </c>
      <c r="O546" s="9">
        <v>86</v>
      </c>
      <c r="P546" s="9"/>
      <c r="Q546" s="9">
        <v>86</v>
      </c>
      <c r="R546" s="9"/>
      <c r="S546" s="9"/>
      <c r="T546" s="9">
        <v>9</v>
      </c>
      <c r="U546" s="55"/>
      <c r="V546" s="131">
        <f t="shared" si="43"/>
        <v>0.99224806201550386</v>
      </c>
      <c r="W546" s="125">
        <v>0.98640000000000005</v>
      </c>
      <c r="X546" s="14">
        <v>0.99809999999999999</v>
      </c>
      <c r="Y546" s="9">
        <v>85</v>
      </c>
      <c r="Z546" s="9">
        <v>86</v>
      </c>
      <c r="AA546" s="9">
        <v>86</v>
      </c>
      <c r="AB546" s="9">
        <v>85</v>
      </c>
      <c r="AC546" s="9">
        <v>85</v>
      </c>
      <c r="AD546" s="9">
        <v>85</v>
      </c>
      <c r="AE546" s="9" t="s">
        <v>1108</v>
      </c>
      <c r="AF546" s="26">
        <v>74</v>
      </c>
      <c r="AG546" s="56">
        <v>26.644166670000001</v>
      </c>
      <c r="AH546" s="9">
        <v>-81.842805560000002</v>
      </c>
      <c r="AI546" s="88"/>
      <c r="AJ546" s="88"/>
      <c r="AK546" s="88"/>
      <c r="AL546" s="88"/>
      <c r="AM546" s="88"/>
      <c r="AN546" s="88"/>
      <c r="AO546" s="88"/>
      <c r="AP546" s="88"/>
      <c r="AQ546" s="88"/>
      <c r="AR546" s="88"/>
      <c r="AS546" s="88"/>
      <c r="AT546" s="88"/>
      <c r="AU546" s="88"/>
      <c r="AV546" s="88"/>
      <c r="AW546" s="88"/>
      <c r="AX546" s="88"/>
      <c r="AY546" s="88"/>
      <c r="AZ546" s="88"/>
      <c r="BA546" s="88"/>
      <c r="BB546" s="88"/>
      <c r="BC546" s="88"/>
      <c r="BD546" s="88"/>
      <c r="BE546" s="88"/>
      <c r="BF546" s="88"/>
      <c r="BG546" s="88"/>
    </row>
    <row r="547" spans="1:59" ht="12.6" customHeight="1" x14ac:dyDescent="0.25">
      <c r="A547" s="25">
        <v>1339</v>
      </c>
      <c r="B547" s="9" t="s">
        <v>1095</v>
      </c>
      <c r="C547" s="9" t="s">
        <v>3176</v>
      </c>
      <c r="D547" s="9" t="s">
        <v>2282</v>
      </c>
      <c r="E547" s="9" t="s">
        <v>1109</v>
      </c>
      <c r="F547" s="14" t="s">
        <v>2756</v>
      </c>
      <c r="G547" s="9" t="s">
        <v>10</v>
      </c>
      <c r="H547" s="9" t="s">
        <v>37</v>
      </c>
      <c r="I547" s="9">
        <v>1</v>
      </c>
      <c r="J547" s="9">
        <v>204</v>
      </c>
      <c r="K547" s="9">
        <f t="shared" si="40"/>
        <v>1224</v>
      </c>
      <c r="L547" s="9">
        <f t="shared" si="41"/>
        <v>1215</v>
      </c>
      <c r="M547" s="48">
        <v>0.99264705882352944</v>
      </c>
      <c r="N547" s="9">
        <v>0</v>
      </c>
      <c r="O547" s="9">
        <v>204</v>
      </c>
      <c r="P547" s="9"/>
      <c r="Q547" s="9">
        <v>204</v>
      </c>
      <c r="R547" s="9"/>
      <c r="S547" s="9"/>
      <c r="T547" s="9"/>
      <c r="U547" s="55"/>
      <c r="V547" s="131">
        <f t="shared" si="43"/>
        <v>0.99264705882352944</v>
      </c>
      <c r="W547" s="125">
        <v>0.97299999999999998</v>
      </c>
      <c r="X547" s="14">
        <v>0.98450000000000004</v>
      </c>
      <c r="Y547" s="9">
        <v>203</v>
      </c>
      <c r="Z547" s="9">
        <v>203</v>
      </c>
      <c r="AA547" s="9">
        <v>203</v>
      </c>
      <c r="AB547" s="9">
        <v>203</v>
      </c>
      <c r="AC547" s="9">
        <v>202</v>
      </c>
      <c r="AD547" s="9">
        <v>201</v>
      </c>
      <c r="AE547" s="9" t="s">
        <v>219</v>
      </c>
      <c r="AF547" s="26"/>
      <c r="AG547" s="56">
        <v>26.545999999999999</v>
      </c>
      <c r="AH547" s="9">
        <v>-81.876099999999994</v>
      </c>
      <c r="AI547" s="88"/>
      <c r="AJ547" s="88"/>
      <c r="AK547" s="88"/>
      <c r="AL547" s="88"/>
      <c r="AM547" s="88"/>
      <c r="AN547" s="88"/>
      <c r="AO547" s="88"/>
      <c r="AP547" s="88"/>
      <c r="AQ547" s="88"/>
      <c r="AR547" s="88"/>
      <c r="AS547" s="88"/>
      <c r="AT547" s="88"/>
      <c r="AU547" s="88"/>
      <c r="AV547" s="88"/>
      <c r="AW547" s="88"/>
      <c r="AX547" s="88"/>
      <c r="AY547" s="88"/>
      <c r="AZ547" s="88"/>
      <c r="BA547" s="88"/>
      <c r="BB547" s="88"/>
      <c r="BC547" s="88"/>
      <c r="BD547" s="88"/>
      <c r="BE547" s="88"/>
      <c r="BF547" s="88"/>
      <c r="BG547" s="88"/>
    </row>
    <row r="548" spans="1:59" ht="12.6" customHeight="1" x14ac:dyDescent="0.25">
      <c r="A548" s="25">
        <v>2278</v>
      </c>
      <c r="B548" s="9" t="s">
        <v>1095</v>
      </c>
      <c r="C548" s="9" t="s">
        <v>3176</v>
      </c>
      <c r="D548" s="9" t="s">
        <v>2282</v>
      </c>
      <c r="E548" s="9" t="s">
        <v>1112</v>
      </c>
      <c r="F548" s="14" t="s">
        <v>3050</v>
      </c>
      <c r="G548" s="9" t="s">
        <v>10</v>
      </c>
      <c r="H548" s="9" t="s">
        <v>37</v>
      </c>
      <c r="I548" s="9">
        <v>1</v>
      </c>
      <c r="J548" s="9">
        <v>96</v>
      </c>
      <c r="K548" s="9">
        <f t="shared" si="40"/>
        <v>576</v>
      </c>
      <c r="L548" s="9">
        <f t="shared" si="41"/>
        <v>563</v>
      </c>
      <c r="M548" s="48">
        <v>0.97743055555555558</v>
      </c>
      <c r="N548" s="9">
        <v>0</v>
      </c>
      <c r="O548" s="9">
        <v>96</v>
      </c>
      <c r="P548" s="9"/>
      <c r="Q548" s="9">
        <v>96</v>
      </c>
      <c r="R548" s="9"/>
      <c r="S548" s="9"/>
      <c r="T548" s="9">
        <v>5</v>
      </c>
      <c r="U548" s="55"/>
      <c r="V548" s="131">
        <f t="shared" si="43"/>
        <v>0.97743055555555558</v>
      </c>
      <c r="W548" s="125">
        <v>0.98440000000000005</v>
      </c>
      <c r="X548" s="14">
        <v>0.97219999999999995</v>
      </c>
      <c r="Y548" s="9">
        <v>94</v>
      </c>
      <c r="Z548" s="9">
        <v>95</v>
      </c>
      <c r="AA548" s="9">
        <v>93</v>
      </c>
      <c r="AB548" s="9">
        <v>95</v>
      </c>
      <c r="AC548" s="9">
        <v>92</v>
      </c>
      <c r="AD548" s="9">
        <v>94</v>
      </c>
      <c r="AE548" s="9" t="s">
        <v>423</v>
      </c>
      <c r="AF548" s="26"/>
      <c r="AG548" s="56">
        <v>26.648140000000001</v>
      </c>
      <c r="AH548" s="9">
        <v>-81.831621999999996</v>
      </c>
      <c r="AI548" s="88"/>
      <c r="AJ548" s="88"/>
      <c r="AK548" s="88"/>
      <c r="AL548" s="88"/>
      <c r="AM548" s="88"/>
      <c r="AN548" s="88"/>
      <c r="AO548" s="88"/>
      <c r="AP548" s="88"/>
      <c r="AQ548" s="88"/>
      <c r="AR548" s="88"/>
      <c r="AS548" s="88"/>
      <c r="AT548" s="88"/>
      <c r="AU548" s="88"/>
      <c r="AV548" s="88"/>
      <c r="AW548" s="88"/>
      <c r="AX548" s="88"/>
      <c r="AY548" s="88"/>
      <c r="AZ548" s="88"/>
      <c r="BA548" s="88"/>
      <c r="BB548" s="88"/>
      <c r="BC548" s="88"/>
      <c r="BD548" s="88"/>
      <c r="BE548" s="88"/>
      <c r="BF548" s="88"/>
      <c r="BG548" s="88"/>
    </row>
    <row r="549" spans="1:59" x14ac:dyDescent="0.25">
      <c r="A549" s="25">
        <v>2466</v>
      </c>
      <c r="B549" s="9" t="s">
        <v>1095</v>
      </c>
      <c r="C549" s="9" t="s">
        <v>3176</v>
      </c>
      <c r="D549" s="9" t="s">
        <v>2282</v>
      </c>
      <c r="E549" s="9" t="s">
        <v>1113</v>
      </c>
      <c r="F549" s="14" t="s">
        <v>3043</v>
      </c>
      <c r="G549" s="9" t="s">
        <v>10</v>
      </c>
      <c r="H549" s="9" t="s">
        <v>37</v>
      </c>
      <c r="I549" s="9">
        <v>1</v>
      </c>
      <c r="J549" s="9">
        <v>88</v>
      </c>
      <c r="K549" s="9">
        <f t="shared" si="40"/>
        <v>528</v>
      </c>
      <c r="L549" s="9">
        <f t="shared" si="41"/>
        <v>522</v>
      </c>
      <c r="M549" s="48">
        <v>0.98863636363636365</v>
      </c>
      <c r="N549" s="9">
        <v>0</v>
      </c>
      <c r="O549" s="9">
        <v>88</v>
      </c>
      <c r="P549" s="9"/>
      <c r="Q549" s="9">
        <v>88</v>
      </c>
      <c r="R549" s="9"/>
      <c r="S549" s="9"/>
      <c r="T549" s="9">
        <v>5</v>
      </c>
      <c r="U549" s="55"/>
      <c r="V549" s="131">
        <f t="shared" si="43"/>
        <v>0.98863636363636365</v>
      </c>
      <c r="W549" s="125">
        <v>0.98480000000000001</v>
      </c>
      <c r="X549" s="14">
        <v>0.97540000000000004</v>
      </c>
      <c r="Y549" s="9">
        <v>87</v>
      </c>
      <c r="Z549" s="9">
        <v>87</v>
      </c>
      <c r="AA549" s="9">
        <v>87</v>
      </c>
      <c r="AB549" s="9">
        <v>87</v>
      </c>
      <c r="AC549" s="9">
        <v>87</v>
      </c>
      <c r="AD549" s="9">
        <v>87</v>
      </c>
      <c r="AE549" s="9" t="s">
        <v>423</v>
      </c>
      <c r="AF549" s="26"/>
      <c r="AG549" s="56">
        <v>26.645886000000001</v>
      </c>
      <c r="AH549" s="9">
        <v>-81.827072999999999</v>
      </c>
      <c r="AI549" s="88"/>
      <c r="AJ549" s="88"/>
      <c r="AK549" s="88"/>
      <c r="AL549" s="88"/>
      <c r="AM549" s="88"/>
      <c r="AN549" s="88"/>
      <c r="AO549" s="88"/>
      <c r="AP549" s="88"/>
      <c r="AQ549" s="88"/>
      <c r="AR549" s="88"/>
      <c r="AS549" s="88"/>
      <c r="AT549" s="88"/>
      <c r="AU549" s="88"/>
      <c r="AV549" s="88"/>
      <c r="AW549" s="88"/>
      <c r="AX549" s="88"/>
      <c r="AY549" s="88"/>
      <c r="AZ549" s="88"/>
      <c r="BA549" s="88"/>
      <c r="BB549" s="88"/>
      <c r="BC549" s="88"/>
      <c r="BD549" s="88"/>
      <c r="BE549" s="88"/>
      <c r="BF549" s="88"/>
      <c r="BG549" s="88"/>
    </row>
    <row r="550" spans="1:59" x14ac:dyDescent="0.25">
      <c r="A550" s="25">
        <v>255</v>
      </c>
      <c r="B550" s="9" t="s">
        <v>1095</v>
      </c>
      <c r="C550" s="9" t="s">
        <v>3176</v>
      </c>
      <c r="D550" s="9" t="s">
        <v>2282</v>
      </c>
      <c r="E550" s="9" t="s">
        <v>1118</v>
      </c>
      <c r="F550" s="14" t="s">
        <v>2816</v>
      </c>
      <c r="G550" s="9" t="s">
        <v>10</v>
      </c>
      <c r="H550" s="9" t="s">
        <v>37</v>
      </c>
      <c r="I550" s="9">
        <v>1</v>
      </c>
      <c r="J550" s="9">
        <v>376</v>
      </c>
      <c r="K550" s="9">
        <f t="shared" si="40"/>
        <v>2256</v>
      </c>
      <c r="L550" s="9">
        <f t="shared" si="41"/>
        <v>1948</v>
      </c>
      <c r="M550" s="48">
        <v>0.86347517730496459</v>
      </c>
      <c r="N550" s="9">
        <v>0</v>
      </c>
      <c r="O550" s="9">
        <v>376</v>
      </c>
      <c r="P550" s="9"/>
      <c r="Q550" s="9">
        <v>376</v>
      </c>
      <c r="R550" s="9"/>
      <c r="S550" s="9"/>
      <c r="T550" s="9"/>
      <c r="U550" s="55"/>
      <c r="V550" s="131">
        <f t="shared" si="43"/>
        <v>0.86347517730496459</v>
      </c>
      <c r="W550" s="125">
        <v>0.89890000000000003</v>
      </c>
      <c r="X550" s="14">
        <v>0.90649999999999997</v>
      </c>
      <c r="Y550" s="9">
        <v>328</v>
      </c>
      <c r="Z550" s="9">
        <v>323</v>
      </c>
      <c r="AA550" s="9">
        <v>326</v>
      </c>
      <c r="AB550" s="9">
        <v>322</v>
      </c>
      <c r="AC550" s="9">
        <v>325</v>
      </c>
      <c r="AD550" s="9">
        <v>324</v>
      </c>
      <c r="AE550" s="9" t="s">
        <v>513</v>
      </c>
      <c r="AF550" s="26"/>
      <c r="AG550" s="56">
        <v>26.520099999999999</v>
      </c>
      <c r="AH550" s="9">
        <v>-81.933099999999996</v>
      </c>
      <c r="AI550" s="88"/>
      <c r="AJ550" s="88"/>
      <c r="AK550" s="88"/>
      <c r="AL550" s="88"/>
      <c r="AM550" s="88"/>
      <c r="AN550" s="88"/>
      <c r="AO550" s="88"/>
      <c r="AP550" s="88"/>
      <c r="AQ550" s="88"/>
      <c r="AR550" s="88"/>
      <c r="AS550" s="88"/>
      <c r="AT550" s="88"/>
      <c r="AU550" s="88"/>
      <c r="AV550" s="88"/>
      <c r="AW550" s="88"/>
      <c r="AX550" s="88"/>
      <c r="AY550" s="88"/>
      <c r="AZ550" s="88"/>
      <c r="BA550" s="88"/>
      <c r="BB550" s="88"/>
      <c r="BC550" s="88"/>
      <c r="BD550" s="88"/>
      <c r="BE550" s="88"/>
      <c r="BF550" s="88"/>
      <c r="BG550" s="88"/>
    </row>
    <row r="551" spans="1:59" x14ac:dyDescent="0.25">
      <c r="A551" s="25">
        <v>2561</v>
      </c>
      <c r="B551" s="9" t="s">
        <v>1095</v>
      </c>
      <c r="C551" s="9" t="s">
        <v>3176</v>
      </c>
      <c r="D551" s="9" t="s">
        <v>2282</v>
      </c>
      <c r="E551" s="9" t="s">
        <v>1120</v>
      </c>
      <c r="F551" s="14" t="s">
        <v>2645</v>
      </c>
      <c r="G551" s="9" t="s">
        <v>10</v>
      </c>
      <c r="H551" s="9" t="s">
        <v>37</v>
      </c>
      <c r="I551" s="9">
        <v>1</v>
      </c>
      <c r="J551" s="9">
        <v>126</v>
      </c>
      <c r="K551" s="9">
        <f t="shared" si="40"/>
        <v>756</v>
      </c>
      <c r="L551" s="9">
        <f t="shared" si="41"/>
        <v>743</v>
      </c>
      <c r="M551" s="48">
        <v>0.98280423280423279</v>
      </c>
      <c r="N551" s="9">
        <v>0</v>
      </c>
      <c r="O551" s="9">
        <v>126</v>
      </c>
      <c r="P551" s="9"/>
      <c r="Q551" s="9">
        <v>126</v>
      </c>
      <c r="R551" s="9"/>
      <c r="S551" s="9"/>
      <c r="T551" s="9">
        <v>13</v>
      </c>
      <c r="U551" s="55"/>
      <c r="V551" s="131">
        <f t="shared" si="43"/>
        <v>0.98280423280423279</v>
      </c>
      <c r="W551" s="125">
        <v>0.98409999999999997</v>
      </c>
      <c r="X551" s="14">
        <v>0.99070000000000003</v>
      </c>
      <c r="Y551" s="9">
        <v>124</v>
      </c>
      <c r="Z551" s="9">
        <v>123</v>
      </c>
      <c r="AA551" s="9">
        <v>124</v>
      </c>
      <c r="AB551" s="9">
        <v>125</v>
      </c>
      <c r="AC551" s="9">
        <v>125</v>
      </c>
      <c r="AD551" s="9">
        <v>122</v>
      </c>
      <c r="AE551" s="9" t="s">
        <v>1108</v>
      </c>
      <c r="AF551" s="26">
        <v>126</v>
      </c>
      <c r="AG551" s="56">
        <v>26.643222222222199</v>
      </c>
      <c r="AH551" s="9">
        <v>-81.839583333333294</v>
      </c>
      <c r="AI551" s="88"/>
      <c r="AJ551" s="88"/>
      <c r="AK551" s="88"/>
      <c r="AL551" s="88"/>
      <c r="AM551" s="88"/>
      <c r="AN551" s="88"/>
      <c r="AO551" s="88"/>
      <c r="AP551" s="88"/>
      <c r="AQ551" s="88"/>
      <c r="AR551" s="88"/>
      <c r="AS551" s="88"/>
      <c r="AT551" s="88"/>
      <c r="AU551" s="88"/>
      <c r="AV551" s="88"/>
      <c r="AW551" s="88"/>
      <c r="AX551" s="88"/>
      <c r="AY551" s="88"/>
      <c r="AZ551" s="88"/>
      <c r="BA551" s="88"/>
      <c r="BB551" s="88"/>
      <c r="BC551" s="88"/>
      <c r="BD551" s="88"/>
      <c r="BE551" s="88"/>
      <c r="BF551" s="88"/>
      <c r="BG551" s="88"/>
    </row>
    <row r="552" spans="1:59" x14ac:dyDescent="0.25">
      <c r="A552" s="25">
        <v>1861</v>
      </c>
      <c r="B552" s="9" t="s">
        <v>1095</v>
      </c>
      <c r="C552" s="9" t="s">
        <v>3176</v>
      </c>
      <c r="D552" s="9" t="s">
        <v>2282</v>
      </c>
      <c r="E552" s="9" t="s">
        <v>1121</v>
      </c>
      <c r="F552" s="14" t="s">
        <v>2647</v>
      </c>
      <c r="G552" s="9" t="s">
        <v>10</v>
      </c>
      <c r="H552" s="9" t="s">
        <v>37</v>
      </c>
      <c r="I552" s="9">
        <v>1</v>
      </c>
      <c r="J552" s="9">
        <v>118</v>
      </c>
      <c r="K552" s="9">
        <f t="shared" si="40"/>
        <v>708</v>
      </c>
      <c r="L552" s="9">
        <f t="shared" si="41"/>
        <v>696</v>
      </c>
      <c r="M552" s="48">
        <v>0.98305084745762716</v>
      </c>
      <c r="N552" s="9">
        <v>0</v>
      </c>
      <c r="O552" s="9">
        <v>118</v>
      </c>
      <c r="P552" s="9"/>
      <c r="Q552" s="9">
        <v>118</v>
      </c>
      <c r="R552" s="9"/>
      <c r="S552" s="9"/>
      <c r="T552" s="9"/>
      <c r="U552" s="55"/>
      <c r="V552" s="131">
        <f t="shared" si="43"/>
        <v>0.98305084745762716</v>
      </c>
      <c r="W552" s="125">
        <v>0.98160000000000003</v>
      </c>
      <c r="X552" s="14">
        <v>0.94069999999999998</v>
      </c>
      <c r="Y552" s="9">
        <v>117</v>
      </c>
      <c r="Z552" s="9">
        <v>117</v>
      </c>
      <c r="AA552" s="9">
        <v>117</v>
      </c>
      <c r="AB552" s="9">
        <v>113</v>
      </c>
      <c r="AC552" s="9">
        <v>115</v>
      </c>
      <c r="AD552" s="9">
        <v>117</v>
      </c>
      <c r="AE552" s="9" t="s">
        <v>223</v>
      </c>
      <c r="AF552" s="26"/>
      <c r="AG552" s="56">
        <v>26.610099999999999</v>
      </c>
      <c r="AH552" s="9">
        <v>-81.857200000000006</v>
      </c>
      <c r="AI552" s="88"/>
      <c r="AJ552" s="88"/>
      <c r="AK552" s="88"/>
      <c r="AL552" s="88"/>
      <c r="AM552" s="88"/>
      <c r="AN552" s="88"/>
      <c r="AO552" s="88"/>
      <c r="AP552" s="88"/>
      <c r="AQ552" s="88"/>
      <c r="AR552" s="88"/>
      <c r="AS552" s="88"/>
      <c r="AT552" s="88"/>
      <c r="AU552" s="88"/>
      <c r="AV552" s="88"/>
      <c r="AW552" s="88"/>
      <c r="AX552" s="88"/>
      <c r="AY552" s="88"/>
      <c r="AZ552" s="88"/>
      <c r="BA552" s="88"/>
      <c r="BB552" s="88"/>
      <c r="BC552" s="88"/>
      <c r="BD552" s="88"/>
      <c r="BE552" s="88"/>
      <c r="BF552" s="88"/>
      <c r="BG552" s="88"/>
    </row>
    <row r="553" spans="1:59" x14ac:dyDescent="0.25">
      <c r="A553" s="25">
        <v>607</v>
      </c>
      <c r="B553" s="9" t="s">
        <v>1095</v>
      </c>
      <c r="C553" s="9" t="s">
        <v>3176</v>
      </c>
      <c r="D553" s="9" t="s">
        <v>2282</v>
      </c>
      <c r="E553" s="9" t="s">
        <v>1125</v>
      </c>
      <c r="F553" s="14" t="s">
        <v>2661</v>
      </c>
      <c r="G553" s="9" t="s">
        <v>10</v>
      </c>
      <c r="H553" s="9" t="s">
        <v>37</v>
      </c>
      <c r="I553" s="9">
        <v>1</v>
      </c>
      <c r="J553" s="9">
        <v>35</v>
      </c>
      <c r="K553" s="9">
        <f t="shared" si="40"/>
        <v>210</v>
      </c>
      <c r="L553" s="9">
        <f t="shared" si="41"/>
        <v>208</v>
      </c>
      <c r="M553" s="48">
        <v>0.99047619047619051</v>
      </c>
      <c r="N553" s="9">
        <v>0</v>
      </c>
      <c r="O553" s="9">
        <v>35</v>
      </c>
      <c r="P553" s="9"/>
      <c r="Q553" s="9">
        <v>35</v>
      </c>
      <c r="R553" s="9"/>
      <c r="S553" s="9"/>
      <c r="T553" s="9"/>
      <c r="U553" s="55"/>
      <c r="V553" s="131">
        <f t="shared" si="43"/>
        <v>0.99047619047619051</v>
      </c>
      <c r="W553" s="125">
        <v>0.97619999999999996</v>
      </c>
      <c r="X553" s="14">
        <v>0.98570000000000002</v>
      </c>
      <c r="Y553" s="9">
        <v>35</v>
      </c>
      <c r="Z553" s="9">
        <v>34</v>
      </c>
      <c r="AA553" s="9">
        <v>34</v>
      </c>
      <c r="AB553" s="9">
        <v>35</v>
      </c>
      <c r="AC553" s="9">
        <v>35</v>
      </c>
      <c r="AD553" s="9">
        <v>35</v>
      </c>
      <c r="AE553" s="9" t="s">
        <v>1126</v>
      </c>
      <c r="AF553" s="26"/>
      <c r="AG553" s="56">
        <v>26.590695</v>
      </c>
      <c r="AH553" s="9">
        <v>-81.632751999999996</v>
      </c>
      <c r="AI553" s="88"/>
      <c r="AJ553" s="88"/>
      <c r="AK553" s="88"/>
      <c r="AL553" s="88"/>
      <c r="AM553" s="88"/>
      <c r="AN553" s="88"/>
      <c r="AO553" s="88"/>
      <c r="AP553" s="88"/>
      <c r="AQ553" s="88"/>
      <c r="AR553" s="88"/>
      <c r="AS553" s="88"/>
      <c r="AT553" s="88"/>
      <c r="AU553" s="88"/>
      <c r="AV553" s="88"/>
      <c r="AW553" s="88"/>
      <c r="AX553" s="88"/>
      <c r="AY553" s="88"/>
      <c r="AZ553" s="88"/>
      <c r="BA553" s="88"/>
      <c r="BB553" s="88"/>
      <c r="BC553" s="88"/>
      <c r="BD553" s="88"/>
      <c r="BE553" s="88"/>
      <c r="BF553" s="88"/>
      <c r="BG553" s="88"/>
    </row>
    <row r="554" spans="1:59" x14ac:dyDescent="0.25">
      <c r="A554" s="25">
        <v>1090</v>
      </c>
      <c r="B554" s="9" t="s">
        <v>1095</v>
      </c>
      <c r="C554" s="9" t="s">
        <v>3176</v>
      </c>
      <c r="D554" s="9" t="s">
        <v>2282</v>
      </c>
      <c r="E554" s="9" t="s">
        <v>1130</v>
      </c>
      <c r="F554" s="14" t="s">
        <v>3016</v>
      </c>
      <c r="G554" s="9" t="s">
        <v>10</v>
      </c>
      <c r="H554" s="9" t="s">
        <v>37</v>
      </c>
      <c r="I554" s="9">
        <v>1</v>
      </c>
      <c r="J554" s="9">
        <v>20</v>
      </c>
      <c r="K554" s="9">
        <f t="shared" si="40"/>
        <v>120</v>
      </c>
      <c r="L554" s="9">
        <f t="shared" si="41"/>
        <v>119</v>
      </c>
      <c r="M554" s="48">
        <v>0.9916666666666667</v>
      </c>
      <c r="N554" s="9">
        <v>0</v>
      </c>
      <c r="O554" s="9">
        <v>20</v>
      </c>
      <c r="P554" s="9"/>
      <c r="Q554" s="9">
        <v>20</v>
      </c>
      <c r="R554" s="9"/>
      <c r="S554" s="9"/>
      <c r="T554" s="9"/>
      <c r="U554" s="55"/>
      <c r="V554" s="131">
        <f t="shared" si="43"/>
        <v>0.9916666666666667</v>
      </c>
      <c r="W554" s="125">
        <v>0.99170000000000003</v>
      </c>
      <c r="X554" s="14">
        <v>1</v>
      </c>
      <c r="Y554" s="9">
        <v>19</v>
      </c>
      <c r="Z554" s="9">
        <v>20</v>
      </c>
      <c r="AA554" s="9">
        <v>20</v>
      </c>
      <c r="AB554" s="9">
        <v>20</v>
      </c>
      <c r="AC554" s="9">
        <v>20</v>
      </c>
      <c r="AD554" s="9">
        <v>20</v>
      </c>
      <c r="AE554" s="9" t="s">
        <v>1129</v>
      </c>
      <c r="AF554" s="26"/>
      <c r="AG554" s="56">
        <v>26.3597</v>
      </c>
      <c r="AH554" s="9">
        <v>-81.792699999999996</v>
      </c>
      <c r="AI554" s="88"/>
      <c r="AJ554" s="88"/>
      <c r="AK554" s="88"/>
      <c r="AL554" s="88"/>
      <c r="AM554" s="88"/>
      <c r="AN554" s="88"/>
      <c r="AO554" s="88"/>
      <c r="AP554" s="88"/>
      <c r="AQ554" s="88"/>
      <c r="AR554" s="88"/>
      <c r="AS554" s="88"/>
      <c r="AT554" s="88"/>
      <c r="AU554" s="88"/>
      <c r="AV554" s="88"/>
      <c r="AW554" s="88"/>
      <c r="AX554" s="88"/>
      <c r="AY554" s="88"/>
      <c r="AZ554" s="88"/>
      <c r="BA554" s="88"/>
      <c r="BB554" s="88"/>
      <c r="BC554" s="88"/>
      <c r="BD554" s="88"/>
      <c r="BE554" s="88"/>
      <c r="BF554" s="88"/>
      <c r="BG554" s="88"/>
    </row>
    <row r="555" spans="1:59" ht="12.6" customHeight="1" x14ac:dyDescent="0.25">
      <c r="A555" s="25">
        <v>1454</v>
      </c>
      <c r="B555" s="9" t="s">
        <v>1095</v>
      </c>
      <c r="C555" s="9" t="s">
        <v>3176</v>
      </c>
      <c r="D555" s="9" t="s">
        <v>2282</v>
      </c>
      <c r="E555" s="9" t="s">
        <v>1132</v>
      </c>
      <c r="F555" s="14" t="s">
        <v>3003</v>
      </c>
      <c r="G555" s="9" t="s">
        <v>10</v>
      </c>
      <c r="H555" s="9" t="s">
        <v>37</v>
      </c>
      <c r="I555" s="9">
        <v>1</v>
      </c>
      <c r="J555" s="9">
        <v>30</v>
      </c>
      <c r="K555" s="9">
        <f t="shared" si="40"/>
        <v>180</v>
      </c>
      <c r="L555" s="9">
        <f t="shared" si="41"/>
        <v>178</v>
      </c>
      <c r="M555" s="48">
        <v>0.98888888888888893</v>
      </c>
      <c r="N555" s="9">
        <v>0</v>
      </c>
      <c r="O555" s="9">
        <v>30</v>
      </c>
      <c r="P555" s="9"/>
      <c r="Q555" s="9">
        <v>30</v>
      </c>
      <c r="R555" s="9"/>
      <c r="S555" s="9"/>
      <c r="T555" s="9"/>
      <c r="U555" s="55"/>
      <c r="V555" s="131">
        <f t="shared" si="43"/>
        <v>0.98888888888888893</v>
      </c>
      <c r="W555" s="125">
        <v>0.9889</v>
      </c>
      <c r="X555" s="14">
        <v>0.98329999999999995</v>
      </c>
      <c r="Y555" s="9">
        <v>30</v>
      </c>
      <c r="Z555" s="9">
        <v>30</v>
      </c>
      <c r="AA555" s="9">
        <v>30</v>
      </c>
      <c r="AB555" s="9">
        <v>29</v>
      </c>
      <c r="AC555" s="9">
        <v>29</v>
      </c>
      <c r="AD555" s="9">
        <v>30</v>
      </c>
      <c r="AE555" s="9" t="s">
        <v>1129</v>
      </c>
      <c r="AF555" s="26"/>
      <c r="AG555" s="56">
        <v>26.3597</v>
      </c>
      <c r="AH555" s="9">
        <v>-81.792699999999996</v>
      </c>
      <c r="AI555" s="88"/>
      <c r="AJ555" s="88"/>
      <c r="AK555" s="88"/>
      <c r="AL555" s="88"/>
      <c r="AM555" s="88"/>
      <c r="AN555" s="88"/>
      <c r="AO555" s="88"/>
      <c r="AP555" s="88"/>
      <c r="AQ555" s="88"/>
      <c r="AR555" s="88"/>
      <c r="AS555" s="88"/>
      <c r="AT555" s="88"/>
      <c r="AU555" s="88"/>
      <c r="AV555" s="88"/>
      <c r="AW555" s="88"/>
      <c r="AX555" s="88"/>
      <c r="AY555" s="88"/>
      <c r="AZ555" s="88"/>
      <c r="BA555" s="88"/>
      <c r="BB555" s="88"/>
      <c r="BC555" s="88"/>
      <c r="BD555" s="88"/>
      <c r="BE555" s="88"/>
      <c r="BF555" s="88"/>
      <c r="BG555" s="88"/>
    </row>
    <row r="556" spans="1:59" ht="12.6" customHeight="1" x14ac:dyDescent="0.25">
      <c r="A556" s="25">
        <v>37</v>
      </c>
      <c r="B556" s="9" t="s">
        <v>1095</v>
      </c>
      <c r="C556" s="9" t="s">
        <v>3176</v>
      </c>
      <c r="D556" s="9" t="s">
        <v>2282</v>
      </c>
      <c r="E556" s="9" t="s">
        <v>1135</v>
      </c>
      <c r="F556" s="14" t="s">
        <v>3058</v>
      </c>
      <c r="G556" s="9" t="s">
        <v>10</v>
      </c>
      <c r="H556" s="9" t="s">
        <v>37</v>
      </c>
      <c r="I556" s="9">
        <v>1</v>
      </c>
      <c r="J556" s="9">
        <v>229</v>
      </c>
      <c r="K556" s="9">
        <f t="shared" si="40"/>
        <v>1374</v>
      </c>
      <c r="L556" s="9">
        <f t="shared" si="41"/>
        <v>1229</v>
      </c>
      <c r="M556" s="48">
        <v>0.89446870451237259</v>
      </c>
      <c r="N556" s="9">
        <v>0</v>
      </c>
      <c r="O556" s="9">
        <v>229</v>
      </c>
      <c r="P556" s="9"/>
      <c r="Q556" s="9">
        <v>229</v>
      </c>
      <c r="R556" s="9"/>
      <c r="S556" s="9"/>
      <c r="T556" s="9">
        <v>23</v>
      </c>
      <c r="U556" s="55"/>
      <c r="V556" s="131">
        <f t="shared" si="43"/>
        <v>0.89446870451237259</v>
      </c>
      <c r="W556" s="125">
        <v>0.93300000000000005</v>
      </c>
      <c r="X556" s="14">
        <v>0.99129999999999996</v>
      </c>
      <c r="Y556" s="9">
        <v>210</v>
      </c>
      <c r="Z556" s="9">
        <v>202</v>
      </c>
      <c r="AA556" s="9">
        <v>207</v>
      </c>
      <c r="AB556" s="9">
        <v>210</v>
      </c>
      <c r="AC556" s="9">
        <v>201</v>
      </c>
      <c r="AD556" s="9">
        <v>199</v>
      </c>
      <c r="AE556" s="9" t="s">
        <v>123</v>
      </c>
      <c r="AF556" s="26"/>
      <c r="AG556" s="56">
        <v>26.593439</v>
      </c>
      <c r="AH556" s="9">
        <v>-81.641378000000003</v>
      </c>
      <c r="AI556" s="88"/>
      <c r="AJ556" s="88"/>
      <c r="AK556" s="88"/>
      <c r="AL556" s="88"/>
      <c r="AM556" s="88"/>
      <c r="AN556" s="88"/>
      <c r="AO556" s="88"/>
      <c r="AP556" s="88"/>
      <c r="AQ556" s="88"/>
      <c r="AR556" s="88"/>
      <c r="AS556" s="88"/>
      <c r="AT556" s="88"/>
      <c r="AU556" s="88"/>
      <c r="AV556" s="88"/>
      <c r="AW556" s="88"/>
      <c r="AX556" s="88"/>
      <c r="AY556" s="88"/>
      <c r="AZ556" s="88"/>
      <c r="BA556" s="88"/>
      <c r="BB556" s="88"/>
      <c r="BC556" s="88"/>
      <c r="BD556" s="88"/>
      <c r="BE556" s="88"/>
      <c r="BF556" s="88"/>
      <c r="BG556" s="88"/>
    </row>
    <row r="557" spans="1:59" x14ac:dyDescent="0.25">
      <c r="A557" s="25">
        <v>945</v>
      </c>
      <c r="B557" s="9" t="s">
        <v>1095</v>
      </c>
      <c r="C557" s="9" t="s">
        <v>3176</v>
      </c>
      <c r="D557" s="9" t="s">
        <v>2282</v>
      </c>
      <c r="E557" s="9" t="s">
        <v>1137</v>
      </c>
      <c r="F557" s="14" t="s">
        <v>2908</v>
      </c>
      <c r="G557" s="9" t="s">
        <v>10</v>
      </c>
      <c r="H557" s="9" t="s">
        <v>37</v>
      </c>
      <c r="I557" s="9">
        <v>1</v>
      </c>
      <c r="J557" s="9">
        <v>352</v>
      </c>
      <c r="K557" s="9">
        <f t="shared" si="40"/>
        <v>2112</v>
      </c>
      <c r="L557" s="9">
        <f t="shared" si="41"/>
        <v>2013</v>
      </c>
      <c r="M557" s="48">
        <v>0.953125</v>
      </c>
      <c r="N557" s="9">
        <v>0</v>
      </c>
      <c r="O557" s="9">
        <v>352</v>
      </c>
      <c r="P557" s="9"/>
      <c r="Q557" s="9">
        <v>352</v>
      </c>
      <c r="R557" s="9"/>
      <c r="S557" s="9"/>
      <c r="T557" s="9"/>
      <c r="U557" s="55"/>
      <c r="V557" s="131">
        <f t="shared" si="43"/>
        <v>0.953125</v>
      </c>
      <c r="W557" s="125">
        <v>0.97270000000000001</v>
      </c>
      <c r="X557" s="14">
        <v>0.98580000000000001</v>
      </c>
      <c r="Y557" s="9">
        <v>337</v>
      </c>
      <c r="Z557" s="9">
        <v>335</v>
      </c>
      <c r="AA557" s="9">
        <v>334</v>
      </c>
      <c r="AB557" s="9">
        <v>334</v>
      </c>
      <c r="AC557" s="9">
        <v>336</v>
      </c>
      <c r="AD557" s="9">
        <v>337</v>
      </c>
      <c r="AE557" s="9" t="s">
        <v>550</v>
      </c>
      <c r="AF557" s="26"/>
      <c r="AG557" s="56">
        <v>26.6068</v>
      </c>
      <c r="AH557" s="9">
        <v>-81.850800000000007</v>
      </c>
      <c r="AI557" s="88"/>
      <c r="AJ557" s="88"/>
      <c r="AK557" s="88"/>
      <c r="AL557" s="88"/>
      <c r="AM557" s="88"/>
      <c r="AN557" s="88"/>
      <c r="AO557" s="88"/>
      <c r="AP557" s="88"/>
      <c r="AQ557" s="88"/>
      <c r="AR557" s="88"/>
      <c r="AS557" s="88"/>
      <c r="AT557" s="88"/>
      <c r="AU557" s="88"/>
      <c r="AV557" s="88"/>
      <c r="AW557" s="88"/>
      <c r="AX557" s="88"/>
      <c r="AY557" s="88"/>
      <c r="AZ557" s="88"/>
      <c r="BA557" s="88"/>
      <c r="BB557" s="88"/>
      <c r="BC557" s="88"/>
      <c r="BD557" s="88"/>
      <c r="BE557" s="88"/>
      <c r="BF557" s="88"/>
      <c r="BG557" s="88"/>
    </row>
    <row r="558" spans="1:59" x14ac:dyDescent="0.25">
      <c r="A558" s="25">
        <v>952</v>
      </c>
      <c r="B558" s="9" t="s">
        <v>1095</v>
      </c>
      <c r="C558" s="9" t="s">
        <v>3176</v>
      </c>
      <c r="D558" s="9" t="s">
        <v>2282</v>
      </c>
      <c r="E558" s="9" t="s">
        <v>1138</v>
      </c>
      <c r="F558" s="14" t="s">
        <v>2921</v>
      </c>
      <c r="G558" s="9" t="s">
        <v>10</v>
      </c>
      <c r="H558" s="9" t="s">
        <v>37</v>
      </c>
      <c r="I558" s="9">
        <v>1</v>
      </c>
      <c r="J558" s="9">
        <v>288</v>
      </c>
      <c r="K558" s="9">
        <f t="shared" si="40"/>
        <v>1728</v>
      </c>
      <c r="L558" s="9">
        <f t="shared" si="41"/>
        <v>1672</v>
      </c>
      <c r="M558" s="48">
        <v>0.96759259259259256</v>
      </c>
      <c r="N558" s="9">
        <v>0</v>
      </c>
      <c r="O558" s="9">
        <v>288</v>
      </c>
      <c r="P558" s="9"/>
      <c r="Q558" s="9">
        <v>288</v>
      </c>
      <c r="R558" s="9"/>
      <c r="S558" s="9"/>
      <c r="T558" s="9">
        <v>29</v>
      </c>
      <c r="U558" s="55"/>
      <c r="V558" s="131">
        <f t="shared" si="43"/>
        <v>0.96759259259259256</v>
      </c>
      <c r="W558" s="125">
        <v>0.98670000000000002</v>
      </c>
      <c r="X558" s="14">
        <v>0.96699999999999997</v>
      </c>
      <c r="Y558" s="9">
        <v>276</v>
      </c>
      <c r="Z558" s="9">
        <v>279</v>
      </c>
      <c r="AA558" s="9">
        <v>280</v>
      </c>
      <c r="AB558" s="9">
        <v>285</v>
      </c>
      <c r="AC558" s="9">
        <v>280</v>
      </c>
      <c r="AD558" s="9">
        <v>272</v>
      </c>
      <c r="AE558" s="9" t="s">
        <v>550</v>
      </c>
      <c r="AF558" s="26"/>
      <c r="AG558" s="56">
        <v>26.608599999999999</v>
      </c>
      <c r="AH558" s="9">
        <v>-81.850999999999999</v>
      </c>
      <c r="AI558" s="88"/>
      <c r="AJ558" s="88"/>
      <c r="AK558" s="88"/>
      <c r="AL558" s="88"/>
      <c r="AM558" s="88"/>
      <c r="AN558" s="88"/>
      <c r="AO558" s="88"/>
      <c r="AP558" s="88"/>
      <c r="AQ558" s="88"/>
      <c r="AR558" s="88"/>
      <c r="AS558" s="88"/>
      <c r="AT558" s="88"/>
      <c r="AU558" s="88"/>
      <c r="AV558" s="88"/>
      <c r="AW558" s="88"/>
      <c r="AX558" s="88"/>
      <c r="AY558" s="88"/>
      <c r="AZ558" s="88"/>
      <c r="BA558" s="88"/>
      <c r="BB558" s="88"/>
      <c r="BC558" s="88"/>
      <c r="BD558" s="88"/>
      <c r="BE558" s="88"/>
      <c r="BF558" s="88"/>
      <c r="BG558" s="88"/>
    </row>
    <row r="559" spans="1:59" x14ac:dyDescent="0.25">
      <c r="A559" s="25">
        <v>389</v>
      </c>
      <c r="B559" s="9" t="s">
        <v>1095</v>
      </c>
      <c r="C559" s="9" t="s">
        <v>3177</v>
      </c>
      <c r="D559" s="9" t="s">
        <v>2284</v>
      </c>
      <c r="E559" s="9" t="s">
        <v>1115</v>
      </c>
      <c r="F559" s="14" t="s">
        <v>2922</v>
      </c>
      <c r="G559" s="9" t="s">
        <v>99</v>
      </c>
      <c r="H559" s="9" t="s">
        <v>37</v>
      </c>
      <c r="I559" s="9">
        <v>1</v>
      </c>
      <c r="J559" s="9">
        <v>350</v>
      </c>
      <c r="K559" s="9">
        <f t="shared" si="40"/>
        <v>2100</v>
      </c>
      <c r="L559" s="9">
        <f t="shared" si="41"/>
        <v>1970</v>
      </c>
      <c r="M559" s="48">
        <v>0.93809523809523809</v>
      </c>
      <c r="N559" s="9">
        <v>350</v>
      </c>
      <c r="O559" s="9">
        <v>313</v>
      </c>
      <c r="P559" s="9"/>
      <c r="Q559" s="9">
        <v>313</v>
      </c>
      <c r="R559" s="9"/>
      <c r="S559" s="9"/>
      <c r="T559" s="9"/>
      <c r="U559" s="55"/>
      <c r="V559" s="131">
        <f t="shared" si="43"/>
        <v>0.93809523809523809</v>
      </c>
      <c r="W559" s="125">
        <v>0.95899999999999996</v>
      </c>
      <c r="X559" s="14">
        <v>0.94669999999999999</v>
      </c>
      <c r="Y559" s="9">
        <v>336</v>
      </c>
      <c r="Z559" s="9">
        <v>334</v>
      </c>
      <c r="AA559" s="9">
        <v>328</v>
      </c>
      <c r="AB559" s="9">
        <v>325</v>
      </c>
      <c r="AC559" s="9">
        <v>320</v>
      </c>
      <c r="AD559" s="9">
        <v>327</v>
      </c>
      <c r="AE559" s="9" t="s">
        <v>1117</v>
      </c>
      <c r="AF559" s="26"/>
      <c r="AG559" s="56">
        <v>26.519500000000001</v>
      </c>
      <c r="AH559" s="9">
        <v>-81.961200000000005</v>
      </c>
      <c r="AI559" s="88"/>
      <c r="AJ559" s="88"/>
      <c r="AK559" s="88"/>
      <c r="AL559" s="88"/>
      <c r="AM559" s="88"/>
      <c r="AN559" s="88"/>
      <c r="AO559" s="88"/>
      <c r="AP559" s="88"/>
      <c r="AQ559" s="88"/>
      <c r="AR559" s="88"/>
      <c r="AS559" s="88"/>
      <c r="AT559" s="88"/>
      <c r="AU559" s="88"/>
      <c r="AV559" s="88"/>
      <c r="AW559" s="88"/>
      <c r="AX559" s="88"/>
      <c r="AY559" s="88"/>
      <c r="AZ559" s="88"/>
      <c r="BA559" s="88"/>
      <c r="BB559" s="88"/>
      <c r="BC559" s="88"/>
      <c r="BD559" s="88"/>
      <c r="BE559" s="88"/>
      <c r="BF559" s="88"/>
      <c r="BG559" s="88"/>
    </row>
    <row r="560" spans="1:59" ht="12.6" customHeight="1" x14ac:dyDescent="0.25">
      <c r="A560" s="25">
        <v>2710</v>
      </c>
      <c r="B560" s="9" t="s">
        <v>1095</v>
      </c>
      <c r="C560" s="9" t="s">
        <v>3179</v>
      </c>
      <c r="D560" s="9" t="s">
        <v>2642</v>
      </c>
      <c r="E560" s="9" t="s">
        <v>1114</v>
      </c>
      <c r="F560" s="14" t="s">
        <v>2643</v>
      </c>
      <c r="G560" s="9" t="s">
        <v>99</v>
      </c>
      <c r="H560" s="9" t="s">
        <v>184</v>
      </c>
      <c r="I560" s="9">
        <v>1</v>
      </c>
      <c r="J560" s="9">
        <v>88</v>
      </c>
      <c r="K560" s="9">
        <f t="shared" si="40"/>
        <v>528</v>
      </c>
      <c r="L560" s="9">
        <f t="shared" si="41"/>
        <v>430</v>
      </c>
      <c r="M560" s="48">
        <v>0.81439393939393945</v>
      </c>
      <c r="N560" s="9">
        <v>16</v>
      </c>
      <c r="O560" s="9">
        <v>72</v>
      </c>
      <c r="P560" s="9"/>
      <c r="Q560" s="9">
        <v>72</v>
      </c>
      <c r="R560" s="9"/>
      <c r="S560" s="9"/>
      <c r="T560" s="9">
        <v>14</v>
      </c>
      <c r="U560" s="55"/>
      <c r="V560" s="131">
        <f t="shared" si="43"/>
        <v>0.81439393939393945</v>
      </c>
      <c r="W560" s="125">
        <v>0.29549999999999998</v>
      </c>
      <c r="X560" s="14"/>
      <c r="Y560" s="9">
        <v>72</v>
      </c>
      <c r="Z560" s="9">
        <v>71</v>
      </c>
      <c r="AA560" s="9">
        <v>71</v>
      </c>
      <c r="AB560" s="9">
        <v>72</v>
      </c>
      <c r="AC560" s="9">
        <v>72</v>
      </c>
      <c r="AD560" s="9">
        <v>72</v>
      </c>
      <c r="AE560" s="9" t="s">
        <v>423</v>
      </c>
      <c r="AF560" s="26"/>
      <c r="AG560" s="56">
        <v>26.645205000000001</v>
      </c>
      <c r="AH560" s="9">
        <v>-81.831159</v>
      </c>
      <c r="AI560" s="88"/>
      <c r="AJ560" s="88"/>
      <c r="AK560" s="88"/>
      <c r="AL560" s="88"/>
      <c r="AM560" s="88"/>
      <c r="AN560" s="88"/>
      <c r="AO560" s="88"/>
      <c r="AP560" s="88"/>
      <c r="AQ560" s="88"/>
      <c r="AR560" s="88"/>
      <c r="AS560" s="88"/>
      <c r="AT560" s="88"/>
      <c r="AU560" s="88"/>
      <c r="AV560" s="88"/>
      <c r="AW560" s="88"/>
      <c r="AX560" s="88"/>
      <c r="AY560" s="88"/>
      <c r="AZ560" s="88"/>
      <c r="BA560" s="88"/>
      <c r="BB560" s="88"/>
      <c r="BC560" s="88"/>
      <c r="BD560" s="88"/>
      <c r="BE560" s="88"/>
      <c r="BF560" s="88"/>
      <c r="BG560" s="88"/>
    </row>
    <row r="561" spans="1:59" ht="13.8" thickBot="1" x14ac:dyDescent="0.3">
      <c r="A561" s="40">
        <v>659</v>
      </c>
      <c r="B561" s="34" t="s">
        <v>1095</v>
      </c>
      <c r="C561" s="9" t="s">
        <v>3178</v>
      </c>
      <c r="D561" s="9" t="s">
        <v>2289</v>
      </c>
      <c r="E561" s="34" t="s">
        <v>1127</v>
      </c>
      <c r="F561" s="17" t="s">
        <v>3017</v>
      </c>
      <c r="G561" s="34" t="s">
        <v>503</v>
      </c>
      <c r="H561" s="34" t="s">
        <v>37</v>
      </c>
      <c r="I561" s="34">
        <v>1</v>
      </c>
      <c r="J561" s="34">
        <v>80</v>
      </c>
      <c r="K561" s="34">
        <f t="shared" si="40"/>
        <v>480</v>
      </c>
      <c r="L561" s="34">
        <f t="shared" si="41"/>
        <v>478</v>
      </c>
      <c r="M561" s="79">
        <v>0.99583333333333335</v>
      </c>
      <c r="N561" s="34">
        <v>2</v>
      </c>
      <c r="O561" s="34">
        <v>78</v>
      </c>
      <c r="P561" s="34"/>
      <c r="Q561" s="34"/>
      <c r="R561" s="34">
        <v>78</v>
      </c>
      <c r="S561" s="34"/>
      <c r="T561" s="34"/>
      <c r="U561" s="112"/>
      <c r="V561" s="132">
        <f t="shared" si="43"/>
        <v>0.99583333333333335</v>
      </c>
      <c r="W561" s="126">
        <v>0.96250000000000002</v>
      </c>
      <c r="X561" s="17">
        <v>0.98960000000000004</v>
      </c>
      <c r="Y561" s="34">
        <v>80</v>
      </c>
      <c r="Z561" s="34">
        <v>80</v>
      </c>
      <c r="AA561" s="34">
        <v>79</v>
      </c>
      <c r="AB561" s="34">
        <v>79</v>
      </c>
      <c r="AC561" s="34">
        <v>80</v>
      </c>
      <c r="AD561" s="34">
        <v>80</v>
      </c>
      <c r="AE561" s="34" t="s">
        <v>1129</v>
      </c>
      <c r="AF561" s="41"/>
      <c r="AG561" s="56">
        <v>26.3597</v>
      </c>
      <c r="AH561" s="9">
        <v>-81.792699999999996</v>
      </c>
      <c r="AI561" s="88"/>
      <c r="AJ561" s="88"/>
      <c r="AK561" s="88"/>
      <c r="AL561" s="88"/>
      <c r="AM561" s="88"/>
      <c r="AN561" s="88"/>
      <c r="AO561" s="88"/>
      <c r="AP561" s="88"/>
      <c r="AQ561" s="88"/>
      <c r="AR561" s="88"/>
      <c r="AS561" s="88"/>
      <c r="AT561" s="88"/>
      <c r="AU561" s="88"/>
      <c r="AV561" s="88"/>
      <c r="AW561" s="88"/>
      <c r="AX561" s="88"/>
      <c r="AY561" s="88"/>
      <c r="AZ561" s="88"/>
      <c r="BA561" s="88"/>
      <c r="BB561" s="88"/>
      <c r="BC561" s="88"/>
      <c r="BD561" s="88"/>
      <c r="BE561" s="88"/>
      <c r="BF561" s="88"/>
      <c r="BG561" s="88"/>
    </row>
    <row r="562" spans="1:59" ht="13.8" thickTop="1" x14ac:dyDescent="0.25">
      <c r="A562" s="103">
        <v>1155</v>
      </c>
      <c r="B562" s="89" t="s">
        <v>1140</v>
      </c>
      <c r="C562" s="9" t="s">
        <v>3181</v>
      </c>
      <c r="D562" s="9" t="s">
        <v>2280</v>
      </c>
      <c r="E562" s="89" t="s">
        <v>1158</v>
      </c>
      <c r="F562" s="90" t="s">
        <v>2740</v>
      </c>
      <c r="G562" s="89" t="s">
        <v>9</v>
      </c>
      <c r="H562" s="89" t="s">
        <v>37</v>
      </c>
      <c r="I562" s="89">
        <v>1</v>
      </c>
      <c r="J562" s="89">
        <v>150</v>
      </c>
      <c r="K562" s="89">
        <f t="shared" si="40"/>
        <v>900</v>
      </c>
      <c r="L562" s="89">
        <f t="shared" si="41"/>
        <v>866</v>
      </c>
      <c r="M562" s="91">
        <v>0.9622222222222222</v>
      </c>
      <c r="N562" s="89">
        <v>0</v>
      </c>
      <c r="O562" s="89">
        <v>150</v>
      </c>
      <c r="P562" s="89">
        <v>120</v>
      </c>
      <c r="Q562" s="89">
        <v>30</v>
      </c>
      <c r="R562" s="89"/>
      <c r="S562" s="89"/>
      <c r="T562" s="89"/>
      <c r="U562" s="119"/>
      <c r="V562" s="133">
        <f t="shared" si="43"/>
        <v>0.9622222222222222</v>
      </c>
      <c r="W562" s="127">
        <v>0.97670000000000001</v>
      </c>
      <c r="X562" s="90">
        <v>0.97560000000000002</v>
      </c>
      <c r="Y562" s="89">
        <v>144</v>
      </c>
      <c r="Z562" s="89">
        <v>144</v>
      </c>
      <c r="AA562" s="89">
        <v>146</v>
      </c>
      <c r="AB562" s="89">
        <v>145</v>
      </c>
      <c r="AC562" s="89">
        <v>142</v>
      </c>
      <c r="AD562" s="89">
        <v>145</v>
      </c>
      <c r="AE562" s="89" t="s">
        <v>172</v>
      </c>
      <c r="AF562" s="104"/>
      <c r="AG562" s="56">
        <v>30.4939</v>
      </c>
      <c r="AH562" s="9">
        <v>-84.248999999999995</v>
      </c>
      <c r="AI562" s="88"/>
      <c r="AJ562" s="88"/>
      <c r="AK562" s="88"/>
      <c r="AL562" s="88"/>
      <c r="AM562" s="88"/>
      <c r="AN562" s="88"/>
      <c r="AO562" s="88"/>
      <c r="AP562" s="88"/>
      <c r="AQ562" s="88"/>
      <c r="AR562" s="88"/>
      <c r="AS562" s="88"/>
      <c r="AT562" s="88"/>
      <c r="AU562" s="88"/>
      <c r="AV562" s="88"/>
      <c r="AW562" s="88"/>
      <c r="AX562" s="88"/>
      <c r="AY562" s="88"/>
      <c r="AZ562" s="88"/>
      <c r="BA562" s="88"/>
      <c r="BB562" s="88"/>
      <c r="BC562" s="88"/>
      <c r="BD562" s="88"/>
      <c r="BE562" s="88"/>
      <c r="BF562" s="88"/>
      <c r="BG562" s="88"/>
    </row>
    <row r="563" spans="1:59" x14ac:dyDescent="0.25">
      <c r="A563" s="25">
        <v>2760</v>
      </c>
      <c r="B563" s="9" t="s">
        <v>1140</v>
      </c>
      <c r="C563" s="9" t="s">
        <v>3184</v>
      </c>
      <c r="D563" s="9" t="s">
        <v>2641</v>
      </c>
      <c r="E563" s="9" t="s">
        <v>1159</v>
      </c>
      <c r="F563" s="14" t="s">
        <v>2646</v>
      </c>
      <c r="G563" s="9" t="s">
        <v>9</v>
      </c>
      <c r="H563" s="9" t="s">
        <v>184</v>
      </c>
      <c r="I563" s="9">
        <v>1</v>
      </c>
      <c r="J563" s="9">
        <v>112</v>
      </c>
      <c r="K563" s="9">
        <f t="shared" si="40"/>
        <v>224</v>
      </c>
      <c r="L563" s="9">
        <f t="shared" si="41"/>
        <v>41</v>
      </c>
      <c r="M563" s="48">
        <v>0.18303571428571427</v>
      </c>
      <c r="N563" s="9">
        <v>0</v>
      </c>
      <c r="O563" s="9">
        <v>112</v>
      </c>
      <c r="P563" s="9">
        <v>89</v>
      </c>
      <c r="Q563" s="9">
        <v>23</v>
      </c>
      <c r="R563" s="9"/>
      <c r="S563" s="9"/>
      <c r="T563" s="9">
        <v>6</v>
      </c>
      <c r="U563" s="55"/>
      <c r="V563" s="131">
        <f t="shared" si="43"/>
        <v>0.18303571428571427</v>
      </c>
      <c r="W563" s="125"/>
      <c r="X563" s="14"/>
      <c r="Y563" s="9">
        <v>27</v>
      </c>
      <c r="Z563" s="9">
        <v>14</v>
      </c>
      <c r="AA563" s="9"/>
      <c r="AB563" s="9"/>
      <c r="AC563" s="9"/>
      <c r="AD563" s="9"/>
      <c r="AE563" s="9" t="s">
        <v>418</v>
      </c>
      <c r="AF563" s="26"/>
      <c r="AG563" s="56">
        <v>30.455527780000001</v>
      </c>
      <c r="AH563" s="9">
        <v>-84.357138890000002</v>
      </c>
      <c r="AI563" s="88"/>
      <c r="AJ563" s="88"/>
      <c r="AK563" s="88"/>
      <c r="AL563" s="88"/>
      <c r="AM563" s="88"/>
      <c r="AN563" s="88"/>
      <c r="AO563" s="88"/>
      <c r="AP563" s="88"/>
      <c r="AQ563" s="88"/>
      <c r="AR563" s="88"/>
      <c r="AS563" s="88"/>
      <c r="AT563" s="88"/>
      <c r="AU563" s="88"/>
      <c r="AV563" s="88"/>
      <c r="AW563" s="88"/>
      <c r="AX563" s="88"/>
      <c r="AY563" s="88"/>
      <c r="AZ563" s="88"/>
      <c r="BA563" s="88"/>
      <c r="BB563" s="88"/>
      <c r="BC563" s="88"/>
      <c r="BD563" s="88"/>
      <c r="BE563" s="88"/>
      <c r="BF563" s="88"/>
      <c r="BG563" s="88"/>
    </row>
    <row r="564" spans="1:59" x14ac:dyDescent="0.25">
      <c r="A564" s="25">
        <v>2683</v>
      </c>
      <c r="B564" s="9" t="s">
        <v>1140</v>
      </c>
      <c r="C564" s="9" t="s">
        <v>3185</v>
      </c>
      <c r="D564" s="9" t="s">
        <v>2281</v>
      </c>
      <c r="E564" s="9" t="s">
        <v>1144</v>
      </c>
      <c r="F564" s="14" t="s">
        <v>2923</v>
      </c>
      <c r="G564" s="9" t="s">
        <v>9</v>
      </c>
      <c r="H564" s="9" t="s">
        <v>42</v>
      </c>
      <c r="I564" s="9">
        <v>1</v>
      </c>
      <c r="J564" s="9">
        <v>108</v>
      </c>
      <c r="K564" s="9">
        <f t="shared" si="40"/>
        <v>0</v>
      </c>
      <c r="L564" s="9">
        <f t="shared" si="41"/>
        <v>0</v>
      </c>
      <c r="M564" s="42">
        <v>0</v>
      </c>
      <c r="N564" s="9">
        <v>0</v>
      </c>
      <c r="O564" s="9">
        <v>108</v>
      </c>
      <c r="P564" s="9">
        <v>87</v>
      </c>
      <c r="Q564" s="9">
        <v>21</v>
      </c>
      <c r="R564" s="9"/>
      <c r="S564" s="9"/>
      <c r="T564" s="9">
        <v>6</v>
      </c>
      <c r="U564" s="55"/>
      <c r="V564" s="131"/>
      <c r="W564" s="125"/>
      <c r="X564" s="14"/>
      <c r="Y564" s="9"/>
      <c r="Z564" s="9"/>
      <c r="AA564" s="9"/>
      <c r="AB564" s="9"/>
      <c r="AC564" s="9"/>
      <c r="AD564" s="9"/>
      <c r="AE564" s="9"/>
      <c r="AF564" s="26"/>
      <c r="AG564" s="56">
        <v>30.425972000000002</v>
      </c>
      <c r="AH564" s="9">
        <v>-84.217222000000007</v>
      </c>
      <c r="AI564" s="88"/>
      <c r="AJ564" s="88"/>
      <c r="AK564" s="88"/>
      <c r="AL564" s="88"/>
      <c r="AM564" s="88"/>
      <c r="AN564" s="88"/>
      <c r="AO564" s="88"/>
      <c r="AP564" s="88"/>
      <c r="AQ564" s="88"/>
      <c r="AR564" s="88"/>
      <c r="AS564" s="88"/>
      <c r="AT564" s="88"/>
      <c r="AU564" s="88"/>
      <c r="AV564" s="88"/>
      <c r="AW564" s="88"/>
      <c r="AX564" s="88"/>
      <c r="AY564" s="88"/>
      <c r="AZ564" s="88"/>
      <c r="BA564" s="88"/>
      <c r="BB564" s="88"/>
      <c r="BC564" s="88"/>
      <c r="BD564" s="88"/>
      <c r="BE564" s="88"/>
      <c r="BF564" s="88"/>
      <c r="BG564" s="88"/>
    </row>
    <row r="565" spans="1:59" x14ac:dyDescent="0.25">
      <c r="A565" s="25">
        <v>292</v>
      </c>
      <c r="B565" s="9" t="s">
        <v>1140</v>
      </c>
      <c r="C565" s="9" t="s">
        <v>3182</v>
      </c>
      <c r="D565" s="9" t="s">
        <v>2282</v>
      </c>
      <c r="E565" s="9" t="s">
        <v>1149</v>
      </c>
      <c r="F565" s="14" t="s">
        <v>3018</v>
      </c>
      <c r="G565" s="9" t="s">
        <v>10</v>
      </c>
      <c r="H565" s="9" t="s">
        <v>37</v>
      </c>
      <c r="I565" s="9">
        <v>1</v>
      </c>
      <c r="J565" s="9">
        <v>256</v>
      </c>
      <c r="K565" s="9">
        <f t="shared" si="40"/>
        <v>1536</v>
      </c>
      <c r="L565" s="9">
        <f t="shared" si="41"/>
        <v>1444</v>
      </c>
      <c r="M565" s="48">
        <v>0.94010416666666663</v>
      </c>
      <c r="N565" s="9">
        <v>0</v>
      </c>
      <c r="O565" s="9">
        <v>256</v>
      </c>
      <c r="P565" s="9"/>
      <c r="Q565" s="9">
        <v>256</v>
      </c>
      <c r="R565" s="9"/>
      <c r="S565" s="9"/>
      <c r="T565" s="9"/>
      <c r="U565" s="55"/>
      <c r="V565" s="131">
        <f t="shared" ref="V565:V576" si="44">(Y565+Z565+AA565+AB565+AC565+AD565)/(J565*COUNTA(Y565,Z565,AA565,AB565,AC565,AD565))</f>
        <v>0.94010416666666663</v>
      </c>
      <c r="W565" s="125">
        <v>0.89059999999999995</v>
      </c>
      <c r="X565" s="14">
        <v>0.85809999999999997</v>
      </c>
      <c r="Y565" s="9">
        <v>249</v>
      </c>
      <c r="Z565" s="9">
        <v>241</v>
      </c>
      <c r="AA565" s="9">
        <v>241</v>
      </c>
      <c r="AB565" s="9">
        <v>231</v>
      </c>
      <c r="AC565" s="9">
        <v>241</v>
      </c>
      <c r="AD565" s="9">
        <v>241</v>
      </c>
      <c r="AE565" s="9" t="s">
        <v>1151</v>
      </c>
      <c r="AF565" s="26"/>
      <c r="AG565" s="56">
        <v>30.417100000000001</v>
      </c>
      <c r="AH565" s="9">
        <v>-84.234999999999999</v>
      </c>
      <c r="AI565" s="88"/>
      <c r="AJ565" s="88"/>
      <c r="AK565" s="88"/>
      <c r="AL565" s="88"/>
      <c r="AM565" s="88"/>
      <c r="AN565" s="88"/>
      <c r="AO565" s="88"/>
      <c r="AP565" s="88"/>
      <c r="AQ565" s="88"/>
      <c r="AR565" s="88"/>
      <c r="AS565" s="88"/>
      <c r="AT565" s="88"/>
      <c r="AU565" s="88"/>
      <c r="AV565" s="88"/>
      <c r="AW565" s="88"/>
      <c r="AX565" s="88"/>
      <c r="AY565" s="88"/>
      <c r="AZ565" s="88"/>
      <c r="BA565" s="88"/>
      <c r="BB565" s="88"/>
      <c r="BC565" s="88"/>
      <c r="BD565" s="88"/>
      <c r="BE565" s="88"/>
      <c r="BF565" s="88"/>
      <c r="BG565" s="88"/>
    </row>
    <row r="566" spans="1:59" x14ac:dyDescent="0.25">
      <c r="A566" s="25">
        <v>1552</v>
      </c>
      <c r="B566" s="9" t="s">
        <v>1140</v>
      </c>
      <c r="C566" s="9" t="s">
        <v>3182</v>
      </c>
      <c r="D566" s="9" t="s">
        <v>2282</v>
      </c>
      <c r="E566" s="9" t="s">
        <v>1152</v>
      </c>
      <c r="F566" s="14" t="s">
        <v>2653</v>
      </c>
      <c r="G566" s="9" t="s">
        <v>10</v>
      </c>
      <c r="H566" s="9" t="s">
        <v>37</v>
      </c>
      <c r="I566" s="9">
        <v>1</v>
      </c>
      <c r="J566" s="9">
        <v>93</v>
      </c>
      <c r="K566" s="9">
        <f t="shared" si="40"/>
        <v>558</v>
      </c>
      <c r="L566" s="9">
        <f t="shared" si="41"/>
        <v>537</v>
      </c>
      <c r="M566" s="48">
        <v>0.9623655913978495</v>
      </c>
      <c r="N566" s="9">
        <v>0</v>
      </c>
      <c r="O566" s="9">
        <v>93</v>
      </c>
      <c r="P566" s="9"/>
      <c r="Q566" s="9">
        <v>93</v>
      </c>
      <c r="R566" s="9"/>
      <c r="S566" s="9"/>
      <c r="T566" s="9"/>
      <c r="U566" s="55"/>
      <c r="V566" s="131">
        <f t="shared" si="44"/>
        <v>0.9623655913978495</v>
      </c>
      <c r="W566" s="125">
        <v>0.95699999999999996</v>
      </c>
      <c r="X566" s="14">
        <v>0.94799999999999995</v>
      </c>
      <c r="Y566" s="9">
        <v>89</v>
      </c>
      <c r="Z566" s="9">
        <v>91</v>
      </c>
      <c r="AA566" s="9">
        <v>91</v>
      </c>
      <c r="AB566" s="9">
        <v>90</v>
      </c>
      <c r="AC566" s="9">
        <v>87</v>
      </c>
      <c r="AD566" s="9">
        <v>89</v>
      </c>
      <c r="AE566" s="9" t="s">
        <v>1153</v>
      </c>
      <c r="AF566" s="26"/>
      <c r="AG566" s="56">
        <v>30.453099999999999</v>
      </c>
      <c r="AH566" s="9">
        <v>-84.288499999999999</v>
      </c>
      <c r="AI566" s="88"/>
      <c r="AJ566" s="88"/>
      <c r="AK566" s="88"/>
      <c r="AL566" s="88"/>
      <c r="AM566" s="88"/>
      <c r="AN566" s="88"/>
      <c r="AO566" s="88"/>
      <c r="AP566" s="88"/>
      <c r="AQ566" s="88"/>
      <c r="AR566" s="88"/>
      <c r="AS566" s="88"/>
      <c r="AT566" s="88"/>
      <c r="AU566" s="88"/>
      <c r="AV566" s="88"/>
      <c r="AW566" s="88"/>
      <c r="AX566" s="88"/>
      <c r="AY566" s="88"/>
      <c r="AZ566" s="88"/>
      <c r="BA566" s="88"/>
      <c r="BB566" s="88"/>
      <c r="BC566" s="88"/>
      <c r="BD566" s="88"/>
      <c r="BE566" s="88"/>
      <c r="BF566" s="88"/>
      <c r="BG566" s="88"/>
    </row>
    <row r="567" spans="1:59" x14ac:dyDescent="0.25">
      <c r="A567" s="25">
        <v>2495</v>
      </c>
      <c r="B567" s="9" t="s">
        <v>1140</v>
      </c>
      <c r="C567" s="9" t="s">
        <v>3182</v>
      </c>
      <c r="D567" s="9" t="s">
        <v>2282</v>
      </c>
      <c r="E567" s="9" t="s">
        <v>1154</v>
      </c>
      <c r="F567" s="14" t="s">
        <v>2924</v>
      </c>
      <c r="G567" s="9" t="s">
        <v>10</v>
      </c>
      <c r="H567" s="9" t="s">
        <v>37</v>
      </c>
      <c r="I567" s="9">
        <v>1</v>
      </c>
      <c r="J567" s="9">
        <v>100</v>
      </c>
      <c r="K567" s="9">
        <f t="shared" si="40"/>
        <v>600</v>
      </c>
      <c r="L567" s="9">
        <f t="shared" si="41"/>
        <v>590</v>
      </c>
      <c r="M567" s="48">
        <v>0.98333333333333328</v>
      </c>
      <c r="N567" s="9">
        <v>0</v>
      </c>
      <c r="O567" s="9">
        <v>100</v>
      </c>
      <c r="P567" s="9"/>
      <c r="Q567" s="9">
        <v>100</v>
      </c>
      <c r="R567" s="9"/>
      <c r="S567" s="9"/>
      <c r="T567" s="9"/>
      <c r="U567" s="55"/>
      <c r="V567" s="131">
        <f t="shared" si="44"/>
        <v>0.98333333333333328</v>
      </c>
      <c r="W567" s="125">
        <v>0.95830000000000004</v>
      </c>
      <c r="X567" s="14">
        <v>0.97499999999999998</v>
      </c>
      <c r="Y567" s="9">
        <v>97</v>
      </c>
      <c r="Z567" s="9">
        <v>99</v>
      </c>
      <c r="AA567" s="9">
        <v>98</v>
      </c>
      <c r="AB567" s="9">
        <v>100</v>
      </c>
      <c r="AC567" s="9">
        <v>99</v>
      </c>
      <c r="AD567" s="9">
        <v>97</v>
      </c>
      <c r="AE567" s="9" t="s">
        <v>1156</v>
      </c>
      <c r="AF567" s="26">
        <v>100</v>
      </c>
      <c r="AG567" s="56">
        <v>30.453779000000001</v>
      </c>
      <c r="AH567" s="9">
        <v>-84.307473000000002</v>
      </c>
      <c r="AI567" s="88"/>
      <c r="AJ567" s="88"/>
      <c r="AK567" s="88"/>
      <c r="AL567" s="88"/>
      <c r="AM567" s="88"/>
      <c r="AN567" s="88"/>
      <c r="AO567" s="88"/>
      <c r="AP567" s="88"/>
      <c r="AQ567" s="88"/>
      <c r="AR567" s="88"/>
      <c r="AS567" s="88"/>
      <c r="AT567" s="88"/>
      <c r="AU567" s="88"/>
      <c r="AV567" s="88"/>
      <c r="AW567" s="88"/>
      <c r="AX567" s="88"/>
      <c r="AY567" s="88"/>
      <c r="AZ567" s="88"/>
      <c r="BA567" s="88"/>
      <c r="BB567" s="88"/>
      <c r="BC567" s="88"/>
      <c r="BD567" s="88"/>
      <c r="BE567" s="88"/>
      <c r="BF567" s="88"/>
      <c r="BG567" s="88"/>
    </row>
    <row r="568" spans="1:59" x14ac:dyDescent="0.25">
      <c r="A568" s="25">
        <v>1486</v>
      </c>
      <c r="B568" s="9" t="s">
        <v>1140</v>
      </c>
      <c r="C568" s="9" t="s">
        <v>3182</v>
      </c>
      <c r="D568" s="9" t="s">
        <v>2282</v>
      </c>
      <c r="E568" s="9" t="s">
        <v>1157</v>
      </c>
      <c r="F568" s="14" t="s">
        <v>2651</v>
      </c>
      <c r="G568" s="9" t="s">
        <v>10</v>
      </c>
      <c r="H568" s="9" t="s">
        <v>37</v>
      </c>
      <c r="I568" s="9">
        <v>1</v>
      </c>
      <c r="J568" s="9">
        <v>128</v>
      </c>
      <c r="K568" s="9">
        <f t="shared" si="40"/>
        <v>768</v>
      </c>
      <c r="L568" s="9">
        <f t="shared" si="41"/>
        <v>579</v>
      </c>
      <c r="M568" s="48">
        <v>0.75390625</v>
      </c>
      <c r="N568" s="9">
        <v>0</v>
      </c>
      <c r="O568" s="9">
        <v>128</v>
      </c>
      <c r="P568" s="9"/>
      <c r="Q568" s="9">
        <v>128</v>
      </c>
      <c r="R568" s="9"/>
      <c r="S568" s="9"/>
      <c r="T568" s="9"/>
      <c r="U568" s="55"/>
      <c r="V568" s="131">
        <f t="shared" si="44"/>
        <v>0.75390625</v>
      </c>
      <c r="W568" s="125">
        <v>0.77600000000000002</v>
      </c>
      <c r="X568" s="14">
        <v>0.86070000000000002</v>
      </c>
      <c r="Y568" s="9">
        <v>98</v>
      </c>
      <c r="Z568" s="9">
        <v>97</v>
      </c>
      <c r="AA568" s="9">
        <v>95</v>
      </c>
      <c r="AB568" s="9">
        <v>94</v>
      </c>
      <c r="AC568" s="9">
        <v>98</v>
      </c>
      <c r="AD568" s="9">
        <v>97</v>
      </c>
      <c r="AE568" s="9" t="s">
        <v>123</v>
      </c>
      <c r="AF568" s="26"/>
      <c r="AG568" s="56">
        <v>30.4345</v>
      </c>
      <c r="AH568" s="9">
        <v>-84.3249</v>
      </c>
      <c r="AI568" s="88"/>
      <c r="AJ568" s="88"/>
      <c r="AK568" s="88"/>
      <c r="AL568" s="88"/>
      <c r="AM568" s="88"/>
      <c r="AN568" s="88"/>
      <c r="AO568" s="88"/>
      <c r="AP568" s="88"/>
      <c r="AQ568" s="88"/>
      <c r="AR568" s="88"/>
      <c r="AS568" s="88"/>
      <c r="AT568" s="88"/>
      <c r="AU568" s="88"/>
      <c r="AV568" s="88"/>
      <c r="AW568" s="88"/>
      <c r="AX568" s="88"/>
      <c r="AY568" s="88"/>
      <c r="AZ568" s="88"/>
      <c r="BA568" s="88"/>
      <c r="BB568" s="88"/>
      <c r="BC568" s="88"/>
      <c r="BD568" s="88"/>
      <c r="BE568" s="88"/>
      <c r="BF568" s="88"/>
      <c r="BG568" s="88"/>
    </row>
    <row r="569" spans="1:59" x14ac:dyDescent="0.25">
      <c r="A569" s="25">
        <v>553</v>
      </c>
      <c r="B569" s="9" t="s">
        <v>1140</v>
      </c>
      <c r="C569" s="9" t="s">
        <v>3182</v>
      </c>
      <c r="D569" s="9" t="s">
        <v>2282</v>
      </c>
      <c r="E569" s="9" t="s">
        <v>1162</v>
      </c>
      <c r="F569" s="14" t="s">
        <v>2661</v>
      </c>
      <c r="G569" s="9" t="s">
        <v>10</v>
      </c>
      <c r="H569" s="9" t="s">
        <v>37</v>
      </c>
      <c r="I569" s="9">
        <v>1</v>
      </c>
      <c r="J569" s="9">
        <v>184</v>
      </c>
      <c r="K569" s="9">
        <f t="shared" si="40"/>
        <v>1104</v>
      </c>
      <c r="L569" s="9">
        <f t="shared" si="41"/>
        <v>1019</v>
      </c>
      <c r="M569" s="48">
        <v>0.92300724637681164</v>
      </c>
      <c r="N569" s="9">
        <v>0</v>
      </c>
      <c r="O569" s="9">
        <v>184</v>
      </c>
      <c r="P569" s="9"/>
      <c r="Q569" s="9">
        <v>184</v>
      </c>
      <c r="R569" s="9"/>
      <c r="S569" s="9"/>
      <c r="T569" s="9"/>
      <c r="U569" s="55"/>
      <c r="V569" s="131">
        <f t="shared" si="44"/>
        <v>0.92300724637681164</v>
      </c>
      <c r="W569" s="125">
        <v>0.91669999999999996</v>
      </c>
      <c r="X569" s="14">
        <v>0.91669999999999996</v>
      </c>
      <c r="Y569" s="9">
        <v>170</v>
      </c>
      <c r="Z569" s="9">
        <v>171</v>
      </c>
      <c r="AA569" s="9">
        <v>171</v>
      </c>
      <c r="AB569" s="9">
        <v>171</v>
      </c>
      <c r="AC569" s="9">
        <v>169</v>
      </c>
      <c r="AD569" s="9">
        <v>167</v>
      </c>
      <c r="AE569" s="9" t="s">
        <v>585</v>
      </c>
      <c r="AF569" s="26"/>
      <c r="AG569" s="56">
        <v>30.4664</v>
      </c>
      <c r="AH569" s="9">
        <v>-84.229799999999997</v>
      </c>
      <c r="AI569" s="88"/>
      <c r="AJ569" s="88"/>
      <c r="AK569" s="88"/>
      <c r="AL569" s="88"/>
      <c r="AM569" s="88"/>
      <c r="AN569" s="88"/>
      <c r="AO569" s="88"/>
      <c r="AP569" s="88"/>
      <c r="AQ569" s="88"/>
      <c r="AR569" s="88"/>
      <c r="AS569" s="88"/>
      <c r="AT569" s="88"/>
      <c r="AU569" s="88"/>
      <c r="AV569" s="88"/>
      <c r="AW569" s="88"/>
      <c r="AX569" s="88"/>
      <c r="AY569" s="88"/>
      <c r="AZ569" s="88"/>
      <c r="BA569" s="88"/>
      <c r="BB569" s="88"/>
      <c r="BC569" s="88"/>
      <c r="BD569" s="88"/>
      <c r="BE569" s="88"/>
      <c r="BF569" s="88"/>
      <c r="BG569" s="88"/>
    </row>
    <row r="570" spans="1:59" x14ac:dyDescent="0.25">
      <c r="A570" s="25">
        <v>755</v>
      </c>
      <c r="B570" s="9" t="s">
        <v>1140</v>
      </c>
      <c r="C570" s="9" t="s">
        <v>3182</v>
      </c>
      <c r="D570" s="9" t="s">
        <v>2282</v>
      </c>
      <c r="E570" s="9" t="s">
        <v>1164</v>
      </c>
      <c r="F570" s="14" t="s">
        <v>2661</v>
      </c>
      <c r="G570" s="9" t="s">
        <v>10</v>
      </c>
      <c r="H570" s="9" t="s">
        <v>37</v>
      </c>
      <c r="I570" s="9">
        <v>1</v>
      </c>
      <c r="J570" s="9">
        <v>160</v>
      </c>
      <c r="K570" s="9">
        <f t="shared" si="40"/>
        <v>960</v>
      </c>
      <c r="L570" s="9">
        <f t="shared" si="41"/>
        <v>889</v>
      </c>
      <c r="M570" s="48">
        <v>0.92604166666666665</v>
      </c>
      <c r="N570" s="9">
        <v>0</v>
      </c>
      <c r="O570" s="9">
        <v>160</v>
      </c>
      <c r="P570" s="9"/>
      <c r="Q570" s="9">
        <v>160</v>
      </c>
      <c r="R570" s="9"/>
      <c r="S570" s="9"/>
      <c r="T570" s="9"/>
      <c r="U570" s="55"/>
      <c r="V570" s="131">
        <f t="shared" si="44"/>
        <v>0.92604166666666665</v>
      </c>
      <c r="W570" s="125">
        <v>0.95940000000000003</v>
      </c>
      <c r="X570" s="14">
        <v>0.95420000000000005</v>
      </c>
      <c r="Y570" s="9">
        <v>146</v>
      </c>
      <c r="Z570" s="9">
        <v>146</v>
      </c>
      <c r="AA570" s="9">
        <v>143</v>
      </c>
      <c r="AB570" s="9">
        <v>151</v>
      </c>
      <c r="AC570" s="9">
        <v>151</v>
      </c>
      <c r="AD570" s="9">
        <v>152</v>
      </c>
      <c r="AE570" s="9" t="s">
        <v>1165</v>
      </c>
      <c r="AF570" s="26"/>
      <c r="AG570" s="56">
        <v>30.488344000000001</v>
      </c>
      <c r="AH570" s="9">
        <v>-84.244311999999994</v>
      </c>
      <c r="AI570" s="88"/>
      <c r="AJ570" s="88"/>
      <c r="AK570" s="88"/>
      <c r="AL570" s="88"/>
      <c r="AM570" s="88"/>
      <c r="AN570" s="88"/>
      <c r="AO570" s="88"/>
      <c r="AP570" s="88"/>
      <c r="AQ570" s="88"/>
      <c r="AR570" s="88"/>
      <c r="AS570" s="88"/>
      <c r="AT570" s="88"/>
      <c r="AU570" s="88"/>
      <c r="AV570" s="88"/>
      <c r="AW570" s="88"/>
      <c r="AX570" s="88"/>
      <c r="AY570" s="88"/>
      <c r="AZ570" s="88"/>
      <c r="BA570" s="88"/>
      <c r="BB570" s="88"/>
      <c r="BC570" s="88"/>
      <c r="BD570" s="88"/>
      <c r="BE570" s="88"/>
      <c r="BF570" s="88"/>
      <c r="BG570" s="88"/>
    </row>
    <row r="571" spans="1:59" x14ac:dyDescent="0.25">
      <c r="A571" s="25">
        <v>802</v>
      </c>
      <c r="B571" s="9" t="s">
        <v>1140</v>
      </c>
      <c r="C571" s="9" t="s">
        <v>3182</v>
      </c>
      <c r="D571" s="9" t="s">
        <v>2282</v>
      </c>
      <c r="E571" s="9" t="s">
        <v>1166</v>
      </c>
      <c r="F571" s="14" t="s">
        <v>2655</v>
      </c>
      <c r="G571" s="9" t="s">
        <v>10</v>
      </c>
      <c r="H571" s="9" t="s">
        <v>37</v>
      </c>
      <c r="I571" s="9">
        <v>1</v>
      </c>
      <c r="J571" s="9">
        <v>113</v>
      </c>
      <c r="K571" s="9">
        <f t="shared" si="40"/>
        <v>678</v>
      </c>
      <c r="L571" s="9">
        <f t="shared" si="41"/>
        <v>637</v>
      </c>
      <c r="M571" s="48">
        <v>0.93952802359882004</v>
      </c>
      <c r="N571" s="9">
        <v>0</v>
      </c>
      <c r="O571" s="9">
        <v>113</v>
      </c>
      <c r="P571" s="9"/>
      <c r="Q571" s="9">
        <v>113</v>
      </c>
      <c r="R571" s="9"/>
      <c r="S571" s="9"/>
      <c r="T571" s="9"/>
      <c r="U571" s="55"/>
      <c r="V571" s="131">
        <f t="shared" si="44"/>
        <v>0.93952802359882004</v>
      </c>
      <c r="W571" s="125">
        <v>0.91449999999999998</v>
      </c>
      <c r="X571" s="14">
        <v>0.94840000000000002</v>
      </c>
      <c r="Y571" s="9">
        <v>104</v>
      </c>
      <c r="Z571" s="9">
        <v>106</v>
      </c>
      <c r="AA571" s="9">
        <v>110</v>
      </c>
      <c r="AB571" s="9">
        <v>110</v>
      </c>
      <c r="AC571" s="9">
        <v>105</v>
      </c>
      <c r="AD571" s="9">
        <v>102</v>
      </c>
      <c r="AE571" s="9" t="s">
        <v>585</v>
      </c>
      <c r="AF571" s="26"/>
      <c r="AG571" s="56">
        <v>30.4818</v>
      </c>
      <c r="AH571" s="9">
        <v>-84.319299999999998</v>
      </c>
      <c r="AI571" s="88"/>
      <c r="AJ571" s="88"/>
      <c r="AK571" s="88"/>
      <c r="AL571" s="88"/>
      <c r="AM571" s="88"/>
      <c r="AN571" s="88"/>
      <c r="AO571" s="88"/>
      <c r="AP571" s="88"/>
      <c r="AQ571" s="88"/>
      <c r="AR571" s="88"/>
      <c r="AS571" s="88"/>
      <c r="AT571" s="88"/>
      <c r="AU571" s="88"/>
      <c r="AV571" s="88"/>
      <c r="AW571" s="88"/>
      <c r="AX571" s="88"/>
      <c r="AY571" s="88"/>
      <c r="AZ571" s="88"/>
      <c r="BA571" s="88"/>
      <c r="BB571" s="88"/>
      <c r="BC571" s="88"/>
      <c r="BD571" s="88"/>
      <c r="BE571" s="88"/>
      <c r="BF571" s="88"/>
      <c r="BG571" s="88"/>
    </row>
    <row r="572" spans="1:59" x14ac:dyDescent="0.25">
      <c r="A572" s="25">
        <v>1349</v>
      </c>
      <c r="B572" s="9" t="s">
        <v>1140</v>
      </c>
      <c r="C572" s="9" t="s">
        <v>3182</v>
      </c>
      <c r="D572" s="9" t="s">
        <v>2282</v>
      </c>
      <c r="E572" s="9" t="s">
        <v>1167</v>
      </c>
      <c r="F572" s="14" t="s">
        <v>2925</v>
      </c>
      <c r="G572" s="9" t="s">
        <v>10</v>
      </c>
      <c r="H572" s="9" t="s">
        <v>37</v>
      </c>
      <c r="I572" s="9">
        <v>1</v>
      </c>
      <c r="J572" s="9">
        <v>99</v>
      </c>
      <c r="K572" s="9">
        <f t="shared" si="40"/>
        <v>594</v>
      </c>
      <c r="L572" s="9">
        <f t="shared" si="41"/>
        <v>548</v>
      </c>
      <c r="M572" s="48">
        <v>0.92255892255892258</v>
      </c>
      <c r="N572" s="9">
        <v>0</v>
      </c>
      <c r="O572" s="9">
        <v>99</v>
      </c>
      <c r="P572" s="9"/>
      <c r="Q572" s="9">
        <v>99</v>
      </c>
      <c r="R572" s="9"/>
      <c r="S572" s="9"/>
      <c r="T572" s="9"/>
      <c r="U572" s="55"/>
      <c r="V572" s="131">
        <f t="shared" si="44"/>
        <v>0.92255892255892258</v>
      </c>
      <c r="W572" s="125">
        <v>0.97809999999999997</v>
      </c>
      <c r="X572" s="14">
        <v>0.96460000000000001</v>
      </c>
      <c r="Y572" s="9">
        <v>90</v>
      </c>
      <c r="Z572" s="9">
        <v>90</v>
      </c>
      <c r="AA572" s="9">
        <v>93</v>
      </c>
      <c r="AB572" s="9">
        <v>91</v>
      </c>
      <c r="AC572" s="9">
        <v>93</v>
      </c>
      <c r="AD572" s="9">
        <v>91</v>
      </c>
      <c r="AE572" s="9" t="s">
        <v>39</v>
      </c>
      <c r="AF572" s="26">
        <v>99</v>
      </c>
      <c r="AG572" s="56">
        <v>30.415400000000002</v>
      </c>
      <c r="AH572" s="9">
        <v>-84.275099999999995</v>
      </c>
      <c r="AI572" s="88"/>
      <c r="AJ572" s="88"/>
      <c r="AK572" s="88"/>
      <c r="AL572" s="88"/>
      <c r="AM572" s="88"/>
      <c r="AN572" s="88"/>
      <c r="AO572" s="88"/>
      <c r="AP572" s="88"/>
      <c r="AQ572" s="88"/>
      <c r="AR572" s="88"/>
      <c r="AS572" s="88"/>
      <c r="AT572" s="88"/>
      <c r="AU572" s="88"/>
      <c r="AV572" s="88"/>
      <c r="AW572" s="88"/>
      <c r="AX572" s="88"/>
      <c r="AY572" s="88"/>
      <c r="AZ572" s="88"/>
      <c r="BA572" s="88"/>
      <c r="BB572" s="88"/>
      <c r="BC572" s="88"/>
      <c r="BD572" s="88"/>
      <c r="BE572" s="88"/>
      <c r="BF572" s="88"/>
      <c r="BG572" s="88"/>
    </row>
    <row r="573" spans="1:59" x14ac:dyDescent="0.25">
      <c r="A573" s="25">
        <v>53</v>
      </c>
      <c r="B573" s="9" t="s">
        <v>1140</v>
      </c>
      <c r="C573" s="9" t="s">
        <v>3183</v>
      </c>
      <c r="D573" s="9" t="s">
        <v>2284</v>
      </c>
      <c r="E573" s="9" t="s">
        <v>1141</v>
      </c>
      <c r="F573" s="14" t="s">
        <v>2926</v>
      </c>
      <c r="G573" s="9" t="s">
        <v>99</v>
      </c>
      <c r="H573" s="9" t="s">
        <v>37</v>
      </c>
      <c r="I573" s="9">
        <v>1</v>
      </c>
      <c r="J573" s="9">
        <v>222</v>
      </c>
      <c r="K573" s="9">
        <f t="shared" si="40"/>
        <v>1332</v>
      </c>
      <c r="L573" s="9">
        <f t="shared" si="41"/>
        <v>1218</v>
      </c>
      <c r="M573" s="48">
        <v>0.9144144144144144</v>
      </c>
      <c r="N573" s="9">
        <v>177</v>
      </c>
      <c r="O573" s="9">
        <v>170</v>
      </c>
      <c r="P573" s="9"/>
      <c r="Q573" s="9">
        <v>170</v>
      </c>
      <c r="R573" s="9"/>
      <c r="S573" s="9"/>
      <c r="T573" s="9"/>
      <c r="U573" s="55"/>
      <c r="V573" s="131">
        <f t="shared" si="44"/>
        <v>0.9144144144144144</v>
      </c>
      <c r="W573" s="125">
        <v>0.94669999999999999</v>
      </c>
      <c r="X573" s="14">
        <v>0.91520000000000001</v>
      </c>
      <c r="Y573" s="9">
        <v>206</v>
      </c>
      <c r="Z573" s="9">
        <v>201</v>
      </c>
      <c r="AA573" s="9">
        <v>202</v>
      </c>
      <c r="AB573" s="9">
        <v>206</v>
      </c>
      <c r="AC573" s="9">
        <v>204</v>
      </c>
      <c r="AD573" s="9">
        <v>199</v>
      </c>
      <c r="AE573" s="9" t="s">
        <v>1143</v>
      </c>
      <c r="AF573" s="26"/>
      <c r="AG573" s="56">
        <v>30.425599999999999</v>
      </c>
      <c r="AH573" s="9">
        <v>-84.2453</v>
      </c>
      <c r="AI573" s="88"/>
      <c r="AJ573" s="88"/>
      <c r="AK573" s="88"/>
      <c r="AL573" s="88"/>
      <c r="AM573" s="88"/>
      <c r="AN573" s="88"/>
      <c r="AO573" s="88"/>
      <c r="AP573" s="88"/>
      <c r="AQ573" s="88"/>
      <c r="AR573" s="88"/>
      <c r="AS573" s="88"/>
      <c r="AT573" s="88"/>
      <c r="AU573" s="88"/>
      <c r="AV573" s="88"/>
      <c r="AW573" s="88"/>
      <c r="AX573" s="88"/>
      <c r="AY573" s="88"/>
      <c r="AZ573" s="88"/>
      <c r="BA573" s="88"/>
      <c r="BB573" s="88"/>
      <c r="BC573" s="88"/>
      <c r="BD573" s="88"/>
      <c r="BE573" s="88"/>
      <c r="BF573" s="88"/>
      <c r="BG573" s="88"/>
    </row>
    <row r="574" spans="1:59" x14ac:dyDescent="0.25">
      <c r="A574" s="25">
        <v>999</v>
      </c>
      <c r="B574" s="9" t="s">
        <v>1140</v>
      </c>
      <c r="C574" s="9" t="s">
        <v>3183</v>
      </c>
      <c r="D574" s="9" t="s">
        <v>2284</v>
      </c>
      <c r="E574" s="9" t="s">
        <v>1148</v>
      </c>
      <c r="F574" s="14" t="s">
        <v>2926</v>
      </c>
      <c r="G574" s="9" t="s">
        <v>99</v>
      </c>
      <c r="H574" s="9" t="s">
        <v>37</v>
      </c>
      <c r="I574" s="9">
        <v>1</v>
      </c>
      <c r="J574" s="9">
        <v>352</v>
      </c>
      <c r="K574" s="9">
        <f t="shared" si="40"/>
        <v>1760</v>
      </c>
      <c r="L574" s="9">
        <f t="shared" si="41"/>
        <v>1693</v>
      </c>
      <c r="M574" s="48">
        <v>0.96193181818181817</v>
      </c>
      <c r="N574" s="9">
        <v>281</v>
      </c>
      <c r="O574" s="9">
        <v>269</v>
      </c>
      <c r="P574" s="9"/>
      <c r="Q574" s="9">
        <v>269</v>
      </c>
      <c r="R574" s="9"/>
      <c r="S574" s="9"/>
      <c r="T574" s="9"/>
      <c r="U574" s="55"/>
      <c r="V574" s="131">
        <f t="shared" si="44"/>
        <v>0.96193181818181817</v>
      </c>
      <c r="W574" s="125">
        <v>0.95689999999999997</v>
      </c>
      <c r="X574" s="14">
        <v>0.92659999999999998</v>
      </c>
      <c r="Y574" s="9"/>
      <c r="Z574" s="9">
        <v>332</v>
      </c>
      <c r="AA574" s="9">
        <v>338</v>
      </c>
      <c r="AB574" s="9">
        <v>341</v>
      </c>
      <c r="AC574" s="9">
        <v>342</v>
      </c>
      <c r="AD574" s="9">
        <v>340</v>
      </c>
      <c r="AE574" s="9" t="s">
        <v>1143</v>
      </c>
      <c r="AF574" s="26"/>
      <c r="AG574" s="56">
        <v>30.507200000000001</v>
      </c>
      <c r="AH574" s="9">
        <v>-84.244200000000006</v>
      </c>
      <c r="AI574" s="88"/>
      <c r="AJ574" s="88"/>
      <c r="AK574" s="88"/>
      <c r="AL574" s="88"/>
      <c r="AM574" s="88"/>
      <c r="AN574" s="88"/>
      <c r="AO574" s="88"/>
      <c r="AP574" s="88"/>
      <c r="AQ574" s="88"/>
      <c r="AR574" s="88"/>
      <c r="AS574" s="88"/>
      <c r="AT574" s="88"/>
      <c r="AU574" s="88"/>
      <c r="AV574" s="88"/>
      <c r="AW574" s="88"/>
      <c r="AX574" s="88"/>
      <c r="AY574" s="88"/>
      <c r="AZ574" s="88"/>
      <c r="BA574" s="88"/>
      <c r="BB574" s="88"/>
      <c r="BC574" s="88"/>
      <c r="BD574" s="88"/>
      <c r="BE574" s="88"/>
      <c r="BF574" s="88"/>
      <c r="BG574" s="88"/>
    </row>
    <row r="575" spans="1:59" x14ac:dyDescent="0.25">
      <c r="A575" s="25">
        <v>2130</v>
      </c>
      <c r="B575" s="9" t="s">
        <v>1140</v>
      </c>
      <c r="C575" s="9" t="s">
        <v>3183</v>
      </c>
      <c r="D575" s="9" t="s">
        <v>2284</v>
      </c>
      <c r="E575" s="9" t="s">
        <v>1160</v>
      </c>
      <c r="F575" s="14" t="s">
        <v>2709</v>
      </c>
      <c r="G575" s="9" t="s">
        <v>99</v>
      </c>
      <c r="H575" s="9" t="s">
        <v>37</v>
      </c>
      <c r="I575" s="9">
        <v>1</v>
      </c>
      <c r="J575" s="9">
        <v>312</v>
      </c>
      <c r="K575" s="9">
        <f t="shared" si="40"/>
        <v>1872</v>
      </c>
      <c r="L575" s="9">
        <f t="shared" si="41"/>
        <v>1757</v>
      </c>
      <c r="M575" s="48">
        <v>0.93856837606837606</v>
      </c>
      <c r="N575" s="9">
        <v>78</v>
      </c>
      <c r="O575" s="9">
        <v>234</v>
      </c>
      <c r="P575" s="9"/>
      <c r="Q575" s="9">
        <v>234</v>
      </c>
      <c r="R575" s="9"/>
      <c r="S575" s="9"/>
      <c r="T575" s="9"/>
      <c r="U575" s="55"/>
      <c r="V575" s="131">
        <f t="shared" si="44"/>
        <v>0.93856837606837606</v>
      </c>
      <c r="W575" s="125">
        <v>0.87070000000000003</v>
      </c>
      <c r="X575" s="14">
        <v>0.8216</v>
      </c>
      <c r="Y575" s="9">
        <v>297</v>
      </c>
      <c r="Z575" s="9">
        <v>291</v>
      </c>
      <c r="AA575" s="9">
        <v>296</v>
      </c>
      <c r="AB575" s="9">
        <v>291</v>
      </c>
      <c r="AC575" s="9">
        <v>286</v>
      </c>
      <c r="AD575" s="9">
        <v>296</v>
      </c>
      <c r="AE575" s="9" t="s">
        <v>1161</v>
      </c>
      <c r="AF575" s="26"/>
      <c r="AG575" s="56">
        <v>30.373200000000001</v>
      </c>
      <c r="AH575" s="9">
        <v>-84.269199999999998</v>
      </c>
      <c r="AI575" s="88"/>
      <c r="AJ575" s="88"/>
      <c r="AK575" s="88"/>
      <c r="AL575" s="88"/>
      <c r="AM575" s="88"/>
      <c r="AN575" s="88"/>
      <c r="AO575" s="88"/>
      <c r="AP575" s="88"/>
      <c r="AQ575" s="88"/>
      <c r="AR575" s="88"/>
      <c r="AS575" s="88"/>
      <c r="AT575" s="88"/>
      <c r="AU575" s="88"/>
      <c r="AV575" s="88"/>
      <c r="AW575" s="88"/>
      <c r="AX575" s="88"/>
      <c r="AY575" s="88"/>
      <c r="AZ575" s="88"/>
      <c r="BA575" s="88"/>
      <c r="BB575" s="88"/>
      <c r="BC575" s="88"/>
      <c r="BD575" s="88"/>
      <c r="BE575" s="88"/>
      <c r="BF575" s="88"/>
      <c r="BG575" s="88"/>
    </row>
    <row r="576" spans="1:59" x14ac:dyDescent="0.25">
      <c r="A576" s="25">
        <v>643</v>
      </c>
      <c r="B576" s="9" t="s">
        <v>1140</v>
      </c>
      <c r="C576" s="9" t="s">
        <v>3183</v>
      </c>
      <c r="D576" s="9" t="s">
        <v>2284</v>
      </c>
      <c r="E576" s="9" t="s">
        <v>1163</v>
      </c>
      <c r="F576" s="14" t="s">
        <v>2926</v>
      </c>
      <c r="G576" s="9" t="s">
        <v>99</v>
      </c>
      <c r="H576" s="9" t="s">
        <v>37</v>
      </c>
      <c r="I576" s="9">
        <v>1</v>
      </c>
      <c r="J576" s="9">
        <v>184</v>
      </c>
      <c r="K576" s="9">
        <f t="shared" si="40"/>
        <v>1104</v>
      </c>
      <c r="L576" s="9">
        <f t="shared" si="41"/>
        <v>1057</v>
      </c>
      <c r="M576" s="48">
        <v>0.95742753623188404</v>
      </c>
      <c r="N576" s="9">
        <v>147</v>
      </c>
      <c r="O576" s="9">
        <v>141</v>
      </c>
      <c r="P576" s="9"/>
      <c r="Q576" s="9">
        <v>141</v>
      </c>
      <c r="R576" s="9"/>
      <c r="S576" s="9"/>
      <c r="T576" s="9"/>
      <c r="U576" s="55"/>
      <c r="V576" s="131">
        <f t="shared" si="44"/>
        <v>0.95742753623188404</v>
      </c>
      <c r="W576" s="125">
        <v>0.9556</v>
      </c>
      <c r="X576" s="14">
        <v>0.94750000000000001</v>
      </c>
      <c r="Y576" s="9">
        <v>175</v>
      </c>
      <c r="Z576" s="9">
        <v>178</v>
      </c>
      <c r="AA576" s="9">
        <v>179</v>
      </c>
      <c r="AB576" s="9">
        <v>179</v>
      </c>
      <c r="AC576" s="9">
        <v>175</v>
      </c>
      <c r="AD576" s="9">
        <v>171</v>
      </c>
      <c r="AE576" s="9" t="s">
        <v>1143</v>
      </c>
      <c r="AF576" s="26"/>
      <c r="AG576" s="56">
        <v>30.503900000000002</v>
      </c>
      <c r="AH576" s="9">
        <v>-84.242699999999999</v>
      </c>
      <c r="AI576" s="88"/>
      <c r="AJ576" s="88"/>
      <c r="AK576" s="88"/>
      <c r="AL576" s="88"/>
      <c r="AM576" s="88"/>
      <c r="AN576" s="88"/>
      <c r="AO576" s="88"/>
      <c r="AP576" s="88"/>
      <c r="AQ576" s="88"/>
      <c r="AR576" s="88"/>
      <c r="AS576" s="88"/>
      <c r="AT576" s="88"/>
      <c r="AU576" s="88"/>
      <c r="AV576" s="88"/>
      <c r="AW576" s="88"/>
      <c r="AX576" s="88"/>
      <c r="AY576" s="88"/>
      <c r="AZ576" s="88"/>
      <c r="BA576" s="88"/>
      <c r="BB576" s="88"/>
      <c r="BC576" s="88"/>
      <c r="BD576" s="88"/>
      <c r="BE576" s="88"/>
      <c r="BF576" s="88"/>
      <c r="BG576" s="88"/>
    </row>
    <row r="577" spans="1:59" ht="12.6" customHeight="1" thickBot="1" x14ac:dyDescent="0.3">
      <c r="A577" s="27">
        <v>2805</v>
      </c>
      <c r="B577" s="19" t="s">
        <v>1140</v>
      </c>
      <c r="C577" s="9" t="s">
        <v>3186</v>
      </c>
      <c r="D577" s="9" t="s">
        <v>2287</v>
      </c>
      <c r="E577" s="19" t="s">
        <v>1146</v>
      </c>
      <c r="F577" s="15" t="s">
        <v>2817</v>
      </c>
      <c r="G577" s="19" t="s">
        <v>99</v>
      </c>
      <c r="H577" s="19" t="s">
        <v>42</v>
      </c>
      <c r="I577" s="19">
        <v>1</v>
      </c>
      <c r="J577" s="19">
        <v>88</v>
      </c>
      <c r="K577" s="19">
        <f t="shared" si="40"/>
        <v>0</v>
      </c>
      <c r="L577" s="19">
        <f t="shared" si="41"/>
        <v>0</v>
      </c>
      <c r="M577" s="92">
        <v>0</v>
      </c>
      <c r="N577" s="19">
        <v>8</v>
      </c>
      <c r="O577" s="19">
        <v>80</v>
      </c>
      <c r="P577" s="19"/>
      <c r="Q577" s="19">
        <v>80</v>
      </c>
      <c r="R577" s="19"/>
      <c r="S577" s="19"/>
      <c r="T577" s="19">
        <v>5</v>
      </c>
      <c r="U577" s="120"/>
      <c r="V577" s="134"/>
      <c r="W577" s="128"/>
      <c r="X577" s="15"/>
      <c r="Y577" s="19"/>
      <c r="Z577" s="19"/>
      <c r="AA577" s="19"/>
      <c r="AB577" s="19"/>
      <c r="AC577" s="19"/>
      <c r="AD577" s="19"/>
      <c r="AE577" s="19" t="s">
        <v>160</v>
      </c>
      <c r="AF577" s="28"/>
      <c r="AG577" s="56">
        <v>30.448111000000001</v>
      </c>
      <c r="AH577" s="9">
        <v>-84.288107999999994</v>
      </c>
      <c r="AI577" s="88"/>
      <c r="AJ577" s="88"/>
      <c r="AK577" s="88"/>
      <c r="AL577" s="88"/>
      <c r="AM577" s="88"/>
      <c r="AN577" s="88"/>
      <c r="AO577" s="88"/>
      <c r="AP577" s="88"/>
      <c r="AQ577" s="88"/>
      <c r="AR577" s="88"/>
      <c r="AS577" s="88"/>
      <c r="AT577" s="88"/>
      <c r="AU577" s="88"/>
      <c r="AV577" s="88"/>
      <c r="AW577" s="88"/>
      <c r="AX577" s="88"/>
      <c r="AY577" s="88"/>
      <c r="AZ577" s="88"/>
      <c r="BA577" s="88"/>
      <c r="BB577" s="88"/>
      <c r="BC577" s="88"/>
      <c r="BD577" s="88"/>
      <c r="BE577" s="88"/>
      <c r="BF577" s="88"/>
      <c r="BG577" s="88"/>
    </row>
    <row r="578" spans="1:59" ht="13.8" thickTop="1" x14ac:dyDescent="0.25">
      <c r="A578" s="29">
        <v>1431</v>
      </c>
      <c r="B578" s="12" t="s">
        <v>1169</v>
      </c>
      <c r="C578" s="9" t="s">
        <v>3187</v>
      </c>
      <c r="D578" s="9" t="s">
        <v>2282</v>
      </c>
      <c r="E578" s="12" t="s">
        <v>1170</v>
      </c>
      <c r="F578" s="13" t="s">
        <v>2651</v>
      </c>
      <c r="G578" s="12" t="s">
        <v>10</v>
      </c>
      <c r="H578" s="12" t="s">
        <v>37</v>
      </c>
      <c r="I578" s="12">
        <v>1</v>
      </c>
      <c r="J578" s="12">
        <v>72</v>
      </c>
      <c r="K578" s="12">
        <f t="shared" ref="K578:K641" si="45">COUNTA(Y578:AD578)*J578</f>
        <v>432</v>
      </c>
      <c r="L578" s="12">
        <f t="shared" ref="L578:L641" si="46">SUM(Y578:AD578)</f>
        <v>425</v>
      </c>
      <c r="M578" s="60">
        <v>0.98379629629629628</v>
      </c>
      <c r="N578" s="12">
        <v>0</v>
      </c>
      <c r="O578" s="12">
        <v>72</v>
      </c>
      <c r="P578" s="12"/>
      <c r="Q578" s="12">
        <v>72</v>
      </c>
      <c r="R578" s="12"/>
      <c r="S578" s="12"/>
      <c r="T578" s="12"/>
      <c r="U578" s="121"/>
      <c r="V578" s="8">
        <f t="shared" ref="V578:V586" si="47">(Y578+Z578+AA578+AB578+AC578+AD578)/(J578*COUNTA(Y578,Z578,AA578,AB578,AC578,AD578))</f>
        <v>0.98379629629629628</v>
      </c>
      <c r="W578" s="10">
        <v>0.99309999999999998</v>
      </c>
      <c r="X578" s="13">
        <v>0.97919999999999996</v>
      </c>
      <c r="Y578" s="12">
        <v>70</v>
      </c>
      <c r="Z578" s="12">
        <v>69</v>
      </c>
      <c r="AA578" s="12">
        <v>71</v>
      </c>
      <c r="AB578" s="12">
        <v>71</v>
      </c>
      <c r="AC578" s="12">
        <v>72</v>
      </c>
      <c r="AD578" s="12">
        <v>72</v>
      </c>
      <c r="AE578" s="12" t="s">
        <v>43</v>
      </c>
      <c r="AF578" s="30"/>
      <c r="AG578" s="56">
        <v>29.380600000000001</v>
      </c>
      <c r="AH578" s="9">
        <v>-82.450900000000004</v>
      </c>
      <c r="AI578" s="88"/>
      <c r="AJ578" s="88"/>
      <c r="AK578" s="88"/>
      <c r="AL578" s="88"/>
      <c r="AM578" s="88"/>
      <c r="AN578" s="88"/>
      <c r="AO578" s="88"/>
      <c r="AP578" s="88"/>
      <c r="AQ578" s="88"/>
      <c r="AR578" s="88"/>
      <c r="AS578" s="88"/>
      <c r="AT578" s="88"/>
      <c r="AU578" s="88"/>
      <c r="AV578" s="88"/>
      <c r="AW578" s="88"/>
      <c r="AX578" s="88"/>
      <c r="AY578" s="88"/>
      <c r="AZ578" s="88"/>
      <c r="BA578" s="88"/>
      <c r="BB578" s="88"/>
      <c r="BC578" s="88"/>
      <c r="BD578" s="88"/>
      <c r="BE578" s="88"/>
      <c r="BF578" s="88"/>
      <c r="BG578" s="88"/>
    </row>
    <row r="579" spans="1:59" x14ac:dyDescent="0.25">
      <c r="A579" s="25">
        <v>1331</v>
      </c>
      <c r="B579" s="9" t="s">
        <v>1169</v>
      </c>
      <c r="C579" s="9" t="s">
        <v>3187</v>
      </c>
      <c r="D579" s="9" t="s">
        <v>2282</v>
      </c>
      <c r="E579" s="9" t="s">
        <v>1171</v>
      </c>
      <c r="F579" s="14" t="s">
        <v>2650</v>
      </c>
      <c r="G579" s="9" t="s">
        <v>10</v>
      </c>
      <c r="H579" s="9" t="s">
        <v>37</v>
      </c>
      <c r="I579" s="9">
        <v>1</v>
      </c>
      <c r="J579" s="9">
        <v>72</v>
      </c>
      <c r="K579" s="9">
        <f t="shared" si="45"/>
        <v>432</v>
      </c>
      <c r="L579" s="9">
        <f t="shared" si="46"/>
        <v>426</v>
      </c>
      <c r="M579" s="48">
        <v>0.98611111111111116</v>
      </c>
      <c r="N579" s="9">
        <v>0</v>
      </c>
      <c r="O579" s="9">
        <v>72</v>
      </c>
      <c r="P579" s="9"/>
      <c r="Q579" s="9">
        <v>72</v>
      </c>
      <c r="R579" s="9"/>
      <c r="S579" s="9"/>
      <c r="T579" s="9"/>
      <c r="U579" s="55"/>
      <c r="V579" s="131">
        <f t="shared" si="47"/>
        <v>0.98611111111111116</v>
      </c>
      <c r="W579" s="125">
        <v>0.91669999999999996</v>
      </c>
      <c r="X579" s="14">
        <v>0.88660000000000005</v>
      </c>
      <c r="Y579" s="9">
        <v>72</v>
      </c>
      <c r="Z579" s="9">
        <v>71</v>
      </c>
      <c r="AA579" s="9">
        <v>70</v>
      </c>
      <c r="AB579" s="9">
        <v>71</v>
      </c>
      <c r="AC579" s="9">
        <v>70</v>
      </c>
      <c r="AD579" s="9">
        <v>72</v>
      </c>
      <c r="AE579" s="9" t="s">
        <v>123</v>
      </c>
      <c r="AF579" s="26"/>
      <c r="AG579" s="56">
        <v>29.4787</v>
      </c>
      <c r="AH579" s="9">
        <v>-82.8643</v>
      </c>
      <c r="AI579" s="88"/>
      <c r="AJ579" s="88"/>
      <c r="AK579" s="88"/>
      <c r="AL579" s="88"/>
      <c r="AM579" s="88"/>
      <c r="AN579" s="88"/>
      <c r="AO579" s="88"/>
      <c r="AP579" s="88"/>
      <c r="AQ579" s="88"/>
      <c r="AR579" s="88"/>
      <c r="AS579" s="88"/>
      <c r="AT579" s="88"/>
      <c r="AU579" s="88"/>
      <c r="AV579" s="88"/>
      <c r="AW579" s="88"/>
      <c r="AX579" s="88"/>
      <c r="AY579" s="88"/>
      <c r="AZ579" s="88"/>
      <c r="BA579" s="88"/>
      <c r="BB579" s="88"/>
      <c r="BC579" s="88"/>
      <c r="BD579" s="88"/>
      <c r="BE579" s="88"/>
      <c r="BF579" s="88"/>
      <c r="BG579" s="88"/>
    </row>
    <row r="580" spans="1:59" x14ac:dyDescent="0.25">
      <c r="A580" s="25">
        <v>761</v>
      </c>
      <c r="B580" s="9" t="s">
        <v>1169</v>
      </c>
      <c r="C580" s="9" t="s">
        <v>3187</v>
      </c>
      <c r="D580" s="9" t="s">
        <v>2282</v>
      </c>
      <c r="E580" s="9" t="s">
        <v>1172</v>
      </c>
      <c r="F580" s="14" t="s">
        <v>2661</v>
      </c>
      <c r="G580" s="9" t="s">
        <v>10</v>
      </c>
      <c r="H580" s="9" t="s">
        <v>37</v>
      </c>
      <c r="I580" s="9">
        <v>1</v>
      </c>
      <c r="J580" s="9">
        <v>36</v>
      </c>
      <c r="K580" s="9">
        <f t="shared" si="45"/>
        <v>216</v>
      </c>
      <c r="L580" s="9">
        <f t="shared" si="46"/>
        <v>201</v>
      </c>
      <c r="M580" s="48">
        <v>0.93055555555555558</v>
      </c>
      <c r="N580" s="9">
        <v>0</v>
      </c>
      <c r="O580" s="9">
        <v>36</v>
      </c>
      <c r="P580" s="9"/>
      <c r="Q580" s="9">
        <v>36</v>
      </c>
      <c r="R580" s="9"/>
      <c r="S580" s="9"/>
      <c r="T580" s="9"/>
      <c r="U580" s="55"/>
      <c r="V580" s="131">
        <f t="shared" si="47"/>
        <v>0.93055555555555558</v>
      </c>
      <c r="W580" s="125">
        <v>0.99539999999999995</v>
      </c>
      <c r="X580" s="14">
        <v>0.93520000000000003</v>
      </c>
      <c r="Y580" s="9">
        <v>34</v>
      </c>
      <c r="Z580" s="9">
        <v>32</v>
      </c>
      <c r="AA580" s="9">
        <v>34</v>
      </c>
      <c r="AB580" s="9">
        <v>34</v>
      </c>
      <c r="AC580" s="9">
        <v>34</v>
      </c>
      <c r="AD580" s="9">
        <v>33</v>
      </c>
      <c r="AE580" s="9" t="s">
        <v>575</v>
      </c>
      <c r="AF580" s="26">
        <v>34</v>
      </c>
      <c r="AG580" s="56">
        <v>29.034175000000001</v>
      </c>
      <c r="AH580" s="9">
        <v>-82.674823000000004</v>
      </c>
      <c r="AI580" s="88"/>
      <c r="AJ580" s="88"/>
      <c r="AK580" s="88"/>
      <c r="AL580" s="88"/>
      <c r="AM580" s="88"/>
      <c r="AN580" s="88"/>
      <c r="AO580" s="88"/>
      <c r="AP580" s="88"/>
      <c r="AQ580" s="88"/>
      <c r="AR580" s="88"/>
      <c r="AS580" s="88"/>
      <c r="AT580" s="88"/>
      <c r="AU580" s="88"/>
      <c r="AV580" s="88"/>
      <c r="AW580" s="88"/>
      <c r="AX580" s="88"/>
      <c r="AY580" s="88"/>
      <c r="AZ580" s="88"/>
      <c r="BA580" s="88"/>
      <c r="BB580" s="88"/>
      <c r="BC580" s="88"/>
      <c r="BD580" s="88"/>
      <c r="BE580" s="88"/>
      <c r="BF580" s="88"/>
      <c r="BG580" s="88"/>
    </row>
    <row r="581" spans="1:59" x14ac:dyDescent="0.25">
      <c r="A581" s="25">
        <v>842</v>
      </c>
      <c r="B581" s="9" t="s">
        <v>1169</v>
      </c>
      <c r="C581" s="9" t="s">
        <v>3187</v>
      </c>
      <c r="D581" s="9" t="s">
        <v>2282</v>
      </c>
      <c r="E581" s="9" t="s">
        <v>1173</v>
      </c>
      <c r="F581" s="14" t="s">
        <v>2665</v>
      </c>
      <c r="G581" s="9" t="s">
        <v>10</v>
      </c>
      <c r="H581" s="9" t="s">
        <v>37</v>
      </c>
      <c r="I581" s="9">
        <v>1</v>
      </c>
      <c r="J581" s="9">
        <v>24</v>
      </c>
      <c r="K581" s="9">
        <f t="shared" si="45"/>
        <v>144</v>
      </c>
      <c r="L581" s="9">
        <f t="shared" si="46"/>
        <v>131</v>
      </c>
      <c r="M581" s="48">
        <v>0.90972222222222221</v>
      </c>
      <c r="N581" s="9">
        <v>0</v>
      </c>
      <c r="O581" s="9">
        <v>24</v>
      </c>
      <c r="P581" s="9"/>
      <c r="Q581" s="9">
        <v>24</v>
      </c>
      <c r="R581" s="9"/>
      <c r="S581" s="9"/>
      <c r="T581" s="9"/>
      <c r="U581" s="55"/>
      <c r="V581" s="131">
        <f t="shared" si="47"/>
        <v>0.90972222222222221</v>
      </c>
      <c r="W581" s="125">
        <v>0.89580000000000004</v>
      </c>
      <c r="X581" s="14">
        <v>0.89580000000000004</v>
      </c>
      <c r="Y581" s="9">
        <v>23</v>
      </c>
      <c r="Z581" s="9">
        <v>22</v>
      </c>
      <c r="AA581" s="9">
        <v>21</v>
      </c>
      <c r="AB581" s="9">
        <v>22</v>
      </c>
      <c r="AC581" s="9">
        <v>21</v>
      </c>
      <c r="AD581" s="9">
        <v>22</v>
      </c>
      <c r="AE581" s="9" t="s">
        <v>715</v>
      </c>
      <c r="AF581" s="26">
        <v>22</v>
      </c>
      <c r="AG581" s="56">
        <v>29.5852</v>
      </c>
      <c r="AH581" s="9">
        <v>-82.923900000000003</v>
      </c>
      <c r="AI581" s="88"/>
      <c r="AJ581" s="88"/>
      <c r="AK581" s="88"/>
      <c r="AL581" s="88"/>
      <c r="AM581" s="88"/>
      <c r="AN581" s="88"/>
      <c r="AO581" s="88"/>
      <c r="AP581" s="88"/>
      <c r="AQ581" s="88"/>
      <c r="AR581" s="88"/>
      <c r="AS581" s="88"/>
      <c r="AT581" s="88"/>
      <c r="AU581" s="88"/>
      <c r="AV581" s="88"/>
      <c r="AW581" s="88"/>
      <c r="AX581" s="88"/>
      <c r="AY581" s="88"/>
      <c r="AZ581" s="88"/>
      <c r="BA581" s="88"/>
      <c r="BB581" s="88"/>
      <c r="BC581" s="88"/>
      <c r="BD581" s="88"/>
      <c r="BE581" s="88"/>
      <c r="BF581" s="88"/>
      <c r="BG581" s="88"/>
    </row>
    <row r="582" spans="1:59" ht="13.8" thickBot="1" x14ac:dyDescent="0.3">
      <c r="A582" s="40">
        <v>967</v>
      </c>
      <c r="B582" s="34" t="s">
        <v>1169</v>
      </c>
      <c r="C582" s="9" t="s">
        <v>3187</v>
      </c>
      <c r="D582" s="9" t="s">
        <v>2282</v>
      </c>
      <c r="E582" s="34" t="s">
        <v>1174</v>
      </c>
      <c r="F582" s="17" t="s">
        <v>2663</v>
      </c>
      <c r="G582" s="34" t="s">
        <v>10</v>
      </c>
      <c r="H582" s="34" t="s">
        <v>37</v>
      </c>
      <c r="I582" s="34">
        <v>1</v>
      </c>
      <c r="J582" s="34">
        <v>29</v>
      </c>
      <c r="K582" s="34">
        <f t="shared" si="45"/>
        <v>174</v>
      </c>
      <c r="L582" s="34">
        <f t="shared" si="46"/>
        <v>164</v>
      </c>
      <c r="M582" s="79">
        <v>0.94252873563218387</v>
      </c>
      <c r="N582" s="34">
        <v>0</v>
      </c>
      <c r="O582" s="34">
        <v>29</v>
      </c>
      <c r="P582" s="34"/>
      <c r="Q582" s="34">
        <v>29</v>
      </c>
      <c r="R582" s="34"/>
      <c r="S582" s="34"/>
      <c r="T582" s="34"/>
      <c r="U582" s="112"/>
      <c r="V582" s="132">
        <f t="shared" si="47"/>
        <v>0.94252873563218387</v>
      </c>
      <c r="W582" s="126">
        <v>0.85629999999999995</v>
      </c>
      <c r="X582" s="17">
        <v>0.92530000000000001</v>
      </c>
      <c r="Y582" s="34">
        <v>29</v>
      </c>
      <c r="Z582" s="34">
        <v>29</v>
      </c>
      <c r="AA582" s="34">
        <v>28</v>
      </c>
      <c r="AB582" s="34">
        <v>28</v>
      </c>
      <c r="AC582" s="34">
        <v>24</v>
      </c>
      <c r="AD582" s="34">
        <v>26</v>
      </c>
      <c r="AE582" s="34" t="s">
        <v>1175</v>
      </c>
      <c r="AF582" s="41">
        <v>22</v>
      </c>
      <c r="AG582" s="56">
        <v>29.401399999999999</v>
      </c>
      <c r="AH582" s="9">
        <v>-82.450400000000002</v>
      </c>
      <c r="AI582" s="88"/>
      <c r="AJ582" s="88"/>
      <c r="AK582" s="88"/>
      <c r="AL582" s="88"/>
      <c r="AM582" s="88"/>
      <c r="AN582" s="88"/>
      <c r="AO582" s="88"/>
      <c r="AP582" s="88"/>
      <c r="AQ582" s="88"/>
      <c r="AR582" s="88"/>
      <c r="AS582" s="88"/>
      <c r="AT582" s="88"/>
      <c r="AU582" s="88"/>
      <c r="AV582" s="88"/>
      <c r="AW582" s="88"/>
      <c r="AX582" s="88"/>
      <c r="AY582" s="88"/>
      <c r="AZ582" s="88"/>
      <c r="BA582" s="88"/>
      <c r="BB582" s="88"/>
      <c r="BC582" s="88"/>
      <c r="BD582" s="88"/>
      <c r="BE582" s="88"/>
      <c r="BF582" s="88"/>
      <c r="BG582" s="88"/>
    </row>
    <row r="583" spans="1:59" ht="13.8" thickTop="1" x14ac:dyDescent="0.25">
      <c r="A583" s="103">
        <v>1630</v>
      </c>
      <c r="B583" s="89" t="s">
        <v>1176</v>
      </c>
      <c r="C583" s="9" t="s">
        <v>3188</v>
      </c>
      <c r="D583" s="9" t="s">
        <v>2282</v>
      </c>
      <c r="E583" s="89" t="s">
        <v>1177</v>
      </c>
      <c r="F583" s="90" t="s">
        <v>2653</v>
      </c>
      <c r="G583" s="89" t="s">
        <v>10</v>
      </c>
      <c r="H583" s="89" t="s">
        <v>37</v>
      </c>
      <c r="I583" s="89">
        <v>1</v>
      </c>
      <c r="J583" s="89">
        <v>72</v>
      </c>
      <c r="K583" s="89">
        <f t="shared" si="45"/>
        <v>432</v>
      </c>
      <c r="L583" s="89">
        <f t="shared" si="46"/>
        <v>402</v>
      </c>
      <c r="M583" s="91">
        <v>0.93055555555555558</v>
      </c>
      <c r="N583" s="89">
        <v>0</v>
      </c>
      <c r="O583" s="89">
        <v>72</v>
      </c>
      <c r="P583" s="89"/>
      <c r="Q583" s="89">
        <v>72</v>
      </c>
      <c r="R583" s="89"/>
      <c r="S583" s="89"/>
      <c r="T583" s="89"/>
      <c r="U583" s="119"/>
      <c r="V583" s="133">
        <f t="shared" si="47"/>
        <v>0.93055555555555558</v>
      </c>
      <c r="W583" s="127">
        <v>0.86570000000000003</v>
      </c>
      <c r="X583" s="90">
        <v>0.97689999999999999</v>
      </c>
      <c r="Y583" s="89">
        <v>68</v>
      </c>
      <c r="Z583" s="89">
        <v>68</v>
      </c>
      <c r="AA583" s="89">
        <v>70</v>
      </c>
      <c r="AB583" s="89">
        <v>66</v>
      </c>
      <c r="AC583" s="89">
        <v>65</v>
      </c>
      <c r="AD583" s="89">
        <v>65</v>
      </c>
      <c r="AE583" s="89" t="s">
        <v>43</v>
      </c>
      <c r="AF583" s="104"/>
      <c r="AG583" s="56">
        <v>30.470400000000001</v>
      </c>
      <c r="AH583" s="9">
        <v>-83.437299999999993</v>
      </c>
      <c r="AI583" s="88"/>
      <c r="AJ583" s="88"/>
      <c r="AK583" s="88"/>
      <c r="AL583" s="88"/>
      <c r="AM583" s="88"/>
      <c r="AN583" s="88"/>
      <c r="AO583" s="88"/>
      <c r="AP583" s="88"/>
      <c r="AQ583" s="88"/>
      <c r="AR583" s="88"/>
      <c r="AS583" s="88"/>
      <c r="AT583" s="88"/>
      <c r="AU583" s="88"/>
      <c r="AV583" s="88"/>
      <c r="AW583" s="88"/>
      <c r="AX583" s="88"/>
      <c r="AY583" s="88"/>
      <c r="AZ583" s="88"/>
      <c r="BA583" s="88"/>
      <c r="BB583" s="88"/>
      <c r="BC583" s="88"/>
      <c r="BD583" s="88"/>
      <c r="BE583" s="88"/>
      <c r="BF583" s="88"/>
      <c r="BG583" s="88"/>
    </row>
    <row r="584" spans="1:59" x14ac:dyDescent="0.25">
      <c r="A584" s="25">
        <v>285</v>
      </c>
      <c r="B584" s="9" t="s">
        <v>1176</v>
      </c>
      <c r="C584" s="9" t="s">
        <v>3188</v>
      </c>
      <c r="D584" s="9" t="s">
        <v>2282</v>
      </c>
      <c r="E584" s="9" t="s">
        <v>1178</v>
      </c>
      <c r="F584" s="14" t="s">
        <v>2665</v>
      </c>
      <c r="G584" s="9" t="s">
        <v>10</v>
      </c>
      <c r="H584" s="9" t="s">
        <v>37</v>
      </c>
      <c r="I584" s="9">
        <v>1</v>
      </c>
      <c r="J584" s="9">
        <v>12</v>
      </c>
      <c r="K584" s="9">
        <f t="shared" si="45"/>
        <v>72</v>
      </c>
      <c r="L584" s="9">
        <f t="shared" si="46"/>
        <v>65</v>
      </c>
      <c r="M584" s="48">
        <v>0.90277777777777779</v>
      </c>
      <c r="N584" s="9">
        <v>0</v>
      </c>
      <c r="O584" s="9">
        <v>12</v>
      </c>
      <c r="P584" s="9"/>
      <c r="Q584" s="9">
        <v>12</v>
      </c>
      <c r="R584" s="9"/>
      <c r="S584" s="9"/>
      <c r="T584" s="9"/>
      <c r="U584" s="55"/>
      <c r="V584" s="131">
        <f t="shared" si="47"/>
        <v>0.90277777777777779</v>
      </c>
      <c r="W584" s="125">
        <v>0.95830000000000004</v>
      </c>
      <c r="X584" s="14">
        <v>1</v>
      </c>
      <c r="Y584" s="9">
        <v>10</v>
      </c>
      <c r="Z584" s="9">
        <v>11</v>
      </c>
      <c r="AA584" s="9">
        <v>11</v>
      </c>
      <c r="AB584" s="9">
        <v>11</v>
      </c>
      <c r="AC584" s="9">
        <v>11</v>
      </c>
      <c r="AD584" s="9">
        <v>11</v>
      </c>
      <c r="AE584" s="9" t="s">
        <v>448</v>
      </c>
      <c r="AF584" s="26">
        <v>12</v>
      </c>
      <c r="AG584" s="56">
        <v>30.466100000000001</v>
      </c>
      <c r="AH584" s="9">
        <v>-83.418400000000005</v>
      </c>
      <c r="AI584" s="88"/>
      <c r="AJ584" s="88"/>
      <c r="AK584" s="88"/>
      <c r="AL584" s="88"/>
      <c r="AM584" s="88"/>
      <c r="AN584" s="88"/>
      <c r="AO584" s="88"/>
      <c r="AP584" s="88"/>
      <c r="AQ584" s="88"/>
      <c r="AR584" s="88"/>
      <c r="AS584" s="88"/>
      <c r="AT584" s="88"/>
      <c r="AU584" s="88"/>
      <c r="AV584" s="88"/>
      <c r="AW584" s="88"/>
      <c r="AX584" s="88"/>
      <c r="AY584" s="88"/>
      <c r="AZ584" s="88"/>
      <c r="BA584" s="88"/>
      <c r="BB584" s="88"/>
      <c r="BC584" s="88"/>
      <c r="BD584" s="88"/>
      <c r="BE584" s="88"/>
      <c r="BF584" s="88"/>
      <c r="BG584" s="88"/>
    </row>
    <row r="585" spans="1:59" ht="13.8" thickBot="1" x14ac:dyDescent="0.3">
      <c r="A585" s="27">
        <v>315</v>
      </c>
      <c r="B585" s="19" t="s">
        <v>1176</v>
      </c>
      <c r="C585" s="9" t="s">
        <v>3188</v>
      </c>
      <c r="D585" s="9" t="s">
        <v>2282</v>
      </c>
      <c r="E585" s="19" t="s">
        <v>1179</v>
      </c>
      <c r="F585" s="15" t="s">
        <v>2664</v>
      </c>
      <c r="G585" s="19" t="s">
        <v>10</v>
      </c>
      <c r="H585" s="19" t="s">
        <v>37</v>
      </c>
      <c r="I585" s="19">
        <v>1</v>
      </c>
      <c r="J585" s="19">
        <v>32</v>
      </c>
      <c r="K585" s="19">
        <f t="shared" si="45"/>
        <v>192</v>
      </c>
      <c r="L585" s="19">
        <f t="shared" si="46"/>
        <v>158</v>
      </c>
      <c r="M585" s="93">
        <v>0.82291666666666663</v>
      </c>
      <c r="N585" s="19">
        <v>0</v>
      </c>
      <c r="O585" s="19">
        <v>32</v>
      </c>
      <c r="P585" s="19"/>
      <c r="Q585" s="19">
        <v>32</v>
      </c>
      <c r="R585" s="19"/>
      <c r="S585" s="19"/>
      <c r="T585" s="19"/>
      <c r="U585" s="120"/>
      <c r="V585" s="134">
        <f t="shared" si="47"/>
        <v>0.82291666666666663</v>
      </c>
      <c r="W585" s="128">
        <v>0.89059999999999995</v>
      </c>
      <c r="X585" s="15">
        <v>0.84379999999999999</v>
      </c>
      <c r="Y585" s="19">
        <v>26</v>
      </c>
      <c r="Z585" s="19">
        <v>26</v>
      </c>
      <c r="AA585" s="19">
        <v>26</v>
      </c>
      <c r="AB585" s="19">
        <v>26</v>
      </c>
      <c r="AC585" s="19">
        <v>26</v>
      </c>
      <c r="AD585" s="19">
        <v>28</v>
      </c>
      <c r="AE585" s="19" t="s">
        <v>96</v>
      </c>
      <c r="AF585" s="28">
        <v>26</v>
      </c>
      <c r="AG585" s="56">
        <v>30.471737999999998</v>
      </c>
      <c r="AH585" s="9">
        <v>-83.635461000000006</v>
      </c>
      <c r="AI585" s="88"/>
      <c r="AJ585" s="88"/>
      <c r="AK585" s="88"/>
      <c r="AL585" s="88"/>
      <c r="AM585" s="88"/>
      <c r="AN585" s="88"/>
      <c r="AO585" s="88"/>
      <c r="AP585" s="88"/>
      <c r="AQ585" s="88"/>
      <c r="AR585" s="88"/>
      <c r="AS585" s="88"/>
      <c r="AT585" s="88"/>
      <c r="AU585" s="88"/>
      <c r="AV585" s="88"/>
      <c r="AW585" s="88"/>
      <c r="AX585" s="88"/>
      <c r="AY585" s="88"/>
      <c r="AZ585" s="88"/>
      <c r="BA585" s="88"/>
      <c r="BB585" s="88"/>
      <c r="BC585" s="88"/>
      <c r="BD585" s="88"/>
      <c r="BE585" s="88"/>
      <c r="BF585" s="88"/>
      <c r="BG585" s="88"/>
    </row>
    <row r="586" spans="1:59" ht="13.8" thickTop="1" x14ac:dyDescent="0.25">
      <c r="A586" s="29">
        <v>1929</v>
      </c>
      <c r="B586" s="12" t="s">
        <v>1180</v>
      </c>
      <c r="C586" s="9" t="s">
        <v>3189</v>
      </c>
      <c r="D586" s="9" t="s">
        <v>2280</v>
      </c>
      <c r="E586" s="12" t="s">
        <v>1183</v>
      </c>
      <c r="F586" s="13" t="s">
        <v>2667</v>
      </c>
      <c r="G586" s="12" t="s">
        <v>9</v>
      </c>
      <c r="H586" s="12" t="s">
        <v>37</v>
      </c>
      <c r="I586" s="12">
        <v>1</v>
      </c>
      <c r="J586" s="12">
        <v>36</v>
      </c>
      <c r="K586" s="12">
        <f t="shared" si="45"/>
        <v>216</v>
      </c>
      <c r="L586" s="12">
        <f t="shared" si="46"/>
        <v>216</v>
      </c>
      <c r="M586" s="60">
        <v>1</v>
      </c>
      <c r="N586" s="12">
        <v>0</v>
      </c>
      <c r="O586" s="12">
        <v>36</v>
      </c>
      <c r="P586" s="12">
        <v>29</v>
      </c>
      <c r="Q586" s="12">
        <v>7</v>
      </c>
      <c r="R586" s="12"/>
      <c r="S586" s="12"/>
      <c r="T586" s="12"/>
      <c r="U586" s="121"/>
      <c r="V586" s="8">
        <f t="shared" si="47"/>
        <v>1</v>
      </c>
      <c r="W586" s="10">
        <v>0.93520000000000003</v>
      </c>
      <c r="X586" s="13">
        <v>0.99070000000000003</v>
      </c>
      <c r="Y586" s="12">
        <v>36</v>
      </c>
      <c r="Z586" s="12">
        <v>36</v>
      </c>
      <c r="AA586" s="12">
        <v>36</v>
      </c>
      <c r="AB586" s="12">
        <v>36</v>
      </c>
      <c r="AC586" s="12">
        <v>36</v>
      </c>
      <c r="AD586" s="12">
        <v>36</v>
      </c>
      <c r="AE586" s="12" t="s">
        <v>1182</v>
      </c>
      <c r="AF586" s="30"/>
      <c r="AG586" s="56">
        <v>27.485417000000002</v>
      </c>
      <c r="AH586" s="9">
        <v>-82.563193999999996</v>
      </c>
      <c r="AI586" s="88"/>
      <c r="AJ586" s="88"/>
      <c r="AK586" s="88"/>
      <c r="AL586" s="88"/>
      <c r="AM586" s="88"/>
      <c r="AN586" s="88"/>
      <c r="AO586" s="88"/>
      <c r="AP586" s="88"/>
      <c r="AQ586" s="88"/>
      <c r="AR586" s="88"/>
      <c r="AS586" s="88"/>
      <c r="AT586" s="88"/>
      <c r="AU586" s="88"/>
      <c r="AV586" s="88"/>
      <c r="AW586" s="88"/>
      <c r="AX586" s="88"/>
      <c r="AY586" s="88"/>
      <c r="AZ586" s="88"/>
      <c r="BA586" s="88"/>
      <c r="BB586" s="88"/>
      <c r="BC586" s="88"/>
      <c r="BD586" s="88"/>
      <c r="BE586" s="88"/>
      <c r="BF586" s="88"/>
      <c r="BG586" s="88"/>
    </row>
    <row r="587" spans="1:59" x14ac:dyDescent="0.25">
      <c r="A587" s="25">
        <v>2848</v>
      </c>
      <c r="B587" s="9" t="s">
        <v>1180</v>
      </c>
      <c r="C587" s="9" t="s">
        <v>3193</v>
      </c>
      <c r="D587" s="9" t="s">
        <v>2281</v>
      </c>
      <c r="E587" s="9" t="s">
        <v>1189</v>
      </c>
      <c r="F587" s="14" t="s">
        <v>2657</v>
      </c>
      <c r="G587" s="9" t="s">
        <v>9</v>
      </c>
      <c r="H587" s="9" t="s">
        <v>42</v>
      </c>
      <c r="I587" s="9">
        <v>1</v>
      </c>
      <c r="J587" s="9">
        <v>72</v>
      </c>
      <c r="K587" s="9">
        <f t="shared" si="45"/>
        <v>0</v>
      </c>
      <c r="L587" s="9">
        <f t="shared" si="46"/>
        <v>0</v>
      </c>
      <c r="M587" s="42">
        <v>0</v>
      </c>
      <c r="N587" s="9">
        <v>0</v>
      </c>
      <c r="O587" s="9">
        <v>72</v>
      </c>
      <c r="P587" s="9">
        <v>58</v>
      </c>
      <c r="Q587" s="9">
        <v>14</v>
      </c>
      <c r="R587" s="9"/>
      <c r="S587" s="9"/>
      <c r="T587" s="9">
        <v>4</v>
      </c>
      <c r="U587" s="55"/>
      <c r="V587" s="131"/>
      <c r="W587" s="125"/>
      <c r="X587" s="14"/>
      <c r="Y587" s="9"/>
      <c r="Z587" s="9"/>
      <c r="AA587" s="9"/>
      <c r="AB587" s="9"/>
      <c r="AC587" s="9"/>
      <c r="AD587" s="9"/>
      <c r="AE587" s="9"/>
      <c r="AF587" s="26"/>
      <c r="AG587" s="56">
        <v>27.483975000000001</v>
      </c>
      <c r="AH587" s="9">
        <v>-82.575169000000002</v>
      </c>
      <c r="AI587" s="88"/>
      <c r="AJ587" s="88"/>
      <c r="AK587" s="88"/>
      <c r="AL587" s="88"/>
      <c r="AM587" s="88"/>
      <c r="AN587" s="88"/>
      <c r="AO587" s="88"/>
      <c r="AP587" s="88"/>
      <c r="AQ587" s="88"/>
      <c r="AR587" s="88"/>
      <c r="AS587" s="88"/>
      <c r="AT587" s="88"/>
      <c r="AU587" s="88"/>
      <c r="AV587" s="88"/>
      <c r="AW587" s="88"/>
      <c r="AX587" s="88"/>
      <c r="AY587" s="88"/>
      <c r="AZ587" s="88"/>
      <c r="BA587" s="88"/>
      <c r="BB587" s="88"/>
      <c r="BC587" s="88"/>
      <c r="BD587" s="88"/>
      <c r="BE587" s="88"/>
      <c r="BF587" s="88"/>
      <c r="BG587" s="88"/>
    </row>
    <row r="588" spans="1:59" x14ac:dyDescent="0.25">
      <c r="A588" s="25">
        <v>2110</v>
      </c>
      <c r="B588" s="9" t="s">
        <v>1180</v>
      </c>
      <c r="C588" s="9" t="s">
        <v>3190</v>
      </c>
      <c r="D588" s="9" t="s">
        <v>2286</v>
      </c>
      <c r="E588" s="9" t="s">
        <v>1185</v>
      </c>
      <c r="F588" s="14" t="s">
        <v>3019</v>
      </c>
      <c r="G588" s="9" t="s">
        <v>194</v>
      </c>
      <c r="H588" s="9" t="s">
        <v>37</v>
      </c>
      <c r="I588" s="9">
        <v>1</v>
      </c>
      <c r="J588" s="9">
        <v>204</v>
      </c>
      <c r="K588" s="9">
        <f t="shared" si="45"/>
        <v>1224</v>
      </c>
      <c r="L588" s="9">
        <f t="shared" si="46"/>
        <v>1214</v>
      </c>
      <c r="M588" s="48">
        <v>0.99183006535947715</v>
      </c>
      <c r="N588" s="9">
        <v>75</v>
      </c>
      <c r="O588" s="9">
        <v>129</v>
      </c>
      <c r="P588" s="9">
        <v>129</v>
      </c>
      <c r="Q588" s="9"/>
      <c r="R588" s="9"/>
      <c r="S588" s="9"/>
      <c r="T588" s="9"/>
      <c r="U588" s="55"/>
      <c r="V588" s="131">
        <f t="shared" ref="V588:V602" si="48">(Y588+Z588+AA588+AB588+AC588+AD588)/(J588*COUNTA(Y588,Z588,AA588,AB588,AC588,AD588))</f>
        <v>0.99183006535947715</v>
      </c>
      <c r="W588" s="125">
        <v>0.99180000000000001</v>
      </c>
      <c r="X588" s="14">
        <v>0.99180000000000001</v>
      </c>
      <c r="Y588" s="9">
        <v>201</v>
      </c>
      <c r="Z588" s="9">
        <v>202</v>
      </c>
      <c r="AA588" s="9">
        <v>203</v>
      </c>
      <c r="AB588" s="9">
        <v>203</v>
      </c>
      <c r="AC588" s="9">
        <v>202</v>
      </c>
      <c r="AD588" s="9">
        <v>203</v>
      </c>
      <c r="AE588" s="9" t="s">
        <v>1187</v>
      </c>
      <c r="AF588" s="26"/>
      <c r="AG588" s="56">
        <v>27.493901000000001</v>
      </c>
      <c r="AH588" s="9">
        <v>-82.577146999999997</v>
      </c>
      <c r="AI588" s="88"/>
      <c r="AJ588" s="88"/>
      <c r="AK588" s="88"/>
      <c r="AL588" s="88"/>
      <c r="AM588" s="88"/>
      <c r="AN588" s="88"/>
      <c r="AO588" s="88"/>
      <c r="AP588" s="88"/>
      <c r="AQ588" s="88"/>
      <c r="AR588" s="88"/>
      <c r="AS588" s="88"/>
      <c r="AT588" s="88"/>
      <c r="AU588" s="88"/>
      <c r="AV588" s="88"/>
      <c r="AW588" s="88"/>
      <c r="AX588" s="88"/>
      <c r="AY588" s="88"/>
      <c r="AZ588" s="88"/>
      <c r="BA588" s="88"/>
      <c r="BB588" s="88"/>
      <c r="BC588" s="88"/>
      <c r="BD588" s="88"/>
      <c r="BE588" s="88"/>
      <c r="BF588" s="88"/>
      <c r="BG588" s="88"/>
    </row>
    <row r="589" spans="1:59" x14ac:dyDescent="0.25">
      <c r="A589" s="25">
        <v>93</v>
      </c>
      <c r="B589" s="9" t="s">
        <v>1180</v>
      </c>
      <c r="C589" s="9" t="s">
        <v>3191</v>
      </c>
      <c r="D589" s="9" t="s">
        <v>2282</v>
      </c>
      <c r="E589" s="9" t="s">
        <v>1181</v>
      </c>
      <c r="F589" s="14" t="s">
        <v>2666</v>
      </c>
      <c r="G589" s="9" t="s">
        <v>10</v>
      </c>
      <c r="H589" s="9" t="s">
        <v>37</v>
      </c>
      <c r="I589" s="9">
        <v>1</v>
      </c>
      <c r="J589" s="9">
        <v>160</v>
      </c>
      <c r="K589" s="9">
        <f t="shared" si="45"/>
        <v>960</v>
      </c>
      <c r="L589" s="9">
        <f t="shared" si="46"/>
        <v>892</v>
      </c>
      <c r="M589" s="48">
        <v>0.9291666666666667</v>
      </c>
      <c r="N589" s="9">
        <v>0</v>
      </c>
      <c r="O589" s="9">
        <v>160</v>
      </c>
      <c r="P589" s="9"/>
      <c r="Q589" s="9">
        <v>160</v>
      </c>
      <c r="R589" s="9"/>
      <c r="S589" s="9"/>
      <c r="T589" s="9"/>
      <c r="U589" s="55"/>
      <c r="V589" s="131">
        <f t="shared" si="48"/>
        <v>0.9291666666666667</v>
      </c>
      <c r="W589" s="125">
        <v>0.9667</v>
      </c>
      <c r="X589" s="14">
        <v>0.95520000000000005</v>
      </c>
      <c r="Y589" s="9">
        <v>153</v>
      </c>
      <c r="Z589" s="9">
        <v>147</v>
      </c>
      <c r="AA589" s="9">
        <v>148</v>
      </c>
      <c r="AB589" s="9">
        <v>150</v>
      </c>
      <c r="AC589" s="9">
        <v>148</v>
      </c>
      <c r="AD589" s="9">
        <v>146</v>
      </c>
      <c r="AE589" s="9" t="s">
        <v>1182</v>
      </c>
      <c r="AF589" s="26"/>
      <c r="AG589" s="56">
        <v>27.487400000000001</v>
      </c>
      <c r="AH589" s="9">
        <v>-82.565399999999997</v>
      </c>
      <c r="AI589" s="88"/>
      <c r="AJ589" s="88"/>
      <c r="AK589" s="88"/>
      <c r="AL589" s="88"/>
      <c r="AM589" s="88"/>
      <c r="AN589" s="88"/>
      <c r="AO589" s="88"/>
      <c r="AP589" s="88"/>
      <c r="AQ589" s="88"/>
      <c r="AR589" s="88"/>
      <c r="AS589" s="88"/>
      <c r="AT589" s="88"/>
      <c r="AU589" s="88"/>
      <c r="AV589" s="88"/>
      <c r="AW589" s="88"/>
      <c r="AX589" s="88"/>
      <c r="AY589" s="88"/>
      <c r="AZ589" s="88"/>
      <c r="BA589" s="88"/>
      <c r="BB589" s="88"/>
      <c r="BC589" s="88"/>
      <c r="BD589" s="88"/>
      <c r="BE589" s="88"/>
      <c r="BF589" s="88"/>
      <c r="BG589" s="88"/>
    </row>
    <row r="590" spans="1:59" x14ac:dyDescent="0.25">
      <c r="A590" s="25">
        <v>149</v>
      </c>
      <c r="B590" s="9" t="s">
        <v>1180</v>
      </c>
      <c r="C590" s="9" t="s">
        <v>3191</v>
      </c>
      <c r="D590" s="9" t="s">
        <v>2282</v>
      </c>
      <c r="E590" s="9" t="s">
        <v>1184</v>
      </c>
      <c r="F590" s="14" t="s">
        <v>2751</v>
      </c>
      <c r="G590" s="9" t="s">
        <v>10</v>
      </c>
      <c r="H590" s="9" t="s">
        <v>37</v>
      </c>
      <c r="I590" s="9">
        <v>1</v>
      </c>
      <c r="J590" s="9">
        <v>180</v>
      </c>
      <c r="K590" s="9">
        <f t="shared" si="45"/>
        <v>1080</v>
      </c>
      <c r="L590" s="9">
        <f t="shared" si="46"/>
        <v>1074</v>
      </c>
      <c r="M590" s="48">
        <v>0.99444444444444446</v>
      </c>
      <c r="N590" s="9">
        <v>0</v>
      </c>
      <c r="O590" s="9">
        <v>180</v>
      </c>
      <c r="P590" s="9"/>
      <c r="Q590" s="9">
        <v>180</v>
      </c>
      <c r="R590" s="9"/>
      <c r="S590" s="9"/>
      <c r="T590" s="9"/>
      <c r="U590" s="55"/>
      <c r="V590" s="131">
        <f t="shared" si="48"/>
        <v>0.99444444444444446</v>
      </c>
      <c r="W590" s="125">
        <v>0.98799999999999999</v>
      </c>
      <c r="X590" s="14">
        <v>0.98980000000000001</v>
      </c>
      <c r="Y590" s="9">
        <v>179</v>
      </c>
      <c r="Z590" s="9">
        <v>178</v>
      </c>
      <c r="AA590" s="9">
        <v>180</v>
      </c>
      <c r="AB590" s="9">
        <v>179</v>
      </c>
      <c r="AC590" s="9">
        <v>179</v>
      </c>
      <c r="AD590" s="9">
        <v>179</v>
      </c>
      <c r="AE590" s="9" t="s">
        <v>958</v>
      </c>
      <c r="AF590" s="26"/>
      <c r="AG590" s="56">
        <v>27.448499999999999</v>
      </c>
      <c r="AH590" s="9">
        <v>-82.606399999999994</v>
      </c>
      <c r="AI590" s="88"/>
      <c r="AJ590" s="88"/>
      <c r="AK590" s="88"/>
      <c r="AL590" s="88"/>
      <c r="AM590" s="88"/>
      <c r="AN590" s="88"/>
      <c r="AO590" s="88"/>
      <c r="AP590" s="88"/>
      <c r="AQ590" s="88"/>
      <c r="AR590" s="88"/>
      <c r="AS590" s="88"/>
      <c r="AT590" s="88"/>
      <c r="AU590" s="88"/>
      <c r="AV590" s="88"/>
      <c r="AW590" s="88"/>
      <c r="AX590" s="88"/>
      <c r="AY590" s="88"/>
      <c r="AZ590" s="88"/>
      <c r="BA590" s="88"/>
      <c r="BB590" s="88"/>
      <c r="BC590" s="88"/>
      <c r="BD590" s="88"/>
      <c r="BE590" s="88"/>
      <c r="BF590" s="88"/>
      <c r="BG590" s="88"/>
    </row>
    <row r="591" spans="1:59" x14ac:dyDescent="0.25">
      <c r="A591" s="25">
        <v>257</v>
      </c>
      <c r="B591" s="9" t="s">
        <v>1180</v>
      </c>
      <c r="C591" s="9" t="s">
        <v>3191</v>
      </c>
      <c r="D591" s="9" t="s">
        <v>2282</v>
      </c>
      <c r="E591" s="9" t="s">
        <v>1188</v>
      </c>
      <c r="F591" s="14" t="s">
        <v>2663</v>
      </c>
      <c r="G591" s="9" t="s">
        <v>10</v>
      </c>
      <c r="H591" s="9" t="s">
        <v>37</v>
      </c>
      <c r="I591" s="9">
        <v>1</v>
      </c>
      <c r="J591" s="9">
        <v>64</v>
      </c>
      <c r="K591" s="9">
        <f t="shared" si="45"/>
        <v>384</v>
      </c>
      <c r="L591" s="9">
        <f t="shared" si="46"/>
        <v>376</v>
      </c>
      <c r="M591" s="48">
        <v>0.97916666666666663</v>
      </c>
      <c r="N591" s="9">
        <v>0</v>
      </c>
      <c r="O591" s="9">
        <v>64</v>
      </c>
      <c r="P591" s="9"/>
      <c r="Q591" s="9">
        <v>64</v>
      </c>
      <c r="R591" s="9"/>
      <c r="S591" s="9"/>
      <c r="T591" s="9"/>
      <c r="U591" s="55"/>
      <c r="V591" s="131">
        <f t="shared" si="48"/>
        <v>0.97916666666666663</v>
      </c>
      <c r="W591" s="125">
        <v>0.97399999999999998</v>
      </c>
      <c r="X591" s="14">
        <v>0.96609999999999996</v>
      </c>
      <c r="Y591" s="9">
        <v>62</v>
      </c>
      <c r="Z591" s="9">
        <v>63</v>
      </c>
      <c r="AA591" s="9">
        <v>63</v>
      </c>
      <c r="AB591" s="9">
        <v>62</v>
      </c>
      <c r="AC591" s="9">
        <v>63</v>
      </c>
      <c r="AD591" s="9">
        <v>63</v>
      </c>
      <c r="AE591" s="9" t="s">
        <v>958</v>
      </c>
      <c r="AF591" s="26"/>
      <c r="AG591" s="56">
        <v>27.428100000000001</v>
      </c>
      <c r="AH591" s="9">
        <v>-82.548000000000002</v>
      </c>
      <c r="AI591" s="88"/>
      <c r="AJ591" s="88"/>
      <c r="AK591" s="88"/>
      <c r="AL591" s="88"/>
      <c r="AM591" s="88"/>
      <c r="AN591" s="88"/>
      <c r="AO591" s="88"/>
      <c r="AP591" s="88"/>
      <c r="AQ591" s="88"/>
      <c r="AR591" s="88"/>
      <c r="AS591" s="88"/>
      <c r="AT591" s="88"/>
      <c r="AU591" s="88"/>
      <c r="AV591" s="88"/>
      <c r="AW591" s="88"/>
      <c r="AX591" s="88"/>
      <c r="AY591" s="88"/>
      <c r="AZ591" s="88"/>
      <c r="BA591" s="88"/>
      <c r="BB591" s="88"/>
      <c r="BC591" s="88"/>
      <c r="BD591" s="88"/>
      <c r="BE591" s="88"/>
      <c r="BF591" s="88"/>
      <c r="BG591" s="88"/>
    </row>
    <row r="592" spans="1:59" x14ac:dyDescent="0.25">
      <c r="A592" s="25">
        <v>1245</v>
      </c>
      <c r="B592" s="9" t="s">
        <v>1180</v>
      </c>
      <c r="C592" s="9" t="s">
        <v>3191</v>
      </c>
      <c r="D592" s="9" t="s">
        <v>2282</v>
      </c>
      <c r="E592" s="9" t="s">
        <v>1190</v>
      </c>
      <c r="F592" s="14" t="s">
        <v>2688</v>
      </c>
      <c r="G592" s="9" t="s">
        <v>10</v>
      </c>
      <c r="H592" s="9" t="s">
        <v>37</v>
      </c>
      <c r="I592" s="9">
        <v>1</v>
      </c>
      <c r="J592" s="9">
        <v>144</v>
      </c>
      <c r="K592" s="9">
        <f t="shared" si="45"/>
        <v>864</v>
      </c>
      <c r="L592" s="9">
        <f t="shared" si="46"/>
        <v>847</v>
      </c>
      <c r="M592" s="48">
        <v>0.98032407407407407</v>
      </c>
      <c r="N592" s="9">
        <v>0</v>
      </c>
      <c r="O592" s="9">
        <v>144</v>
      </c>
      <c r="P592" s="9"/>
      <c r="Q592" s="9">
        <v>144</v>
      </c>
      <c r="R592" s="9"/>
      <c r="S592" s="9"/>
      <c r="T592" s="9"/>
      <c r="U592" s="55"/>
      <c r="V592" s="131">
        <f t="shared" si="48"/>
        <v>0.98032407407407407</v>
      </c>
      <c r="W592" s="125">
        <v>0.99419999999999997</v>
      </c>
      <c r="X592" s="14">
        <v>0.98380000000000001</v>
      </c>
      <c r="Y592" s="9">
        <v>144</v>
      </c>
      <c r="Z592" s="9">
        <v>138</v>
      </c>
      <c r="AA592" s="9">
        <v>134</v>
      </c>
      <c r="AB592" s="9">
        <v>144</v>
      </c>
      <c r="AC592" s="9">
        <v>143</v>
      </c>
      <c r="AD592" s="9">
        <v>144</v>
      </c>
      <c r="AE592" s="9" t="s">
        <v>284</v>
      </c>
      <c r="AF592" s="26"/>
      <c r="AG592" s="56">
        <v>27.4435</v>
      </c>
      <c r="AH592" s="9">
        <v>-82.546099999999996</v>
      </c>
      <c r="AI592" s="88"/>
      <c r="AJ592" s="88"/>
      <c r="AK592" s="88"/>
      <c r="AL592" s="88"/>
      <c r="AM592" s="88"/>
      <c r="AN592" s="88"/>
      <c r="AO592" s="88"/>
      <c r="AP592" s="88"/>
      <c r="AQ592" s="88"/>
      <c r="AR592" s="88"/>
      <c r="AS592" s="88"/>
      <c r="AT592" s="88"/>
      <c r="AU592" s="88"/>
      <c r="AV592" s="88"/>
      <c r="AW592" s="88"/>
      <c r="AX592" s="88"/>
      <c r="AY592" s="88"/>
      <c r="AZ592" s="88"/>
      <c r="BA592" s="88"/>
      <c r="BB592" s="88"/>
      <c r="BC592" s="88"/>
      <c r="BD592" s="88"/>
      <c r="BE592" s="88"/>
      <c r="BF592" s="88"/>
      <c r="BG592" s="88"/>
    </row>
    <row r="593" spans="1:59" x14ac:dyDescent="0.25">
      <c r="A593" s="25">
        <v>500</v>
      </c>
      <c r="B593" s="9" t="s">
        <v>1180</v>
      </c>
      <c r="C593" s="9" t="s">
        <v>3191</v>
      </c>
      <c r="D593" s="9" t="s">
        <v>2282</v>
      </c>
      <c r="E593" s="9" t="s">
        <v>1193</v>
      </c>
      <c r="F593" s="14" t="s">
        <v>2671</v>
      </c>
      <c r="G593" s="9" t="s">
        <v>10</v>
      </c>
      <c r="H593" s="9" t="s">
        <v>37</v>
      </c>
      <c r="I593" s="9">
        <v>1</v>
      </c>
      <c r="J593" s="9">
        <v>226</v>
      </c>
      <c r="K593" s="9">
        <f t="shared" si="45"/>
        <v>1130</v>
      </c>
      <c r="L593" s="9">
        <f t="shared" si="46"/>
        <v>994</v>
      </c>
      <c r="M593" s="48">
        <v>0.87964601769911499</v>
      </c>
      <c r="N593" s="9">
        <v>0</v>
      </c>
      <c r="O593" s="9">
        <v>226</v>
      </c>
      <c r="P593" s="9"/>
      <c r="Q593" s="9">
        <v>226</v>
      </c>
      <c r="R593" s="9"/>
      <c r="S593" s="9"/>
      <c r="T593" s="9"/>
      <c r="U593" s="55"/>
      <c r="V593" s="131">
        <f t="shared" si="48"/>
        <v>0.87964601769911499</v>
      </c>
      <c r="W593" s="125">
        <v>0.91149999999999998</v>
      </c>
      <c r="X593" s="14">
        <v>0.96240000000000003</v>
      </c>
      <c r="Y593" s="9">
        <v>199</v>
      </c>
      <c r="Z593" s="9">
        <v>197</v>
      </c>
      <c r="AA593" s="9">
        <v>191</v>
      </c>
      <c r="AB593" s="9"/>
      <c r="AC593" s="9">
        <v>206</v>
      </c>
      <c r="AD593" s="9">
        <v>201</v>
      </c>
      <c r="AE593" s="9" t="s">
        <v>513</v>
      </c>
      <c r="AF593" s="26"/>
      <c r="AG593" s="56">
        <v>27.4693</v>
      </c>
      <c r="AH593" s="9">
        <v>-82.562100000000001</v>
      </c>
      <c r="AI593" s="88"/>
      <c r="AJ593" s="88"/>
      <c r="AK593" s="88"/>
      <c r="AL593" s="88"/>
      <c r="AM593" s="88"/>
      <c r="AN593" s="88"/>
      <c r="AO593" s="88"/>
      <c r="AP593" s="88"/>
      <c r="AQ593" s="88"/>
      <c r="AR593" s="88"/>
      <c r="AS593" s="88"/>
      <c r="AT593" s="88"/>
      <c r="AU593" s="88"/>
      <c r="AV593" s="88"/>
      <c r="AW593" s="88"/>
      <c r="AX593" s="88"/>
      <c r="AY593" s="88"/>
      <c r="AZ593" s="88"/>
      <c r="BA593" s="88"/>
      <c r="BB593" s="88"/>
      <c r="BC593" s="88"/>
      <c r="BD593" s="88"/>
      <c r="BE593" s="88"/>
      <c r="BF593" s="88"/>
      <c r="BG593" s="88"/>
    </row>
    <row r="594" spans="1:59" x14ac:dyDescent="0.25">
      <c r="A594" s="25">
        <v>1186</v>
      </c>
      <c r="B594" s="9" t="s">
        <v>1180</v>
      </c>
      <c r="C594" s="9" t="s">
        <v>3191</v>
      </c>
      <c r="D594" s="9" t="s">
        <v>2282</v>
      </c>
      <c r="E594" s="9" t="s">
        <v>1195</v>
      </c>
      <c r="F594" s="14" t="s">
        <v>2659</v>
      </c>
      <c r="G594" s="9" t="s">
        <v>10</v>
      </c>
      <c r="H594" s="9" t="s">
        <v>37</v>
      </c>
      <c r="I594" s="9">
        <v>1</v>
      </c>
      <c r="J594" s="9">
        <v>117</v>
      </c>
      <c r="K594" s="9">
        <f t="shared" si="45"/>
        <v>702</v>
      </c>
      <c r="L594" s="9">
        <f t="shared" si="46"/>
        <v>666</v>
      </c>
      <c r="M594" s="48">
        <v>0.94871794871794868</v>
      </c>
      <c r="N594" s="9">
        <v>0</v>
      </c>
      <c r="O594" s="9">
        <v>117</v>
      </c>
      <c r="P594" s="9"/>
      <c r="Q594" s="9">
        <v>117</v>
      </c>
      <c r="R594" s="9"/>
      <c r="S594" s="9"/>
      <c r="T594" s="9"/>
      <c r="U594" s="55"/>
      <c r="V594" s="131">
        <f t="shared" si="48"/>
        <v>0.94871794871794868</v>
      </c>
      <c r="W594" s="125">
        <v>0.97150000000000003</v>
      </c>
      <c r="X594" s="14">
        <v>0.95730000000000004</v>
      </c>
      <c r="Y594" s="9">
        <v>109</v>
      </c>
      <c r="Z594" s="9">
        <v>110</v>
      </c>
      <c r="AA594" s="9">
        <v>112</v>
      </c>
      <c r="AB594" s="9">
        <v>112</v>
      </c>
      <c r="AC594" s="9">
        <v>112</v>
      </c>
      <c r="AD594" s="9">
        <v>111</v>
      </c>
      <c r="AE594" s="9" t="s">
        <v>1182</v>
      </c>
      <c r="AF594" s="26"/>
      <c r="AG594" s="56">
        <v>27.486699999999999</v>
      </c>
      <c r="AH594" s="9">
        <v>-82.565399999999997</v>
      </c>
      <c r="AI594" s="88"/>
      <c r="AJ594" s="88"/>
      <c r="AK594" s="88"/>
      <c r="AL594" s="88"/>
      <c r="AM594" s="88"/>
      <c r="AN594" s="88"/>
      <c r="AO594" s="88"/>
      <c r="AP594" s="88"/>
      <c r="AQ594" s="88"/>
      <c r="AR594" s="88"/>
      <c r="AS594" s="88"/>
      <c r="AT594" s="88"/>
      <c r="AU594" s="88"/>
      <c r="AV594" s="88"/>
      <c r="AW594" s="88"/>
      <c r="AX594" s="88"/>
      <c r="AY594" s="88"/>
      <c r="AZ594" s="88"/>
      <c r="BA594" s="88"/>
      <c r="BB594" s="88"/>
      <c r="BC594" s="88"/>
      <c r="BD594" s="88"/>
      <c r="BE594" s="88"/>
      <c r="BF594" s="88"/>
      <c r="BG594" s="88"/>
    </row>
    <row r="595" spans="1:59" x14ac:dyDescent="0.25">
      <c r="A595" s="25">
        <v>593</v>
      </c>
      <c r="B595" s="9" t="s">
        <v>1180</v>
      </c>
      <c r="C595" s="9" t="s">
        <v>3191</v>
      </c>
      <c r="D595" s="9" t="s">
        <v>2282</v>
      </c>
      <c r="E595" s="9" t="s">
        <v>1198</v>
      </c>
      <c r="F595" s="14" t="s">
        <v>2672</v>
      </c>
      <c r="G595" s="9" t="s">
        <v>10</v>
      </c>
      <c r="H595" s="9" t="s">
        <v>37</v>
      </c>
      <c r="I595" s="9">
        <v>1</v>
      </c>
      <c r="J595" s="9">
        <v>196</v>
      </c>
      <c r="K595" s="9">
        <f t="shared" si="45"/>
        <v>1176</v>
      </c>
      <c r="L595" s="9">
        <f t="shared" si="46"/>
        <v>1146</v>
      </c>
      <c r="M595" s="48">
        <v>0.97448979591836737</v>
      </c>
      <c r="N595" s="9">
        <v>0</v>
      </c>
      <c r="O595" s="9">
        <v>196</v>
      </c>
      <c r="P595" s="9"/>
      <c r="Q595" s="9">
        <v>196</v>
      </c>
      <c r="R595" s="9"/>
      <c r="S595" s="9"/>
      <c r="T595" s="9"/>
      <c r="U595" s="55"/>
      <c r="V595" s="131">
        <f t="shared" si="48"/>
        <v>0.97448979591836737</v>
      </c>
      <c r="W595" s="125">
        <v>0.97960000000000003</v>
      </c>
      <c r="X595" s="14">
        <v>0.95579999999999998</v>
      </c>
      <c r="Y595" s="9">
        <v>189</v>
      </c>
      <c r="Z595" s="9">
        <v>190</v>
      </c>
      <c r="AA595" s="9">
        <v>193</v>
      </c>
      <c r="AB595" s="9">
        <v>191</v>
      </c>
      <c r="AC595" s="9">
        <v>191</v>
      </c>
      <c r="AD595" s="9">
        <v>192</v>
      </c>
      <c r="AE595" s="9" t="s">
        <v>206</v>
      </c>
      <c r="AF595" s="26"/>
      <c r="AG595" s="56">
        <v>27.517299999999999</v>
      </c>
      <c r="AH595" s="9">
        <v>-82.5625</v>
      </c>
      <c r="AI595" s="88"/>
      <c r="AJ595" s="88"/>
      <c r="AK595" s="88"/>
      <c r="AL595" s="88"/>
      <c r="AM595" s="88"/>
      <c r="AN595" s="88"/>
      <c r="AO595" s="88"/>
      <c r="AP595" s="88"/>
      <c r="AQ595" s="88"/>
      <c r="AR595" s="88"/>
      <c r="AS595" s="88"/>
      <c r="AT595" s="88"/>
      <c r="AU595" s="88"/>
      <c r="AV595" s="88"/>
      <c r="AW595" s="88"/>
      <c r="AX595" s="88"/>
      <c r="AY595" s="88"/>
      <c r="AZ595" s="88"/>
      <c r="BA595" s="88"/>
      <c r="BB595" s="88"/>
      <c r="BC595" s="88"/>
      <c r="BD595" s="88"/>
      <c r="BE595" s="88"/>
      <c r="BF595" s="88"/>
      <c r="BG595" s="88"/>
    </row>
    <row r="596" spans="1:59" x14ac:dyDescent="0.25">
      <c r="A596" s="25">
        <v>594</v>
      </c>
      <c r="B596" s="9" t="s">
        <v>1180</v>
      </c>
      <c r="C596" s="9" t="s">
        <v>3191</v>
      </c>
      <c r="D596" s="9" t="s">
        <v>2282</v>
      </c>
      <c r="E596" s="9" t="s">
        <v>1200</v>
      </c>
      <c r="F596" s="14" t="s">
        <v>2661</v>
      </c>
      <c r="G596" s="9" t="s">
        <v>10</v>
      </c>
      <c r="H596" s="9" t="s">
        <v>37</v>
      </c>
      <c r="I596" s="9">
        <v>1</v>
      </c>
      <c r="J596" s="9">
        <v>49</v>
      </c>
      <c r="K596" s="9">
        <f t="shared" si="45"/>
        <v>294</v>
      </c>
      <c r="L596" s="9">
        <f t="shared" si="46"/>
        <v>272</v>
      </c>
      <c r="M596" s="48">
        <v>0.92517006802721091</v>
      </c>
      <c r="N596" s="9">
        <v>0</v>
      </c>
      <c r="O596" s="9">
        <v>49</v>
      </c>
      <c r="P596" s="9"/>
      <c r="Q596" s="9">
        <v>49</v>
      </c>
      <c r="R596" s="9"/>
      <c r="S596" s="9"/>
      <c r="T596" s="9"/>
      <c r="U596" s="55"/>
      <c r="V596" s="131">
        <f t="shared" si="48"/>
        <v>0.92517006802721091</v>
      </c>
      <c r="W596" s="125">
        <v>0.97619999999999996</v>
      </c>
      <c r="X596" s="14">
        <v>0.84350000000000003</v>
      </c>
      <c r="Y596" s="9">
        <v>45</v>
      </c>
      <c r="Z596" s="9">
        <v>45</v>
      </c>
      <c r="AA596" s="9">
        <v>45</v>
      </c>
      <c r="AB596" s="9">
        <v>48</v>
      </c>
      <c r="AC596" s="9">
        <v>45</v>
      </c>
      <c r="AD596" s="9">
        <v>44</v>
      </c>
      <c r="AE596" s="9" t="s">
        <v>715</v>
      </c>
      <c r="AF596" s="26">
        <v>46</v>
      </c>
      <c r="AG596" s="56">
        <v>27.536000000000001</v>
      </c>
      <c r="AH596" s="9">
        <v>-82.550799999999995</v>
      </c>
      <c r="AI596" s="88"/>
      <c r="AJ596" s="88"/>
      <c r="AK596" s="88"/>
      <c r="AL596" s="88"/>
      <c r="AM596" s="88"/>
      <c r="AN596" s="88"/>
      <c r="AO596" s="88"/>
      <c r="AP596" s="88"/>
      <c r="AQ596" s="88"/>
      <c r="AR596" s="88"/>
      <c r="AS596" s="88"/>
      <c r="AT596" s="88"/>
      <c r="AU596" s="88"/>
      <c r="AV596" s="88"/>
      <c r="AW596" s="88"/>
      <c r="AX596" s="88"/>
      <c r="AY596" s="88"/>
      <c r="AZ596" s="88"/>
      <c r="BA596" s="88"/>
      <c r="BB596" s="88"/>
      <c r="BC596" s="88"/>
      <c r="BD596" s="88"/>
      <c r="BE596" s="88"/>
      <c r="BF596" s="88"/>
      <c r="BG596" s="88"/>
    </row>
    <row r="597" spans="1:59" x14ac:dyDescent="0.25">
      <c r="A597" s="25">
        <v>701</v>
      </c>
      <c r="B597" s="9" t="s">
        <v>1180</v>
      </c>
      <c r="C597" s="9" t="s">
        <v>3191</v>
      </c>
      <c r="D597" s="9" t="s">
        <v>2282</v>
      </c>
      <c r="E597" s="9" t="s">
        <v>1201</v>
      </c>
      <c r="F597" s="14" t="s">
        <v>2916</v>
      </c>
      <c r="G597" s="9" t="s">
        <v>10</v>
      </c>
      <c r="H597" s="9" t="s">
        <v>37</v>
      </c>
      <c r="I597" s="9">
        <v>1</v>
      </c>
      <c r="J597" s="9">
        <v>178</v>
      </c>
      <c r="K597" s="9">
        <f t="shared" si="45"/>
        <v>1068</v>
      </c>
      <c r="L597" s="9">
        <f t="shared" si="46"/>
        <v>1051</v>
      </c>
      <c r="M597" s="48">
        <v>0.98408239700374533</v>
      </c>
      <c r="N597" s="9">
        <v>0</v>
      </c>
      <c r="O597" s="9">
        <v>178</v>
      </c>
      <c r="P597" s="9"/>
      <c r="Q597" s="9">
        <v>178</v>
      </c>
      <c r="R597" s="9"/>
      <c r="S597" s="9"/>
      <c r="T597" s="9"/>
      <c r="U597" s="55"/>
      <c r="V597" s="131">
        <f t="shared" si="48"/>
        <v>0.98408239700374533</v>
      </c>
      <c r="W597" s="125">
        <v>0.97850000000000004</v>
      </c>
      <c r="X597" s="14">
        <v>0.97940000000000005</v>
      </c>
      <c r="Y597" s="9">
        <v>175</v>
      </c>
      <c r="Z597" s="9">
        <v>177</v>
      </c>
      <c r="AA597" s="9">
        <v>173</v>
      </c>
      <c r="AB597" s="9">
        <v>175</v>
      </c>
      <c r="AC597" s="9">
        <v>176</v>
      </c>
      <c r="AD597" s="9">
        <v>175</v>
      </c>
      <c r="AE597" s="9" t="s">
        <v>120</v>
      </c>
      <c r="AF597" s="26"/>
      <c r="AG597" s="56">
        <v>27.487200000000001</v>
      </c>
      <c r="AH597" s="9">
        <v>-82.529899999999998</v>
      </c>
      <c r="AI597" s="88"/>
      <c r="AJ597" s="88"/>
      <c r="AK597" s="88"/>
      <c r="AL597" s="88"/>
      <c r="AM597" s="88"/>
      <c r="AN597" s="88"/>
      <c r="AO597" s="88"/>
      <c r="AP597" s="88"/>
      <c r="AQ597" s="88"/>
      <c r="AR597" s="88"/>
      <c r="AS597" s="88"/>
      <c r="AT597" s="88"/>
      <c r="AU597" s="88"/>
      <c r="AV597" s="88"/>
      <c r="AW597" s="88"/>
      <c r="AX597" s="88"/>
      <c r="AY597" s="88"/>
      <c r="AZ597" s="88"/>
      <c r="BA597" s="88"/>
      <c r="BB597" s="88"/>
      <c r="BC597" s="88"/>
      <c r="BD597" s="88"/>
      <c r="BE597" s="88"/>
      <c r="BF597" s="88"/>
      <c r="BG597" s="88"/>
    </row>
    <row r="598" spans="1:59" x14ac:dyDescent="0.25">
      <c r="A598" s="25">
        <v>717</v>
      </c>
      <c r="B598" s="9" t="s">
        <v>1180</v>
      </c>
      <c r="C598" s="9" t="s">
        <v>3191</v>
      </c>
      <c r="D598" s="9" t="s">
        <v>2282</v>
      </c>
      <c r="E598" s="9" t="s">
        <v>1202</v>
      </c>
      <c r="F598" s="14" t="s">
        <v>2665</v>
      </c>
      <c r="G598" s="9" t="s">
        <v>10</v>
      </c>
      <c r="H598" s="9" t="s">
        <v>37</v>
      </c>
      <c r="I598" s="9">
        <v>1</v>
      </c>
      <c r="J598" s="9">
        <v>43</v>
      </c>
      <c r="K598" s="9">
        <f t="shared" si="45"/>
        <v>258</v>
      </c>
      <c r="L598" s="9">
        <f t="shared" si="46"/>
        <v>249</v>
      </c>
      <c r="M598" s="48">
        <v>0.96511627906976749</v>
      </c>
      <c r="N598" s="9">
        <v>0</v>
      </c>
      <c r="O598" s="9">
        <v>43</v>
      </c>
      <c r="P598" s="9"/>
      <c r="Q598" s="9">
        <v>43</v>
      </c>
      <c r="R598" s="9"/>
      <c r="S598" s="9"/>
      <c r="T598" s="9"/>
      <c r="U598" s="55"/>
      <c r="V598" s="131">
        <f t="shared" si="48"/>
        <v>0.96511627906976749</v>
      </c>
      <c r="W598" s="125">
        <v>0.96899999999999997</v>
      </c>
      <c r="X598" s="14">
        <v>0.97670000000000001</v>
      </c>
      <c r="Y598" s="9">
        <v>42</v>
      </c>
      <c r="Z598" s="9">
        <v>40</v>
      </c>
      <c r="AA598" s="9">
        <v>41</v>
      </c>
      <c r="AB598" s="9">
        <v>41</v>
      </c>
      <c r="AC598" s="9">
        <v>42</v>
      </c>
      <c r="AD598" s="9">
        <v>43</v>
      </c>
      <c r="AE598" s="9" t="s">
        <v>575</v>
      </c>
      <c r="AF598" s="26">
        <v>19</v>
      </c>
      <c r="AG598" s="56">
        <v>27.528099999999998</v>
      </c>
      <c r="AH598" s="9">
        <v>-82.522900000000007</v>
      </c>
      <c r="AI598" s="88"/>
      <c r="AJ598" s="88"/>
      <c r="AK598" s="88"/>
      <c r="AL598" s="88"/>
      <c r="AM598" s="88"/>
      <c r="AN598" s="88"/>
      <c r="AO598" s="88"/>
      <c r="AP598" s="88"/>
      <c r="AQ598" s="88"/>
      <c r="AR598" s="88"/>
      <c r="AS598" s="88"/>
      <c r="AT598" s="88"/>
      <c r="AU598" s="88"/>
      <c r="AV598" s="88"/>
      <c r="AW598" s="88"/>
      <c r="AX598" s="88"/>
      <c r="AY598" s="88"/>
      <c r="AZ598" s="88"/>
      <c r="BA598" s="88"/>
      <c r="BB598" s="88"/>
      <c r="BC598" s="88"/>
      <c r="BD598" s="88"/>
      <c r="BE598" s="88"/>
      <c r="BF598" s="88"/>
      <c r="BG598" s="88"/>
    </row>
    <row r="599" spans="1:59" x14ac:dyDescent="0.25">
      <c r="A599" s="25">
        <v>728</v>
      </c>
      <c r="B599" s="9" t="s">
        <v>1180</v>
      </c>
      <c r="C599" s="9" t="s">
        <v>3191</v>
      </c>
      <c r="D599" s="9" t="s">
        <v>2282</v>
      </c>
      <c r="E599" s="9" t="s">
        <v>1203</v>
      </c>
      <c r="F599" s="14" t="s">
        <v>2885</v>
      </c>
      <c r="G599" s="9" t="s">
        <v>10</v>
      </c>
      <c r="H599" s="9" t="s">
        <v>37</v>
      </c>
      <c r="I599" s="9">
        <v>1</v>
      </c>
      <c r="J599" s="9">
        <v>264</v>
      </c>
      <c r="K599" s="9">
        <f t="shared" si="45"/>
        <v>1584</v>
      </c>
      <c r="L599" s="9">
        <f t="shared" si="46"/>
        <v>1552</v>
      </c>
      <c r="M599" s="48">
        <v>0.97979797979797978</v>
      </c>
      <c r="N599" s="9">
        <v>0</v>
      </c>
      <c r="O599" s="9">
        <v>264</v>
      </c>
      <c r="P599" s="9"/>
      <c r="Q599" s="9">
        <v>264</v>
      </c>
      <c r="R599" s="9"/>
      <c r="S599" s="9"/>
      <c r="T599" s="9"/>
      <c r="U599" s="55"/>
      <c r="V599" s="131">
        <f t="shared" si="48"/>
        <v>0.97979797979797978</v>
      </c>
      <c r="W599" s="125">
        <v>0.97350000000000003</v>
      </c>
      <c r="X599" s="14">
        <v>0.97289999999999999</v>
      </c>
      <c r="Y599" s="9">
        <v>261</v>
      </c>
      <c r="Z599" s="9">
        <v>257</v>
      </c>
      <c r="AA599" s="9">
        <v>258</v>
      </c>
      <c r="AB599" s="9">
        <v>261</v>
      </c>
      <c r="AC599" s="9">
        <v>257</v>
      </c>
      <c r="AD599" s="9">
        <v>258</v>
      </c>
      <c r="AE599" s="9" t="s">
        <v>50</v>
      </c>
      <c r="AF599" s="26"/>
      <c r="AG599" s="56">
        <v>27.444500000000001</v>
      </c>
      <c r="AH599" s="9">
        <v>-82.526700000000005</v>
      </c>
      <c r="AI599" s="88"/>
      <c r="AJ599" s="88"/>
      <c r="AK599" s="88"/>
      <c r="AL599" s="88"/>
      <c r="AM599" s="88"/>
      <c r="AN599" s="88"/>
      <c r="AO599" s="88"/>
      <c r="AP599" s="88"/>
      <c r="AQ599" s="88"/>
      <c r="AR599" s="88"/>
      <c r="AS599" s="88"/>
      <c r="AT599" s="88"/>
      <c r="AU599" s="88"/>
      <c r="AV599" s="88"/>
      <c r="AW599" s="88"/>
      <c r="AX599" s="88"/>
      <c r="AY599" s="88"/>
      <c r="AZ599" s="88"/>
      <c r="BA599" s="88"/>
      <c r="BB599" s="88"/>
      <c r="BC599" s="88"/>
      <c r="BD599" s="88"/>
      <c r="BE599" s="88"/>
      <c r="BF599" s="88"/>
      <c r="BG599" s="88"/>
    </row>
    <row r="600" spans="1:59" x14ac:dyDescent="0.25">
      <c r="A600" s="25">
        <v>1027</v>
      </c>
      <c r="B600" s="9" t="s">
        <v>1180</v>
      </c>
      <c r="C600" s="9" t="s">
        <v>3191</v>
      </c>
      <c r="D600" s="9" t="s">
        <v>2282</v>
      </c>
      <c r="E600" s="9" t="s">
        <v>1204</v>
      </c>
      <c r="F600" s="14" t="s">
        <v>2903</v>
      </c>
      <c r="G600" s="9" t="s">
        <v>10</v>
      </c>
      <c r="H600" s="9" t="s">
        <v>37</v>
      </c>
      <c r="I600" s="9">
        <v>1</v>
      </c>
      <c r="J600" s="9">
        <v>348</v>
      </c>
      <c r="K600" s="9">
        <f t="shared" si="45"/>
        <v>2088</v>
      </c>
      <c r="L600" s="9">
        <f t="shared" si="46"/>
        <v>1952</v>
      </c>
      <c r="M600" s="48">
        <v>0.93486590038314177</v>
      </c>
      <c r="N600" s="9">
        <v>0</v>
      </c>
      <c r="O600" s="9">
        <v>348</v>
      </c>
      <c r="P600" s="9"/>
      <c r="Q600" s="9">
        <v>348</v>
      </c>
      <c r="R600" s="9"/>
      <c r="S600" s="9"/>
      <c r="T600" s="9"/>
      <c r="U600" s="55"/>
      <c r="V600" s="131">
        <f t="shared" si="48"/>
        <v>0.93486590038314177</v>
      </c>
      <c r="W600" s="125">
        <v>0.93969999999999998</v>
      </c>
      <c r="X600" s="14">
        <v>0.95830000000000004</v>
      </c>
      <c r="Y600" s="9">
        <v>333</v>
      </c>
      <c r="Z600" s="9">
        <v>327</v>
      </c>
      <c r="AA600" s="9">
        <v>323</v>
      </c>
      <c r="AB600" s="9">
        <v>324</v>
      </c>
      <c r="AC600" s="9">
        <v>322</v>
      </c>
      <c r="AD600" s="9">
        <v>323</v>
      </c>
      <c r="AE600" s="9" t="s">
        <v>317</v>
      </c>
      <c r="AF600" s="26"/>
      <c r="AG600" s="56">
        <v>27.5457</v>
      </c>
      <c r="AH600" s="9">
        <v>-82.506100000000004</v>
      </c>
      <c r="AI600" s="88"/>
      <c r="AJ600" s="88"/>
      <c r="AK600" s="88"/>
      <c r="AL600" s="88"/>
      <c r="AM600" s="88"/>
      <c r="AN600" s="88"/>
      <c r="AO600" s="88"/>
      <c r="AP600" s="88"/>
      <c r="AQ600" s="88"/>
      <c r="AR600" s="88"/>
      <c r="AS600" s="88"/>
      <c r="AT600" s="88"/>
      <c r="AU600" s="88"/>
      <c r="AV600" s="88"/>
      <c r="AW600" s="88"/>
      <c r="AX600" s="88"/>
      <c r="AY600" s="88"/>
      <c r="AZ600" s="88"/>
      <c r="BA600" s="88"/>
      <c r="BB600" s="88"/>
      <c r="BC600" s="88"/>
      <c r="BD600" s="88"/>
      <c r="BE600" s="88"/>
      <c r="BF600" s="88"/>
      <c r="BG600" s="88"/>
    </row>
    <row r="601" spans="1:59" x14ac:dyDescent="0.25">
      <c r="A601" s="25">
        <v>1179</v>
      </c>
      <c r="B601" s="9" t="s">
        <v>1180</v>
      </c>
      <c r="C601" s="9" t="s">
        <v>3191</v>
      </c>
      <c r="D601" s="9" t="s">
        <v>2282</v>
      </c>
      <c r="E601" s="9" t="s">
        <v>1208</v>
      </c>
      <c r="F601" s="14" t="s">
        <v>2708</v>
      </c>
      <c r="G601" s="9" t="s">
        <v>10</v>
      </c>
      <c r="H601" s="9" t="s">
        <v>37</v>
      </c>
      <c r="I601" s="9">
        <v>1</v>
      </c>
      <c r="J601" s="9">
        <v>200</v>
      </c>
      <c r="K601" s="9">
        <f t="shared" si="45"/>
        <v>1200</v>
      </c>
      <c r="L601" s="9">
        <f t="shared" si="46"/>
        <v>1183</v>
      </c>
      <c r="M601" s="48">
        <v>0.98583333333333334</v>
      </c>
      <c r="N601" s="9">
        <v>0</v>
      </c>
      <c r="O601" s="9">
        <v>200</v>
      </c>
      <c r="P601" s="9"/>
      <c r="Q601" s="9">
        <v>200</v>
      </c>
      <c r="R601" s="9"/>
      <c r="S601" s="9"/>
      <c r="T601" s="9"/>
      <c r="U601" s="55"/>
      <c r="V601" s="131">
        <f t="shared" si="48"/>
        <v>0.98583333333333334</v>
      </c>
      <c r="W601" s="125">
        <v>0.98329999999999995</v>
      </c>
      <c r="X601" s="14">
        <v>0.9758</v>
      </c>
      <c r="Y601" s="9">
        <v>194</v>
      </c>
      <c r="Z601" s="9">
        <v>197</v>
      </c>
      <c r="AA601" s="9">
        <v>199</v>
      </c>
      <c r="AB601" s="9">
        <v>198</v>
      </c>
      <c r="AC601" s="9">
        <v>199</v>
      </c>
      <c r="AD601" s="9">
        <v>196</v>
      </c>
      <c r="AE601" s="9" t="s">
        <v>50</v>
      </c>
      <c r="AF601" s="26"/>
      <c r="AG601" s="56">
        <v>27.456299999999999</v>
      </c>
      <c r="AH601" s="9">
        <v>-82.612499999999997</v>
      </c>
      <c r="AI601" s="88"/>
      <c r="AJ601" s="88"/>
      <c r="AK601" s="88"/>
      <c r="AL601" s="88"/>
      <c r="AM601" s="88"/>
      <c r="AN601" s="88"/>
      <c r="AO601" s="88"/>
      <c r="AP601" s="88"/>
      <c r="AQ601" s="88"/>
      <c r="AR601" s="88"/>
      <c r="AS601" s="88"/>
      <c r="AT601" s="88"/>
      <c r="AU601" s="88"/>
      <c r="AV601" s="88"/>
      <c r="AW601" s="88"/>
      <c r="AX601" s="88"/>
      <c r="AY601" s="88"/>
      <c r="AZ601" s="88"/>
      <c r="BA601" s="88"/>
      <c r="BB601" s="88"/>
      <c r="BC601" s="88"/>
      <c r="BD601" s="88"/>
      <c r="BE601" s="88"/>
      <c r="BF601" s="88"/>
      <c r="BG601" s="88"/>
    </row>
    <row r="602" spans="1:59" x14ac:dyDescent="0.25">
      <c r="A602" s="25">
        <v>1561</v>
      </c>
      <c r="B602" s="9" t="s">
        <v>1180</v>
      </c>
      <c r="C602" s="9" t="s">
        <v>3191</v>
      </c>
      <c r="D602" s="9" t="s">
        <v>2282</v>
      </c>
      <c r="E602" s="9" t="s">
        <v>1207</v>
      </c>
      <c r="F602" s="14" t="s">
        <v>2653</v>
      </c>
      <c r="G602" s="9" t="s">
        <v>10</v>
      </c>
      <c r="H602" s="9" t="s">
        <v>37</v>
      </c>
      <c r="I602" s="9">
        <v>1</v>
      </c>
      <c r="J602" s="9">
        <v>25</v>
      </c>
      <c r="K602" s="9">
        <f t="shared" si="45"/>
        <v>150</v>
      </c>
      <c r="L602" s="9">
        <f t="shared" si="46"/>
        <v>145</v>
      </c>
      <c r="M602" s="48">
        <v>0.96666666666666667</v>
      </c>
      <c r="N602" s="9">
        <v>0</v>
      </c>
      <c r="O602" s="9">
        <v>25</v>
      </c>
      <c r="P602" s="9"/>
      <c r="Q602" s="9">
        <v>25</v>
      </c>
      <c r="R602" s="9"/>
      <c r="S602" s="9"/>
      <c r="T602" s="9"/>
      <c r="U602" s="55"/>
      <c r="V602" s="131">
        <f t="shared" si="48"/>
        <v>0.96666666666666667</v>
      </c>
      <c r="W602" s="125">
        <v>0.9667</v>
      </c>
      <c r="X602" s="14">
        <v>0.98</v>
      </c>
      <c r="Y602" s="9">
        <v>23</v>
      </c>
      <c r="Z602" s="9">
        <v>23</v>
      </c>
      <c r="AA602" s="9">
        <v>25</v>
      </c>
      <c r="AB602" s="9">
        <v>25</v>
      </c>
      <c r="AC602" s="9">
        <v>25</v>
      </c>
      <c r="AD602" s="9">
        <v>24</v>
      </c>
      <c r="AE602" s="9" t="s">
        <v>1182</v>
      </c>
      <c r="AF602" s="26"/>
      <c r="AG602" s="56">
        <v>27.489056000000001</v>
      </c>
      <c r="AH602" s="9">
        <v>-82.566972000000007</v>
      </c>
      <c r="AI602" s="88"/>
      <c r="AJ602" s="88"/>
      <c r="AK602" s="88"/>
      <c r="AL602" s="88"/>
      <c r="AM602" s="88"/>
      <c r="AN602" s="88"/>
      <c r="AO602" s="88"/>
      <c r="AP602" s="88"/>
      <c r="AQ602" s="88"/>
      <c r="AR602" s="88"/>
      <c r="AS602" s="88"/>
      <c r="AT602" s="88"/>
      <c r="AU602" s="88"/>
      <c r="AV602" s="88"/>
      <c r="AW602" s="88"/>
      <c r="AX602" s="88"/>
      <c r="AY602" s="88"/>
      <c r="AZ602" s="88"/>
      <c r="BA602" s="88"/>
      <c r="BB602" s="88"/>
      <c r="BC602" s="88"/>
      <c r="BD602" s="88"/>
      <c r="BE602" s="88"/>
      <c r="BF602" s="88"/>
      <c r="BG602" s="88"/>
    </row>
    <row r="603" spans="1:59" x14ac:dyDescent="0.25">
      <c r="A603" s="25">
        <v>913</v>
      </c>
      <c r="B603" s="9" t="s">
        <v>1180</v>
      </c>
      <c r="C603" s="9" t="s">
        <v>3191</v>
      </c>
      <c r="D603" s="9" t="s">
        <v>2282</v>
      </c>
      <c r="E603" s="9" t="s">
        <v>1205</v>
      </c>
      <c r="F603" s="14" t="s">
        <v>3020</v>
      </c>
      <c r="G603" s="9" t="s">
        <v>10</v>
      </c>
      <c r="H603" s="9" t="s">
        <v>37</v>
      </c>
      <c r="I603" s="9">
        <v>1</v>
      </c>
      <c r="J603" s="9">
        <v>4</v>
      </c>
      <c r="K603" s="9">
        <f t="shared" si="45"/>
        <v>0</v>
      </c>
      <c r="L603" s="9">
        <f t="shared" si="46"/>
        <v>0</v>
      </c>
      <c r="M603" s="42">
        <v>0</v>
      </c>
      <c r="N603" s="9">
        <v>0</v>
      </c>
      <c r="O603" s="9">
        <v>4</v>
      </c>
      <c r="P603" s="9"/>
      <c r="Q603" s="9">
        <v>4</v>
      </c>
      <c r="R603" s="9"/>
      <c r="S603" s="9"/>
      <c r="T603" s="9"/>
      <c r="U603" s="55"/>
      <c r="V603" s="131"/>
      <c r="W603" s="125"/>
      <c r="X603" s="14"/>
      <c r="Y603" s="9"/>
      <c r="Z603" s="9"/>
      <c r="AA603" s="9"/>
      <c r="AB603" s="9"/>
      <c r="AC603" s="9"/>
      <c r="AD603" s="9"/>
      <c r="AE603" s="9"/>
      <c r="AF603" s="26"/>
      <c r="AG603" s="56">
        <v>27.439299999999999</v>
      </c>
      <c r="AH603" s="9">
        <v>-82.554699999999997</v>
      </c>
      <c r="AI603" s="88"/>
      <c r="AJ603" s="88"/>
      <c r="AK603" s="88"/>
      <c r="AL603" s="88"/>
      <c r="AM603" s="88"/>
      <c r="AN603" s="88"/>
      <c r="AO603" s="88"/>
      <c r="AP603" s="88"/>
      <c r="AQ603" s="88"/>
      <c r="AR603" s="88"/>
      <c r="AS603" s="88"/>
      <c r="AT603" s="88"/>
      <c r="AU603" s="88"/>
      <c r="AV603" s="88"/>
      <c r="AW603" s="88"/>
      <c r="AX603" s="88"/>
      <c r="AY603" s="88"/>
      <c r="AZ603" s="88"/>
      <c r="BA603" s="88"/>
      <c r="BB603" s="88"/>
      <c r="BC603" s="88"/>
      <c r="BD603" s="88"/>
      <c r="BE603" s="88"/>
      <c r="BF603" s="88"/>
      <c r="BG603" s="88"/>
    </row>
    <row r="604" spans="1:59" x14ac:dyDescent="0.25">
      <c r="A604" s="25">
        <v>996</v>
      </c>
      <c r="B604" s="9" t="s">
        <v>1180</v>
      </c>
      <c r="C604" s="9" t="s">
        <v>3191</v>
      </c>
      <c r="D604" s="9" t="s">
        <v>2282</v>
      </c>
      <c r="E604" s="9" t="s">
        <v>1209</v>
      </c>
      <c r="F604" s="14" t="s">
        <v>2655</v>
      </c>
      <c r="G604" s="9" t="s">
        <v>10</v>
      </c>
      <c r="H604" s="9" t="s">
        <v>37</v>
      </c>
      <c r="I604" s="9">
        <v>1</v>
      </c>
      <c r="J604" s="9">
        <v>270</v>
      </c>
      <c r="K604" s="9">
        <f t="shared" si="45"/>
        <v>1620</v>
      </c>
      <c r="L604" s="9">
        <f t="shared" si="46"/>
        <v>1595</v>
      </c>
      <c r="M604" s="48">
        <v>0.98456790123456794</v>
      </c>
      <c r="N604" s="9">
        <v>0</v>
      </c>
      <c r="O604" s="9">
        <v>270</v>
      </c>
      <c r="P604" s="9"/>
      <c r="Q604" s="9">
        <v>270</v>
      </c>
      <c r="R604" s="9"/>
      <c r="S604" s="9"/>
      <c r="T604" s="9"/>
      <c r="U604" s="55"/>
      <c r="V604" s="131">
        <f>(Y604+Z604+AA604+AB604+AC604+AD604)/(J604*COUNTA(Y604,Z604,AA604,AB604,AC604,AD604))</f>
        <v>0.98456790123456794</v>
      </c>
      <c r="W604" s="125">
        <v>0.97529999999999994</v>
      </c>
      <c r="X604" s="14">
        <v>0.94379999999999997</v>
      </c>
      <c r="Y604" s="9">
        <v>264</v>
      </c>
      <c r="Z604" s="9">
        <v>267</v>
      </c>
      <c r="AA604" s="9">
        <v>269</v>
      </c>
      <c r="AB604" s="9">
        <v>267</v>
      </c>
      <c r="AC604" s="9">
        <v>264</v>
      </c>
      <c r="AD604" s="9">
        <v>264</v>
      </c>
      <c r="AE604" s="9" t="s">
        <v>1210</v>
      </c>
      <c r="AF604" s="26"/>
      <c r="AG604" s="56">
        <v>27.491700000000002</v>
      </c>
      <c r="AH604" s="9">
        <v>-82.494200000000006</v>
      </c>
      <c r="AI604" s="88"/>
      <c r="AJ604" s="88"/>
      <c r="AK604" s="88"/>
      <c r="AL604" s="88"/>
      <c r="AM604" s="88"/>
      <c r="AN604" s="88"/>
      <c r="AO604" s="88"/>
      <c r="AP604" s="88"/>
      <c r="AQ604" s="88"/>
      <c r="AR604" s="88"/>
      <c r="AS604" s="88"/>
      <c r="AT604" s="88"/>
      <c r="AU604" s="88"/>
      <c r="AV604" s="88"/>
      <c r="AW604" s="88"/>
      <c r="AX604" s="88"/>
      <c r="AY604" s="88"/>
      <c r="AZ604" s="88"/>
      <c r="BA604" s="88"/>
      <c r="BB604" s="88"/>
      <c r="BC604" s="88"/>
      <c r="BD604" s="88"/>
      <c r="BE604" s="88"/>
      <c r="BF604" s="88"/>
      <c r="BG604" s="88"/>
    </row>
    <row r="605" spans="1:59" x14ac:dyDescent="0.25">
      <c r="A605" s="25">
        <v>499</v>
      </c>
      <c r="B605" s="9" t="s">
        <v>1180</v>
      </c>
      <c r="C605" s="9" t="s">
        <v>3192</v>
      </c>
      <c r="D605" s="9" t="s">
        <v>2288</v>
      </c>
      <c r="E605" s="9" t="s">
        <v>1191</v>
      </c>
      <c r="F605" s="14" t="s">
        <v>2818</v>
      </c>
      <c r="G605" s="9" t="s">
        <v>499</v>
      </c>
      <c r="H605" s="9" t="s">
        <v>37</v>
      </c>
      <c r="I605" s="9">
        <v>1</v>
      </c>
      <c r="J605" s="9">
        <v>40</v>
      </c>
      <c r="K605" s="9">
        <f t="shared" si="45"/>
        <v>240</v>
      </c>
      <c r="L605" s="9">
        <f t="shared" si="46"/>
        <v>230</v>
      </c>
      <c r="M605" s="48">
        <v>0.95833333333333337</v>
      </c>
      <c r="N605" s="9">
        <v>0</v>
      </c>
      <c r="O605" s="9">
        <v>40</v>
      </c>
      <c r="P605" s="9"/>
      <c r="Q605" s="9">
        <v>24</v>
      </c>
      <c r="R605" s="9">
        <v>16</v>
      </c>
      <c r="S605" s="9"/>
      <c r="T605" s="9"/>
      <c r="U605" s="55"/>
      <c r="V605" s="131">
        <f>(Y605+Z605+AA605+AB605+AC605+AD605)/(J605*COUNTA(Y605,Z605,AA605,AB605,AC605,AD605))</f>
        <v>0.95833333333333337</v>
      </c>
      <c r="W605" s="125">
        <v>0.98329999999999995</v>
      </c>
      <c r="X605" s="14">
        <v>0.94169999999999998</v>
      </c>
      <c r="Y605" s="9">
        <v>40</v>
      </c>
      <c r="Z605" s="9">
        <v>40</v>
      </c>
      <c r="AA605" s="9">
        <v>39</v>
      </c>
      <c r="AB605" s="9">
        <v>37</v>
      </c>
      <c r="AC605" s="9">
        <v>38</v>
      </c>
      <c r="AD605" s="9">
        <v>36</v>
      </c>
      <c r="AE605" s="9" t="s">
        <v>120</v>
      </c>
      <c r="AF605" s="26"/>
      <c r="AG605" s="56">
        <v>27.4861</v>
      </c>
      <c r="AH605" s="9">
        <v>-82.542900000000003</v>
      </c>
      <c r="AI605" s="88"/>
      <c r="AJ605" s="88"/>
      <c r="AK605" s="88"/>
      <c r="AL605" s="88"/>
      <c r="AM605" s="88"/>
      <c r="AN605" s="88"/>
      <c r="AO605" s="88"/>
      <c r="AP605" s="88"/>
      <c r="AQ605" s="88"/>
      <c r="AR605" s="88"/>
      <c r="AS605" s="88"/>
      <c r="AT605" s="88"/>
      <c r="AU605" s="88"/>
      <c r="AV605" s="88"/>
      <c r="AW605" s="88"/>
      <c r="AX605" s="88"/>
      <c r="AY605" s="88"/>
      <c r="AZ605" s="88"/>
      <c r="BA605" s="88"/>
      <c r="BB605" s="88"/>
      <c r="BC605" s="88"/>
      <c r="BD605" s="88"/>
      <c r="BE605" s="88"/>
      <c r="BF605" s="88"/>
      <c r="BG605" s="88"/>
    </row>
    <row r="606" spans="1:59" ht="13.8" thickBot="1" x14ac:dyDescent="0.3">
      <c r="A606" s="40">
        <v>559</v>
      </c>
      <c r="B606" s="34" t="s">
        <v>1180</v>
      </c>
      <c r="C606" s="9" t="s">
        <v>3192</v>
      </c>
      <c r="D606" s="9" t="s">
        <v>2288</v>
      </c>
      <c r="E606" s="34" t="s">
        <v>1196</v>
      </c>
      <c r="F606" s="17" t="s">
        <v>2819</v>
      </c>
      <c r="G606" s="34" t="s">
        <v>499</v>
      </c>
      <c r="H606" s="34" t="s">
        <v>37</v>
      </c>
      <c r="I606" s="34">
        <v>1</v>
      </c>
      <c r="J606" s="34">
        <v>168</v>
      </c>
      <c r="K606" s="34">
        <f t="shared" si="45"/>
        <v>1008</v>
      </c>
      <c r="L606" s="34">
        <f t="shared" si="46"/>
        <v>996</v>
      </c>
      <c r="M606" s="79">
        <v>0.98809523809523814</v>
      </c>
      <c r="N606" s="34">
        <v>0</v>
      </c>
      <c r="O606" s="34">
        <v>168</v>
      </c>
      <c r="P606" s="34"/>
      <c r="Q606" s="34">
        <v>134</v>
      </c>
      <c r="R606" s="34">
        <v>34</v>
      </c>
      <c r="S606" s="34"/>
      <c r="T606" s="34"/>
      <c r="U606" s="112"/>
      <c r="V606" s="132">
        <f>(Y606+Z606+AA606+AB606+AC606+AD606)/(J606*COUNTA(Y606,Z606,AA606,AB606,AC606,AD606))</f>
        <v>0.98809523809523814</v>
      </c>
      <c r="W606" s="126">
        <v>0.96630000000000005</v>
      </c>
      <c r="X606" s="17">
        <v>0.97619999999999996</v>
      </c>
      <c r="Y606" s="34">
        <v>165</v>
      </c>
      <c r="Z606" s="34">
        <v>166</v>
      </c>
      <c r="AA606" s="34">
        <v>168</v>
      </c>
      <c r="AB606" s="34">
        <v>166</v>
      </c>
      <c r="AC606" s="34">
        <v>164</v>
      </c>
      <c r="AD606" s="34">
        <v>167</v>
      </c>
      <c r="AE606" s="34" t="s">
        <v>958</v>
      </c>
      <c r="AF606" s="41"/>
      <c r="AG606" s="56">
        <v>27.528600000000001</v>
      </c>
      <c r="AH606" s="9">
        <v>-82.528199999999998</v>
      </c>
      <c r="AI606" s="88"/>
      <c r="AJ606" s="88"/>
      <c r="AK606" s="88"/>
      <c r="AL606" s="88"/>
      <c r="AM606" s="88"/>
      <c r="AN606" s="88"/>
      <c r="AO606" s="88"/>
      <c r="AP606" s="88"/>
      <c r="AQ606" s="88"/>
      <c r="AR606" s="88"/>
      <c r="AS606" s="88"/>
      <c r="AT606" s="88"/>
      <c r="AU606" s="88"/>
      <c r="AV606" s="88"/>
      <c r="AW606" s="88"/>
      <c r="AX606" s="88"/>
      <c r="AY606" s="88"/>
      <c r="AZ606" s="88"/>
      <c r="BA606" s="88"/>
      <c r="BB606" s="88"/>
      <c r="BC606" s="88"/>
      <c r="BD606" s="88"/>
      <c r="BE606" s="88"/>
      <c r="BF606" s="88"/>
      <c r="BG606" s="88"/>
    </row>
    <row r="607" spans="1:59" ht="13.8" thickTop="1" x14ac:dyDescent="0.25">
      <c r="A607" s="103">
        <v>497</v>
      </c>
      <c r="B607" s="89" t="s">
        <v>1211</v>
      </c>
      <c r="C607" s="9" t="s">
        <v>3194</v>
      </c>
      <c r="D607" s="9" t="s">
        <v>2280</v>
      </c>
      <c r="E607" s="89" t="s">
        <v>1222</v>
      </c>
      <c r="F607" s="90" t="s">
        <v>2649</v>
      </c>
      <c r="G607" s="89" t="s">
        <v>9</v>
      </c>
      <c r="H607" s="89" t="s">
        <v>37</v>
      </c>
      <c r="I607" s="89">
        <v>1</v>
      </c>
      <c r="J607" s="89">
        <v>64</v>
      </c>
      <c r="K607" s="89">
        <f t="shared" si="45"/>
        <v>384</v>
      </c>
      <c r="L607" s="89">
        <f t="shared" si="46"/>
        <v>371</v>
      </c>
      <c r="M607" s="91">
        <v>0.96614583333333337</v>
      </c>
      <c r="N607" s="89">
        <v>0</v>
      </c>
      <c r="O607" s="89">
        <v>64</v>
      </c>
      <c r="P607" s="89">
        <v>52</v>
      </c>
      <c r="Q607" s="89">
        <v>12</v>
      </c>
      <c r="R607" s="89"/>
      <c r="S607" s="89"/>
      <c r="T607" s="89"/>
      <c r="U607" s="119"/>
      <c r="V607" s="133">
        <f>(Y607+Z607+AA607+AB607+AC607+AD607)/(J607*COUNTA(Y607,Z607,AA607,AB607,AC607,AD607))</f>
        <v>0.96614583333333337</v>
      </c>
      <c r="W607" s="127">
        <v>0.94530000000000003</v>
      </c>
      <c r="X607" s="90">
        <v>0.91669999999999996</v>
      </c>
      <c r="Y607" s="89">
        <v>62</v>
      </c>
      <c r="Z607" s="89">
        <v>63</v>
      </c>
      <c r="AA607" s="89">
        <v>62</v>
      </c>
      <c r="AB607" s="89">
        <v>60</v>
      </c>
      <c r="AC607" s="89">
        <v>61</v>
      </c>
      <c r="AD607" s="89">
        <v>63</v>
      </c>
      <c r="AE607" s="89" t="s">
        <v>1223</v>
      </c>
      <c r="AF607" s="104"/>
      <c r="AG607" s="56">
        <v>29.177299999999999</v>
      </c>
      <c r="AH607" s="9">
        <v>-82.1631</v>
      </c>
      <c r="AI607" s="88"/>
      <c r="AJ607" s="88"/>
      <c r="AK607" s="88"/>
      <c r="AL607" s="88"/>
      <c r="AM607" s="88"/>
      <c r="AN607" s="88"/>
      <c r="AO607" s="88"/>
      <c r="AP607" s="88"/>
      <c r="AQ607" s="88"/>
      <c r="AR607" s="88"/>
      <c r="AS607" s="88"/>
      <c r="AT607" s="88"/>
      <c r="AU607" s="88"/>
      <c r="AV607" s="88"/>
      <c r="AW607" s="88"/>
      <c r="AX607" s="88"/>
      <c r="AY607" s="88"/>
      <c r="AZ607" s="88"/>
      <c r="BA607" s="88"/>
      <c r="BB607" s="88"/>
      <c r="BC607" s="88"/>
      <c r="BD607" s="88"/>
      <c r="BE607" s="88"/>
      <c r="BF607" s="88"/>
      <c r="BG607" s="88"/>
    </row>
    <row r="608" spans="1:59" x14ac:dyDescent="0.25">
      <c r="A608" s="25">
        <v>1182</v>
      </c>
      <c r="B608" s="9" t="s">
        <v>1211</v>
      </c>
      <c r="C608" s="9" t="s">
        <v>3194</v>
      </c>
      <c r="D608" s="9" t="s">
        <v>2280</v>
      </c>
      <c r="E608" s="9" t="s">
        <v>1224</v>
      </c>
      <c r="F608" s="14" t="s">
        <v>2740</v>
      </c>
      <c r="G608" s="9" t="s">
        <v>9</v>
      </c>
      <c r="H608" s="9" t="s">
        <v>37</v>
      </c>
      <c r="I608" s="9">
        <v>1</v>
      </c>
      <c r="J608" s="9">
        <v>144</v>
      </c>
      <c r="K608" s="9">
        <f t="shared" si="45"/>
        <v>720</v>
      </c>
      <c r="L608" s="9">
        <f t="shared" si="46"/>
        <v>706</v>
      </c>
      <c r="M608" s="48">
        <v>0.98055555555555551</v>
      </c>
      <c r="N608" s="9">
        <v>0</v>
      </c>
      <c r="O608" s="9">
        <v>144</v>
      </c>
      <c r="P608" s="9">
        <v>116</v>
      </c>
      <c r="Q608" s="9">
        <v>28</v>
      </c>
      <c r="R608" s="9"/>
      <c r="S608" s="9"/>
      <c r="T608" s="9"/>
      <c r="U608" s="55"/>
      <c r="V608" s="131">
        <f>(Y608+Z608+AA608+AB608+AC608+AD608)/(J608*COUNTA(Y608,Z608,AA608,AB608,AC608,AD608))</f>
        <v>0.98055555555555551</v>
      </c>
      <c r="W608" s="125">
        <v>0.96760000000000002</v>
      </c>
      <c r="X608" s="14">
        <v>0.9456</v>
      </c>
      <c r="Y608" s="9">
        <v>141</v>
      </c>
      <c r="Z608" s="9">
        <v>142</v>
      </c>
      <c r="AA608" s="9">
        <v>142</v>
      </c>
      <c r="AB608" s="9">
        <v>140</v>
      </c>
      <c r="AC608" s="9"/>
      <c r="AD608" s="9">
        <v>141</v>
      </c>
      <c r="AE608" s="9" t="s">
        <v>1223</v>
      </c>
      <c r="AF608" s="26"/>
      <c r="AG608" s="56">
        <v>29.177299999999999</v>
      </c>
      <c r="AH608" s="9">
        <v>-82.1631</v>
      </c>
      <c r="AI608" s="88"/>
      <c r="AJ608" s="88"/>
      <c r="AK608" s="88"/>
      <c r="AL608" s="88"/>
      <c r="AM608" s="88"/>
      <c r="AN608" s="88"/>
      <c r="AO608" s="88"/>
      <c r="AP608" s="88"/>
      <c r="AQ608" s="88"/>
      <c r="AR608" s="88"/>
      <c r="AS608" s="88"/>
      <c r="AT608" s="88"/>
      <c r="AU608" s="88"/>
      <c r="AV608" s="88"/>
      <c r="AW608" s="88"/>
      <c r="AX608" s="88"/>
      <c r="AY608" s="88"/>
      <c r="AZ608" s="88"/>
      <c r="BA608" s="88"/>
      <c r="BB608" s="88"/>
      <c r="BC608" s="88"/>
      <c r="BD608" s="88"/>
      <c r="BE608" s="88"/>
      <c r="BF608" s="88"/>
      <c r="BG608" s="88"/>
    </row>
    <row r="609" spans="1:59" x14ac:dyDescent="0.25">
      <c r="A609" s="25">
        <v>2960</v>
      </c>
      <c r="B609" s="9" t="s">
        <v>1211</v>
      </c>
      <c r="C609" s="9" t="s">
        <v>3198</v>
      </c>
      <c r="D609" s="9" t="s">
        <v>2281</v>
      </c>
      <c r="E609" s="9" t="s">
        <v>1232</v>
      </c>
      <c r="F609" s="14" t="s">
        <v>2654</v>
      </c>
      <c r="G609" s="9" t="s">
        <v>9</v>
      </c>
      <c r="H609" s="9" t="s">
        <v>42</v>
      </c>
      <c r="I609" s="9">
        <v>1</v>
      </c>
      <c r="J609" s="9">
        <v>90</v>
      </c>
      <c r="K609" s="9">
        <f t="shared" si="45"/>
        <v>0</v>
      </c>
      <c r="L609" s="9">
        <f t="shared" si="46"/>
        <v>0</v>
      </c>
      <c r="M609" s="42">
        <v>0</v>
      </c>
      <c r="N609" s="9"/>
      <c r="O609" s="9">
        <v>90</v>
      </c>
      <c r="P609" s="9">
        <v>72</v>
      </c>
      <c r="Q609" s="9">
        <v>18</v>
      </c>
      <c r="R609" s="9"/>
      <c r="S609" s="9"/>
      <c r="T609" s="9">
        <v>5</v>
      </c>
      <c r="U609" s="55"/>
      <c r="V609" s="131"/>
      <c r="W609" s="125"/>
      <c r="X609" s="14"/>
      <c r="Y609" s="9"/>
      <c r="Z609" s="9"/>
      <c r="AA609" s="9"/>
      <c r="AB609" s="9"/>
      <c r="AC609" s="9"/>
      <c r="AD609" s="9"/>
      <c r="AE609" s="9"/>
      <c r="AF609" s="26"/>
      <c r="AG609" s="56">
        <v>29.190386</v>
      </c>
      <c r="AH609" s="9">
        <v>-82.105839000000003</v>
      </c>
      <c r="AI609" s="88"/>
      <c r="AJ609" s="88"/>
      <c r="AK609" s="88"/>
      <c r="AL609" s="88"/>
      <c r="AM609" s="88"/>
      <c r="AN609" s="88"/>
      <c r="AO609" s="88"/>
      <c r="AP609" s="88"/>
      <c r="AQ609" s="88"/>
      <c r="AR609" s="88"/>
      <c r="AS609" s="88"/>
      <c r="AT609" s="88"/>
      <c r="AU609" s="88"/>
      <c r="AV609" s="88"/>
      <c r="AW609" s="88"/>
      <c r="AX609" s="88"/>
      <c r="AY609" s="88"/>
      <c r="AZ609" s="88"/>
      <c r="BA609" s="88"/>
      <c r="BB609" s="88"/>
      <c r="BC609" s="88"/>
      <c r="BD609" s="88"/>
      <c r="BE609" s="88"/>
      <c r="BF609" s="88"/>
      <c r="BG609" s="88"/>
    </row>
    <row r="610" spans="1:59" x14ac:dyDescent="0.25">
      <c r="A610" s="25">
        <v>2734</v>
      </c>
      <c r="B610" s="9" t="s">
        <v>1211</v>
      </c>
      <c r="C610" s="9" t="s">
        <v>3195</v>
      </c>
      <c r="D610" s="9" t="s">
        <v>2282</v>
      </c>
      <c r="E610" s="9" t="s">
        <v>1212</v>
      </c>
      <c r="F610" s="14" t="s">
        <v>2919</v>
      </c>
      <c r="G610" s="9" t="s">
        <v>10</v>
      </c>
      <c r="H610" s="9" t="s">
        <v>37</v>
      </c>
      <c r="I610" s="9">
        <v>1</v>
      </c>
      <c r="J610" s="9">
        <v>160</v>
      </c>
      <c r="K610" s="9">
        <f t="shared" si="45"/>
        <v>960</v>
      </c>
      <c r="L610" s="9">
        <f t="shared" si="46"/>
        <v>902</v>
      </c>
      <c r="M610" s="48">
        <v>0.93958333333333333</v>
      </c>
      <c r="N610" s="9">
        <v>0</v>
      </c>
      <c r="O610" s="9">
        <v>160</v>
      </c>
      <c r="P610" s="9"/>
      <c r="Q610" s="9">
        <v>160</v>
      </c>
      <c r="R610" s="9"/>
      <c r="S610" s="9"/>
      <c r="T610" s="9">
        <v>16</v>
      </c>
      <c r="U610" s="55"/>
      <c r="V610" s="131">
        <f t="shared" ref="V610:V622" si="49">(Y610+Z610+AA610+AB610+AC610+AD610)/(J610*COUNTA(Y610,Z610,AA610,AB610,AC610,AD610))</f>
        <v>0.93958333333333333</v>
      </c>
      <c r="W610" s="125">
        <v>0.90939999999999999</v>
      </c>
      <c r="X610" s="14"/>
      <c r="Y610" s="9">
        <v>144</v>
      </c>
      <c r="Z610" s="9">
        <v>152</v>
      </c>
      <c r="AA610" s="9">
        <v>151</v>
      </c>
      <c r="AB610" s="9">
        <v>151</v>
      </c>
      <c r="AC610" s="9">
        <v>152</v>
      </c>
      <c r="AD610" s="9">
        <v>152</v>
      </c>
      <c r="AE610" s="9" t="s">
        <v>39</v>
      </c>
      <c r="AF610" s="26">
        <v>145</v>
      </c>
      <c r="AG610" s="56">
        <v>29.194327000000001</v>
      </c>
      <c r="AH610" s="9">
        <v>-82.098147999999995</v>
      </c>
      <c r="AI610" s="88"/>
      <c r="AJ610" s="88"/>
      <c r="AK610" s="88"/>
      <c r="AL610" s="88"/>
      <c r="AM610" s="88"/>
      <c r="AN610" s="88"/>
      <c r="AO610" s="88"/>
      <c r="AP610" s="88"/>
      <c r="AQ610" s="88"/>
      <c r="AR610" s="88"/>
      <c r="AS610" s="88"/>
      <c r="AT610" s="88"/>
      <c r="AU610" s="88"/>
      <c r="AV610" s="88"/>
      <c r="AW610" s="88"/>
      <c r="AX610" s="88"/>
      <c r="AY610" s="88"/>
      <c r="AZ610" s="88"/>
      <c r="BA610" s="88"/>
      <c r="BB610" s="88"/>
      <c r="BC610" s="88"/>
      <c r="BD610" s="88"/>
      <c r="BE610" s="88"/>
      <c r="BF610" s="88"/>
      <c r="BG610" s="88"/>
    </row>
    <row r="611" spans="1:59" x14ac:dyDescent="0.25">
      <c r="A611" s="25">
        <v>305</v>
      </c>
      <c r="B611" s="9" t="s">
        <v>1211</v>
      </c>
      <c r="C611" s="9" t="s">
        <v>3195</v>
      </c>
      <c r="D611" s="9" t="s">
        <v>2282</v>
      </c>
      <c r="E611" s="9" t="s">
        <v>1215</v>
      </c>
      <c r="F611" s="14" t="s">
        <v>2663</v>
      </c>
      <c r="G611" s="9" t="s">
        <v>10</v>
      </c>
      <c r="H611" s="9" t="s">
        <v>37</v>
      </c>
      <c r="I611" s="9">
        <v>1</v>
      </c>
      <c r="J611" s="9">
        <v>131</v>
      </c>
      <c r="K611" s="9">
        <f t="shared" si="45"/>
        <v>786</v>
      </c>
      <c r="L611" s="9">
        <f t="shared" si="46"/>
        <v>746</v>
      </c>
      <c r="M611" s="48">
        <v>0.94910941475826971</v>
      </c>
      <c r="N611" s="9">
        <v>0</v>
      </c>
      <c r="O611" s="9">
        <v>131</v>
      </c>
      <c r="P611" s="9"/>
      <c r="Q611" s="9">
        <v>131</v>
      </c>
      <c r="R611" s="9"/>
      <c r="S611" s="9"/>
      <c r="T611" s="9"/>
      <c r="U611" s="55"/>
      <c r="V611" s="131">
        <f t="shared" si="49"/>
        <v>0.94910941475826971</v>
      </c>
      <c r="W611" s="125">
        <v>0.9415</v>
      </c>
      <c r="X611" s="14">
        <v>0.92369999999999997</v>
      </c>
      <c r="Y611" s="9">
        <v>124</v>
      </c>
      <c r="Z611" s="9">
        <v>123</v>
      </c>
      <c r="AA611" s="9">
        <v>124</v>
      </c>
      <c r="AB611" s="9">
        <v>126</v>
      </c>
      <c r="AC611" s="9">
        <v>125</v>
      </c>
      <c r="AD611" s="9">
        <v>124</v>
      </c>
      <c r="AE611" s="9" t="s">
        <v>1214</v>
      </c>
      <c r="AF611" s="26"/>
      <c r="AG611" s="56">
        <v>29.177600000000002</v>
      </c>
      <c r="AH611" s="9">
        <v>-82.165899999999993</v>
      </c>
      <c r="AI611" s="88"/>
      <c r="AJ611" s="88"/>
      <c r="AK611" s="88"/>
      <c r="AL611" s="88"/>
      <c r="AM611" s="88"/>
      <c r="AN611" s="88"/>
      <c r="AO611" s="88"/>
      <c r="AP611" s="88"/>
      <c r="AQ611" s="88"/>
      <c r="AR611" s="88"/>
      <c r="AS611" s="88"/>
      <c r="AT611" s="88"/>
      <c r="AU611" s="88"/>
      <c r="AV611" s="88"/>
      <c r="AW611" s="88"/>
      <c r="AX611" s="88"/>
      <c r="AY611" s="88"/>
      <c r="AZ611" s="88"/>
      <c r="BA611" s="88"/>
      <c r="BB611" s="88"/>
      <c r="BC611" s="88"/>
      <c r="BD611" s="88"/>
      <c r="BE611" s="88"/>
      <c r="BF611" s="88"/>
      <c r="BG611" s="88"/>
    </row>
    <row r="612" spans="1:59" x14ac:dyDescent="0.25">
      <c r="A612" s="25">
        <v>2885</v>
      </c>
      <c r="B612" s="9" t="s">
        <v>1211</v>
      </c>
      <c r="C612" s="9" t="s">
        <v>3195</v>
      </c>
      <c r="D612" s="9" t="s">
        <v>2282</v>
      </c>
      <c r="E612" s="9" t="s">
        <v>1217</v>
      </c>
      <c r="F612" s="14" t="s">
        <v>2877</v>
      </c>
      <c r="G612" s="9" t="s">
        <v>10</v>
      </c>
      <c r="H612" s="9" t="s">
        <v>37</v>
      </c>
      <c r="I612" s="9">
        <v>1</v>
      </c>
      <c r="J612" s="9">
        <v>96</v>
      </c>
      <c r="K612" s="9">
        <f t="shared" si="45"/>
        <v>576</v>
      </c>
      <c r="L612" s="9">
        <f t="shared" si="46"/>
        <v>544</v>
      </c>
      <c r="M612" s="48">
        <v>0.94444444444444442</v>
      </c>
      <c r="N612" s="9"/>
      <c r="O612" s="9">
        <v>96</v>
      </c>
      <c r="P612" s="9"/>
      <c r="Q612" s="9">
        <v>96</v>
      </c>
      <c r="R612" s="9"/>
      <c r="S612" s="9"/>
      <c r="T612" s="9">
        <v>5</v>
      </c>
      <c r="U612" s="55"/>
      <c r="V612" s="131">
        <f t="shared" si="49"/>
        <v>0.94444444444444442</v>
      </c>
      <c r="W612" s="125"/>
      <c r="X612" s="14"/>
      <c r="Y612" s="9">
        <v>89</v>
      </c>
      <c r="Z612" s="9">
        <v>90</v>
      </c>
      <c r="AA612" s="9">
        <v>90</v>
      </c>
      <c r="AB612" s="9">
        <v>90</v>
      </c>
      <c r="AC612" s="9">
        <v>91</v>
      </c>
      <c r="AD612" s="9">
        <v>94</v>
      </c>
      <c r="AE612" s="9" t="s">
        <v>39</v>
      </c>
      <c r="AF612" s="26">
        <v>94</v>
      </c>
      <c r="AG612" s="56">
        <v>29.190491999999999</v>
      </c>
      <c r="AH612" s="9">
        <v>-82.107693999999995</v>
      </c>
      <c r="AI612" s="88"/>
      <c r="AJ612" s="88"/>
      <c r="AK612" s="88"/>
      <c r="AL612" s="88"/>
      <c r="AM612" s="88"/>
      <c r="AN612" s="88"/>
      <c r="AO612" s="88"/>
      <c r="AP612" s="88"/>
      <c r="AQ612" s="88"/>
      <c r="AR612" s="88"/>
      <c r="AS612" s="88"/>
      <c r="AT612" s="88"/>
      <c r="AU612" s="88"/>
      <c r="AV612" s="88"/>
      <c r="AW612" s="88"/>
      <c r="AX612" s="88"/>
      <c r="AY612" s="88"/>
      <c r="AZ612" s="88"/>
      <c r="BA612" s="88"/>
      <c r="BB612" s="88"/>
      <c r="BC612" s="88"/>
      <c r="BD612" s="88"/>
      <c r="BE612" s="88"/>
      <c r="BF612" s="88"/>
      <c r="BG612" s="88"/>
    </row>
    <row r="613" spans="1:59" x14ac:dyDescent="0.25">
      <c r="A613" s="25">
        <v>452</v>
      </c>
      <c r="B613" s="9" t="s">
        <v>1211</v>
      </c>
      <c r="C613" s="9" t="s">
        <v>3195</v>
      </c>
      <c r="D613" s="9" t="s">
        <v>2282</v>
      </c>
      <c r="E613" s="9" t="s">
        <v>1218</v>
      </c>
      <c r="F613" s="14" t="s">
        <v>2663</v>
      </c>
      <c r="G613" s="9" t="s">
        <v>10</v>
      </c>
      <c r="H613" s="9" t="s">
        <v>37</v>
      </c>
      <c r="I613" s="9">
        <v>1</v>
      </c>
      <c r="J613" s="9">
        <v>117</v>
      </c>
      <c r="K613" s="9">
        <f t="shared" si="45"/>
        <v>702</v>
      </c>
      <c r="L613" s="9">
        <f t="shared" si="46"/>
        <v>661</v>
      </c>
      <c r="M613" s="48">
        <v>0.94159544159544162</v>
      </c>
      <c r="N613" s="9">
        <v>0</v>
      </c>
      <c r="O613" s="9">
        <v>117</v>
      </c>
      <c r="P613" s="9"/>
      <c r="Q613" s="9">
        <v>117</v>
      </c>
      <c r="R613" s="9"/>
      <c r="S613" s="9"/>
      <c r="T613" s="9"/>
      <c r="U613" s="55"/>
      <c r="V613" s="131">
        <f t="shared" si="49"/>
        <v>0.94159544159544162</v>
      </c>
      <c r="W613" s="125">
        <v>0.94440000000000002</v>
      </c>
      <c r="X613" s="14">
        <v>0.9345</v>
      </c>
      <c r="Y613" s="9">
        <v>112</v>
      </c>
      <c r="Z613" s="9">
        <v>109</v>
      </c>
      <c r="AA613" s="9">
        <v>110</v>
      </c>
      <c r="AB613" s="9">
        <v>112</v>
      </c>
      <c r="AC613" s="9">
        <v>109</v>
      </c>
      <c r="AD613" s="9">
        <v>109</v>
      </c>
      <c r="AE613" s="9" t="s">
        <v>1219</v>
      </c>
      <c r="AF613" s="26"/>
      <c r="AG613" s="56">
        <v>29.2669</v>
      </c>
      <c r="AH613" s="9">
        <v>-82.106899999999996</v>
      </c>
      <c r="AI613" s="88"/>
      <c r="AJ613" s="88"/>
      <c r="AK613" s="88"/>
      <c r="AL613" s="88"/>
      <c r="AM613" s="88"/>
      <c r="AN613" s="88"/>
      <c r="AO613" s="88"/>
      <c r="AP613" s="88"/>
      <c r="AQ613" s="88"/>
      <c r="AR613" s="88"/>
      <c r="AS613" s="88"/>
      <c r="AT613" s="88"/>
      <c r="AU613" s="88"/>
      <c r="AV613" s="88"/>
      <c r="AW613" s="88"/>
      <c r="AX613" s="88"/>
      <c r="AY613" s="88"/>
      <c r="AZ613" s="88"/>
      <c r="BA613" s="88"/>
      <c r="BB613" s="88"/>
      <c r="BC613" s="88"/>
      <c r="BD613" s="88"/>
      <c r="BE613" s="88"/>
      <c r="BF613" s="88"/>
      <c r="BG613" s="88"/>
    </row>
    <row r="614" spans="1:59" x14ac:dyDescent="0.25">
      <c r="A614" s="25">
        <v>1348</v>
      </c>
      <c r="B614" s="9" t="s">
        <v>1211</v>
      </c>
      <c r="C614" s="9" t="s">
        <v>3195</v>
      </c>
      <c r="D614" s="9" t="s">
        <v>2282</v>
      </c>
      <c r="E614" s="9" t="s">
        <v>1220</v>
      </c>
      <c r="F614" s="14" t="s">
        <v>2650</v>
      </c>
      <c r="G614" s="9" t="s">
        <v>10</v>
      </c>
      <c r="H614" s="9" t="s">
        <v>37</v>
      </c>
      <c r="I614" s="9">
        <v>1</v>
      </c>
      <c r="J614" s="9">
        <v>170</v>
      </c>
      <c r="K614" s="9">
        <f t="shared" si="45"/>
        <v>1020</v>
      </c>
      <c r="L614" s="9">
        <f t="shared" si="46"/>
        <v>981</v>
      </c>
      <c r="M614" s="48">
        <v>0.96176470588235297</v>
      </c>
      <c r="N614" s="9">
        <v>0</v>
      </c>
      <c r="O614" s="9">
        <v>170</v>
      </c>
      <c r="P614" s="9"/>
      <c r="Q614" s="9">
        <v>170</v>
      </c>
      <c r="R614" s="9"/>
      <c r="S614" s="9"/>
      <c r="T614" s="9"/>
      <c r="U614" s="55"/>
      <c r="V614" s="131">
        <f t="shared" si="49"/>
        <v>0.96176470588235297</v>
      </c>
      <c r="W614" s="125">
        <v>0.97060000000000002</v>
      </c>
      <c r="X614" s="14">
        <v>0.94350000000000001</v>
      </c>
      <c r="Y614" s="9">
        <v>164</v>
      </c>
      <c r="Z614" s="9">
        <v>163</v>
      </c>
      <c r="AA614" s="9">
        <v>163</v>
      </c>
      <c r="AB614" s="9">
        <v>166</v>
      </c>
      <c r="AC614" s="9">
        <v>163</v>
      </c>
      <c r="AD614" s="9">
        <v>162</v>
      </c>
      <c r="AE614" s="9" t="s">
        <v>1214</v>
      </c>
      <c r="AF614" s="26"/>
      <c r="AG614" s="56">
        <v>29.189699999999998</v>
      </c>
      <c r="AH614" s="9">
        <v>-82.162499999999994</v>
      </c>
      <c r="AI614" s="88"/>
      <c r="AJ614" s="88"/>
      <c r="AK614" s="88"/>
      <c r="AL614" s="88"/>
      <c r="AM614" s="88"/>
      <c r="AN614" s="88"/>
      <c r="AO614" s="88"/>
      <c r="AP614" s="88"/>
      <c r="AQ614" s="88"/>
      <c r="AR614" s="88"/>
      <c r="AS614" s="88"/>
      <c r="AT614" s="88"/>
      <c r="AU614" s="88"/>
      <c r="AV614" s="88"/>
      <c r="AW614" s="88"/>
      <c r="AX614" s="88"/>
      <c r="AY614" s="88"/>
      <c r="AZ614" s="88"/>
      <c r="BA614" s="88"/>
      <c r="BB614" s="88"/>
      <c r="BC614" s="88"/>
      <c r="BD614" s="88"/>
      <c r="BE614" s="88"/>
      <c r="BF614" s="88"/>
      <c r="BG614" s="88"/>
    </row>
    <row r="615" spans="1:59" x14ac:dyDescent="0.25">
      <c r="A615" s="25">
        <v>1563</v>
      </c>
      <c r="B615" s="9" t="s">
        <v>1211</v>
      </c>
      <c r="C615" s="9" t="s">
        <v>3195</v>
      </c>
      <c r="D615" s="9" t="s">
        <v>2282</v>
      </c>
      <c r="E615" s="9" t="s">
        <v>1221</v>
      </c>
      <c r="F615" s="14" t="s">
        <v>2653</v>
      </c>
      <c r="G615" s="9" t="s">
        <v>10</v>
      </c>
      <c r="H615" s="9" t="s">
        <v>37</v>
      </c>
      <c r="I615" s="9">
        <v>1</v>
      </c>
      <c r="J615" s="9">
        <v>68</v>
      </c>
      <c r="K615" s="9">
        <f t="shared" si="45"/>
        <v>408</v>
      </c>
      <c r="L615" s="9">
        <f t="shared" si="46"/>
        <v>372</v>
      </c>
      <c r="M615" s="48">
        <v>0.91176470588235292</v>
      </c>
      <c r="N615" s="9">
        <v>0</v>
      </c>
      <c r="O615" s="9">
        <v>68</v>
      </c>
      <c r="P615" s="9"/>
      <c r="Q615" s="9">
        <v>68</v>
      </c>
      <c r="R615" s="9"/>
      <c r="S615" s="9"/>
      <c r="T615" s="9"/>
      <c r="U615" s="55"/>
      <c r="V615" s="131">
        <f t="shared" si="49"/>
        <v>0.91176470588235292</v>
      </c>
      <c r="W615" s="125">
        <v>0.95340000000000003</v>
      </c>
      <c r="X615" s="14">
        <v>0.96760000000000002</v>
      </c>
      <c r="Y615" s="9">
        <v>65</v>
      </c>
      <c r="Z615" s="9">
        <v>64</v>
      </c>
      <c r="AA615" s="9">
        <v>62</v>
      </c>
      <c r="AB615" s="9">
        <v>59</v>
      </c>
      <c r="AC615" s="9">
        <v>60</v>
      </c>
      <c r="AD615" s="9">
        <v>62</v>
      </c>
      <c r="AE615" s="9" t="s">
        <v>1214</v>
      </c>
      <c r="AF615" s="26"/>
      <c r="AG615" s="56">
        <v>29.1877</v>
      </c>
      <c r="AH615" s="9">
        <v>-82.162499999999994</v>
      </c>
      <c r="AI615" s="88"/>
      <c r="AJ615" s="88"/>
      <c r="AK615" s="88"/>
      <c r="AL615" s="88"/>
      <c r="AM615" s="88"/>
      <c r="AN615" s="88"/>
      <c r="AO615" s="88"/>
      <c r="AP615" s="88"/>
      <c r="AQ615" s="88"/>
      <c r="AR615" s="88"/>
      <c r="AS615" s="88"/>
      <c r="AT615" s="88"/>
      <c r="AU615" s="88"/>
      <c r="AV615" s="88"/>
      <c r="AW615" s="88"/>
      <c r="AX615" s="88"/>
      <c r="AY615" s="88"/>
      <c r="AZ615" s="88"/>
      <c r="BA615" s="88"/>
      <c r="BB615" s="88"/>
      <c r="BC615" s="88"/>
      <c r="BD615" s="88"/>
      <c r="BE615" s="88"/>
      <c r="BF615" s="88"/>
      <c r="BG615" s="88"/>
    </row>
    <row r="616" spans="1:59" x14ac:dyDescent="0.25">
      <c r="A616" s="25">
        <v>2552</v>
      </c>
      <c r="B616" s="9" t="s">
        <v>1211</v>
      </c>
      <c r="C616" s="9" t="s">
        <v>3195</v>
      </c>
      <c r="D616" s="9" t="s">
        <v>2282</v>
      </c>
      <c r="E616" s="9" t="s">
        <v>1225</v>
      </c>
      <c r="F616" s="14" t="s">
        <v>2645</v>
      </c>
      <c r="G616" s="9" t="s">
        <v>10</v>
      </c>
      <c r="H616" s="9" t="s">
        <v>37</v>
      </c>
      <c r="I616" s="9">
        <v>1</v>
      </c>
      <c r="J616" s="9">
        <v>42</v>
      </c>
      <c r="K616" s="9">
        <f t="shared" si="45"/>
        <v>252</v>
      </c>
      <c r="L616" s="9">
        <f t="shared" si="46"/>
        <v>247</v>
      </c>
      <c r="M616" s="48">
        <v>0.98015873015873012</v>
      </c>
      <c r="N616" s="9">
        <v>0</v>
      </c>
      <c r="O616" s="9">
        <v>42</v>
      </c>
      <c r="P616" s="9"/>
      <c r="Q616" s="9">
        <v>42</v>
      </c>
      <c r="R616" s="9"/>
      <c r="S616" s="9"/>
      <c r="T616" s="9">
        <v>5</v>
      </c>
      <c r="U616" s="55"/>
      <c r="V616" s="131">
        <f t="shared" si="49"/>
        <v>0.98015873015873012</v>
      </c>
      <c r="W616" s="125">
        <v>0.96430000000000005</v>
      </c>
      <c r="X616" s="14">
        <v>0.97219999999999995</v>
      </c>
      <c r="Y616" s="9">
        <v>41</v>
      </c>
      <c r="Z616" s="9">
        <v>41</v>
      </c>
      <c r="AA616" s="9">
        <v>42</v>
      </c>
      <c r="AB616" s="9">
        <v>42</v>
      </c>
      <c r="AC616" s="9">
        <v>41</v>
      </c>
      <c r="AD616" s="9">
        <v>40</v>
      </c>
      <c r="AE616" s="9" t="s">
        <v>715</v>
      </c>
      <c r="AF616" s="26">
        <v>41</v>
      </c>
      <c r="AG616" s="56">
        <v>29.052388888888899</v>
      </c>
      <c r="AH616" s="9">
        <v>-82.055222222222199</v>
      </c>
      <c r="AI616" s="88"/>
      <c r="AJ616" s="88"/>
      <c r="AK616" s="88"/>
      <c r="AL616" s="88"/>
      <c r="AM616" s="88"/>
      <c r="AN616" s="88"/>
      <c r="AO616" s="88"/>
      <c r="AP616" s="88"/>
      <c r="AQ616" s="88"/>
      <c r="AR616" s="88"/>
      <c r="AS616" s="88"/>
      <c r="AT616" s="88"/>
      <c r="AU616" s="88"/>
      <c r="AV616" s="88"/>
      <c r="AW616" s="88"/>
      <c r="AX616" s="88"/>
      <c r="AY616" s="88"/>
      <c r="AZ616" s="88"/>
      <c r="BA616" s="88"/>
      <c r="BB616" s="88"/>
      <c r="BC616" s="88"/>
      <c r="BD616" s="88"/>
      <c r="BE616" s="88"/>
      <c r="BF616" s="88"/>
      <c r="BG616" s="88"/>
    </row>
    <row r="617" spans="1:59" x14ac:dyDescent="0.25">
      <c r="A617" s="25">
        <v>615</v>
      </c>
      <c r="B617" s="9" t="s">
        <v>1211</v>
      </c>
      <c r="C617" s="9" t="s">
        <v>3195</v>
      </c>
      <c r="D617" s="9" t="s">
        <v>2282</v>
      </c>
      <c r="E617" s="9" t="s">
        <v>1226</v>
      </c>
      <c r="F617" s="14" t="s">
        <v>3000</v>
      </c>
      <c r="G617" s="9" t="s">
        <v>10</v>
      </c>
      <c r="H617" s="9" t="s">
        <v>37</v>
      </c>
      <c r="I617" s="9">
        <v>1</v>
      </c>
      <c r="J617" s="9">
        <v>144</v>
      </c>
      <c r="K617" s="9">
        <f t="shared" si="45"/>
        <v>864</v>
      </c>
      <c r="L617" s="9">
        <f t="shared" si="46"/>
        <v>837</v>
      </c>
      <c r="M617" s="48">
        <v>0.96875</v>
      </c>
      <c r="N617" s="9">
        <v>0</v>
      </c>
      <c r="O617" s="9">
        <v>144</v>
      </c>
      <c r="P617" s="9"/>
      <c r="Q617" s="9">
        <v>144</v>
      </c>
      <c r="R617" s="9"/>
      <c r="S617" s="9"/>
      <c r="T617" s="9"/>
      <c r="U617" s="55"/>
      <c r="V617" s="131">
        <f t="shared" si="49"/>
        <v>0.96875</v>
      </c>
      <c r="W617" s="125"/>
      <c r="X617" s="14">
        <v>0.94169999999999998</v>
      </c>
      <c r="Y617" s="9">
        <v>140</v>
      </c>
      <c r="Z617" s="9">
        <v>140</v>
      </c>
      <c r="AA617" s="9">
        <v>137</v>
      </c>
      <c r="AB617" s="9">
        <v>139</v>
      </c>
      <c r="AC617" s="9">
        <v>139</v>
      </c>
      <c r="AD617" s="9">
        <v>142</v>
      </c>
      <c r="AE617" s="9" t="s">
        <v>454</v>
      </c>
      <c r="AF617" s="26">
        <v>144</v>
      </c>
      <c r="AG617" s="56">
        <v>29.188700000000001</v>
      </c>
      <c r="AH617" s="9">
        <v>-82.144000000000005</v>
      </c>
      <c r="AI617" s="88"/>
      <c r="AJ617" s="88"/>
      <c r="AK617" s="88"/>
      <c r="AL617" s="88"/>
      <c r="AM617" s="88"/>
      <c r="AN617" s="88"/>
      <c r="AO617" s="88"/>
      <c r="AP617" s="88"/>
      <c r="AQ617" s="88"/>
      <c r="AR617" s="88"/>
      <c r="AS617" s="88"/>
      <c r="AT617" s="88"/>
      <c r="AU617" s="88"/>
      <c r="AV617" s="88"/>
      <c r="AW617" s="88"/>
      <c r="AX617" s="88"/>
      <c r="AY617" s="88"/>
      <c r="AZ617" s="88"/>
      <c r="BA617" s="88"/>
      <c r="BB617" s="88"/>
      <c r="BC617" s="88"/>
      <c r="BD617" s="88"/>
      <c r="BE617" s="88"/>
      <c r="BF617" s="88"/>
      <c r="BG617" s="88"/>
    </row>
    <row r="618" spans="1:59" x14ac:dyDescent="0.25">
      <c r="A618" s="25">
        <v>663</v>
      </c>
      <c r="B618" s="9" t="s">
        <v>1211</v>
      </c>
      <c r="C618" s="9" t="s">
        <v>3195</v>
      </c>
      <c r="D618" s="9" t="s">
        <v>2282</v>
      </c>
      <c r="E618" s="9" t="s">
        <v>1227</v>
      </c>
      <c r="F618" s="14" t="s">
        <v>2664</v>
      </c>
      <c r="G618" s="9" t="s">
        <v>10</v>
      </c>
      <c r="H618" s="9" t="s">
        <v>37</v>
      </c>
      <c r="I618" s="9">
        <v>1</v>
      </c>
      <c r="J618" s="9">
        <v>37</v>
      </c>
      <c r="K618" s="9">
        <f t="shared" si="45"/>
        <v>222</v>
      </c>
      <c r="L618" s="9">
        <f t="shared" si="46"/>
        <v>211</v>
      </c>
      <c r="M618" s="48">
        <v>0.9504504504504504</v>
      </c>
      <c r="N618" s="9">
        <v>0</v>
      </c>
      <c r="O618" s="9">
        <v>37</v>
      </c>
      <c r="P618" s="9"/>
      <c r="Q618" s="9">
        <v>37</v>
      </c>
      <c r="R618" s="9"/>
      <c r="S618" s="9"/>
      <c r="T618" s="9"/>
      <c r="U618" s="55"/>
      <c r="V618" s="131">
        <f t="shared" si="49"/>
        <v>0.9504504504504504</v>
      </c>
      <c r="W618" s="125">
        <v>0.96760000000000002</v>
      </c>
      <c r="X618" s="14">
        <v>0.96850000000000003</v>
      </c>
      <c r="Y618" s="9">
        <v>37</v>
      </c>
      <c r="Z618" s="9">
        <v>36</v>
      </c>
      <c r="AA618" s="9">
        <v>35</v>
      </c>
      <c r="AB618" s="9">
        <v>35</v>
      </c>
      <c r="AC618" s="9">
        <v>34</v>
      </c>
      <c r="AD618" s="9">
        <v>34</v>
      </c>
      <c r="AE618" s="9" t="s">
        <v>448</v>
      </c>
      <c r="AF618" s="26">
        <v>36</v>
      </c>
      <c r="AG618" s="56">
        <v>29.050357000000002</v>
      </c>
      <c r="AH618" s="9">
        <v>-82.457493999999997</v>
      </c>
      <c r="AI618" s="88"/>
      <c r="AJ618" s="88"/>
      <c r="AK618" s="88"/>
      <c r="AL618" s="88"/>
      <c r="AM618" s="88"/>
      <c r="AN618" s="88"/>
      <c r="AO618" s="88"/>
      <c r="AP618" s="88"/>
      <c r="AQ618" s="88"/>
      <c r="AR618" s="88"/>
      <c r="AS618" s="88"/>
      <c r="AT618" s="88"/>
      <c r="AU618" s="88"/>
      <c r="AV618" s="88"/>
      <c r="AW618" s="88"/>
      <c r="AX618" s="88"/>
      <c r="AY618" s="88"/>
      <c r="AZ618" s="88"/>
      <c r="BA618" s="88"/>
      <c r="BB618" s="88"/>
      <c r="BC618" s="88"/>
      <c r="BD618" s="88"/>
      <c r="BE618" s="88"/>
      <c r="BF618" s="88"/>
      <c r="BG618" s="88"/>
    </row>
    <row r="619" spans="1:59" x14ac:dyDescent="0.25">
      <c r="A619" s="25">
        <v>2564</v>
      </c>
      <c r="B619" s="9" t="s">
        <v>1211</v>
      </c>
      <c r="C619" s="9" t="s">
        <v>3195</v>
      </c>
      <c r="D619" s="9" t="s">
        <v>2282</v>
      </c>
      <c r="E619" s="9" t="s">
        <v>1228</v>
      </c>
      <c r="F619" s="14" t="s">
        <v>2645</v>
      </c>
      <c r="G619" s="9" t="s">
        <v>10</v>
      </c>
      <c r="H619" s="9" t="s">
        <v>37</v>
      </c>
      <c r="I619" s="9">
        <v>1</v>
      </c>
      <c r="J619" s="9">
        <v>67</v>
      </c>
      <c r="K619" s="9">
        <f t="shared" si="45"/>
        <v>402</v>
      </c>
      <c r="L619" s="9">
        <f t="shared" si="46"/>
        <v>393</v>
      </c>
      <c r="M619" s="48">
        <v>0.97761194029850751</v>
      </c>
      <c r="N619" s="9">
        <v>0</v>
      </c>
      <c r="O619" s="9">
        <v>67</v>
      </c>
      <c r="P619" s="9"/>
      <c r="Q619" s="9">
        <v>67</v>
      </c>
      <c r="R619" s="9"/>
      <c r="S619" s="9"/>
      <c r="T619" s="9">
        <v>7</v>
      </c>
      <c r="U619" s="55"/>
      <c r="V619" s="131">
        <f t="shared" si="49"/>
        <v>0.97761194029850751</v>
      </c>
      <c r="W619" s="125">
        <v>0.95269999999999999</v>
      </c>
      <c r="X619" s="14">
        <v>0.98509999999999998</v>
      </c>
      <c r="Y619" s="9">
        <v>66</v>
      </c>
      <c r="Z619" s="9">
        <v>67</v>
      </c>
      <c r="AA619" s="9">
        <v>65</v>
      </c>
      <c r="AB619" s="9">
        <v>62</v>
      </c>
      <c r="AC619" s="9">
        <v>66</v>
      </c>
      <c r="AD619" s="9">
        <v>67</v>
      </c>
      <c r="AE619" s="9" t="s">
        <v>715</v>
      </c>
      <c r="AF619" s="26">
        <v>67</v>
      </c>
      <c r="AG619" s="56">
        <v>29.060888888888901</v>
      </c>
      <c r="AH619" s="9">
        <v>-82.469027777777796</v>
      </c>
      <c r="AI619" s="88"/>
      <c r="AJ619" s="88"/>
      <c r="AK619" s="88"/>
      <c r="AL619" s="88"/>
      <c r="AM619" s="88"/>
      <c r="AN619" s="88"/>
      <c r="AO619" s="88"/>
      <c r="AP619" s="88"/>
      <c r="AQ619" s="88"/>
      <c r="AR619" s="88"/>
      <c r="AS619" s="88"/>
      <c r="AT619" s="88"/>
      <c r="AU619" s="88"/>
      <c r="AV619" s="88"/>
      <c r="AW619" s="88"/>
      <c r="AX619" s="88"/>
      <c r="AY619" s="88"/>
      <c r="AZ619" s="88"/>
      <c r="BA619" s="88"/>
      <c r="BB619" s="88"/>
      <c r="BC619" s="88"/>
      <c r="BD619" s="88"/>
      <c r="BE619" s="88"/>
      <c r="BF619" s="88"/>
      <c r="BG619" s="88"/>
    </row>
    <row r="620" spans="1:59" x14ac:dyDescent="0.25">
      <c r="A620" s="25">
        <v>2390</v>
      </c>
      <c r="B620" s="9" t="s">
        <v>1211</v>
      </c>
      <c r="C620" s="9" t="s">
        <v>3195</v>
      </c>
      <c r="D620" s="9" t="s">
        <v>2282</v>
      </c>
      <c r="E620" s="9" t="s">
        <v>1233</v>
      </c>
      <c r="F620" s="14" t="s">
        <v>3050</v>
      </c>
      <c r="G620" s="9" t="s">
        <v>10</v>
      </c>
      <c r="H620" s="9" t="s">
        <v>37</v>
      </c>
      <c r="I620" s="9">
        <v>1</v>
      </c>
      <c r="J620" s="9">
        <v>130</v>
      </c>
      <c r="K620" s="9">
        <f t="shared" si="45"/>
        <v>780</v>
      </c>
      <c r="L620" s="9">
        <f t="shared" si="46"/>
        <v>766</v>
      </c>
      <c r="M620" s="48">
        <v>0.982051282051282</v>
      </c>
      <c r="N620" s="9">
        <v>0</v>
      </c>
      <c r="O620" s="9">
        <v>130</v>
      </c>
      <c r="P620" s="9"/>
      <c r="Q620" s="9">
        <v>130</v>
      </c>
      <c r="R620" s="9"/>
      <c r="S620" s="9"/>
      <c r="T620" s="9"/>
      <c r="U620" s="55"/>
      <c r="V620" s="131">
        <f t="shared" si="49"/>
        <v>0.982051282051282</v>
      </c>
      <c r="W620" s="125">
        <v>0.98460000000000003</v>
      </c>
      <c r="X620" s="14">
        <v>0.98970000000000002</v>
      </c>
      <c r="Y620" s="9">
        <v>128</v>
      </c>
      <c r="Z620" s="9">
        <v>127</v>
      </c>
      <c r="AA620" s="9">
        <v>127</v>
      </c>
      <c r="AB620" s="9">
        <v>128</v>
      </c>
      <c r="AC620" s="9">
        <v>129</v>
      </c>
      <c r="AD620" s="9">
        <v>127</v>
      </c>
      <c r="AE620" s="9" t="s">
        <v>509</v>
      </c>
      <c r="AF620" s="26">
        <v>106</v>
      </c>
      <c r="AG620" s="56">
        <v>29.192799999999998</v>
      </c>
      <c r="AH620" s="9">
        <v>-82.105500000000006</v>
      </c>
      <c r="AI620" s="88"/>
      <c r="AJ620" s="88"/>
      <c r="AK620" s="88"/>
      <c r="AL620" s="88"/>
      <c r="AM620" s="88"/>
      <c r="AN620" s="88"/>
      <c r="AO620" s="88"/>
      <c r="AP620" s="88"/>
      <c r="AQ620" s="88"/>
      <c r="AR620" s="88"/>
      <c r="AS620" s="88"/>
      <c r="AT620" s="88"/>
      <c r="AU620" s="88"/>
      <c r="AV620" s="88"/>
      <c r="AW620" s="88"/>
      <c r="AX620" s="88"/>
      <c r="AY620" s="88"/>
      <c r="AZ620" s="88"/>
      <c r="BA620" s="88"/>
      <c r="BB620" s="88"/>
      <c r="BC620" s="88"/>
      <c r="BD620" s="88"/>
      <c r="BE620" s="88"/>
      <c r="BF620" s="88"/>
      <c r="BG620" s="88"/>
    </row>
    <row r="621" spans="1:59" x14ac:dyDescent="0.25">
      <c r="A621" s="25">
        <v>1005</v>
      </c>
      <c r="B621" s="9" t="s">
        <v>1211</v>
      </c>
      <c r="C621" s="9" t="s">
        <v>3195</v>
      </c>
      <c r="D621" s="9" t="s">
        <v>2282</v>
      </c>
      <c r="E621" s="9" t="s">
        <v>1234</v>
      </c>
      <c r="F621" s="14" t="s">
        <v>2656</v>
      </c>
      <c r="G621" s="9" t="s">
        <v>10</v>
      </c>
      <c r="H621" s="9" t="s">
        <v>37</v>
      </c>
      <c r="I621" s="9">
        <v>1</v>
      </c>
      <c r="J621" s="9">
        <v>42</v>
      </c>
      <c r="K621" s="9">
        <f t="shared" si="45"/>
        <v>252</v>
      </c>
      <c r="L621" s="9">
        <f t="shared" si="46"/>
        <v>219</v>
      </c>
      <c r="M621" s="48">
        <v>0.86904761904761907</v>
      </c>
      <c r="N621" s="9">
        <v>0</v>
      </c>
      <c r="O621" s="9">
        <v>42</v>
      </c>
      <c r="P621" s="9"/>
      <c r="Q621" s="9">
        <v>42</v>
      </c>
      <c r="R621" s="9"/>
      <c r="S621" s="9"/>
      <c r="T621" s="9"/>
      <c r="U621" s="55"/>
      <c r="V621" s="131">
        <f t="shared" si="49"/>
        <v>0.86904761904761907</v>
      </c>
      <c r="W621" s="125">
        <v>0.96189999999999998</v>
      </c>
      <c r="X621" s="14">
        <v>0.99519999999999997</v>
      </c>
      <c r="Y621" s="9">
        <v>36</v>
      </c>
      <c r="Z621" s="9">
        <v>37</v>
      </c>
      <c r="AA621" s="9">
        <v>35</v>
      </c>
      <c r="AB621" s="9">
        <v>37</v>
      </c>
      <c r="AC621" s="9">
        <v>37</v>
      </c>
      <c r="AD621" s="9">
        <v>37</v>
      </c>
      <c r="AE621" s="9" t="s">
        <v>448</v>
      </c>
      <c r="AF621" s="26">
        <v>41</v>
      </c>
      <c r="AG621" s="56">
        <v>29.066099999999999</v>
      </c>
      <c r="AH621" s="9">
        <v>-82.040400000000005</v>
      </c>
      <c r="AI621" s="88"/>
      <c r="AJ621" s="88"/>
      <c r="AK621" s="88"/>
      <c r="AL621" s="88"/>
      <c r="AM621" s="88"/>
      <c r="AN621" s="88"/>
      <c r="AO621" s="88"/>
      <c r="AP621" s="88"/>
      <c r="AQ621" s="88"/>
      <c r="AR621" s="88"/>
      <c r="AS621" s="88"/>
      <c r="AT621" s="88"/>
      <c r="AU621" s="88"/>
      <c r="AV621" s="88"/>
      <c r="AW621" s="88"/>
      <c r="AX621" s="88"/>
      <c r="AY621" s="88"/>
      <c r="AZ621" s="88"/>
      <c r="BA621" s="88"/>
      <c r="BB621" s="88"/>
      <c r="BC621" s="88"/>
      <c r="BD621" s="88"/>
      <c r="BE621" s="88"/>
      <c r="BF621" s="88"/>
      <c r="BG621" s="88"/>
    </row>
    <row r="622" spans="1:59" x14ac:dyDescent="0.25">
      <c r="A622" s="25">
        <v>1433</v>
      </c>
      <c r="B622" s="9" t="s">
        <v>1211</v>
      </c>
      <c r="C622" s="9" t="s">
        <v>3196</v>
      </c>
      <c r="D622" s="9" t="s">
        <v>2284</v>
      </c>
      <c r="E622" s="9" t="s">
        <v>1213</v>
      </c>
      <c r="F622" s="14" t="s">
        <v>2651</v>
      </c>
      <c r="G622" s="9" t="s">
        <v>99</v>
      </c>
      <c r="H622" s="9" t="s">
        <v>37</v>
      </c>
      <c r="I622" s="9">
        <v>1</v>
      </c>
      <c r="J622" s="9">
        <v>119</v>
      </c>
      <c r="K622" s="9">
        <f t="shared" si="45"/>
        <v>714</v>
      </c>
      <c r="L622" s="9">
        <f t="shared" si="46"/>
        <v>700</v>
      </c>
      <c r="M622" s="48">
        <v>0.98039215686274506</v>
      </c>
      <c r="N622" s="9">
        <v>1</v>
      </c>
      <c r="O622" s="9">
        <v>118</v>
      </c>
      <c r="P622" s="9"/>
      <c r="Q622" s="9">
        <v>118</v>
      </c>
      <c r="R622" s="9"/>
      <c r="S622" s="9"/>
      <c r="T622" s="9"/>
      <c r="U622" s="55"/>
      <c r="V622" s="131">
        <f t="shared" si="49"/>
        <v>0.98039215686274506</v>
      </c>
      <c r="W622" s="125">
        <v>0.96079999999999999</v>
      </c>
      <c r="X622" s="14">
        <v>0.94399999999999995</v>
      </c>
      <c r="Y622" s="9">
        <v>116</v>
      </c>
      <c r="Z622" s="9">
        <v>117</v>
      </c>
      <c r="AA622" s="9">
        <v>117</v>
      </c>
      <c r="AB622" s="9">
        <v>118</v>
      </c>
      <c r="AC622" s="9">
        <v>117</v>
      </c>
      <c r="AD622" s="9">
        <v>115</v>
      </c>
      <c r="AE622" s="9" t="s">
        <v>1214</v>
      </c>
      <c r="AF622" s="26"/>
      <c r="AG622" s="56">
        <v>29.1935</v>
      </c>
      <c r="AH622" s="9">
        <v>-82.1571</v>
      </c>
      <c r="AI622" s="88"/>
      <c r="AJ622" s="88"/>
      <c r="AK622" s="88"/>
      <c r="AL622" s="88"/>
      <c r="AM622" s="88"/>
      <c r="AN622" s="88"/>
      <c r="AO622" s="88"/>
      <c r="AP622" s="88"/>
      <c r="AQ622" s="88"/>
      <c r="AR622" s="88"/>
      <c r="AS622" s="88"/>
      <c r="AT622" s="88"/>
      <c r="AU622" s="88"/>
      <c r="AV622" s="88"/>
      <c r="AW622" s="88"/>
      <c r="AX622" s="88"/>
      <c r="AY622" s="88"/>
      <c r="AZ622" s="88"/>
      <c r="BA622" s="88"/>
      <c r="BB622" s="88"/>
      <c r="BC622" s="88"/>
      <c r="BD622" s="88"/>
      <c r="BE622" s="88"/>
      <c r="BF622" s="88"/>
      <c r="BG622" s="88"/>
    </row>
    <row r="623" spans="1:59" x14ac:dyDescent="0.25">
      <c r="A623" s="25">
        <v>770</v>
      </c>
      <c r="B623" s="9" t="s">
        <v>1211</v>
      </c>
      <c r="C623" s="9" t="s">
        <v>3196</v>
      </c>
      <c r="D623" s="9" t="s">
        <v>2284</v>
      </c>
      <c r="E623" s="9" t="s">
        <v>1229</v>
      </c>
      <c r="F623" s="14" t="s">
        <v>3021</v>
      </c>
      <c r="G623" s="9" t="s">
        <v>99</v>
      </c>
      <c r="H623" s="9" t="s">
        <v>37</v>
      </c>
      <c r="I623" s="9">
        <v>1</v>
      </c>
      <c r="J623" s="9">
        <v>12</v>
      </c>
      <c r="K623" s="9">
        <f t="shared" si="45"/>
        <v>0</v>
      </c>
      <c r="L623" s="9">
        <f t="shared" si="46"/>
        <v>0</v>
      </c>
      <c r="M623" s="42">
        <v>0</v>
      </c>
      <c r="N623" s="9">
        <v>1</v>
      </c>
      <c r="O623" s="9">
        <v>11</v>
      </c>
      <c r="P623" s="9"/>
      <c r="Q623" s="9">
        <v>11</v>
      </c>
      <c r="R623" s="9"/>
      <c r="S623" s="9"/>
      <c r="T623" s="9"/>
      <c r="U623" s="55"/>
      <c r="V623" s="131"/>
      <c r="W623" s="125"/>
      <c r="X623" s="14"/>
      <c r="Y623" s="9"/>
      <c r="Z623" s="9"/>
      <c r="AA623" s="9"/>
      <c r="AB623" s="9"/>
      <c r="AC623" s="9"/>
      <c r="AD623" s="9"/>
      <c r="AE623" s="9" t="s">
        <v>1231</v>
      </c>
      <c r="AF623" s="26"/>
      <c r="AG623" s="56">
        <v>29.0961</v>
      </c>
      <c r="AH623" s="9">
        <v>-82.168999999999997</v>
      </c>
      <c r="AI623" s="88"/>
      <c r="AJ623" s="88"/>
      <c r="AK623" s="88"/>
      <c r="AL623" s="88"/>
      <c r="AM623" s="88"/>
      <c r="AN623" s="88"/>
      <c r="AO623" s="88"/>
      <c r="AP623" s="88"/>
      <c r="AQ623" s="88"/>
      <c r="AR623" s="88"/>
      <c r="AS623" s="88"/>
      <c r="AT623" s="88"/>
      <c r="AU623" s="88"/>
      <c r="AV623" s="88"/>
      <c r="AW623" s="88"/>
      <c r="AX623" s="88"/>
      <c r="AY623" s="88"/>
      <c r="AZ623" s="88"/>
      <c r="BA623" s="88"/>
      <c r="BB623" s="88"/>
      <c r="BC623" s="88"/>
      <c r="BD623" s="88"/>
      <c r="BE623" s="88"/>
      <c r="BF623" s="88"/>
      <c r="BG623" s="88"/>
    </row>
    <row r="624" spans="1:59" ht="13.8" thickBot="1" x14ac:dyDescent="0.3">
      <c r="A624" s="27">
        <v>1496</v>
      </c>
      <c r="B624" s="19" t="s">
        <v>1211</v>
      </c>
      <c r="C624" s="9" t="s">
        <v>3197</v>
      </c>
      <c r="D624" s="9" t="s">
        <v>2288</v>
      </c>
      <c r="E624" s="19" t="s">
        <v>1216</v>
      </c>
      <c r="F624" s="15" t="s">
        <v>2651</v>
      </c>
      <c r="G624" s="19" t="s">
        <v>499</v>
      </c>
      <c r="H624" s="19" t="s">
        <v>37</v>
      </c>
      <c r="I624" s="19">
        <v>1</v>
      </c>
      <c r="J624" s="19">
        <v>124</v>
      </c>
      <c r="K624" s="19">
        <f t="shared" si="45"/>
        <v>744</v>
      </c>
      <c r="L624" s="19">
        <f t="shared" si="46"/>
        <v>715</v>
      </c>
      <c r="M624" s="93">
        <v>0.96102150537634412</v>
      </c>
      <c r="N624" s="19">
        <v>0</v>
      </c>
      <c r="O624" s="19">
        <v>124</v>
      </c>
      <c r="P624" s="19"/>
      <c r="Q624" s="19"/>
      <c r="R624" s="19">
        <v>124</v>
      </c>
      <c r="S624" s="19"/>
      <c r="T624" s="19"/>
      <c r="U624" s="120"/>
      <c r="V624" s="134">
        <f t="shared" ref="V624:V660" si="50">(Y624+Z624+AA624+AB624+AC624+AD624)/(J624*COUNTA(Y624,Z624,AA624,AB624,AC624,AD624))</f>
        <v>0.96102150537634412</v>
      </c>
      <c r="W624" s="128">
        <v>0.9516</v>
      </c>
      <c r="X624" s="15">
        <v>0.93279999999999996</v>
      </c>
      <c r="Y624" s="19">
        <v>122</v>
      </c>
      <c r="Z624" s="19">
        <v>121</v>
      </c>
      <c r="AA624" s="19">
        <v>120</v>
      </c>
      <c r="AB624" s="19">
        <v>115</v>
      </c>
      <c r="AC624" s="19">
        <v>118</v>
      </c>
      <c r="AD624" s="19">
        <v>119</v>
      </c>
      <c r="AE624" s="19" t="s">
        <v>1214</v>
      </c>
      <c r="AF624" s="28"/>
      <c r="AG624" s="56">
        <v>29.177600000000002</v>
      </c>
      <c r="AH624" s="9">
        <v>-82.165899999999993</v>
      </c>
      <c r="AI624" s="88"/>
      <c r="AJ624" s="88"/>
      <c r="AK624" s="88"/>
      <c r="AL624" s="88"/>
      <c r="AM624" s="88"/>
      <c r="AN624" s="88"/>
      <c r="AO624" s="88"/>
      <c r="AP624" s="88"/>
      <c r="AQ624" s="88"/>
      <c r="AR624" s="88"/>
      <c r="AS624" s="88"/>
      <c r="AT624" s="88"/>
      <c r="AU624" s="88"/>
      <c r="AV624" s="88"/>
      <c r="AW624" s="88"/>
      <c r="AX624" s="88"/>
      <c r="AY624" s="88"/>
      <c r="AZ624" s="88"/>
      <c r="BA624" s="88"/>
      <c r="BB624" s="88"/>
      <c r="BC624" s="88"/>
      <c r="BD624" s="88"/>
      <c r="BE624" s="88"/>
      <c r="BF624" s="88"/>
      <c r="BG624" s="88"/>
    </row>
    <row r="625" spans="1:59" ht="13.8" thickTop="1" x14ac:dyDescent="0.25">
      <c r="A625" s="29">
        <v>214</v>
      </c>
      <c r="B625" s="12" t="s">
        <v>1235</v>
      </c>
      <c r="C625" s="9" t="s">
        <v>3199</v>
      </c>
      <c r="D625" s="9" t="s">
        <v>2282</v>
      </c>
      <c r="E625" s="12" t="s">
        <v>1236</v>
      </c>
      <c r="F625" s="13" t="s">
        <v>2927</v>
      </c>
      <c r="G625" s="12" t="s">
        <v>10</v>
      </c>
      <c r="H625" s="12" t="s">
        <v>37</v>
      </c>
      <c r="I625" s="12">
        <v>1</v>
      </c>
      <c r="J625" s="12">
        <v>344</v>
      </c>
      <c r="K625" s="12">
        <f t="shared" si="45"/>
        <v>2064</v>
      </c>
      <c r="L625" s="12">
        <f t="shared" si="46"/>
        <v>2042</v>
      </c>
      <c r="M625" s="60">
        <v>0.98934108527131781</v>
      </c>
      <c r="N625" s="12">
        <v>0</v>
      </c>
      <c r="O625" s="12">
        <v>344</v>
      </c>
      <c r="P625" s="12"/>
      <c r="Q625" s="12">
        <v>344</v>
      </c>
      <c r="R625" s="12"/>
      <c r="S625" s="12"/>
      <c r="T625" s="12"/>
      <c r="U625" s="121"/>
      <c r="V625" s="8">
        <f t="shared" si="50"/>
        <v>0.98934108527131781</v>
      </c>
      <c r="W625" s="10">
        <v>0.98160000000000003</v>
      </c>
      <c r="X625" s="13">
        <v>0.93899999999999995</v>
      </c>
      <c r="Y625" s="12">
        <v>340</v>
      </c>
      <c r="Z625" s="12">
        <v>340</v>
      </c>
      <c r="AA625" s="12">
        <v>343</v>
      </c>
      <c r="AB625" s="12">
        <v>340</v>
      </c>
      <c r="AC625" s="12">
        <v>341</v>
      </c>
      <c r="AD625" s="12">
        <v>338</v>
      </c>
      <c r="AE625" s="12" t="s">
        <v>39</v>
      </c>
      <c r="AF625" s="30"/>
      <c r="AG625" s="56">
        <v>27.161100000000001</v>
      </c>
      <c r="AH625" s="9">
        <v>-80.242400000000004</v>
      </c>
      <c r="AI625" s="88"/>
      <c r="AJ625" s="88"/>
      <c r="AK625" s="88"/>
      <c r="AL625" s="88"/>
      <c r="AM625" s="88"/>
      <c r="AN625" s="88"/>
      <c r="AO625" s="88"/>
      <c r="AP625" s="88"/>
      <c r="AQ625" s="88"/>
      <c r="AR625" s="88"/>
      <c r="AS625" s="88"/>
      <c r="AT625" s="88"/>
      <c r="AU625" s="88"/>
      <c r="AV625" s="88"/>
      <c r="AW625" s="88"/>
      <c r="AX625" s="88"/>
      <c r="AY625" s="88"/>
      <c r="AZ625" s="88"/>
      <c r="BA625" s="88"/>
      <c r="BB625" s="88"/>
      <c r="BC625" s="88"/>
      <c r="BD625" s="88"/>
      <c r="BE625" s="88"/>
      <c r="BF625" s="88"/>
      <c r="BG625" s="88"/>
    </row>
    <row r="626" spans="1:59" x14ac:dyDescent="0.25">
      <c r="A626" s="25">
        <v>2565</v>
      </c>
      <c r="B626" s="9" t="s">
        <v>1235</v>
      </c>
      <c r="C626" s="9" t="s">
        <v>3199</v>
      </c>
      <c r="D626" s="9" t="s">
        <v>2282</v>
      </c>
      <c r="E626" s="9" t="s">
        <v>1238</v>
      </c>
      <c r="F626" s="14" t="s">
        <v>2645</v>
      </c>
      <c r="G626" s="9" t="s">
        <v>10</v>
      </c>
      <c r="H626" s="9" t="s">
        <v>37</v>
      </c>
      <c r="I626" s="9">
        <v>1</v>
      </c>
      <c r="J626" s="9">
        <v>32</v>
      </c>
      <c r="K626" s="9">
        <f t="shared" si="45"/>
        <v>192</v>
      </c>
      <c r="L626" s="9">
        <f t="shared" si="46"/>
        <v>188</v>
      </c>
      <c r="M626" s="48">
        <v>0.97916666666666663</v>
      </c>
      <c r="N626" s="9">
        <v>0</v>
      </c>
      <c r="O626" s="9">
        <v>32</v>
      </c>
      <c r="P626" s="9"/>
      <c r="Q626" s="9">
        <v>32</v>
      </c>
      <c r="R626" s="9"/>
      <c r="S626" s="9"/>
      <c r="T626" s="9">
        <v>4</v>
      </c>
      <c r="U626" s="55"/>
      <c r="V626" s="131">
        <f t="shared" si="50"/>
        <v>0.97916666666666663</v>
      </c>
      <c r="W626" s="125">
        <v>0.94789999999999996</v>
      </c>
      <c r="X626" s="14">
        <v>0.95309999999999995</v>
      </c>
      <c r="Y626" s="9">
        <v>31</v>
      </c>
      <c r="Z626" s="9">
        <v>31</v>
      </c>
      <c r="AA626" s="9">
        <v>32</v>
      </c>
      <c r="AB626" s="9">
        <v>31</v>
      </c>
      <c r="AC626" s="9">
        <v>32</v>
      </c>
      <c r="AD626" s="9">
        <v>31</v>
      </c>
      <c r="AE626" s="9" t="s">
        <v>180</v>
      </c>
      <c r="AF626" s="26"/>
      <c r="AG626" s="56">
        <v>27.19425</v>
      </c>
      <c r="AH626" s="9">
        <v>-80.241777777777799</v>
      </c>
      <c r="AI626" s="88"/>
      <c r="AJ626" s="88"/>
      <c r="AK626" s="88"/>
      <c r="AL626" s="88"/>
      <c r="AM626" s="88"/>
      <c r="AN626" s="88"/>
      <c r="AO626" s="88"/>
      <c r="AP626" s="88"/>
      <c r="AQ626" s="88"/>
      <c r="AR626" s="88"/>
      <c r="AS626" s="88"/>
      <c r="AT626" s="88"/>
      <c r="AU626" s="88"/>
      <c r="AV626" s="88"/>
      <c r="AW626" s="88"/>
      <c r="AX626" s="88"/>
      <c r="AY626" s="88"/>
      <c r="AZ626" s="88"/>
      <c r="BA626" s="88"/>
      <c r="BB626" s="88"/>
      <c r="BC626" s="88"/>
      <c r="BD626" s="88"/>
      <c r="BE626" s="88"/>
      <c r="BF626" s="88"/>
      <c r="BG626" s="88"/>
    </row>
    <row r="627" spans="1:59" x14ac:dyDescent="0.25">
      <c r="A627" s="25">
        <v>537</v>
      </c>
      <c r="B627" s="9" t="s">
        <v>1235</v>
      </c>
      <c r="C627" s="9" t="s">
        <v>3199</v>
      </c>
      <c r="D627" s="9" t="s">
        <v>2282</v>
      </c>
      <c r="E627" s="9" t="s">
        <v>1241</v>
      </c>
      <c r="F627" s="14" t="s">
        <v>3022</v>
      </c>
      <c r="G627" s="9" t="s">
        <v>10</v>
      </c>
      <c r="H627" s="9" t="s">
        <v>37</v>
      </c>
      <c r="I627" s="9">
        <v>1</v>
      </c>
      <c r="J627" s="9">
        <v>57</v>
      </c>
      <c r="K627" s="9">
        <f t="shared" si="45"/>
        <v>342</v>
      </c>
      <c r="L627" s="9">
        <f t="shared" si="46"/>
        <v>311</v>
      </c>
      <c r="M627" s="48">
        <v>0.90935672514619881</v>
      </c>
      <c r="N627" s="9">
        <v>0</v>
      </c>
      <c r="O627" s="9">
        <v>57</v>
      </c>
      <c r="P627" s="9"/>
      <c r="Q627" s="9">
        <v>57</v>
      </c>
      <c r="R627" s="9"/>
      <c r="S627" s="9"/>
      <c r="T627" s="9"/>
      <c r="U627" s="55"/>
      <c r="V627" s="131">
        <f t="shared" si="50"/>
        <v>0.90935672514619881</v>
      </c>
      <c r="W627" s="125">
        <v>0.93569999999999998</v>
      </c>
      <c r="X627" s="14">
        <v>0.95320000000000005</v>
      </c>
      <c r="Y627" s="9">
        <v>52</v>
      </c>
      <c r="Z627" s="9">
        <v>53</v>
      </c>
      <c r="AA627" s="9">
        <v>53</v>
      </c>
      <c r="AB627" s="9">
        <v>52</v>
      </c>
      <c r="AC627" s="9">
        <v>51</v>
      </c>
      <c r="AD627" s="9">
        <v>50</v>
      </c>
      <c r="AE627" s="9" t="s">
        <v>1240</v>
      </c>
      <c r="AF627" s="26">
        <v>41</v>
      </c>
      <c r="AG627" s="56">
        <v>27.030021999999999</v>
      </c>
      <c r="AH627" s="9">
        <v>-80.492767000000001</v>
      </c>
      <c r="AI627" s="88"/>
      <c r="AJ627" s="88"/>
      <c r="AK627" s="88"/>
      <c r="AL627" s="88"/>
      <c r="AM627" s="88"/>
      <c r="AN627" s="88"/>
      <c r="AO627" s="88"/>
      <c r="AP627" s="88"/>
      <c r="AQ627" s="88"/>
      <c r="AR627" s="88"/>
      <c r="AS627" s="88"/>
      <c r="AT627" s="88"/>
      <c r="AU627" s="88"/>
      <c r="AV627" s="88"/>
      <c r="AW627" s="88"/>
      <c r="AX627" s="88"/>
      <c r="AY627" s="88"/>
      <c r="AZ627" s="88"/>
      <c r="BA627" s="88"/>
      <c r="BB627" s="88"/>
      <c r="BC627" s="88"/>
      <c r="BD627" s="88"/>
      <c r="BE627" s="88"/>
      <c r="BF627" s="88"/>
      <c r="BG627" s="88"/>
    </row>
    <row r="628" spans="1:59" x14ac:dyDescent="0.25">
      <c r="A628" s="25">
        <v>736</v>
      </c>
      <c r="B628" s="9" t="s">
        <v>1235</v>
      </c>
      <c r="C628" s="9" t="s">
        <v>3199</v>
      </c>
      <c r="D628" s="9" t="s">
        <v>2282</v>
      </c>
      <c r="E628" s="9" t="s">
        <v>1243</v>
      </c>
      <c r="F628" s="14" t="s">
        <v>2661</v>
      </c>
      <c r="G628" s="9" t="s">
        <v>10</v>
      </c>
      <c r="H628" s="9" t="s">
        <v>37</v>
      </c>
      <c r="I628" s="9">
        <v>1</v>
      </c>
      <c r="J628" s="9">
        <v>200</v>
      </c>
      <c r="K628" s="9">
        <f t="shared" si="45"/>
        <v>1200</v>
      </c>
      <c r="L628" s="9">
        <f t="shared" si="46"/>
        <v>1195</v>
      </c>
      <c r="M628" s="48">
        <v>0.99583333333333335</v>
      </c>
      <c r="N628" s="9">
        <v>0</v>
      </c>
      <c r="O628" s="9">
        <v>200</v>
      </c>
      <c r="P628" s="9"/>
      <c r="Q628" s="9">
        <v>200</v>
      </c>
      <c r="R628" s="9"/>
      <c r="S628" s="9"/>
      <c r="T628" s="9"/>
      <c r="U628" s="55"/>
      <c r="V628" s="131">
        <f t="shared" si="50"/>
        <v>0.99583333333333335</v>
      </c>
      <c r="W628" s="125">
        <v>0.995</v>
      </c>
      <c r="X628" s="14">
        <v>0.98670000000000002</v>
      </c>
      <c r="Y628" s="9">
        <v>200</v>
      </c>
      <c r="Z628" s="9">
        <v>200</v>
      </c>
      <c r="AA628" s="9">
        <v>197</v>
      </c>
      <c r="AB628" s="9">
        <v>200</v>
      </c>
      <c r="AC628" s="9">
        <v>199</v>
      </c>
      <c r="AD628" s="9">
        <v>199</v>
      </c>
      <c r="AE628" s="9" t="s">
        <v>1244</v>
      </c>
      <c r="AF628" s="26"/>
      <c r="AG628" s="56">
        <v>27.201000000000001</v>
      </c>
      <c r="AH628" s="9">
        <v>-80.220100000000002</v>
      </c>
      <c r="AI628" s="88"/>
      <c r="AJ628" s="88"/>
      <c r="AK628" s="88"/>
      <c r="AL628" s="88"/>
      <c r="AM628" s="88"/>
      <c r="AN628" s="88"/>
      <c r="AO628" s="88"/>
      <c r="AP628" s="88"/>
      <c r="AQ628" s="88"/>
      <c r="AR628" s="88"/>
      <c r="AS628" s="88"/>
      <c r="AT628" s="88"/>
      <c r="AU628" s="88"/>
      <c r="AV628" s="88"/>
      <c r="AW628" s="88"/>
      <c r="AX628" s="88"/>
      <c r="AY628" s="88"/>
      <c r="AZ628" s="88"/>
      <c r="BA628" s="88"/>
      <c r="BB628" s="88"/>
      <c r="BC628" s="88"/>
      <c r="BD628" s="88"/>
      <c r="BE628" s="88"/>
      <c r="BF628" s="88"/>
      <c r="BG628" s="88"/>
    </row>
    <row r="629" spans="1:59" x14ac:dyDescent="0.25">
      <c r="A629" s="25">
        <v>1100</v>
      </c>
      <c r="B629" s="9" t="s">
        <v>1235</v>
      </c>
      <c r="C629" s="9" t="s">
        <v>3199</v>
      </c>
      <c r="D629" s="9" t="s">
        <v>2282</v>
      </c>
      <c r="E629" s="9" t="s">
        <v>1245</v>
      </c>
      <c r="F629" s="14" t="s">
        <v>2928</v>
      </c>
      <c r="G629" s="9" t="s">
        <v>10</v>
      </c>
      <c r="H629" s="9" t="s">
        <v>37</v>
      </c>
      <c r="I629" s="9">
        <v>1</v>
      </c>
      <c r="J629" s="9">
        <v>192</v>
      </c>
      <c r="K629" s="9">
        <f t="shared" si="45"/>
        <v>1152</v>
      </c>
      <c r="L629" s="9">
        <f t="shared" si="46"/>
        <v>1141</v>
      </c>
      <c r="M629" s="48">
        <v>0.99045138888888884</v>
      </c>
      <c r="N629" s="9">
        <v>0</v>
      </c>
      <c r="O629" s="9">
        <v>192</v>
      </c>
      <c r="P629" s="9"/>
      <c r="Q629" s="9">
        <v>192</v>
      </c>
      <c r="R629" s="9"/>
      <c r="S629" s="9"/>
      <c r="T629" s="9"/>
      <c r="U629" s="55"/>
      <c r="V629" s="131">
        <f t="shared" si="50"/>
        <v>0.99045138888888884</v>
      </c>
      <c r="W629" s="125">
        <v>0.98960000000000004</v>
      </c>
      <c r="X629" s="14">
        <v>0.98260000000000003</v>
      </c>
      <c r="Y629" s="9">
        <v>190</v>
      </c>
      <c r="Z629" s="9">
        <v>191</v>
      </c>
      <c r="AA629" s="9">
        <v>189</v>
      </c>
      <c r="AB629" s="9">
        <v>191</v>
      </c>
      <c r="AC629" s="9">
        <v>190</v>
      </c>
      <c r="AD629" s="9">
        <v>190</v>
      </c>
      <c r="AE629" s="9" t="s">
        <v>50</v>
      </c>
      <c r="AF629" s="26"/>
      <c r="AG629" s="56">
        <v>27.2483</v>
      </c>
      <c r="AH629" s="9">
        <v>-80.2761</v>
      </c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  <c r="AU629" s="88"/>
      <c r="AV629" s="88"/>
      <c r="AW629" s="88"/>
      <c r="AX629" s="88"/>
      <c r="AY629" s="88"/>
      <c r="AZ629" s="88"/>
      <c r="BA629" s="88"/>
      <c r="BB629" s="88"/>
      <c r="BC629" s="88"/>
      <c r="BD629" s="88"/>
      <c r="BE629" s="88"/>
      <c r="BF629" s="88"/>
      <c r="BG629" s="88"/>
    </row>
    <row r="630" spans="1:59" ht="13.8" thickBot="1" x14ac:dyDescent="0.3">
      <c r="A630" s="40">
        <v>403</v>
      </c>
      <c r="B630" s="34" t="s">
        <v>1235</v>
      </c>
      <c r="C630" s="9" t="s">
        <v>3200</v>
      </c>
      <c r="D630" s="9" t="s">
        <v>2284</v>
      </c>
      <c r="E630" s="34" t="s">
        <v>1239</v>
      </c>
      <c r="F630" s="17" t="s">
        <v>3017</v>
      </c>
      <c r="G630" s="34" t="s">
        <v>99</v>
      </c>
      <c r="H630" s="34" t="s">
        <v>37</v>
      </c>
      <c r="I630" s="34">
        <v>1</v>
      </c>
      <c r="J630" s="34">
        <v>33</v>
      </c>
      <c r="K630" s="34">
        <f t="shared" si="45"/>
        <v>198</v>
      </c>
      <c r="L630" s="34">
        <f t="shared" si="46"/>
        <v>188</v>
      </c>
      <c r="M630" s="79">
        <v>0.9494949494949495</v>
      </c>
      <c r="N630" s="34">
        <v>1</v>
      </c>
      <c r="O630" s="34">
        <v>32</v>
      </c>
      <c r="P630" s="34"/>
      <c r="Q630" s="34">
        <v>32</v>
      </c>
      <c r="R630" s="34"/>
      <c r="S630" s="34"/>
      <c r="T630" s="34"/>
      <c r="U630" s="112"/>
      <c r="V630" s="132">
        <f t="shared" si="50"/>
        <v>0.9494949494949495</v>
      </c>
      <c r="W630" s="126">
        <v>0.91920000000000002</v>
      </c>
      <c r="X630" s="17">
        <v>0.91920000000000002</v>
      </c>
      <c r="Y630" s="34">
        <v>30</v>
      </c>
      <c r="Z630" s="34">
        <v>31</v>
      </c>
      <c r="AA630" s="34">
        <v>32</v>
      </c>
      <c r="AB630" s="34">
        <v>32</v>
      </c>
      <c r="AC630" s="34">
        <v>32</v>
      </c>
      <c r="AD630" s="34">
        <v>31</v>
      </c>
      <c r="AE630" s="34" t="s">
        <v>1240</v>
      </c>
      <c r="AF630" s="41">
        <v>29</v>
      </c>
      <c r="AG630" s="56">
        <v>27.026599999999998</v>
      </c>
      <c r="AH630" s="9">
        <v>-80.493899999999996</v>
      </c>
      <c r="AI630" s="88"/>
      <c r="AJ630" s="88"/>
      <c r="AK630" s="88"/>
      <c r="AL630" s="88"/>
      <c r="AM630" s="88"/>
      <c r="AN630" s="88"/>
      <c r="AO630" s="88"/>
      <c r="AP630" s="88"/>
      <c r="AQ630" s="88"/>
      <c r="AR630" s="88"/>
      <c r="AS630" s="88"/>
      <c r="AT630" s="88"/>
      <c r="AU630" s="88"/>
      <c r="AV630" s="88"/>
      <c r="AW630" s="88"/>
      <c r="AX630" s="88"/>
      <c r="AY630" s="88"/>
      <c r="AZ630" s="88"/>
      <c r="BA630" s="88"/>
      <c r="BB630" s="88"/>
      <c r="BC630" s="88"/>
      <c r="BD630" s="88"/>
      <c r="BE630" s="88"/>
      <c r="BF630" s="88"/>
      <c r="BG630" s="88"/>
    </row>
    <row r="631" spans="1:59" ht="13.8" thickTop="1" x14ac:dyDescent="0.25">
      <c r="A631" s="103">
        <v>1603</v>
      </c>
      <c r="B631" s="89" t="s">
        <v>1247</v>
      </c>
      <c r="C631" s="9" t="s">
        <v>3201</v>
      </c>
      <c r="D631" s="9" t="s">
        <v>2280</v>
      </c>
      <c r="E631" s="89" t="s">
        <v>1254</v>
      </c>
      <c r="F631" s="90" t="s">
        <v>2653</v>
      </c>
      <c r="G631" s="89" t="s">
        <v>9</v>
      </c>
      <c r="H631" s="89" t="s">
        <v>37</v>
      </c>
      <c r="I631" s="89">
        <v>1</v>
      </c>
      <c r="J631" s="89">
        <v>110</v>
      </c>
      <c r="K631" s="89">
        <f t="shared" si="45"/>
        <v>660</v>
      </c>
      <c r="L631" s="89">
        <f t="shared" si="46"/>
        <v>652</v>
      </c>
      <c r="M631" s="91">
        <v>0.98787878787878791</v>
      </c>
      <c r="N631" s="89">
        <v>0</v>
      </c>
      <c r="O631" s="89">
        <v>110</v>
      </c>
      <c r="P631" s="89">
        <v>88</v>
      </c>
      <c r="Q631" s="89">
        <v>22</v>
      </c>
      <c r="R631" s="89"/>
      <c r="S631" s="89"/>
      <c r="T631" s="89"/>
      <c r="U631" s="119"/>
      <c r="V631" s="133">
        <f t="shared" si="50"/>
        <v>0.98787878787878791</v>
      </c>
      <c r="W631" s="127">
        <v>0.99239999999999995</v>
      </c>
      <c r="X631" s="90">
        <v>0.9879</v>
      </c>
      <c r="Y631" s="89">
        <v>109</v>
      </c>
      <c r="Z631" s="89">
        <v>107</v>
      </c>
      <c r="AA631" s="89">
        <v>107</v>
      </c>
      <c r="AB631" s="89">
        <v>109</v>
      </c>
      <c r="AC631" s="89">
        <v>110</v>
      </c>
      <c r="AD631" s="89">
        <v>110</v>
      </c>
      <c r="AE631" s="89" t="s">
        <v>1255</v>
      </c>
      <c r="AF631" s="104"/>
      <c r="AG631" s="56">
        <v>25.7987</v>
      </c>
      <c r="AH631" s="9">
        <v>-80.217299999999994</v>
      </c>
      <c r="AI631" s="88"/>
      <c r="AJ631" s="88"/>
      <c r="AK631" s="88"/>
      <c r="AL631" s="88"/>
      <c r="AM631" s="88"/>
      <c r="AN631" s="88"/>
      <c r="AO631" s="88"/>
      <c r="AP631" s="88"/>
      <c r="AQ631" s="88"/>
      <c r="AR631" s="88"/>
      <c r="AS631" s="88"/>
      <c r="AT631" s="88"/>
      <c r="AU631" s="88"/>
      <c r="AV631" s="88"/>
      <c r="AW631" s="88"/>
      <c r="AX631" s="88"/>
      <c r="AY631" s="88"/>
      <c r="AZ631" s="88"/>
      <c r="BA631" s="88"/>
      <c r="BB631" s="88"/>
      <c r="BC631" s="88"/>
      <c r="BD631" s="88"/>
      <c r="BE631" s="88"/>
      <c r="BF631" s="88"/>
      <c r="BG631" s="88"/>
    </row>
    <row r="632" spans="1:59" x14ac:dyDescent="0.25">
      <c r="A632" s="25">
        <v>1901</v>
      </c>
      <c r="B632" s="9" t="s">
        <v>1247</v>
      </c>
      <c r="C632" s="9" t="s">
        <v>3201</v>
      </c>
      <c r="D632" s="9" t="s">
        <v>2280</v>
      </c>
      <c r="E632" s="9" t="s">
        <v>1267</v>
      </c>
      <c r="F632" s="14" t="s">
        <v>2673</v>
      </c>
      <c r="G632" s="9" t="s">
        <v>9</v>
      </c>
      <c r="H632" s="9" t="s">
        <v>37</v>
      </c>
      <c r="I632" s="9">
        <v>1</v>
      </c>
      <c r="J632" s="9">
        <v>60</v>
      </c>
      <c r="K632" s="9">
        <f t="shared" si="45"/>
        <v>360</v>
      </c>
      <c r="L632" s="9">
        <f t="shared" si="46"/>
        <v>357</v>
      </c>
      <c r="M632" s="48">
        <v>0.9916666666666667</v>
      </c>
      <c r="N632" s="9">
        <v>0</v>
      </c>
      <c r="O632" s="9">
        <v>60</v>
      </c>
      <c r="P632" s="9">
        <v>48</v>
      </c>
      <c r="Q632" s="9">
        <v>12</v>
      </c>
      <c r="R632" s="9"/>
      <c r="S632" s="9"/>
      <c r="T632" s="9"/>
      <c r="U632" s="55"/>
      <c r="V632" s="131">
        <f t="shared" si="50"/>
        <v>0.9916666666666667</v>
      </c>
      <c r="W632" s="125">
        <v>0.98060000000000003</v>
      </c>
      <c r="X632" s="14">
        <v>0.97499999999999998</v>
      </c>
      <c r="Y632" s="9">
        <v>60</v>
      </c>
      <c r="Z632" s="9">
        <v>57</v>
      </c>
      <c r="AA632" s="9">
        <v>60</v>
      </c>
      <c r="AB632" s="9">
        <v>60</v>
      </c>
      <c r="AC632" s="9">
        <v>60</v>
      </c>
      <c r="AD632" s="9">
        <v>60</v>
      </c>
      <c r="AE632" s="9" t="s">
        <v>1255</v>
      </c>
      <c r="AF632" s="26"/>
      <c r="AG632" s="56">
        <v>25.8231</v>
      </c>
      <c r="AH632" s="9">
        <v>-80.224400000000003</v>
      </c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  <c r="AU632" s="88"/>
      <c r="AV632" s="88"/>
      <c r="AW632" s="88"/>
      <c r="AX632" s="88"/>
      <c r="AY632" s="88"/>
      <c r="AZ632" s="88"/>
      <c r="BA632" s="88"/>
      <c r="BB632" s="88"/>
      <c r="BC632" s="88"/>
      <c r="BD632" s="88"/>
      <c r="BE632" s="88"/>
      <c r="BF632" s="88"/>
      <c r="BG632" s="88"/>
    </row>
    <row r="633" spans="1:59" x14ac:dyDescent="0.25">
      <c r="A633" s="25">
        <v>2220</v>
      </c>
      <c r="B633" s="9" t="s">
        <v>1247</v>
      </c>
      <c r="C633" s="9" t="s">
        <v>3201</v>
      </c>
      <c r="D633" s="9" t="s">
        <v>2280</v>
      </c>
      <c r="E633" s="9" t="s">
        <v>1275</v>
      </c>
      <c r="F633" s="14" t="s">
        <v>3045</v>
      </c>
      <c r="G633" s="9" t="s">
        <v>9</v>
      </c>
      <c r="H633" s="9" t="s">
        <v>37</v>
      </c>
      <c r="I633" s="9">
        <v>1</v>
      </c>
      <c r="J633" s="9">
        <v>100</v>
      </c>
      <c r="K633" s="9">
        <f t="shared" si="45"/>
        <v>600</v>
      </c>
      <c r="L633" s="9">
        <f t="shared" si="46"/>
        <v>595</v>
      </c>
      <c r="M633" s="48">
        <v>0.9916666666666667</v>
      </c>
      <c r="N633" s="9">
        <v>0</v>
      </c>
      <c r="O633" s="9">
        <v>100</v>
      </c>
      <c r="P633" s="9">
        <v>80</v>
      </c>
      <c r="Q633" s="9">
        <v>20</v>
      </c>
      <c r="R633" s="9"/>
      <c r="S633" s="9"/>
      <c r="T633" s="9"/>
      <c r="U633" s="55"/>
      <c r="V633" s="131">
        <f t="shared" si="50"/>
        <v>0.9916666666666667</v>
      </c>
      <c r="W633" s="125">
        <v>0.99</v>
      </c>
      <c r="X633" s="14">
        <v>0.98829999999999996</v>
      </c>
      <c r="Y633" s="9">
        <v>100</v>
      </c>
      <c r="Z633" s="9">
        <v>99</v>
      </c>
      <c r="AA633" s="9">
        <v>98</v>
      </c>
      <c r="AB633" s="9">
        <v>99</v>
      </c>
      <c r="AC633" s="9">
        <v>99</v>
      </c>
      <c r="AD633" s="9">
        <v>100</v>
      </c>
      <c r="AE633" s="9" t="s">
        <v>317</v>
      </c>
      <c r="AF633" s="26"/>
      <c r="AG633" s="56">
        <v>25.821971999999999</v>
      </c>
      <c r="AH633" s="9">
        <v>-80.241749999999996</v>
      </c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  <c r="AU633" s="88"/>
      <c r="AV633" s="88"/>
      <c r="AW633" s="88"/>
      <c r="AX633" s="88"/>
      <c r="AY633" s="88"/>
      <c r="AZ633" s="88"/>
      <c r="BA633" s="88"/>
      <c r="BB633" s="88"/>
      <c r="BC633" s="88"/>
      <c r="BD633" s="88"/>
      <c r="BE633" s="88"/>
      <c r="BF633" s="88"/>
      <c r="BG633" s="88"/>
    </row>
    <row r="634" spans="1:59" x14ac:dyDescent="0.25">
      <c r="A634" s="25">
        <v>2488</v>
      </c>
      <c r="B634" s="9" t="s">
        <v>1247</v>
      </c>
      <c r="C634" s="9" t="s">
        <v>3201</v>
      </c>
      <c r="D634" s="9" t="s">
        <v>2280</v>
      </c>
      <c r="E634" s="9" t="s">
        <v>1276</v>
      </c>
      <c r="F634" s="14" t="s">
        <v>3043</v>
      </c>
      <c r="G634" s="9" t="s">
        <v>9</v>
      </c>
      <c r="H634" s="9" t="s">
        <v>37</v>
      </c>
      <c r="I634" s="9">
        <v>1</v>
      </c>
      <c r="J634" s="9">
        <v>103</v>
      </c>
      <c r="K634" s="9">
        <f t="shared" si="45"/>
        <v>618</v>
      </c>
      <c r="L634" s="9">
        <f t="shared" si="46"/>
        <v>609</v>
      </c>
      <c r="M634" s="48">
        <v>0.9854368932038835</v>
      </c>
      <c r="N634" s="9">
        <v>0</v>
      </c>
      <c r="O634" s="9">
        <v>103</v>
      </c>
      <c r="P634" s="9">
        <v>83</v>
      </c>
      <c r="Q634" s="9">
        <v>20</v>
      </c>
      <c r="R634" s="9"/>
      <c r="S634" s="9"/>
      <c r="T634" s="9">
        <v>6</v>
      </c>
      <c r="U634" s="55"/>
      <c r="V634" s="131">
        <f t="shared" si="50"/>
        <v>0.9854368932038835</v>
      </c>
      <c r="W634" s="125">
        <v>0.97409999999999997</v>
      </c>
      <c r="X634" s="14">
        <v>0.97089999999999999</v>
      </c>
      <c r="Y634" s="9">
        <v>101</v>
      </c>
      <c r="Z634" s="9">
        <v>101</v>
      </c>
      <c r="AA634" s="9">
        <v>102</v>
      </c>
      <c r="AB634" s="9">
        <v>103</v>
      </c>
      <c r="AC634" s="9">
        <v>103</v>
      </c>
      <c r="AD634" s="9">
        <v>99</v>
      </c>
      <c r="AE634" s="9" t="s">
        <v>769</v>
      </c>
      <c r="AF634" s="26"/>
      <c r="AG634" s="56">
        <v>25.823</v>
      </c>
      <c r="AH634" s="9">
        <v>-80.242000000000004</v>
      </c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  <c r="AU634" s="88"/>
      <c r="AV634" s="88"/>
      <c r="AW634" s="88"/>
      <c r="AX634" s="88"/>
      <c r="AY634" s="88"/>
      <c r="AZ634" s="88"/>
      <c r="BA634" s="88"/>
      <c r="BB634" s="88"/>
      <c r="BC634" s="88"/>
      <c r="BD634" s="88"/>
      <c r="BE634" s="88"/>
      <c r="BF634" s="88"/>
      <c r="BG634" s="88"/>
    </row>
    <row r="635" spans="1:59" x14ac:dyDescent="0.25">
      <c r="A635" s="25">
        <v>119</v>
      </c>
      <c r="B635" s="9" t="s">
        <v>1247</v>
      </c>
      <c r="C635" s="9" t="s">
        <v>3201</v>
      </c>
      <c r="D635" s="9" t="s">
        <v>2280</v>
      </c>
      <c r="E635" s="9" t="s">
        <v>1278</v>
      </c>
      <c r="F635" s="14" t="s">
        <v>3023</v>
      </c>
      <c r="G635" s="9" t="s">
        <v>9</v>
      </c>
      <c r="H635" s="9" t="s">
        <v>37</v>
      </c>
      <c r="I635" s="9">
        <v>1</v>
      </c>
      <c r="J635" s="9">
        <v>332</v>
      </c>
      <c r="K635" s="9">
        <f t="shared" si="45"/>
        <v>1992</v>
      </c>
      <c r="L635" s="9">
        <f t="shared" si="46"/>
        <v>1977</v>
      </c>
      <c r="M635" s="48">
        <v>0.99246987951807231</v>
      </c>
      <c r="N635" s="9">
        <v>0</v>
      </c>
      <c r="O635" s="9">
        <v>332</v>
      </c>
      <c r="P635" s="9">
        <v>132</v>
      </c>
      <c r="Q635" s="9">
        <v>200</v>
      </c>
      <c r="R635" s="9"/>
      <c r="S635" s="9"/>
      <c r="T635" s="9"/>
      <c r="U635" s="55"/>
      <c r="V635" s="131">
        <f t="shared" si="50"/>
        <v>0.99246987951807231</v>
      </c>
      <c r="W635" s="125">
        <v>0.97240000000000004</v>
      </c>
      <c r="X635" s="14">
        <v>0.97289999999999999</v>
      </c>
      <c r="Y635" s="9">
        <v>332</v>
      </c>
      <c r="Z635" s="9">
        <v>331</v>
      </c>
      <c r="AA635" s="9">
        <v>331</v>
      </c>
      <c r="AB635" s="9">
        <v>330</v>
      </c>
      <c r="AC635" s="9">
        <v>328</v>
      </c>
      <c r="AD635" s="9">
        <v>325</v>
      </c>
      <c r="AE635" s="9"/>
      <c r="AF635" s="26"/>
      <c r="AG635" s="56">
        <v>25.582699999999999</v>
      </c>
      <c r="AH635" s="9">
        <v>-80.370999999999995</v>
      </c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  <c r="AU635" s="88"/>
      <c r="AV635" s="88"/>
      <c r="AW635" s="88"/>
      <c r="AX635" s="88"/>
      <c r="AY635" s="88"/>
      <c r="AZ635" s="88"/>
      <c r="BA635" s="88"/>
      <c r="BB635" s="88"/>
      <c r="BC635" s="88"/>
      <c r="BD635" s="88"/>
      <c r="BE635" s="88"/>
      <c r="BF635" s="88"/>
      <c r="BG635" s="88"/>
    </row>
    <row r="636" spans="1:59" x14ac:dyDescent="0.25">
      <c r="A636" s="25">
        <v>2569</v>
      </c>
      <c r="B636" s="9" t="s">
        <v>1247</v>
      </c>
      <c r="C636" s="9" t="s">
        <v>3201</v>
      </c>
      <c r="D636" s="9" t="s">
        <v>2280</v>
      </c>
      <c r="E636" s="9" t="s">
        <v>1300</v>
      </c>
      <c r="F636" s="14" t="s">
        <v>2645</v>
      </c>
      <c r="G636" s="9" t="s">
        <v>9</v>
      </c>
      <c r="H636" s="9" t="s">
        <v>37</v>
      </c>
      <c r="I636" s="9">
        <v>1</v>
      </c>
      <c r="J636" s="9">
        <v>98</v>
      </c>
      <c r="K636" s="9">
        <f t="shared" si="45"/>
        <v>588</v>
      </c>
      <c r="L636" s="9">
        <f t="shared" si="46"/>
        <v>588</v>
      </c>
      <c r="M636" s="48">
        <v>1</v>
      </c>
      <c r="N636" s="9">
        <v>0</v>
      </c>
      <c r="O636" s="9">
        <v>98</v>
      </c>
      <c r="P636" s="9">
        <v>79</v>
      </c>
      <c r="Q636" s="9">
        <v>19</v>
      </c>
      <c r="R636" s="9"/>
      <c r="S636" s="9"/>
      <c r="T636" s="9">
        <v>5</v>
      </c>
      <c r="U636" s="55"/>
      <c r="V636" s="131">
        <f t="shared" si="50"/>
        <v>1</v>
      </c>
      <c r="W636" s="125">
        <v>0.99660000000000004</v>
      </c>
      <c r="X636" s="14">
        <v>1</v>
      </c>
      <c r="Y636" s="9">
        <v>98</v>
      </c>
      <c r="Z636" s="9">
        <v>98</v>
      </c>
      <c r="AA636" s="9">
        <v>98</v>
      </c>
      <c r="AB636" s="9">
        <v>98</v>
      </c>
      <c r="AC636" s="9">
        <v>98</v>
      </c>
      <c r="AD636" s="9">
        <v>98</v>
      </c>
      <c r="AE636" s="9" t="s">
        <v>1298</v>
      </c>
      <c r="AF636" s="26"/>
      <c r="AG636" s="56">
        <v>25.767194444444399</v>
      </c>
      <c r="AH636" s="9">
        <v>-80.196694444444404</v>
      </c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  <c r="AU636" s="88"/>
      <c r="AV636" s="88"/>
      <c r="AW636" s="88"/>
      <c r="AX636" s="88"/>
      <c r="AY636" s="88"/>
      <c r="AZ636" s="88"/>
      <c r="BA636" s="88"/>
      <c r="BB636" s="88"/>
      <c r="BC636" s="88"/>
      <c r="BD636" s="88"/>
      <c r="BE636" s="88"/>
      <c r="BF636" s="88"/>
      <c r="BG636" s="88"/>
    </row>
    <row r="637" spans="1:59" x14ac:dyDescent="0.25">
      <c r="A637" s="25">
        <v>2595</v>
      </c>
      <c r="B637" s="9" t="s">
        <v>1247</v>
      </c>
      <c r="C637" s="9" t="s">
        <v>3201</v>
      </c>
      <c r="D637" s="9" t="s">
        <v>2280</v>
      </c>
      <c r="E637" s="9" t="s">
        <v>1303</v>
      </c>
      <c r="F637" s="14" t="s">
        <v>2645</v>
      </c>
      <c r="G637" s="9" t="s">
        <v>9</v>
      </c>
      <c r="H637" s="9" t="s">
        <v>37</v>
      </c>
      <c r="I637" s="9">
        <v>1</v>
      </c>
      <c r="J637" s="9">
        <v>124</v>
      </c>
      <c r="K637" s="9">
        <f t="shared" si="45"/>
        <v>744</v>
      </c>
      <c r="L637" s="9">
        <f t="shared" si="46"/>
        <v>742</v>
      </c>
      <c r="M637" s="48">
        <v>0.99731182795698925</v>
      </c>
      <c r="N637" s="9">
        <v>0</v>
      </c>
      <c r="O637" s="9">
        <v>124</v>
      </c>
      <c r="P637" s="9">
        <v>100</v>
      </c>
      <c r="Q637" s="9">
        <v>24</v>
      </c>
      <c r="R637" s="9"/>
      <c r="S637" s="9"/>
      <c r="T637" s="9">
        <v>6</v>
      </c>
      <c r="U637" s="55"/>
      <c r="V637" s="131">
        <f t="shared" si="50"/>
        <v>0.99731182795698925</v>
      </c>
      <c r="W637" s="125">
        <v>0.99729999999999996</v>
      </c>
      <c r="X637" s="14">
        <v>0.95430000000000004</v>
      </c>
      <c r="Y637" s="9">
        <v>124</v>
      </c>
      <c r="Z637" s="9">
        <v>123</v>
      </c>
      <c r="AA637" s="9">
        <v>124</v>
      </c>
      <c r="AB637" s="9">
        <v>123</v>
      </c>
      <c r="AC637" s="9">
        <v>124</v>
      </c>
      <c r="AD637" s="9">
        <v>124</v>
      </c>
      <c r="AE637" s="9" t="s">
        <v>415</v>
      </c>
      <c r="AF637" s="26"/>
      <c r="AG637" s="56">
        <v>25.809916999999999</v>
      </c>
      <c r="AH637" s="9">
        <v>-80.228055999999995</v>
      </c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  <c r="AU637" s="88"/>
      <c r="AV637" s="88"/>
      <c r="AW637" s="88"/>
      <c r="AX637" s="88"/>
      <c r="AY637" s="88"/>
      <c r="AZ637" s="88"/>
      <c r="BA637" s="88"/>
      <c r="BB637" s="88"/>
      <c r="BC637" s="88"/>
      <c r="BD637" s="88"/>
      <c r="BE637" s="88"/>
      <c r="BF637" s="88"/>
      <c r="BG637" s="88"/>
    </row>
    <row r="638" spans="1:59" x14ac:dyDescent="0.25">
      <c r="A638" s="25">
        <v>2554</v>
      </c>
      <c r="B638" s="9" t="s">
        <v>1247</v>
      </c>
      <c r="C638" s="9" t="s">
        <v>3201</v>
      </c>
      <c r="D638" s="9" t="s">
        <v>2280</v>
      </c>
      <c r="E638" s="9" t="s">
        <v>1327</v>
      </c>
      <c r="F638" s="14" t="s">
        <v>2645</v>
      </c>
      <c r="G638" s="9" t="s">
        <v>9</v>
      </c>
      <c r="H638" s="9" t="s">
        <v>37</v>
      </c>
      <c r="I638" s="9">
        <v>1</v>
      </c>
      <c r="J638" s="9">
        <v>151</v>
      </c>
      <c r="K638" s="9">
        <f t="shared" si="45"/>
        <v>906</v>
      </c>
      <c r="L638" s="9">
        <f t="shared" si="46"/>
        <v>894</v>
      </c>
      <c r="M638" s="48">
        <v>0.98675496688741726</v>
      </c>
      <c r="N638" s="9">
        <v>0</v>
      </c>
      <c r="O638" s="9">
        <v>151</v>
      </c>
      <c r="P638" s="9">
        <v>121</v>
      </c>
      <c r="Q638" s="9">
        <v>30</v>
      </c>
      <c r="R638" s="9"/>
      <c r="S638" s="9"/>
      <c r="T638" s="9">
        <v>16</v>
      </c>
      <c r="U638" s="55"/>
      <c r="V638" s="131">
        <f t="shared" si="50"/>
        <v>0.98675496688741726</v>
      </c>
      <c r="W638" s="125">
        <v>0.98899999999999999</v>
      </c>
      <c r="X638" s="14">
        <v>0.99670000000000003</v>
      </c>
      <c r="Y638" s="9">
        <v>150</v>
      </c>
      <c r="Z638" s="9">
        <v>150</v>
      </c>
      <c r="AA638" s="9">
        <v>150</v>
      </c>
      <c r="AB638" s="9">
        <v>148</v>
      </c>
      <c r="AC638" s="9">
        <v>148</v>
      </c>
      <c r="AD638" s="9">
        <v>148</v>
      </c>
      <c r="AE638" s="9" t="s">
        <v>415</v>
      </c>
      <c r="AF638" s="26"/>
      <c r="AG638" s="56">
        <v>25.8038611111111</v>
      </c>
      <c r="AH638" s="9">
        <v>-80.224305555555603</v>
      </c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  <c r="AU638" s="88"/>
      <c r="AV638" s="88"/>
      <c r="AW638" s="88"/>
      <c r="AX638" s="88"/>
      <c r="AY638" s="88"/>
      <c r="AZ638" s="88"/>
      <c r="BA638" s="88"/>
      <c r="BB638" s="88"/>
      <c r="BC638" s="88"/>
      <c r="BD638" s="88"/>
      <c r="BE638" s="88"/>
      <c r="BF638" s="88"/>
      <c r="BG638" s="88"/>
    </row>
    <row r="639" spans="1:59" x14ac:dyDescent="0.25">
      <c r="A639" s="25">
        <v>2469</v>
      </c>
      <c r="B639" s="9" t="s">
        <v>1247</v>
      </c>
      <c r="C639" s="9" t="s">
        <v>3201</v>
      </c>
      <c r="D639" s="9" t="s">
        <v>2280</v>
      </c>
      <c r="E639" s="9" t="s">
        <v>1343</v>
      </c>
      <c r="F639" s="14" t="s">
        <v>3043</v>
      </c>
      <c r="G639" s="9" t="s">
        <v>9</v>
      </c>
      <c r="H639" s="9" t="s">
        <v>37</v>
      </c>
      <c r="I639" s="9">
        <v>1</v>
      </c>
      <c r="J639" s="9">
        <v>96</v>
      </c>
      <c r="K639" s="9">
        <f t="shared" si="45"/>
        <v>576</v>
      </c>
      <c r="L639" s="9">
        <f t="shared" si="46"/>
        <v>569</v>
      </c>
      <c r="M639" s="48">
        <v>0.98784722222222221</v>
      </c>
      <c r="N639" s="9">
        <v>0</v>
      </c>
      <c r="O639" s="9">
        <v>96</v>
      </c>
      <c r="P639" s="9">
        <v>77</v>
      </c>
      <c r="Q639" s="9">
        <v>19</v>
      </c>
      <c r="R639" s="9"/>
      <c r="S639" s="9"/>
      <c r="T639" s="9">
        <v>5</v>
      </c>
      <c r="U639" s="55"/>
      <c r="V639" s="131">
        <f t="shared" si="50"/>
        <v>0.98784722222222221</v>
      </c>
      <c r="W639" s="125">
        <v>0.99309999999999998</v>
      </c>
      <c r="X639" s="14">
        <v>0.98609999999999998</v>
      </c>
      <c r="Y639" s="9">
        <v>95</v>
      </c>
      <c r="Z639" s="9">
        <v>96</v>
      </c>
      <c r="AA639" s="9">
        <v>95</v>
      </c>
      <c r="AB639" s="9">
        <v>94</v>
      </c>
      <c r="AC639" s="9">
        <v>95</v>
      </c>
      <c r="AD639" s="9">
        <v>94</v>
      </c>
      <c r="AE639" s="9" t="s">
        <v>172</v>
      </c>
      <c r="AF639" s="26"/>
      <c r="AG639" s="56">
        <v>25.810782</v>
      </c>
      <c r="AH639" s="9">
        <v>-80.232403000000005</v>
      </c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  <c r="AU639" s="88"/>
      <c r="AV639" s="88"/>
      <c r="AW639" s="88"/>
      <c r="AX639" s="88"/>
      <c r="AY639" s="88"/>
      <c r="AZ639" s="88"/>
      <c r="BA639" s="88"/>
      <c r="BB639" s="88"/>
      <c r="BC639" s="88"/>
      <c r="BD639" s="88"/>
      <c r="BE639" s="88"/>
      <c r="BF639" s="88"/>
      <c r="BG639" s="88"/>
    </row>
    <row r="640" spans="1:59" x14ac:dyDescent="0.25">
      <c r="A640" s="25">
        <v>1749</v>
      </c>
      <c r="B640" s="9" t="s">
        <v>1247</v>
      </c>
      <c r="C640" s="9" t="s">
        <v>3201</v>
      </c>
      <c r="D640" s="9" t="s">
        <v>2280</v>
      </c>
      <c r="E640" s="9" t="s">
        <v>1347</v>
      </c>
      <c r="F640" s="14" t="s">
        <v>2674</v>
      </c>
      <c r="G640" s="9" t="s">
        <v>9</v>
      </c>
      <c r="H640" s="9" t="s">
        <v>37</v>
      </c>
      <c r="I640" s="9">
        <v>1</v>
      </c>
      <c r="J640" s="9">
        <v>92</v>
      </c>
      <c r="K640" s="9">
        <f t="shared" si="45"/>
        <v>552</v>
      </c>
      <c r="L640" s="9">
        <f t="shared" si="46"/>
        <v>547</v>
      </c>
      <c r="M640" s="48">
        <v>0.99094202898550721</v>
      </c>
      <c r="N640" s="9">
        <v>0</v>
      </c>
      <c r="O640" s="9">
        <v>92</v>
      </c>
      <c r="P640" s="9">
        <v>74</v>
      </c>
      <c r="Q640" s="9">
        <v>18</v>
      </c>
      <c r="R640" s="9"/>
      <c r="S640" s="9"/>
      <c r="T640" s="9"/>
      <c r="U640" s="55"/>
      <c r="V640" s="131">
        <f t="shared" si="50"/>
        <v>0.99094202898550721</v>
      </c>
      <c r="W640" s="125">
        <v>0.9909</v>
      </c>
      <c r="X640" s="14">
        <v>0.98909999999999998</v>
      </c>
      <c r="Y640" s="9">
        <v>89</v>
      </c>
      <c r="Z640" s="9">
        <v>91</v>
      </c>
      <c r="AA640" s="9">
        <v>91</v>
      </c>
      <c r="AB640" s="9">
        <v>92</v>
      </c>
      <c r="AC640" s="9">
        <v>92</v>
      </c>
      <c r="AD640" s="9">
        <v>92</v>
      </c>
      <c r="AE640" s="9" t="s">
        <v>160</v>
      </c>
      <c r="AF640" s="26"/>
      <c r="AG640" s="56">
        <v>25.8096</v>
      </c>
      <c r="AH640" s="9">
        <v>-80.222700000000003</v>
      </c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  <c r="AU640" s="88"/>
      <c r="AV640" s="88"/>
      <c r="AW640" s="88"/>
      <c r="AX640" s="88"/>
      <c r="AY640" s="88"/>
      <c r="AZ640" s="88"/>
      <c r="BA640" s="88"/>
      <c r="BB640" s="88"/>
      <c r="BC640" s="88"/>
      <c r="BD640" s="88"/>
      <c r="BE640" s="88"/>
      <c r="BF640" s="88"/>
      <c r="BG640" s="88"/>
    </row>
    <row r="641" spans="1:59" x14ac:dyDescent="0.25">
      <c r="A641" s="25">
        <v>322</v>
      </c>
      <c r="B641" s="9" t="s">
        <v>1247</v>
      </c>
      <c r="C641" s="9" t="s">
        <v>3201</v>
      </c>
      <c r="D641" s="9" t="s">
        <v>2280</v>
      </c>
      <c r="E641" s="9" t="s">
        <v>1363</v>
      </c>
      <c r="F641" s="14" t="s">
        <v>2929</v>
      </c>
      <c r="G641" s="9" t="s">
        <v>9</v>
      </c>
      <c r="H641" s="9" t="s">
        <v>37</v>
      </c>
      <c r="I641" s="9">
        <v>1</v>
      </c>
      <c r="J641" s="9">
        <v>144</v>
      </c>
      <c r="K641" s="9">
        <f t="shared" si="45"/>
        <v>864</v>
      </c>
      <c r="L641" s="9">
        <f t="shared" si="46"/>
        <v>851</v>
      </c>
      <c r="M641" s="48">
        <v>0.98495370370370372</v>
      </c>
      <c r="N641" s="9">
        <v>0</v>
      </c>
      <c r="O641" s="9">
        <v>144</v>
      </c>
      <c r="P641" s="9">
        <v>29</v>
      </c>
      <c r="Q641" s="9">
        <v>144</v>
      </c>
      <c r="R641" s="9"/>
      <c r="S641" s="9"/>
      <c r="T641" s="9"/>
      <c r="U641" s="55"/>
      <c r="V641" s="131">
        <f t="shared" si="50"/>
        <v>0.98495370370370372</v>
      </c>
      <c r="W641" s="125">
        <v>0.98150000000000004</v>
      </c>
      <c r="X641" s="14">
        <v>0.98380000000000001</v>
      </c>
      <c r="Y641" s="9">
        <v>140</v>
      </c>
      <c r="Z641" s="9">
        <v>143</v>
      </c>
      <c r="AA641" s="9">
        <v>138</v>
      </c>
      <c r="AB641" s="9">
        <v>144</v>
      </c>
      <c r="AC641" s="9">
        <v>143</v>
      </c>
      <c r="AD641" s="9">
        <v>143</v>
      </c>
      <c r="AE641" s="9" t="s">
        <v>284</v>
      </c>
      <c r="AF641" s="26"/>
      <c r="AG641" s="56">
        <v>25.566500000000001</v>
      </c>
      <c r="AH641" s="9">
        <v>-80.359300000000005</v>
      </c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  <c r="AU641" s="88"/>
      <c r="AV641" s="88"/>
      <c r="AW641" s="88"/>
      <c r="AX641" s="88"/>
      <c r="AY641" s="88"/>
      <c r="AZ641" s="88"/>
      <c r="BA641" s="88"/>
      <c r="BB641" s="88"/>
      <c r="BC641" s="88"/>
      <c r="BD641" s="88"/>
      <c r="BE641" s="88"/>
      <c r="BF641" s="88"/>
      <c r="BG641" s="88"/>
    </row>
    <row r="642" spans="1:59" x14ac:dyDescent="0.25">
      <c r="A642" s="25">
        <v>2589</v>
      </c>
      <c r="B642" s="9" t="s">
        <v>1247</v>
      </c>
      <c r="C642" s="9" t="s">
        <v>3201</v>
      </c>
      <c r="D642" s="9" t="s">
        <v>2280</v>
      </c>
      <c r="E642" s="9" t="s">
        <v>1378</v>
      </c>
      <c r="F642" s="14" t="s">
        <v>2645</v>
      </c>
      <c r="G642" s="9" t="s">
        <v>9</v>
      </c>
      <c r="H642" s="9" t="s">
        <v>37</v>
      </c>
      <c r="I642" s="9">
        <v>1</v>
      </c>
      <c r="J642" s="9">
        <v>200</v>
      </c>
      <c r="K642" s="9">
        <f t="shared" ref="K642:K705" si="51">COUNTA(Y642:AD642)*J642</f>
        <v>1200</v>
      </c>
      <c r="L642" s="9">
        <f t="shared" ref="L642:L705" si="52">SUM(Y642:AD642)</f>
        <v>1189</v>
      </c>
      <c r="M642" s="48">
        <v>0.99083333333333334</v>
      </c>
      <c r="N642" s="9">
        <v>0</v>
      </c>
      <c r="O642" s="9">
        <v>200</v>
      </c>
      <c r="P642" s="9">
        <v>160</v>
      </c>
      <c r="Q642" s="9">
        <v>40</v>
      </c>
      <c r="R642" s="9"/>
      <c r="S642" s="9"/>
      <c r="T642" s="9">
        <v>20</v>
      </c>
      <c r="U642" s="55"/>
      <c r="V642" s="131">
        <f t="shared" si="50"/>
        <v>0.99083333333333334</v>
      </c>
      <c r="W642" s="125">
        <v>0.99170000000000003</v>
      </c>
      <c r="X642" s="14">
        <v>0.96830000000000005</v>
      </c>
      <c r="Y642" s="9">
        <v>199</v>
      </c>
      <c r="Z642" s="9">
        <v>199</v>
      </c>
      <c r="AA642" s="9">
        <v>197</v>
      </c>
      <c r="AB642" s="9">
        <v>198</v>
      </c>
      <c r="AC642" s="9">
        <v>198</v>
      </c>
      <c r="AD642" s="9">
        <v>198</v>
      </c>
      <c r="AE642" s="9" t="s">
        <v>415</v>
      </c>
      <c r="AF642" s="26"/>
      <c r="AG642" s="56">
        <v>25.778222</v>
      </c>
      <c r="AH642" s="9">
        <v>-80.203778</v>
      </c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  <c r="AU642" s="88"/>
      <c r="AV642" s="88"/>
      <c r="AW642" s="88"/>
      <c r="AX642" s="88"/>
      <c r="AY642" s="88"/>
      <c r="AZ642" s="88"/>
      <c r="BA642" s="88"/>
      <c r="BB642" s="88"/>
      <c r="BC642" s="88"/>
      <c r="BD642" s="88"/>
      <c r="BE642" s="88"/>
      <c r="BF642" s="88"/>
      <c r="BG642" s="88"/>
    </row>
    <row r="643" spans="1:59" x14ac:dyDescent="0.25">
      <c r="A643" s="25">
        <v>2571</v>
      </c>
      <c r="B643" s="9" t="s">
        <v>1247</v>
      </c>
      <c r="C643" s="9" t="s">
        <v>3201</v>
      </c>
      <c r="D643" s="9" t="s">
        <v>2280</v>
      </c>
      <c r="E643" s="9" t="s">
        <v>1382</v>
      </c>
      <c r="F643" s="14" t="s">
        <v>2645</v>
      </c>
      <c r="G643" s="9" t="s">
        <v>9</v>
      </c>
      <c r="H643" s="9" t="s">
        <v>37</v>
      </c>
      <c r="I643" s="9">
        <v>1</v>
      </c>
      <c r="J643" s="9">
        <v>116</v>
      </c>
      <c r="K643" s="9">
        <f t="shared" si="51"/>
        <v>696</v>
      </c>
      <c r="L643" s="9">
        <f t="shared" si="52"/>
        <v>692</v>
      </c>
      <c r="M643" s="48">
        <v>0.99425287356321834</v>
      </c>
      <c r="N643" s="9">
        <v>0</v>
      </c>
      <c r="O643" s="9">
        <v>116</v>
      </c>
      <c r="P643" s="9">
        <v>93</v>
      </c>
      <c r="Q643" s="9">
        <v>23</v>
      </c>
      <c r="R643" s="9"/>
      <c r="S643" s="9"/>
      <c r="T643" s="9">
        <v>6</v>
      </c>
      <c r="U643" s="55"/>
      <c r="V643" s="131">
        <f t="shared" si="50"/>
        <v>0.99425287356321834</v>
      </c>
      <c r="W643" s="125">
        <v>0.99709999999999999</v>
      </c>
      <c r="X643" s="14">
        <v>0.99429999999999996</v>
      </c>
      <c r="Y643" s="9">
        <v>115</v>
      </c>
      <c r="Z643" s="9">
        <v>116</v>
      </c>
      <c r="AA643" s="9">
        <v>116</v>
      </c>
      <c r="AB643" s="9">
        <v>115</v>
      </c>
      <c r="AC643" s="9">
        <v>115</v>
      </c>
      <c r="AD643" s="9">
        <v>115</v>
      </c>
      <c r="AE643" s="9" t="s">
        <v>415</v>
      </c>
      <c r="AF643" s="26"/>
      <c r="AG643" s="56">
        <v>25.7648333333333</v>
      </c>
      <c r="AH643" s="9">
        <v>-80.197805555555604</v>
      </c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  <c r="AU643" s="88"/>
      <c r="AV643" s="88"/>
      <c r="AW643" s="88"/>
      <c r="AX643" s="88"/>
      <c r="AY643" s="88"/>
      <c r="AZ643" s="88"/>
      <c r="BA643" s="88"/>
      <c r="BB643" s="88"/>
      <c r="BC643" s="88"/>
      <c r="BD643" s="88"/>
      <c r="BE643" s="88"/>
      <c r="BF643" s="88"/>
      <c r="BG643" s="88"/>
    </row>
    <row r="644" spans="1:59" x14ac:dyDescent="0.25">
      <c r="A644" s="25">
        <v>2694</v>
      </c>
      <c r="B644" s="9" t="s">
        <v>1247</v>
      </c>
      <c r="C644" s="9" t="s">
        <v>3201</v>
      </c>
      <c r="D644" s="9" t="s">
        <v>2280</v>
      </c>
      <c r="E644" s="9" t="s">
        <v>1383</v>
      </c>
      <c r="F644" s="14" t="s">
        <v>2643</v>
      </c>
      <c r="G644" s="9" t="s">
        <v>9</v>
      </c>
      <c r="H644" s="9" t="s">
        <v>37</v>
      </c>
      <c r="I644" s="9">
        <v>1</v>
      </c>
      <c r="J644" s="9">
        <v>95</v>
      </c>
      <c r="K644" s="9">
        <f t="shared" si="51"/>
        <v>475</v>
      </c>
      <c r="L644" s="9">
        <f t="shared" si="52"/>
        <v>471</v>
      </c>
      <c r="M644" s="48">
        <v>0.991578947368421</v>
      </c>
      <c r="N644" s="9">
        <v>0</v>
      </c>
      <c r="O644" s="9">
        <v>95</v>
      </c>
      <c r="P644" s="9">
        <v>76</v>
      </c>
      <c r="Q644" s="9">
        <v>19</v>
      </c>
      <c r="R644" s="9"/>
      <c r="S644" s="9"/>
      <c r="T644" s="9">
        <v>15</v>
      </c>
      <c r="U644" s="55"/>
      <c r="V644" s="131">
        <f t="shared" si="50"/>
        <v>0.991578947368421</v>
      </c>
      <c r="W644" s="125">
        <v>0.90629999999999999</v>
      </c>
      <c r="X644" s="14"/>
      <c r="Y644" s="9">
        <v>95</v>
      </c>
      <c r="Z644" s="9">
        <v>95</v>
      </c>
      <c r="AA644" s="9">
        <v>95</v>
      </c>
      <c r="AB644" s="9">
        <v>96</v>
      </c>
      <c r="AC644" s="9">
        <v>90</v>
      </c>
      <c r="AD644" s="9"/>
      <c r="AE644" s="9" t="s">
        <v>415</v>
      </c>
      <c r="AF644" s="26"/>
      <c r="AG644" s="56">
        <v>25.768111000000001</v>
      </c>
      <c r="AH644" s="9">
        <v>-80.204055999999994</v>
      </c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  <c r="AU644" s="88"/>
      <c r="AV644" s="88"/>
      <c r="AW644" s="88"/>
      <c r="AX644" s="88"/>
      <c r="AY644" s="88"/>
      <c r="AZ644" s="88"/>
      <c r="BA644" s="88"/>
      <c r="BB644" s="88"/>
      <c r="BC644" s="88"/>
      <c r="BD644" s="88"/>
      <c r="BE644" s="88"/>
      <c r="BF644" s="88"/>
      <c r="BG644" s="88"/>
    </row>
    <row r="645" spans="1:59" ht="12.6" customHeight="1" x14ac:dyDescent="0.25">
      <c r="A645" s="25">
        <v>2814</v>
      </c>
      <c r="B645" s="9" t="s">
        <v>1247</v>
      </c>
      <c r="C645" s="9" t="s">
        <v>3201</v>
      </c>
      <c r="D645" s="9" t="s">
        <v>2280</v>
      </c>
      <c r="E645" s="9" t="s">
        <v>1384</v>
      </c>
      <c r="F645" s="14" t="s">
        <v>2701</v>
      </c>
      <c r="G645" s="9" t="s">
        <v>9</v>
      </c>
      <c r="H645" s="9" t="s">
        <v>37</v>
      </c>
      <c r="I645" s="9">
        <v>1</v>
      </c>
      <c r="J645" s="9">
        <v>79</v>
      </c>
      <c r="K645" s="9">
        <f t="shared" si="51"/>
        <v>474</v>
      </c>
      <c r="L645" s="9">
        <f t="shared" si="52"/>
        <v>471</v>
      </c>
      <c r="M645" s="48">
        <v>0.99367088607594933</v>
      </c>
      <c r="N645" s="9"/>
      <c r="O645" s="9">
        <v>79</v>
      </c>
      <c r="P645" s="9">
        <v>64</v>
      </c>
      <c r="Q645" s="9">
        <v>15</v>
      </c>
      <c r="R645" s="9"/>
      <c r="S645" s="9"/>
      <c r="T645" s="9"/>
      <c r="U645" s="55"/>
      <c r="V645" s="131">
        <f t="shared" si="50"/>
        <v>0.99367088607594933</v>
      </c>
      <c r="W645" s="125"/>
      <c r="X645" s="14"/>
      <c r="Y645" s="9">
        <v>76</v>
      </c>
      <c r="Z645" s="9">
        <v>79</v>
      </c>
      <c r="AA645" s="9">
        <v>79</v>
      </c>
      <c r="AB645" s="9">
        <v>79</v>
      </c>
      <c r="AC645" s="9">
        <v>79</v>
      </c>
      <c r="AD645" s="9">
        <v>79</v>
      </c>
      <c r="AE645" s="9" t="s">
        <v>219</v>
      </c>
      <c r="AF645" s="26"/>
      <c r="AG645" s="56"/>
      <c r="AH645" s="9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  <c r="AU645" s="88"/>
      <c r="AV645" s="88"/>
      <c r="AW645" s="88"/>
      <c r="AX645" s="88"/>
      <c r="AY645" s="88"/>
      <c r="AZ645" s="88"/>
      <c r="BA645" s="88"/>
      <c r="BB645" s="88"/>
      <c r="BC645" s="88"/>
      <c r="BD645" s="88"/>
      <c r="BE645" s="88"/>
      <c r="BF645" s="88"/>
      <c r="BG645" s="88"/>
    </row>
    <row r="646" spans="1:59" x14ac:dyDescent="0.25">
      <c r="A646" s="25">
        <v>2594</v>
      </c>
      <c r="B646" s="9" t="s">
        <v>1247</v>
      </c>
      <c r="C646" s="9" t="s">
        <v>3201</v>
      </c>
      <c r="D646" s="9" t="s">
        <v>2280</v>
      </c>
      <c r="E646" s="9" t="s">
        <v>1416</v>
      </c>
      <c r="F646" s="14" t="s">
        <v>2645</v>
      </c>
      <c r="G646" s="9" t="s">
        <v>9</v>
      </c>
      <c r="H646" s="9" t="s">
        <v>37</v>
      </c>
      <c r="I646" s="9">
        <v>1</v>
      </c>
      <c r="J646" s="9">
        <v>140</v>
      </c>
      <c r="K646" s="9">
        <f t="shared" si="51"/>
        <v>840</v>
      </c>
      <c r="L646" s="9">
        <f t="shared" si="52"/>
        <v>830</v>
      </c>
      <c r="M646" s="48">
        <v>0.98809523809523814</v>
      </c>
      <c r="N646" s="9">
        <v>0</v>
      </c>
      <c r="O646" s="9">
        <v>140</v>
      </c>
      <c r="P646" s="9">
        <v>112</v>
      </c>
      <c r="Q646" s="9">
        <v>28</v>
      </c>
      <c r="R646" s="9"/>
      <c r="S646" s="9"/>
      <c r="T646" s="9">
        <v>14</v>
      </c>
      <c r="U646" s="55"/>
      <c r="V646" s="131">
        <f t="shared" si="50"/>
        <v>0.98809523809523814</v>
      </c>
      <c r="W646" s="125">
        <v>0.99519999999999997</v>
      </c>
      <c r="X646" s="14">
        <v>0.9798</v>
      </c>
      <c r="Y646" s="9">
        <v>140</v>
      </c>
      <c r="Z646" s="9">
        <v>138</v>
      </c>
      <c r="AA646" s="9">
        <v>139</v>
      </c>
      <c r="AB646" s="9">
        <v>139</v>
      </c>
      <c r="AC646" s="9">
        <v>136</v>
      </c>
      <c r="AD646" s="9">
        <v>138</v>
      </c>
      <c r="AE646" s="9" t="s">
        <v>223</v>
      </c>
      <c r="AF646" s="26">
        <v>139</v>
      </c>
      <c r="AG646" s="56">
        <v>25.776555999999999</v>
      </c>
      <c r="AH646" s="9">
        <v>-80.139722000000006</v>
      </c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  <c r="AU646" s="88"/>
      <c r="AV646" s="88"/>
      <c r="AW646" s="88"/>
      <c r="AX646" s="88"/>
      <c r="AY646" s="88"/>
      <c r="AZ646" s="88"/>
      <c r="BA646" s="88"/>
      <c r="BB646" s="88"/>
      <c r="BC646" s="88"/>
      <c r="BD646" s="88"/>
      <c r="BE646" s="88"/>
      <c r="BF646" s="88"/>
      <c r="BG646" s="88"/>
    </row>
    <row r="647" spans="1:59" x14ac:dyDescent="0.25">
      <c r="A647" s="25">
        <v>2550</v>
      </c>
      <c r="B647" s="9" t="s">
        <v>1247</v>
      </c>
      <c r="C647" s="9" t="s">
        <v>3201</v>
      </c>
      <c r="D647" s="9" t="s">
        <v>2280</v>
      </c>
      <c r="E647" s="9" t="s">
        <v>1430</v>
      </c>
      <c r="F647" s="14" t="s">
        <v>2645</v>
      </c>
      <c r="G647" s="9" t="s">
        <v>9</v>
      </c>
      <c r="H647" s="9" t="s">
        <v>37</v>
      </c>
      <c r="I647" s="9">
        <v>1</v>
      </c>
      <c r="J647" s="9">
        <v>91</v>
      </c>
      <c r="K647" s="9">
        <f t="shared" si="51"/>
        <v>546</v>
      </c>
      <c r="L647" s="9">
        <f t="shared" si="52"/>
        <v>480</v>
      </c>
      <c r="M647" s="48">
        <v>0.87912087912087911</v>
      </c>
      <c r="N647" s="9">
        <v>0</v>
      </c>
      <c r="O647" s="9">
        <v>91</v>
      </c>
      <c r="P647" s="9">
        <v>73</v>
      </c>
      <c r="Q647" s="9">
        <v>18</v>
      </c>
      <c r="R647" s="9"/>
      <c r="S647" s="9"/>
      <c r="T647" s="9">
        <v>5</v>
      </c>
      <c r="U647" s="55"/>
      <c r="V647" s="131">
        <f t="shared" si="50"/>
        <v>0.87912087912087911</v>
      </c>
      <c r="W647" s="125"/>
      <c r="X647" s="14"/>
      <c r="Y647" s="9">
        <v>91</v>
      </c>
      <c r="Z647" s="9">
        <v>91</v>
      </c>
      <c r="AA647" s="9">
        <v>91</v>
      </c>
      <c r="AB647" s="9">
        <v>91</v>
      </c>
      <c r="AC647" s="9">
        <v>74</v>
      </c>
      <c r="AD647" s="9">
        <v>42</v>
      </c>
      <c r="AE647" s="9" t="s">
        <v>223</v>
      </c>
      <c r="AF647" s="26"/>
      <c r="AG647" s="56">
        <v>25.704555559999999</v>
      </c>
      <c r="AH647" s="9">
        <v>-80.292027779999998</v>
      </c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  <c r="AU647" s="88"/>
      <c r="AV647" s="88"/>
      <c r="AW647" s="88"/>
      <c r="AX647" s="88"/>
      <c r="AY647" s="88"/>
      <c r="AZ647" s="88"/>
      <c r="BA647" s="88"/>
      <c r="BB647" s="88"/>
      <c r="BC647" s="88"/>
      <c r="BD647" s="88"/>
      <c r="BE647" s="88"/>
      <c r="BF647" s="88"/>
      <c r="BG647" s="88"/>
    </row>
    <row r="648" spans="1:59" ht="12.6" customHeight="1" x14ac:dyDescent="0.25">
      <c r="A648" s="25">
        <v>1542</v>
      </c>
      <c r="B648" s="9" t="s">
        <v>1247</v>
      </c>
      <c r="C648" s="9" t="s">
        <v>3201</v>
      </c>
      <c r="D648" s="9" t="s">
        <v>2280</v>
      </c>
      <c r="E648" s="9" t="s">
        <v>1433</v>
      </c>
      <c r="F648" s="14" t="s">
        <v>3043</v>
      </c>
      <c r="G648" s="9" t="s">
        <v>9</v>
      </c>
      <c r="H648" s="9" t="s">
        <v>37</v>
      </c>
      <c r="I648" s="9">
        <v>1</v>
      </c>
      <c r="J648" s="9">
        <v>150</v>
      </c>
      <c r="K648" s="9">
        <f t="shared" si="51"/>
        <v>900</v>
      </c>
      <c r="L648" s="9">
        <f t="shared" si="52"/>
        <v>893</v>
      </c>
      <c r="M648" s="48">
        <v>0.99222222222222223</v>
      </c>
      <c r="N648" s="9">
        <v>0</v>
      </c>
      <c r="O648" s="9">
        <v>150</v>
      </c>
      <c r="P648" s="9">
        <v>120</v>
      </c>
      <c r="Q648" s="9">
        <v>30</v>
      </c>
      <c r="R648" s="9"/>
      <c r="S648" s="9"/>
      <c r="T648" s="9">
        <v>8</v>
      </c>
      <c r="U648" s="55"/>
      <c r="V648" s="131">
        <f t="shared" si="50"/>
        <v>0.99222222222222223</v>
      </c>
      <c r="W648" s="125">
        <v>0.99329999999999996</v>
      </c>
      <c r="X648" s="14">
        <v>0.99439999999999995</v>
      </c>
      <c r="Y648" s="9">
        <v>149</v>
      </c>
      <c r="Z648" s="9">
        <v>149</v>
      </c>
      <c r="AA648" s="9">
        <v>147</v>
      </c>
      <c r="AB648" s="9">
        <v>150</v>
      </c>
      <c r="AC648" s="9">
        <v>150</v>
      </c>
      <c r="AD648" s="9">
        <v>148</v>
      </c>
      <c r="AE648" s="9" t="s">
        <v>1434</v>
      </c>
      <c r="AF648" s="26">
        <v>150</v>
      </c>
      <c r="AG648" s="56">
        <v>25.824000000000002</v>
      </c>
      <c r="AH648" s="9">
        <v>-80.235699999999994</v>
      </c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  <c r="AU648" s="88"/>
      <c r="AV648" s="88"/>
      <c r="AW648" s="88"/>
      <c r="AX648" s="88"/>
      <c r="AY648" s="88"/>
      <c r="AZ648" s="88"/>
      <c r="BA648" s="88"/>
      <c r="BB648" s="88"/>
      <c r="BC648" s="88"/>
      <c r="BD648" s="88"/>
      <c r="BE648" s="88"/>
      <c r="BF648" s="88"/>
      <c r="BG648" s="88"/>
    </row>
    <row r="649" spans="1:59" x14ac:dyDescent="0.25">
      <c r="A649" s="25">
        <v>1559</v>
      </c>
      <c r="B649" s="9" t="s">
        <v>1247</v>
      </c>
      <c r="C649" s="9" t="s">
        <v>3201</v>
      </c>
      <c r="D649" s="9" t="s">
        <v>2280</v>
      </c>
      <c r="E649" s="9" t="s">
        <v>1440</v>
      </c>
      <c r="F649" s="14" t="s">
        <v>2930</v>
      </c>
      <c r="G649" s="9" t="s">
        <v>9</v>
      </c>
      <c r="H649" s="9" t="s">
        <v>37</v>
      </c>
      <c r="I649" s="9">
        <v>1</v>
      </c>
      <c r="J649" s="9">
        <v>100</v>
      </c>
      <c r="K649" s="9">
        <f t="shared" si="51"/>
        <v>600</v>
      </c>
      <c r="L649" s="9">
        <f t="shared" si="52"/>
        <v>600</v>
      </c>
      <c r="M649" s="48">
        <v>1</v>
      </c>
      <c r="N649" s="9">
        <v>0</v>
      </c>
      <c r="O649" s="9">
        <v>100</v>
      </c>
      <c r="P649" s="9">
        <v>80</v>
      </c>
      <c r="Q649" s="9">
        <v>20</v>
      </c>
      <c r="R649" s="9"/>
      <c r="S649" s="9"/>
      <c r="T649" s="9"/>
      <c r="U649" s="55"/>
      <c r="V649" s="131">
        <f t="shared" si="50"/>
        <v>1</v>
      </c>
      <c r="W649" s="125">
        <v>1</v>
      </c>
      <c r="X649" s="14">
        <v>1</v>
      </c>
      <c r="Y649" s="9">
        <v>100</v>
      </c>
      <c r="Z649" s="9">
        <v>100</v>
      </c>
      <c r="AA649" s="9">
        <v>100</v>
      </c>
      <c r="AB649" s="9">
        <v>100</v>
      </c>
      <c r="AC649" s="9">
        <v>100</v>
      </c>
      <c r="AD649" s="9">
        <v>100</v>
      </c>
      <c r="AE649" s="9" t="s">
        <v>248</v>
      </c>
      <c r="AF649" s="26">
        <v>100</v>
      </c>
      <c r="AG649" s="56">
        <v>25.830400000000001</v>
      </c>
      <c r="AH649" s="9">
        <v>-80.207400000000007</v>
      </c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  <c r="AU649" s="88"/>
      <c r="AV649" s="88"/>
      <c r="AW649" s="88"/>
      <c r="AX649" s="88"/>
      <c r="AY649" s="88"/>
      <c r="AZ649" s="88"/>
      <c r="BA649" s="88"/>
      <c r="BB649" s="88"/>
      <c r="BC649" s="88"/>
      <c r="BD649" s="88"/>
      <c r="BE649" s="88"/>
      <c r="BF649" s="88"/>
      <c r="BG649" s="88"/>
    </row>
    <row r="650" spans="1:59" x14ac:dyDescent="0.25">
      <c r="A650" s="25">
        <v>2667</v>
      </c>
      <c r="B650" s="9" t="s">
        <v>1247</v>
      </c>
      <c r="C650" s="9" t="s">
        <v>3201</v>
      </c>
      <c r="D650" s="9" t="s">
        <v>2280</v>
      </c>
      <c r="E650" s="9" t="s">
        <v>1461</v>
      </c>
      <c r="F650" s="14" t="s">
        <v>2644</v>
      </c>
      <c r="G650" s="9" t="s">
        <v>9</v>
      </c>
      <c r="H650" s="9" t="s">
        <v>37</v>
      </c>
      <c r="I650" s="9">
        <v>1</v>
      </c>
      <c r="J650" s="9">
        <v>100</v>
      </c>
      <c r="K650" s="9">
        <f t="shared" si="51"/>
        <v>600</v>
      </c>
      <c r="L650" s="9">
        <f t="shared" si="52"/>
        <v>598</v>
      </c>
      <c r="M650" s="48">
        <v>0.9966666666666667</v>
      </c>
      <c r="N650" s="9">
        <v>0</v>
      </c>
      <c r="O650" s="9">
        <v>100</v>
      </c>
      <c r="P650" s="9">
        <v>80</v>
      </c>
      <c r="Q650" s="9">
        <v>20</v>
      </c>
      <c r="R650" s="9"/>
      <c r="S650" s="9"/>
      <c r="T650" s="9">
        <v>5</v>
      </c>
      <c r="U650" s="55"/>
      <c r="V650" s="131">
        <f t="shared" si="50"/>
        <v>0.9966666666666667</v>
      </c>
      <c r="W650" s="125">
        <v>1</v>
      </c>
      <c r="X650" s="14"/>
      <c r="Y650" s="9">
        <v>100</v>
      </c>
      <c r="Z650" s="9">
        <v>100</v>
      </c>
      <c r="AA650" s="9">
        <v>100</v>
      </c>
      <c r="AB650" s="9">
        <v>100</v>
      </c>
      <c r="AC650" s="9">
        <v>98</v>
      </c>
      <c r="AD650" s="9">
        <v>100</v>
      </c>
      <c r="AE650" s="9"/>
      <c r="AF650" s="26"/>
      <c r="AG650" s="56">
        <v>25.807528000000001</v>
      </c>
      <c r="AH650" s="9">
        <v>-80.224971999999994</v>
      </c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  <c r="AU650" s="88"/>
      <c r="AV650" s="88"/>
      <c r="AW650" s="88"/>
      <c r="AX650" s="88"/>
      <c r="AY650" s="88"/>
      <c r="AZ650" s="88"/>
      <c r="BA650" s="88"/>
      <c r="BB650" s="88"/>
      <c r="BC650" s="88"/>
      <c r="BD650" s="88"/>
      <c r="BE650" s="88"/>
      <c r="BF650" s="88"/>
      <c r="BG650" s="88"/>
    </row>
    <row r="651" spans="1:59" x14ac:dyDescent="0.25">
      <c r="A651" s="25">
        <v>1783</v>
      </c>
      <c r="B651" s="9" t="s">
        <v>1247</v>
      </c>
      <c r="C651" s="9" t="s">
        <v>3201</v>
      </c>
      <c r="D651" s="9" t="s">
        <v>2280</v>
      </c>
      <c r="E651" s="9" t="s">
        <v>1476</v>
      </c>
      <c r="F651" s="14" t="s">
        <v>2647</v>
      </c>
      <c r="G651" s="9" t="s">
        <v>9</v>
      </c>
      <c r="H651" s="9" t="s">
        <v>37</v>
      </c>
      <c r="I651" s="9">
        <v>1</v>
      </c>
      <c r="J651" s="9">
        <v>80</v>
      </c>
      <c r="K651" s="9">
        <f t="shared" si="51"/>
        <v>480</v>
      </c>
      <c r="L651" s="9">
        <f t="shared" si="52"/>
        <v>474</v>
      </c>
      <c r="M651" s="48">
        <v>0.98750000000000004</v>
      </c>
      <c r="N651" s="9">
        <v>0</v>
      </c>
      <c r="O651" s="9">
        <v>80</v>
      </c>
      <c r="P651" s="9">
        <v>64</v>
      </c>
      <c r="Q651" s="9">
        <v>16</v>
      </c>
      <c r="R651" s="9"/>
      <c r="S651" s="9"/>
      <c r="T651" s="9"/>
      <c r="U651" s="55"/>
      <c r="V651" s="131">
        <f t="shared" si="50"/>
        <v>0.98750000000000004</v>
      </c>
      <c r="W651" s="125">
        <v>0.96460000000000001</v>
      </c>
      <c r="X651" s="14">
        <v>0.98750000000000004</v>
      </c>
      <c r="Y651" s="9">
        <v>78</v>
      </c>
      <c r="Z651" s="9">
        <v>80</v>
      </c>
      <c r="AA651" s="9">
        <v>79</v>
      </c>
      <c r="AB651" s="9">
        <v>79</v>
      </c>
      <c r="AC651" s="9">
        <v>78</v>
      </c>
      <c r="AD651" s="9">
        <v>80</v>
      </c>
      <c r="AE651" s="9" t="s">
        <v>769</v>
      </c>
      <c r="AF651" s="26"/>
      <c r="AG651" s="56">
        <v>25.827100000000002</v>
      </c>
      <c r="AH651" s="9">
        <v>-80.2</v>
      </c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  <c r="AU651" s="88"/>
      <c r="AV651" s="88"/>
      <c r="AW651" s="88"/>
      <c r="AX651" s="88"/>
      <c r="AY651" s="88"/>
      <c r="AZ651" s="88"/>
      <c r="BA651" s="88"/>
      <c r="BB651" s="88"/>
      <c r="BC651" s="88"/>
      <c r="BD651" s="88"/>
      <c r="BE651" s="88"/>
      <c r="BF651" s="88"/>
      <c r="BG651" s="88"/>
    </row>
    <row r="652" spans="1:59" x14ac:dyDescent="0.25">
      <c r="A652" s="25">
        <v>1615</v>
      </c>
      <c r="B652" s="9" t="s">
        <v>1247</v>
      </c>
      <c r="C652" s="9" t="s">
        <v>3201</v>
      </c>
      <c r="D652" s="9" t="s">
        <v>2280</v>
      </c>
      <c r="E652" s="9" t="s">
        <v>1477</v>
      </c>
      <c r="F652" s="14" t="s">
        <v>2653</v>
      </c>
      <c r="G652" s="9" t="s">
        <v>9</v>
      </c>
      <c r="H652" s="9" t="s">
        <v>37</v>
      </c>
      <c r="I652" s="9">
        <v>1</v>
      </c>
      <c r="J652" s="9">
        <v>55</v>
      </c>
      <c r="K652" s="9">
        <f t="shared" si="51"/>
        <v>330</v>
      </c>
      <c r="L652" s="9">
        <f t="shared" si="52"/>
        <v>324</v>
      </c>
      <c r="M652" s="48">
        <v>0.98181818181818181</v>
      </c>
      <c r="N652" s="9">
        <v>0</v>
      </c>
      <c r="O652" s="9">
        <v>55</v>
      </c>
      <c r="P652" s="9">
        <v>44</v>
      </c>
      <c r="Q652" s="9">
        <v>11</v>
      </c>
      <c r="R652" s="9"/>
      <c r="S652" s="9"/>
      <c r="T652" s="9"/>
      <c r="U652" s="55"/>
      <c r="V652" s="131">
        <f t="shared" si="50"/>
        <v>0.98181818181818181</v>
      </c>
      <c r="W652" s="125">
        <v>1</v>
      </c>
      <c r="X652" s="14">
        <v>1</v>
      </c>
      <c r="Y652" s="9">
        <v>53</v>
      </c>
      <c r="Z652" s="9">
        <v>53</v>
      </c>
      <c r="AA652" s="9">
        <v>55</v>
      </c>
      <c r="AB652" s="9">
        <v>54</v>
      </c>
      <c r="AC652" s="9">
        <v>54</v>
      </c>
      <c r="AD652" s="9">
        <v>55</v>
      </c>
      <c r="AE652" s="9" t="s">
        <v>160</v>
      </c>
      <c r="AF652" s="26"/>
      <c r="AG652" s="56">
        <v>25.761541999999999</v>
      </c>
      <c r="AH652" s="9">
        <v>-80.338699000000005</v>
      </c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  <c r="AU652" s="88"/>
      <c r="AV652" s="88"/>
      <c r="AW652" s="88"/>
      <c r="AX652" s="88"/>
      <c r="AY652" s="88"/>
      <c r="AZ652" s="88"/>
      <c r="BA652" s="88"/>
      <c r="BB652" s="88"/>
      <c r="BC652" s="88"/>
      <c r="BD652" s="88"/>
      <c r="BE652" s="88"/>
      <c r="BF652" s="88"/>
      <c r="BG652" s="88"/>
    </row>
    <row r="653" spans="1:59" x14ac:dyDescent="0.25">
      <c r="A653" s="25">
        <v>692</v>
      </c>
      <c r="B653" s="9" t="s">
        <v>1247</v>
      </c>
      <c r="C653" s="9" t="s">
        <v>3201</v>
      </c>
      <c r="D653" s="9" t="s">
        <v>2280</v>
      </c>
      <c r="E653" s="9" t="s">
        <v>1488</v>
      </c>
      <c r="F653" s="14" t="s">
        <v>2820</v>
      </c>
      <c r="G653" s="9" t="s">
        <v>9</v>
      </c>
      <c r="H653" s="9" t="s">
        <v>37</v>
      </c>
      <c r="I653" s="9">
        <v>1</v>
      </c>
      <c r="J653" s="9">
        <v>82</v>
      </c>
      <c r="K653" s="9">
        <f t="shared" si="51"/>
        <v>492</v>
      </c>
      <c r="L653" s="9">
        <f t="shared" si="52"/>
        <v>475</v>
      </c>
      <c r="M653" s="48">
        <v>0.96544715447154472</v>
      </c>
      <c r="N653" s="9">
        <v>0</v>
      </c>
      <c r="O653" s="9">
        <v>82</v>
      </c>
      <c r="P653" s="9">
        <v>33</v>
      </c>
      <c r="Q653" s="9">
        <v>49</v>
      </c>
      <c r="R653" s="9"/>
      <c r="S653" s="9"/>
      <c r="T653" s="9"/>
      <c r="U653" s="55"/>
      <c r="V653" s="131">
        <f t="shared" si="50"/>
        <v>0.96544715447154472</v>
      </c>
      <c r="W653" s="125">
        <v>0.94310000000000005</v>
      </c>
      <c r="X653" s="14">
        <v>0.97560000000000002</v>
      </c>
      <c r="Y653" s="9">
        <v>80</v>
      </c>
      <c r="Z653" s="9">
        <v>80</v>
      </c>
      <c r="AA653" s="9">
        <v>79</v>
      </c>
      <c r="AB653" s="9">
        <v>78</v>
      </c>
      <c r="AC653" s="9">
        <v>79</v>
      </c>
      <c r="AD653" s="9">
        <v>79</v>
      </c>
      <c r="AE653" s="9" t="s">
        <v>1489</v>
      </c>
      <c r="AF653" s="26"/>
      <c r="AG653" s="56">
        <v>25.7727</v>
      </c>
      <c r="AH653" s="9">
        <v>-80.209800000000001</v>
      </c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  <c r="AU653" s="88"/>
      <c r="AV653" s="88"/>
      <c r="AW653" s="88"/>
      <c r="AX653" s="88"/>
      <c r="AY653" s="88"/>
      <c r="AZ653" s="88"/>
      <c r="BA653" s="88"/>
      <c r="BB653" s="88"/>
      <c r="BC653" s="88"/>
      <c r="BD653" s="88"/>
      <c r="BE653" s="88"/>
      <c r="BF653" s="88"/>
      <c r="BG653" s="88"/>
    </row>
    <row r="654" spans="1:59" x14ac:dyDescent="0.25">
      <c r="A654" s="25">
        <v>704</v>
      </c>
      <c r="B654" s="9" t="s">
        <v>1247</v>
      </c>
      <c r="C654" s="9" t="s">
        <v>3201</v>
      </c>
      <c r="D654" s="9" t="s">
        <v>2280</v>
      </c>
      <c r="E654" s="9" t="s">
        <v>1492</v>
      </c>
      <c r="F654" s="14" t="s">
        <v>2672</v>
      </c>
      <c r="G654" s="9" t="s">
        <v>9</v>
      </c>
      <c r="H654" s="9" t="s">
        <v>37</v>
      </c>
      <c r="I654" s="9">
        <v>1</v>
      </c>
      <c r="J654" s="9">
        <v>76</v>
      </c>
      <c r="K654" s="9">
        <f t="shared" si="51"/>
        <v>456</v>
      </c>
      <c r="L654" s="9">
        <f t="shared" si="52"/>
        <v>439</v>
      </c>
      <c r="M654" s="48">
        <v>0.96271929824561409</v>
      </c>
      <c r="N654" s="9">
        <v>0</v>
      </c>
      <c r="O654" s="9">
        <v>76</v>
      </c>
      <c r="P654" s="9">
        <v>16</v>
      </c>
      <c r="Q654" s="9">
        <v>60</v>
      </c>
      <c r="R654" s="9"/>
      <c r="S654" s="9"/>
      <c r="T654" s="9"/>
      <c r="U654" s="55"/>
      <c r="V654" s="131">
        <f t="shared" si="50"/>
        <v>0.96271929824561409</v>
      </c>
      <c r="W654" s="125">
        <v>0.94520000000000004</v>
      </c>
      <c r="X654" s="14">
        <v>0.93200000000000005</v>
      </c>
      <c r="Y654" s="9">
        <v>73</v>
      </c>
      <c r="Z654" s="9">
        <v>75</v>
      </c>
      <c r="AA654" s="9">
        <v>73</v>
      </c>
      <c r="AB654" s="9">
        <v>73</v>
      </c>
      <c r="AC654" s="9">
        <v>73</v>
      </c>
      <c r="AD654" s="9">
        <v>72</v>
      </c>
      <c r="AE654" s="9" t="s">
        <v>1330</v>
      </c>
      <c r="AF654" s="26"/>
      <c r="AG654" s="56">
        <v>25.781700000000001</v>
      </c>
      <c r="AH654" s="9">
        <v>-80.216300000000004</v>
      </c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  <c r="AU654" s="88"/>
      <c r="AV654" s="88"/>
      <c r="AW654" s="88"/>
      <c r="AX654" s="88"/>
      <c r="AY654" s="88"/>
      <c r="AZ654" s="88"/>
      <c r="BA654" s="88"/>
      <c r="BB654" s="88"/>
      <c r="BC654" s="88"/>
      <c r="BD654" s="88"/>
      <c r="BE654" s="88"/>
      <c r="BF654" s="88"/>
      <c r="BG654" s="88"/>
    </row>
    <row r="655" spans="1:59" x14ac:dyDescent="0.25">
      <c r="A655" s="25">
        <v>711</v>
      </c>
      <c r="B655" s="9" t="s">
        <v>1247</v>
      </c>
      <c r="C655" s="9" t="s">
        <v>3201</v>
      </c>
      <c r="D655" s="9" t="s">
        <v>2280</v>
      </c>
      <c r="E655" s="9" t="s">
        <v>1498</v>
      </c>
      <c r="F655" s="14" t="s">
        <v>2821</v>
      </c>
      <c r="G655" s="9" t="s">
        <v>9</v>
      </c>
      <c r="H655" s="9" t="s">
        <v>37</v>
      </c>
      <c r="I655" s="9">
        <v>1</v>
      </c>
      <c r="J655" s="9">
        <v>56</v>
      </c>
      <c r="K655" s="9">
        <f t="shared" si="51"/>
        <v>336</v>
      </c>
      <c r="L655" s="9">
        <f t="shared" si="52"/>
        <v>327</v>
      </c>
      <c r="M655" s="48">
        <v>0.9732142857142857</v>
      </c>
      <c r="N655" s="9">
        <v>0</v>
      </c>
      <c r="O655" s="9">
        <v>56</v>
      </c>
      <c r="P655" s="9">
        <v>12</v>
      </c>
      <c r="Q655" s="9">
        <v>44</v>
      </c>
      <c r="R655" s="9"/>
      <c r="S655" s="9"/>
      <c r="T655" s="9"/>
      <c r="U655" s="55"/>
      <c r="V655" s="131">
        <f t="shared" si="50"/>
        <v>0.9732142857142857</v>
      </c>
      <c r="W655" s="125">
        <v>0.997</v>
      </c>
      <c r="X655" s="14">
        <v>0.997</v>
      </c>
      <c r="Y655" s="9">
        <v>54</v>
      </c>
      <c r="Z655" s="9">
        <v>54</v>
      </c>
      <c r="AA655" s="9">
        <v>54</v>
      </c>
      <c r="AB655" s="9">
        <v>55</v>
      </c>
      <c r="AC655" s="9">
        <v>55</v>
      </c>
      <c r="AD655" s="9">
        <v>55</v>
      </c>
      <c r="AE655" s="9" t="s">
        <v>1500</v>
      </c>
      <c r="AF655" s="26"/>
      <c r="AG655" s="56">
        <v>25.796299999999999</v>
      </c>
      <c r="AH655" s="9">
        <v>-80.130899999999997</v>
      </c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  <c r="AU655" s="88"/>
      <c r="AV655" s="88"/>
      <c r="AW655" s="88"/>
      <c r="AX655" s="88"/>
      <c r="AY655" s="88"/>
      <c r="AZ655" s="88"/>
      <c r="BA655" s="88"/>
      <c r="BB655" s="88"/>
      <c r="BC655" s="88"/>
      <c r="BD655" s="88"/>
      <c r="BE655" s="88"/>
      <c r="BF655" s="88"/>
      <c r="BG655" s="88"/>
    </row>
    <row r="656" spans="1:59" x14ac:dyDescent="0.25">
      <c r="A656" s="25">
        <v>2555</v>
      </c>
      <c r="B656" s="9" t="s">
        <v>1247</v>
      </c>
      <c r="C656" s="9" t="s">
        <v>3201</v>
      </c>
      <c r="D656" s="9" t="s">
        <v>2280</v>
      </c>
      <c r="E656" s="9" t="s">
        <v>1520</v>
      </c>
      <c r="F656" s="14" t="s">
        <v>2645</v>
      </c>
      <c r="G656" s="9" t="s">
        <v>9</v>
      </c>
      <c r="H656" s="9" t="s">
        <v>37</v>
      </c>
      <c r="I656" s="9">
        <v>1</v>
      </c>
      <c r="J656" s="9">
        <v>97</v>
      </c>
      <c r="K656" s="9">
        <f t="shared" si="51"/>
        <v>582</v>
      </c>
      <c r="L656" s="9">
        <f t="shared" si="52"/>
        <v>579</v>
      </c>
      <c r="M656" s="48">
        <v>1.161512027491409</v>
      </c>
      <c r="N656" s="9">
        <v>0</v>
      </c>
      <c r="O656" s="9">
        <v>97</v>
      </c>
      <c r="P656" s="9">
        <v>78</v>
      </c>
      <c r="Q656" s="9">
        <v>19</v>
      </c>
      <c r="R656" s="9"/>
      <c r="S656" s="9"/>
      <c r="T656" s="9">
        <v>10</v>
      </c>
      <c r="U656" s="55"/>
      <c r="V656" s="131">
        <f t="shared" si="50"/>
        <v>0.99484536082474229</v>
      </c>
      <c r="W656" s="125">
        <v>0.99660000000000004</v>
      </c>
      <c r="X656" s="14">
        <v>0.99309999999999998</v>
      </c>
      <c r="Y656" s="9">
        <v>97</v>
      </c>
      <c r="Z656" s="9">
        <v>95</v>
      </c>
      <c r="AA656" s="9">
        <v>97</v>
      </c>
      <c r="AB656" s="9">
        <v>97</v>
      </c>
      <c r="AC656" s="9">
        <v>97</v>
      </c>
      <c r="AD656" s="9">
        <v>96</v>
      </c>
      <c r="AE656" s="9" t="s">
        <v>415</v>
      </c>
      <c r="AF656" s="26"/>
      <c r="AG656" s="56">
        <v>25.708388888888901</v>
      </c>
      <c r="AH656" s="9">
        <v>-80.293055555555597</v>
      </c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  <c r="AU656" s="88"/>
      <c r="AV656" s="88"/>
      <c r="AW656" s="88"/>
      <c r="AX656" s="88"/>
      <c r="AY656" s="88"/>
      <c r="AZ656" s="88"/>
      <c r="BA656" s="88"/>
      <c r="BB656" s="88"/>
      <c r="BC656" s="88"/>
      <c r="BD656" s="88"/>
      <c r="BE656" s="88"/>
      <c r="BF656" s="88"/>
      <c r="BG656" s="88"/>
    </row>
    <row r="657" spans="1:59" x14ac:dyDescent="0.25">
      <c r="A657" s="25">
        <v>2553</v>
      </c>
      <c r="B657" s="9" t="s">
        <v>1247</v>
      </c>
      <c r="C657" s="9" t="s">
        <v>3201</v>
      </c>
      <c r="D657" s="9" t="s">
        <v>2280</v>
      </c>
      <c r="E657" s="9" t="s">
        <v>1528</v>
      </c>
      <c r="F657" s="14" t="s">
        <v>2645</v>
      </c>
      <c r="G657" s="9" t="s">
        <v>9</v>
      </c>
      <c r="H657" s="9" t="s">
        <v>37</v>
      </c>
      <c r="I657" s="9">
        <v>1</v>
      </c>
      <c r="J657" s="9">
        <v>100</v>
      </c>
      <c r="K657" s="9">
        <f t="shared" si="51"/>
        <v>600</v>
      </c>
      <c r="L657" s="9">
        <f t="shared" si="52"/>
        <v>594</v>
      </c>
      <c r="M657" s="48">
        <v>1.1566666666666667</v>
      </c>
      <c r="N657" s="9">
        <v>0</v>
      </c>
      <c r="O657" s="9">
        <v>100</v>
      </c>
      <c r="P657" s="9">
        <v>80</v>
      </c>
      <c r="Q657" s="9">
        <v>20</v>
      </c>
      <c r="R657" s="9"/>
      <c r="S657" s="9"/>
      <c r="T657" s="9">
        <v>10</v>
      </c>
      <c r="U657" s="55"/>
      <c r="V657" s="131">
        <f t="shared" si="50"/>
        <v>0.99</v>
      </c>
      <c r="W657" s="125">
        <v>0.99170000000000003</v>
      </c>
      <c r="X657" s="14">
        <v>0.98</v>
      </c>
      <c r="Y657" s="9">
        <v>99</v>
      </c>
      <c r="Z657" s="9">
        <v>97</v>
      </c>
      <c r="AA657" s="9">
        <v>100</v>
      </c>
      <c r="AB657" s="9">
        <v>99</v>
      </c>
      <c r="AC657" s="9">
        <v>99</v>
      </c>
      <c r="AD657" s="9">
        <v>100</v>
      </c>
      <c r="AE657" s="9" t="s">
        <v>415</v>
      </c>
      <c r="AF657" s="26"/>
      <c r="AG657" s="56">
        <v>25.732611111111101</v>
      </c>
      <c r="AH657" s="9">
        <v>-80.252944444444395</v>
      </c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  <c r="AU657" s="88"/>
      <c r="AV657" s="88"/>
      <c r="AW657" s="88"/>
      <c r="AX657" s="88"/>
      <c r="AY657" s="88"/>
      <c r="AZ657" s="88"/>
      <c r="BA657" s="88"/>
      <c r="BB657" s="88"/>
      <c r="BC657" s="88"/>
      <c r="BD657" s="88"/>
      <c r="BE657" s="88"/>
      <c r="BF657" s="88"/>
      <c r="BG657" s="88"/>
    </row>
    <row r="658" spans="1:59" x14ac:dyDescent="0.25">
      <c r="A658" s="25">
        <v>1351</v>
      </c>
      <c r="B658" s="9" t="s">
        <v>1247</v>
      </c>
      <c r="C658" s="9" t="s">
        <v>3201</v>
      </c>
      <c r="D658" s="9" t="s">
        <v>2280</v>
      </c>
      <c r="E658" s="9" t="s">
        <v>1537</v>
      </c>
      <c r="F658" s="14" t="s">
        <v>2650</v>
      </c>
      <c r="G658" s="9" t="s">
        <v>9</v>
      </c>
      <c r="H658" s="9" t="s">
        <v>37</v>
      </c>
      <c r="I658" s="9">
        <v>1</v>
      </c>
      <c r="J658" s="9">
        <v>61</v>
      </c>
      <c r="K658" s="9">
        <f t="shared" si="51"/>
        <v>366</v>
      </c>
      <c r="L658" s="9">
        <f t="shared" si="52"/>
        <v>365</v>
      </c>
      <c r="M658" s="48">
        <v>0.99726775956284153</v>
      </c>
      <c r="N658" s="9">
        <v>0</v>
      </c>
      <c r="O658" s="9">
        <v>61</v>
      </c>
      <c r="P658" s="9">
        <v>49</v>
      </c>
      <c r="Q658" s="9">
        <v>12</v>
      </c>
      <c r="R658" s="9"/>
      <c r="S658" s="9"/>
      <c r="T658" s="9"/>
      <c r="U658" s="55"/>
      <c r="V658" s="131">
        <f t="shared" si="50"/>
        <v>0.99726775956284153</v>
      </c>
      <c r="W658" s="125">
        <v>0.98629999999999995</v>
      </c>
      <c r="X658" s="14">
        <v>0.98629999999999995</v>
      </c>
      <c r="Y658" s="9">
        <v>61</v>
      </c>
      <c r="Z658" s="9">
        <v>61</v>
      </c>
      <c r="AA658" s="9">
        <v>60</v>
      </c>
      <c r="AB658" s="9">
        <v>61</v>
      </c>
      <c r="AC658" s="9">
        <v>61</v>
      </c>
      <c r="AD658" s="9">
        <v>61</v>
      </c>
      <c r="AE658" s="9" t="s">
        <v>1538</v>
      </c>
      <c r="AF658" s="26">
        <v>61</v>
      </c>
      <c r="AG658" s="56">
        <v>25.776841999999998</v>
      </c>
      <c r="AH658" s="9">
        <v>-80.201729999999998</v>
      </c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  <c r="AU658" s="88"/>
      <c r="AV658" s="88"/>
      <c r="AW658" s="88"/>
      <c r="AX658" s="88"/>
      <c r="AY658" s="88"/>
      <c r="AZ658" s="88"/>
      <c r="BA658" s="88"/>
      <c r="BB658" s="88"/>
      <c r="BC658" s="88"/>
      <c r="BD658" s="88"/>
      <c r="BE658" s="88"/>
      <c r="BF658" s="88"/>
      <c r="BG658" s="88"/>
    </row>
    <row r="659" spans="1:59" x14ac:dyDescent="0.25">
      <c r="A659" s="25">
        <v>2613</v>
      </c>
      <c r="B659" s="9" t="s">
        <v>1247</v>
      </c>
      <c r="C659" s="9" t="s">
        <v>3201</v>
      </c>
      <c r="D659" s="9" t="s">
        <v>2280</v>
      </c>
      <c r="E659" s="9" t="s">
        <v>1541</v>
      </c>
      <c r="F659" s="14" t="s">
        <v>2718</v>
      </c>
      <c r="G659" s="9" t="s">
        <v>9</v>
      </c>
      <c r="H659" s="9" t="s">
        <v>37</v>
      </c>
      <c r="I659" s="9">
        <v>1</v>
      </c>
      <c r="J659" s="9">
        <v>127</v>
      </c>
      <c r="K659" s="9">
        <f t="shared" si="51"/>
        <v>762</v>
      </c>
      <c r="L659" s="9">
        <f t="shared" si="52"/>
        <v>759</v>
      </c>
      <c r="M659" s="48">
        <v>0.99606299212598426</v>
      </c>
      <c r="N659" s="9">
        <v>0</v>
      </c>
      <c r="O659" s="9">
        <v>127</v>
      </c>
      <c r="P659" s="9">
        <v>102</v>
      </c>
      <c r="Q659" s="9">
        <v>25</v>
      </c>
      <c r="R659" s="9"/>
      <c r="S659" s="9"/>
      <c r="T659" s="9"/>
      <c r="U659" s="55"/>
      <c r="V659" s="131">
        <f t="shared" si="50"/>
        <v>0.99606299212598426</v>
      </c>
      <c r="W659" s="125">
        <v>0.99739999999999995</v>
      </c>
      <c r="X659" s="14">
        <v>0.98950000000000005</v>
      </c>
      <c r="Y659" s="9">
        <v>127</v>
      </c>
      <c r="Z659" s="9">
        <v>127</v>
      </c>
      <c r="AA659" s="9">
        <v>125</v>
      </c>
      <c r="AB659" s="9">
        <v>127</v>
      </c>
      <c r="AC659" s="9">
        <v>127</v>
      </c>
      <c r="AD659" s="9">
        <v>126</v>
      </c>
      <c r="AE659" s="9" t="s">
        <v>1542</v>
      </c>
      <c r="AF659" s="26"/>
      <c r="AG659" s="56">
        <v>25.901937</v>
      </c>
      <c r="AH659" s="9">
        <v>-80.253366999999997</v>
      </c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  <c r="AU659" s="88"/>
      <c r="AV659" s="88"/>
      <c r="AW659" s="88"/>
      <c r="AX659" s="88"/>
      <c r="AY659" s="88"/>
      <c r="AZ659" s="88"/>
      <c r="BA659" s="88"/>
      <c r="BB659" s="88"/>
      <c r="BC659" s="88"/>
      <c r="BD659" s="88"/>
      <c r="BE659" s="88"/>
      <c r="BF659" s="88"/>
      <c r="BG659" s="88"/>
    </row>
    <row r="660" spans="1:59" x14ac:dyDescent="0.25">
      <c r="A660" s="25">
        <v>2405</v>
      </c>
      <c r="B660" s="9" t="s">
        <v>1247</v>
      </c>
      <c r="C660" s="9" t="s">
        <v>3201</v>
      </c>
      <c r="D660" s="9" t="s">
        <v>2280</v>
      </c>
      <c r="E660" s="9" t="s">
        <v>1549</v>
      </c>
      <c r="F660" s="14" t="s">
        <v>3046</v>
      </c>
      <c r="G660" s="9" t="s">
        <v>9</v>
      </c>
      <c r="H660" s="9" t="s">
        <v>37</v>
      </c>
      <c r="I660" s="9">
        <v>1</v>
      </c>
      <c r="J660" s="9">
        <v>99</v>
      </c>
      <c r="K660" s="9">
        <f t="shared" si="51"/>
        <v>594</v>
      </c>
      <c r="L660" s="9">
        <f t="shared" si="52"/>
        <v>592</v>
      </c>
      <c r="M660" s="48">
        <v>0.99663299663299665</v>
      </c>
      <c r="N660" s="9">
        <v>0</v>
      </c>
      <c r="O660" s="9">
        <v>99</v>
      </c>
      <c r="P660" s="9">
        <v>80</v>
      </c>
      <c r="Q660" s="9">
        <v>19</v>
      </c>
      <c r="R660" s="9"/>
      <c r="S660" s="9"/>
      <c r="T660" s="9">
        <v>5</v>
      </c>
      <c r="U660" s="55"/>
      <c r="V660" s="131">
        <f t="shared" si="50"/>
        <v>0.99663299663299665</v>
      </c>
      <c r="W660" s="125">
        <v>0.99829999999999997</v>
      </c>
      <c r="X660" s="14">
        <v>0.99329999999999996</v>
      </c>
      <c r="Y660" s="9">
        <v>99</v>
      </c>
      <c r="Z660" s="9">
        <v>98</v>
      </c>
      <c r="AA660" s="9">
        <v>99</v>
      </c>
      <c r="AB660" s="9">
        <v>99</v>
      </c>
      <c r="AC660" s="9">
        <v>98</v>
      </c>
      <c r="AD660" s="9">
        <v>99</v>
      </c>
      <c r="AE660" s="9" t="s">
        <v>409</v>
      </c>
      <c r="AF660" s="26"/>
      <c r="AG660" s="56">
        <v>25.504899999999999</v>
      </c>
      <c r="AH660" s="9">
        <v>-80.436800000000005</v>
      </c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  <c r="AU660" s="88"/>
      <c r="AV660" s="88"/>
      <c r="AW660" s="88"/>
      <c r="AX660" s="88"/>
      <c r="AY660" s="88"/>
      <c r="AZ660" s="88"/>
      <c r="BA660" s="88"/>
      <c r="BB660" s="88"/>
      <c r="BC660" s="88"/>
      <c r="BD660" s="88"/>
      <c r="BE660" s="88"/>
      <c r="BF660" s="88"/>
      <c r="BG660" s="88"/>
    </row>
    <row r="661" spans="1:59" x14ac:dyDescent="0.25">
      <c r="A661" s="25">
        <v>1884</v>
      </c>
      <c r="B661" s="9" t="s">
        <v>1247</v>
      </c>
      <c r="C661" s="9" t="s">
        <v>3201</v>
      </c>
      <c r="D661" s="9" t="s">
        <v>2280</v>
      </c>
      <c r="E661" s="9" t="s">
        <v>1558</v>
      </c>
      <c r="F661" s="14" t="s">
        <v>1559</v>
      </c>
      <c r="G661" s="9" t="s">
        <v>9</v>
      </c>
      <c r="H661" s="9" t="s">
        <v>37</v>
      </c>
      <c r="I661" s="9">
        <v>1</v>
      </c>
      <c r="J661" s="9">
        <v>34</v>
      </c>
      <c r="K661" s="9">
        <f t="shared" si="51"/>
        <v>0</v>
      </c>
      <c r="L661" s="9">
        <f t="shared" si="52"/>
        <v>0</v>
      </c>
      <c r="M661" s="42">
        <v>0</v>
      </c>
      <c r="N661" s="9">
        <v>0</v>
      </c>
      <c r="O661" s="9"/>
      <c r="P661" s="9">
        <v>34</v>
      </c>
      <c r="Q661" s="9"/>
      <c r="R661" s="9"/>
      <c r="S661" s="9"/>
      <c r="T661" s="9"/>
      <c r="U661" s="55"/>
      <c r="V661" s="131"/>
      <c r="W661" s="125"/>
      <c r="X661" s="14"/>
      <c r="Y661" s="9"/>
      <c r="Z661" s="9"/>
      <c r="AA661" s="9"/>
      <c r="AB661" s="9"/>
      <c r="AC661" s="9"/>
      <c r="AD661" s="9"/>
      <c r="AE661" s="9"/>
      <c r="AF661" s="26">
        <v>34</v>
      </c>
      <c r="AG661" s="56">
        <v>25.804728000000001</v>
      </c>
      <c r="AH661" s="9">
        <v>-80.125677999999994</v>
      </c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  <c r="AU661" s="88"/>
      <c r="AV661" s="88"/>
      <c r="AW661" s="88"/>
      <c r="AX661" s="88"/>
      <c r="AY661" s="88"/>
      <c r="AZ661" s="88"/>
      <c r="BA661" s="88"/>
      <c r="BB661" s="88"/>
      <c r="BC661" s="88"/>
      <c r="BD661" s="88"/>
      <c r="BE661" s="88"/>
      <c r="BF661" s="88"/>
      <c r="BG661" s="88"/>
    </row>
    <row r="662" spans="1:59" x14ac:dyDescent="0.25">
      <c r="A662" s="25">
        <v>1614</v>
      </c>
      <c r="B662" s="9" t="s">
        <v>1247</v>
      </c>
      <c r="C662" s="9" t="s">
        <v>3201</v>
      </c>
      <c r="D662" s="9" t="s">
        <v>2280</v>
      </c>
      <c r="E662" s="9" t="s">
        <v>1560</v>
      </c>
      <c r="F662" s="14" t="s">
        <v>2653</v>
      </c>
      <c r="G662" s="9" t="s">
        <v>9</v>
      </c>
      <c r="H662" s="9" t="s">
        <v>37</v>
      </c>
      <c r="I662" s="9">
        <v>1</v>
      </c>
      <c r="J662" s="9">
        <v>125</v>
      </c>
      <c r="K662" s="9">
        <f t="shared" si="51"/>
        <v>750</v>
      </c>
      <c r="L662" s="9">
        <f t="shared" si="52"/>
        <v>745</v>
      </c>
      <c r="M662" s="48">
        <v>0.99333333333333329</v>
      </c>
      <c r="N662" s="9">
        <v>0</v>
      </c>
      <c r="O662" s="9">
        <v>125</v>
      </c>
      <c r="P662" s="9">
        <v>100</v>
      </c>
      <c r="Q662" s="9">
        <v>25</v>
      </c>
      <c r="R662" s="9"/>
      <c r="S662" s="9"/>
      <c r="T662" s="9"/>
      <c r="U662" s="55"/>
      <c r="V662" s="131">
        <f t="shared" ref="V662:V672" si="53">(Y662+Z662+AA662+AB662+AC662+AD662)/(J662*COUNTA(Y662,Z662,AA662,AB662,AC662,AD662))</f>
        <v>0.99333333333333329</v>
      </c>
      <c r="W662" s="125">
        <v>0.98929999999999996</v>
      </c>
      <c r="X662" s="14">
        <v>0.95730000000000004</v>
      </c>
      <c r="Y662" s="9">
        <v>123</v>
      </c>
      <c r="Z662" s="9">
        <v>125</v>
      </c>
      <c r="AA662" s="9">
        <v>125</v>
      </c>
      <c r="AB662" s="9">
        <v>123</v>
      </c>
      <c r="AC662" s="9">
        <v>125</v>
      </c>
      <c r="AD662" s="9">
        <v>124</v>
      </c>
      <c r="AE662" s="9" t="s">
        <v>1255</v>
      </c>
      <c r="AF662" s="26"/>
      <c r="AG662" s="56">
        <v>25.8475</v>
      </c>
      <c r="AH662" s="9">
        <v>-80.191999999999993</v>
      </c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  <c r="AU662" s="88"/>
      <c r="AV662" s="88"/>
      <c r="AW662" s="88"/>
      <c r="AX662" s="88"/>
      <c r="AY662" s="88"/>
      <c r="AZ662" s="88"/>
      <c r="BA662" s="88"/>
      <c r="BB662" s="88"/>
      <c r="BC662" s="88"/>
      <c r="BD662" s="88"/>
      <c r="BE662" s="88"/>
      <c r="BF662" s="88"/>
      <c r="BG662" s="88"/>
    </row>
    <row r="663" spans="1:59" x14ac:dyDescent="0.25">
      <c r="A663" s="25">
        <v>1784</v>
      </c>
      <c r="B663" s="9" t="s">
        <v>1247</v>
      </c>
      <c r="C663" s="9" t="s">
        <v>3201</v>
      </c>
      <c r="D663" s="9" t="s">
        <v>2280</v>
      </c>
      <c r="E663" s="9" t="s">
        <v>1561</v>
      </c>
      <c r="F663" s="14" t="s">
        <v>2647</v>
      </c>
      <c r="G663" s="9" t="s">
        <v>9</v>
      </c>
      <c r="H663" s="9" t="s">
        <v>37</v>
      </c>
      <c r="I663" s="9">
        <v>1</v>
      </c>
      <c r="J663" s="9">
        <v>125</v>
      </c>
      <c r="K663" s="9">
        <f t="shared" si="51"/>
        <v>750</v>
      </c>
      <c r="L663" s="9">
        <f t="shared" si="52"/>
        <v>738</v>
      </c>
      <c r="M663" s="48">
        <v>0.98399999999999999</v>
      </c>
      <c r="N663" s="9">
        <v>0</v>
      </c>
      <c r="O663" s="9">
        <v>125</v>
      </c>
      <c r="P663" s="9">
        <v>100</v>
      </c>
      <c r="Q663" s="9">
        <v>25</v>
      </c>
      <c r="R663" s="9"/>
      <c r="S663" s="9"/>
      <c r="T663" s="9"/>
      <c r="U663" s="55"/>
      <c r="V663" s="131">
        <f t="shared" si="53"/>
        <v>0.98399999999999999</v>
      </c>
      <c r="W663" s="125">
        <v>0.9667</v>
      </c>
      <c r="X663" s="14">
        <v>0.96530000000000005</v>
      </c>
      <c r="Y663" s="9">
        <v>123</v>
      </c>
      <c r="Z663" s="9">
        <v>122</v>
      </c>
      <c r="AA663" s="9">
        <v>122</v>
      </c>
      <c r="AB663" s="9">
        <v>123</v>
      </c>
      <c r="AC663" s="9">
        <v>125</v>
      </c>
      <c r="AD663" s="9">
        <v>123</v>
      </c>
      <c r="AE663" s="9" t="s">
        <v>1255</v>
      </c>
      <c r="AF663" s="26"/>
      <c r="AG663" s="56">
        <v>25.847100000000001</v>
      </c>
      <c r="AH663" s="9">
        <v>-80.192700000000002</v>
      </c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  <c r="AU663" s="88"/>
      <c r="AV663" s="88"/>
      <c r="AW663" s="88"/>
      <c r="AX663" s="88"/>
      <c r="AY663" s="88"/>
      <c r="AZ663" s="88"/>
      <c r="BA663" s="88"/>
      <c r="BB663" s="88"/>
      <c r="BC663" s="88"/>
      <c r="BD663" s="88"/>
      <c r="BE663" s="88"/>
      <c r="BF663" s="88"/>
      <c r="BG663" s="88"/>
    </row>
    <row r="664" spans="1:59" x14ac:dyDescent="0.25">
      <c r="A664" s="25">
        <v>1732</v>
      </c>
      <c r="B664" s="9" t="s">
        <v>1247</v>
      </c>
      <c r="C664" s="9" t="s">
        <v>3201</v>
      </c>
      <c r="D664" s="9" t="s">
        <v>2280</v>
      </c>
      <c r="E664" s="9" t="s">
        <v>1564</v>
      </c>
      <c r="F664" s="14" t="s">
        <v>2674</v>
      </c>
      <c r="G664" s="9" t="s">
        <v>9</v>
      </c>
      <c r="H664" s="9" t="s">
        <v>37</v>
      </c>
      <c r="I664" s="9">
        <v>1</v>
      </c>
      <c r="J664" s="9">
        <v>90</v>
      </c>
      <c r="K664" s="9">
        <f t="shared" si="51"/>
        <v>540</v>
      </c>
      <c r="L664" s="9">
        <f t="shared" si="52"/>
        <v>534</v>
      </c>
      <c r="M664" s="48">
        <v>0.98888888888888893</v>
      </c>
      <c r="N664" s="9">
        <v>0</v>
      </c>
      <c r="O664" s="9">
        <v>90</v>
      </c>
      <c r="P664" s="9">
        <v>72</v>
      </c>
      <c r="Q664" s="9">
        <v>18</v>
      </c>
      <c r="R664" s="9"/>
      <c r="S664" s="9"/>
      <c r="T664" s="9"/>
      <c r="U664" s="55"/>
      <c r="V664" s="131">
        <f t="shared" si="53"/>
        <v>0.98888888888888893</v>
      </c>
      <c r="W664" s="125">
        <v>0.98329999999999995</v>
      </c>
      <c r="X664" s="14">
        <v>0.98150000000000004</v>
      </c>
      <c r="Y664" s="9">
        <v>90</v>
      </c>
      <c r="Z664" s="9">
        <v>89</v>
      </c>
      <c r="AA664" s="9">
        <v>89</v>
      </c>
      <c r="AB664" s="9">
        <v>89</v>
      </c>
      <c r="AC664" s="9">
        <v>89</v>
      </c>
      <c r="AD664" s="9">
        <v>88</v>
      </c>
      <c r="AE664" s="9" t="s">
        <v>1255</v>
      </c>
      <c r="AF664" s="26"/>
      <c r="AG664" s="56">
        <v>25.799195999999998</v>
      </c>
      <c r="AH664" s="9">
        <v>-80.223482000000004</v>
      </c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  <c r="AU664" s="88"/>
      <c r="AV664" s="88"/>
      <c r="AW664" s="88"/>
      <c r="AX664" s="88"/>
      <c r="AY664" s="88"/>
      <c r="AZ664" s="88"/>
      <c r="BA664" s="88"/>
      <c r="BB664" s="88"/>
      <c r="BC664" s="88"/>
      <c r="BD664" s="88"/>
      <c r="BE664" s="88"/>
      <c r="BF664" s="88"/>
      <c r="BG664" s="88"/>
    </row>
    <row r="665" spans="1:59" x14ac:dyDescent="0.25">
      <c r="A665" s="25">
        <v>1955</v>
      </c>
      <c r="B665" s="9" t="s">
        <v>1247</v>
      </c>
      <c r="C665" s="9" t="s">
        <v>3201</v>
      </c>
      <c r="D665" s="9" t="s">
        <v>2280</v>
      </c>
      <c r="E665" s="9" t="s">
        <v>1566</v>
      </c>
      <c r="F665" s="14" t="s">
        <v>3047</v>
      </c>
      <c r="G665" s="9" t="s">
        <v>9</v>
      </c>
      <c r="H665" s="9" t="s">
        <v>37</v>
      </c>
      <c r="I665" s="9">
        <v>1</v>
      </c>
      <c r="J665" s="9">
        <v>100</v>
      </c>
      <c r="K665" s="9">
        <f t="shared" si="51"/>
        <v>600</v>
      </c>
      <c r="L665" s="9">
        <f t="shared" si="52"/>
        <v>590</v>
      </c>
      <c r="M665" s="48">
        <v>0.98333333333333328</v>
      </c>
      <c r="N665" s="9">
        <v>0</v>
      </c>
      <c r="O665" s="9">
        <v>100</v>
      </c>
      <c r="P665" s="9">
        <v>80</v>
      </c>
      <c r="Q665" s="9">
        <v>20</v>
      </c>
      <c r="R665" s="9"/>
      <c r="S665" s="9"/>
      <c r="T665" s="9">
        <v>5</v>
      </c>
      <c r="U665" s="55"/>
      <c r="V665" s="131">
        <f t="shared" si="53"/>
        <v>0.98333333333333328</v>
      </c>
      <c r="W665" s="125">
        <v>0.99329999999999996</v>
      </c>
      <c r="X665" s="14">
        <v>0.97670000000000001</v>
      </c>
      <c r="Y665" s="9">
        <v>98</v>
      </c>
      <c r="Z665" s="9">
        <v>99</v>
      </c>
      <c r="AA665" s="9">
        <v>98</v>
      </c>
      <c r="AB665" s="9">
        <v>98</v>
      </c>
      <c r="AC665" s="9">
        <v>98</v>
      </c>
      <c r="AD665" s="9">
        <v>99</v>
      </c>
      <c r="AE665" s="9" t="s">
        <v>1255</v>
      </c>
      <c r="AF665" s="26"/>
      <c r="AG665" s="56">
        <v>25.840111</v>
      </c>
      <c r="AH665" s="9">
        <v>-80.203861000000003</v>
      </c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  <c r="AU665" s="88"/>
      <c r="AV665" s="88"/>
      <c r="AW665" s="88"/>
      <c r="AX665" s="88"/>
      <c r="AY665" s="88"/>
      <c r="AZ665" s="88"/>
      <c r="BA665" s="88"/>
      <c r="BB665" s="88"/>
      <c r="BC665" s="88"/>
      <c r="BD665" s="88"/>
      <c r="BE665" s="88"/>
      <c r="BF665" s="88"/>
      <c r="BG665" s="88"/>
    </row>
    <row r="666" spans="1:59" x14ac:dyDescent="0.25">
      <c r="A666" s="25">
        <v>2572</v>
      </c>
      <c r="B666" s="9" t="s">
        <v>1247</v>
      </c>
      <c r="C666" s="9" t="s">
        <v>3201</v>
      </c>
      <c r="D666" s="9" t="s">
        <v>2280</v>
      </c>
      <c r="E666" s="9" t="s">
        <v>1570</v>
      </c>
      <c r="F666" s="14" t="s">
        <v>2645</v>
      </c>
      <c r="G666" s="9" t="s">
        <v>9</v>
      </c>
      <c r="H666" s="9" t="s">
        <v>37</v>
      </c>
      <c r="I666" s="9">
        <v>1</v>
      </c>
      <c r="J666" s="9">
        <v>89</v>
      </c>
      <c r="K666" s="9">
        <f t="shared" si="51"/>
        <v>534</v>
      </c>
      <c r="L666" s="9">
        <f t="shared" si="52"/>
        <v>533</v>
      </c>
      <c r="M666" s="48">
        <v>0.99812734082397003</v>
      </c>
      <c r="N666" s="9">
        <v>0</v>
      </c>
      <c r="O666" s="9">
        <v>89</v>
      </c>
      <c r="P666" s="9">
        <v>72</v>
      </c>
      <c r="Q666" s="9">
        <v>17</v>
      </c>
      <c r="R666" s="9"/>
      <c r="S666" s="9"/>
      <c r="T666" s="9">
        <v>5</v>
      </c>
      <c r="U666" s="55"/>
      <c r="V666" s="131">
        <f t="shared" si="53"/>
        <v>0.99812734082397003</v>
      </c>
      <c r="W666" s="125">
        <v>0.99629999999999996</v>
      </c>
      <c r="X666" s="14">
        <v>1</v>
      </c>
      <c r="Y666" s="9">
        <v>89</v>
      </c>
      <c r="Z666" s="9">
        <v>89</v>
      </c>
      <c r="AA666" s="9">
        <v>88</v>
      </c>
      <c r="AB666" s="9">
        <v>89</v>
      </c>
      <c r="AC666" s="9">
        <v>89</v>
      </c>
      <c r="AD666" s="9">
        <v>89</v>
      </c>
      <c r="AE666" s="9" t="s">
        <v>104</v>
      </c>
      <c r="AF666" s="26"/>
      <c r="AG666" s="56">
        <v>25.765694</v>
      </c>
      <c r="AH666" s="9">
        <v>-80.197806</v>
      </c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  <c r="AU666" s="88"/>
      <c r="AV666" s="88"/>
      <c r="AW666" s="88"/>
      <c r="AX666" s="88"/>
      <c r="AY666" s="88"/>
      <c r="AZ666" s="88"/>
      <c r="BA666" s="88"/>
      <c r="BB666" s="88"/>
      <c r="BC666" s="88"/>
      <c r="BD666" s="88"/>
      <c r="BE666" s="88"/>
      <c r="BF666" s="88"/>
      <c r="BG666" s="88"/>
    </row>
    <row r="667" spans="1:59" ht="12.6" customHeight="1" x14ac:dyDescent="0.25">
      <c r="A667" s="25">
        <v>1533</v>
      </c>
      <c r="B667" s="9" t="s">
        <v>1247</v>
      </c>
      <c r="C667" s="9" t="s">
        <v>3201</v>
      </c>
      <c r="D667" s="9" t="s">
        <v>2280</v>
      </c>
      <c r="E667" s="9" t="s">
        <v>1576</v>
      </c>
      <c r="F667" s="14" t="s">
        <v>2708</v>
      </c>
      <c r="G667" s="9" t="s">
        <v>9</v>
      </c>
      <c r="H667" s="9" t="s">
        <v>37</v>
      </c>
      <c r="I667" s="9">
        <v>1</v>
      </c>
      <c r="J667" s="9">
        <v>100</v>
      </c>
      <c r="K667" s="9">
        <f t="shared" si="51"/>
        <v>600</v>
      </c>
      <c r="L667" s="9">
        <f t="shared" si="52"/>
        <v>585</v>
      </c>
      <c r="M667" s="48">
        <v>0.97499999999999998</v>
      </c>
      <c r="N667" s="9">
        <v>0</v>
      </c>
      <c r="O667" s="9">
        <v>100</v>
      </c>
      <c r="P667" s="9">
        <v>100</v>
      </c>
      <c r="Q667" s="9"/>
      <c r="R667" s="9"/>
      <c r="S667" s="9"/>
      <c r="T667" s="9"/>
      <c r="U667" s="55"/>
      <c r="V667" s="131">
        <f t="shared" si="53"/>
        <v>0.97499999999999998</v>
      </c>
      <c r="W667" s="125">
        <v>0.995</v>
      </c>
      <c r="X667" s="14">
        <v>0.95</v>
      </c>
      <c r="Y667" s="9">
        <v>95</v>
      </c>
      <c r="Z667" s="9">
        <v>97</v>
      </c>
      <c r="AA667" s="9">
        <v>98</v>
      </c>
      <c r="AB667" s="9">
        <v>97</v>
      </c>
      <c r="AC667" s="9">
        <v>99</v>
      </c>
      <c r="AD667" s="9">
        <v>99</v>
      </c>
      <c r="AE667" s="9"/>
      <c r="AF667" s="26"/>
      <c r="AG667" s="56">
        <v>25.824200000000001</v>
      </c>
      <c r="AH667" s="9">
        <v>-80.234700000000004</v>
      </c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  <c r="AU667" s="88"/>
      <c r="AV667" s="88"/>
      <c r="AW667" s="88"/>
      <c r="AX667" s="88"/>
      <c r="AY667" s="88"/>
      <c r="AZ667" s="88"/>
      <c r="BA667" s="88"/>
      <c r="BB667" s="88"/>
      <c r="BC667" s="88"/>
      <c r="BD667" s="88"/>
      <c r="BE667" s="88"/>
      <c r="BF667" s="88"/>
      <c r="BG667" s="88"/>
    </row>
    <row r="668" spans="1:59" x14ac:dyDescent="0.25">
      <c r="A668" s="25">
        <v>940</v>
      </c>
      <c r="B668" s="9" t="s">
        <v>1247</v>
      </c>
      <c r="C668" s="9" t="s">
        <v>3201</v>
      </c>
      <c r="D668" s="9" t="s">
        <v>2280</v>
      </c>
      <c r="E668" s="9" t="s">
        <v>1579</v>
      </c>
      <c r="F668" s="14" t="s">
        <v>2804</v>
      </c>
      <c r="G668" s="9" t="s">
        <v>9</v>
      </c>
      <c r="H668" s="9" t="s">
        <v>37</v>
      </c>
      <c r="I668" s="9">
        <v>1</v>
      </c>
      <c r="J668" s="9">
        <v>130</v>
      </c>
      <c r="K668" s="9">
        <f t="shared" si="51"/>
        <v>780</v>
      </c>
      <c r="L668" s="9">
        <f t="shared" si="52"/>
        <v>773</v>
      </c>
      <c r="M668" s="48">
        <v>0.99102564102564106</v>
      </c>
      <c r="N668" s="9">
        <v>0</v>
      </c>
      <c r="O668" s="9">
        <v>130</v>
      </c>
      <c r="P668" s="9">
        <v>42</v>
      </c>
      <c r="Q668" s="9">
        <v>88</v>
      </c>
      <c r="R668" s="9"/>
      <c r="S668" s="9"/>
      <c r="T668" s="9"/>
      <c r="U668" s="55"/>
      <c r="V668" s="131">
        <f t="shared" si="53"/>
        <v>0.99102564102564106</v>
      </c>
      <c r="W668" s="125">
        <v>0.97440000000000004</v>
      </c>
      <c r="X668" s="14">
        <v>0.97440000000000004</v>
      </c>
      <c r="Y668" s="9">
        <v>130</v>
      </c>
      <c r="Z668" s="9">
        <v>129</v>
      </c>
      <c r="AA668" s="9">
        <v>128</v>
      </c>
      <c r="AB668" s="9">
        <v>130</v>
      </c>
      <c r="AC668" s="9">
        <v>129</v>
      </c>
      <c r="AD668" s="9">
        <v>127</v>
      </c>
      <c r="AE668" s="9" t="s">
        <v>1580</v>
      </c>
      <c r="AF668" s="26"/>
      <c r="AG668" s="56">
        <v>25.764600000000002</v>
      </c>
      <c r="AH668" s="9">
        <v>-80.197299999999998</v>
      </c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  <c r="AU668" s="88"/>
      <c r="AV668" s="88"/>
      <c r="AW668" s="88"/>
      <c r="AX668" s="88"/>
      <c r="AY668" s="88"/>
      <c r="AZ668" s="88"/>
      <c r="BA668" s="88"/>
      <c r="BB668" s="88"/>
      <c r="BC668" s="88"/>
      <c r="BD668" s="88"/>
      <c r="BE668" s="88"/>
      <c r="BF668" s="88"/>
      <c r="BG668" s="88"/>
    </row>
    <row r="669" spans="1:59" x14ac:dyDescent="0.25">
      <c r="A669" s="25">
        <v>2570</v>
      </c>
      <c r="B669" s="9" t="s">
        <v>1247</v>
      </c>
      <c r="C669" s="9" t="s">
        <v>3201</v>
      </c>
      <c r="D669" s="9" t="s">
        <v>2280</v>
      </c>
      <c r="E669" s="9" t="s">
        <v>1581</v>
      </c>
      <c r="F669" s="14" t="s">
        <v>2645</v>
      </c>
      <c r="G669" s="9" t="s">
        <v>9</v>
      </c>
      <c r="H669" s="9" t="s">
        <v>37</v>
      </c>
      <c r="I669" s="9">
        <v>1</v>
      </c>
      <c r="J669" s="9">
        <v>32</v>
      </c>
      <c r="K669" s="9">
        <f t="shared" si="51"/>
        <v>192</v>
      </c>
      <c r="L669" s="9">
        <f t="shared" si="52"/>
        <v>191</v>
      </c>
      <c r="M669" s="48">
        <v>0.99479166666666663</v>
      </c>
      <c r="N669" s="9">
        <v>0</v>
      </c>
      <c r="O669" s="9">
        <v>32</v>
      </c>
      <c r="P669" s="9">
        <v>26</v>
      </c>
      <c r="Q669" s="9">
        <v>6</v>
      </c>
      <c r="R669" s="9"/>
      <c r="S669" s="9"/>
      <c r="T669" s="9">
        <v>2</v>
      </c>
      <c r="U669" s="55"/>
      <c r="V669" s="131">
        <f t="shared" si="53"/>
        <v>0.99479166666666663</v>
      </c>
      <c r="W669" s="125">
        <v>1</v>
      </c>
      <c r="X669" s="14">
        <v>0.98960000000000004</v>
      </c>
      <c r="Y669" s="9">
        <v>32</v>
      </c>
      <c r="Z669" s="9">
        <v>32</v>
      </c>
      <c r="AA669" s="9">
        <v>32</v>
      </c>
      <c r="AB669" s="9">
        <v>31</v>
      </c>
      <c r="AC669" s="9">
        <v>32</v>
      </c>
      <c r="AD669" s="9">
        <v>32</v>
      </c>
      <c r="AE669" s="9"/>
      <c r="AF669" s="26"/>
      <c r="AG669" s="56">
        <v>25.763833333333299</v>
      </c>
      <c r="AH669" s="9">
        <v>-80.197583333333299</v>
      </c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  <c r="AU669" s="88"/>
      <c r="AV669" s="88"/>
      <c r="AW669" s="88"/>
      <c r="AX669" s="88"/>
      <c r="AY669" s="88"/>
      <c r="AZ669" s="88"/>
      <c r="BA669" s="88"/>
      <c r="BB669" s="88"/>
      <c r="BC669" s="88"/>
      <c r="BD669" s="88"/>
      <c r="BE669" s="88"/>
      <c r="BF669" s="88"/>
      <c r="BG669" s="88"/>
    </row>
    <row r="670" spans="1:59" x14ac:dyDescent="0.25">
      <c r="A670" s="25">
        <v>2551</v>
      </c>
      <c r="B670" s="9" t="s">
        <v>1247</v>
      </c>
      <c r="C670" s="9" t="s">
        <v>3201</v>
      </c>
      <c r="D670" s="9" t="s">
        <v>2280</v>
      </c>
      <c r="E670" s="9" t="s">
        <v>1582</v>
      </c>
      <c r="F670" s="14" t="s">
        <v>2645</v>
      </c>
      <c r="G670" s="9" t="s">
        <v>9</v>
      </c>
      <c r="H670" s="9" t="s">
        <v>37</v>
      </c>
      <c r="I670" s="9">
        <v>1</v>
      </c>
      <c r="J670" s="9">
        <v>64</v>
      </c>
      <c r="K670" s="9">
        <f t="shared" si="51"/>
        <v>384</v>
      </c>
      <c r="L670" s="9">
        <f t="shared" si="52"/>
        <v>384</v>
      </c>
      <c r="M670" s="48">
        <v>1</v>
      </c>
      <c r="N670" s="9">
        <v>0</v>
      </c>
      <c r="O670" s="9">
        <v>64</v>
      </c>
      <c r="P670" s="9">
        <v>52</v>
      </c>
      <c r="Q670" s="9">
        <v>12</v>
      </c>
      <c r="R670" s="9"/>
      <c r="S670" s="9"/>
      <c r="T670" s="9">
        <v>4</v>
      </c>
      <c r="U670" s="55"/>
      <c r="V670" s="131">
        <f t="shared" si="53"/>
        <v>1</v>
      </c>
      <c r="W670" s="125">
        <v>1</v>
      </c>
      <c r="X670" s="14">
        <v>1</v>
      </c>
      <c r="Y670" s="9">
        <v>64</v>
      </c>
      <c r="Z670" s="9">
        <v>64</v>
      </c>
      <c r="AA670" s="9">
        <v>64</v>
      </c>
      <c r="AB670" s="9">
        <v>64</v>
      </c>
      <c r="AC670" s="9">
        <v>64</v>
      </c>
      <c r="AD670" s="9">
        <v>64</v>
      </c>
      <c r="AE670" s="9" t="s">
        <v>104</v>
      </c>
      <c r="AF670" s="26"/>
      <c r="AG670" s="56">
        <v>25.766027777777801</v>
      </c>
      <c r="AH670" s="9">
        <v>-80.196722222222206</v>
      </c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  <c r="AU670" s="88"/>
      <c r="AV670" s="88"/>
      <c r="AW670" s="88"/>
      <c r="AX670" s="88"/>
      <c r="AY670" s="88"/>
      <c r="AZ670" s="88"/>
      <c r="BA670" s="88"/>
      <c r="BB670" s="88"/>
      <c r="BC670" s="88"/>
      <c r="BD670" s="88"/>
      <c r="BE670" s="88"/>
      <c r="BF670" s="88"/>
      <c r="BG670" s="88"/>
    </row>
    <row r="671" spans="1:59" x14ac:dyDescent="0.25">
      <c r="A671" s="25">
        <v>950</v>
      </c>
      <c r="B671" s="9" t="s">
        <v>1247</v>
      </c>
      <c r="C671" s="9" t="s">
        <v>3201</v>
      </c>
      <c r="D671" s="9" t="s">
        <v>2280</v>
      </c>
      <c r="E671" s="9" t="s">
        <v>1583</v>
      </c>
      <c r="F671" s="14" t="s">
        <v>2666</v>
      </c>
      <c r="G671" s="9" t="s">
        <v>9</v>
      </c>
      <c r="H671" s="9" t="s">
        <v>37</v>
      </c>
      <c r="I671" s="9">
        <v>1</v>
      </c>
      <c r="J671" s="9">
        <v>160</v>
      </c>
      <c r="K671" s="9">
        <f t="shared" si="51"/>
        <v>960</v>
      </c>
      <c r="L671" s="9">
        <f t="shared" si="52"/>
        <v>946</v>
      </c>
      <c r="M671" s="48">
        <v>0.98541666666666672</v>
      </c>
      <c r="N671" s="9">
        <v>0</v>
      </c>
      <c r="O671" s="9">
        <v>160</v>
      </c>
      <c r="P671" s="9">
        <v>128</v>
      </c>
      <c r="Q671" s="9">
        <v>32</v>
      </c>
      <c r="R671" s="9"/>
      <c r="S671" s="9"/>
      <c r="T671" s="9"/>
      <c r="U671" s="55"/>
      <c r="V671" s="131">
        <f t="shared" si="53"/>
        <v>0.98541666666666672</v>
      </c>
      <c r="W671" s="125">
        <v>0.99270000000000003</v>
      </c>
      <c r="X671" s="14">
        <v>0.96150000000000002</v>
      </c>
      <c r="Y671" s="9">
        <v>156</v>
      </c>
      <c r="Z671" s="9">
        <v>157</v>
      </c>
      <c r="AA671" s="9">
        <v>156</v>
      </c>
      <c r="AB671" s="9">
        <v>160</v>
      </c>
      <c r="AC671" s="9">
        <v>158</v>
      </c>
      <c r="AD671" s="9">
        <v>159</v>
      </c>
      <c r="AE671" s="9" t="s">
        <v>317</v>
      </c>
      <c r="AF671" s="26"/>
      <c r="AG671" s="56">
        <v>25.882899999999999</v>
      </c>
      <c r="AH671" s="9">
        <v>-80.237700000000004</v>
      </c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  <c r="AU671" s="88"/>
      <c r="AV671" s="88"/>
      <c r="AW671" s="88"/>
      <c r="AX671" s="88"/>
      <c r="AY671" s="88"/>
      <c r="AZ671" s="88"/>
      <c r="BA671" s="88"/>
      <c r="BB671" s="88"/>
      <c r="BC671" s="88"/>
      <c r="BD671" s="88"/>
      <c r="BE671" s="88"/>
      <c r="BF671" s="88"/>
      <c r="BG671" s="88"/>
    </row>
    <row r="672" spans="1:59" x14ac:dyDescent="0.25">
      <c r="A672" s="25">
        <v>2678</v>
      </c>
      <c r="B672" s="9" t="s">
        <v>1247</v>
      </c>
      <c r="C672" s="9" t="s">
        <v>3206</v>
      </c>
      <c r="D672" s="9" t="s">
        <v>2641</v>
      </c>
      <c r="E672" s="9" t="s">
        <v>1516</v>
      </c>
      <c r="F672" s="14" t="s">
        <v>2822</v>
      </c>
      <c r="G672" s="9" t="s">
        <v>9</v>
      </c>
      <c r="H672" s="9" t="s">
        <v>184</v>
      </c>
      <c r="I672" s="9">
        <v>1</v>
      </c>
      <c r="J672" s="9">
        <v>133</v>
      </c>
      <c r="K672" s="9">
        <f t="shared" si="51"/>
        <v>532</v>
      </c>
      <c r="L672" s="9">
        <f t="shared" si="52"/>
        <v>457</v>
      </c>
      <c r="M672" s="48">
        <v>0.85902255639097747</v>
      </c>
      <c r="N672" s="9">
        <v>0</v>
      </c>
      <c r="O672" s="9">
        <v>133</v>
      </c>
      <c r="P672" s="9">
        <v>107</v>
      </c>
      <c r="Q672" s="9">
        <v>26</v>
      </c>
      <c r="R672" s="9"/>
      <c r="S672" s="9"/>
      <c r="T672" s="9">
        <v>7</v>
      </c>
      <c r="U672" s="55"/>
      <c r="V672" s="131">
        <f t="shared" si="53"/>
        <v>0.85902255639097747</v>
      </c>
      <c r="W672" s="125"/>
      <c r="X672" s="14"/>
      <c r="Y672" s="9">
        <v>133</v>
      </c>
      <c r="Z672" s="9">
        <v>133</v>
      </c>
      <c r="AA672" s="9">
        <v>133</v>
      </c>
      <c r="AB672" s="9">
        <v>58</v>
      </c>
      <c r="AC672" s="9"/>
      <c r="AD672" s="9"/>
      <c r="AE672" s="9" t="s">
        <v>415</v>
      </c>
      <c r="AF672" s="26"/>
      <c r="AG672" s="56">
        <v>25.762639</v>
      </c>
      <c r="AH672" s="9">
        <v>-80.242389000000003</v>
      </c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  <c r="AU672" s="88"/>
      <c r="AV672" s="88"/>
      <c r="AW672" s="88"/>
      <c r="AX672" s="88"/>
      <c r="AY672" s="88"/>
      <c r="AZ672" s="88"/>
      <c r="BA672" s="88"/>
      <c r="BB672" s="88"/>
      <c r="BC672" s="88"/>
      <c r="BD672" s="88"/>
      <c r="BE672" s="88"/>
      <c r="BF672" s="88"/>
      <c r="BG672" s="88"/>
    </row>
    <row r="673" spans="1:59" x14ac:dyDescent="0.25">
      <c r="A673" s="25">
        <v>2730</v>
      </c>
      <c r="B673" s="9" t="s">
        <v>1247</v>
      </c>
      <c r="C673" s="9" t="s">
        <v>3208</v>
      </c>
      <c r="D673" s="9" t="s">
        <v>2281</v>
      </c>
      <c r="E673" s="9" t="s">
        <v>1285</v>
      </c>
      <c r="F673" s="14" t="s">
        <v>2823</v>
      </c>
      <c r="G673" s="9" t="s">
        <v>9</v>
      </c>
      <c r="H673" s="9" t="s">
        <v>42</v>
      </c>
      <c r="I673" s="9">
        <v>1</v>
      </c>
      <c r="J673" s="9">
        <v>82</v>
      </c>
      <c r="K673" s="9">
        <f t="shared" si="51"/>
        <v>0</v>
      </c>
      <c r="L673" s="9">
        <f t="shared" si="52"/>
        <v>0</v>
      </c>
      <c r="M673" s="42">
        <v>0</v>
      </c>
      <c r="N673" s="9">
        <v>0</v>
      </c>
      <c r="O673" s="9">
        <v>82</v>
      </c>
      <c r="P673" s="9">
        <v>66</v>
      </c>
      <c r="Q673" s="9">
        <v>16</v>
      </c>
      <c r="R673" s="9"/>
      <c r="S673" s="9"/>
      <c r="T673" s="9">
        <v>8</v>
      </c>
      <c r="U673" s="55"/>
      <c r="V673" s="131"/>
      <c r="W673" s="125"/>
      <c r="X673" s="14"/>
      <c r="Y673" s="9"/>
      <c r="Z673" s="9"/>
      <c r="AA673" s="9"/>
      <c r="AB673" s="9"/>
      <c r="AC673" s="9"/>
      <c r="AD673" s="9"/>
      <c r="AE673" s="9"/>
      <c r="AF673" s="26"/>
      <c r="AG673" s="56">
        <v>25.581054000000002</v>
      </c>
      <c r="AH673" s="9">
        <v>-80.369870000000006</v>
      </c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  <c r="AU673" s="88"/>
      <c r="AV673" s="88"/>
      <c r="AW673" s="88"/>
      <c r="AX673" s="88"/>
      <c r="AY673" s="88"/>
      <c r="AZ673" s="88"/>
      <c r="BA673" s="88"/>
      <c r="BB673" s="88"/>
      <c r="BC673" s="88"/>
      <c r="BD673" s="88"/>
      <c r="BE673" s="88"/>
      <c r="BF673" s="88"/>
      <c r="BG673" s="88"/>
    </row>
    <row r="674" spans="1:59" x14ac:dyDescent="0.25">
      <c r="A674" s="25">
        <v>2889</v>
      </c>
      <c r="B674" s="9" t="s">
        <v>1247</v>
      </c>
      <c r="C674" s="9" t="s">
        <v>3208</v>
      </c>
      <c r="D674" s="9" t="s">
        <v>2281</v>
      </c>
      <c r="E674" s="9" t="s">
        <v>1381</v>
      </c>
      <c r="F674" s="14" t="s">
        <v>2657</v>
      </c>
      <c r="G674" s="9" t="s">
        <v>9</v>
      </c>
      <c r="H674" s="9" t="s">
        <v>42</v>
      </c>
      <c r="I674" s="9">
        <v>1</v>
      </c>
      <c r="J674" s="9">
        <v>96</v>
      </c>
      <c r="K674" s="9">
        <f t="shared" si="51"/>
        <v>0</v>
      </c>
      <c r="L674" s="9">
        <f t="shared" si="52"/>
        <v>0</v>
      </c>
      <c r="M674" s="42">
        <v>0</v>
      </c>
      <c r="N674" s="9"/>
      <c r="O674" s="9">
        <v>96</v>
      </c>
      <c r="P674" s="9">
        <v>77</v>
      </c>
      <c r="Q674" s="9">
        <v>19</v>
      </c>
      <c r="R674" s="9"/>
      <c r="S674" s="9"/>
      <c r="T674" s="9">
        <v>5</v>
      </c>
      <c r="U674" s="55"/>
      <c r="V674" s="131"/>
      <c r="W674" s="125"/>
      <c r="X674" s="14"/>
      <c r="Y674" s="9"/>
      <c r="Z674" s="9"/>
      <c r="AA674" s="9"/>
      <c r="AB674" s="9"/>
      <c r="AC674" s="9"/>
      <c r="AD674" s="9"/>
      <c r="AE674" s="9"/>
      <c r="AF674" s="26"/>
      <c r="AG674" s="56">
        <v>25.771028000000001</v>
      </c>
      <c r="AH674" s="9">
        <v>-80.231347</v>
      </c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  <c r="AU674" s="88"/>
      <c r="AV674" s="88"/>
      <c r="AW674" s="88"/>
      <c r="AX674" s="88"/>
      <c r="AY674" s="88"/>
      <c r="AZ674" s="88"/>
      <c r="BA674" s="88"/>
      <c r="BB674" s="88"/>
      <c r="BC674" s="88"/>
      <c r="BD674" s="88"/>
      <c r="BE674" s="88"/>
      <c r="BF674" s="88"/>
      <c r="BG674" s="88"/>
    </row>
    <row r="675" spans="1:59" x14ac:dyDescent="0.25">
      <c r="A675" s="25">
        <v>2935</v>
      </c>
      <c r="B675" s="9" t="s">
        <v>1247</v>
      </c>
      <c r="C675" s="9" t="s">
        <v>3208</v>
      </c>
      <c r="D675" s="9" t="s">
        <v>2281</v>
      </c>
      <c r="E675" s="9" t="s">
        <v>1403</v>
      </c>
      <c r="F675" s="14" t="s">
        <v>2719</v>
      </c>
      <c r="G675" s="9" t="s">
        <v>9</v>
      </c>
      <c r="H675" s="9" t="s">
        <v>42</v>
      </c>
      <c r="I675" s="9">
        <v>1</v>
      </c>
      <c r="J675" s="9">
        <v>196</v>
      </c>
      <c r="K675" s="9">
        <f t="shared" si="51"/>
        <v>0</v>
      </c>
      <c r="L675" s="9">
        <f t="shared" si="52"/>
        <v>0</v>
      </c>
      <c r="M675" s="42">
        <v>0</v>
      </c>
      <c r="N675" s="9"/>
      <c r="O675" s="9">
        <v>196</v>
      </c>
      <c r="P675" s="9">
        <v>157</v>
      </c>
      <c r="Q675" s="9">
        <v>39</v>
      </c>
      <c r="R675" s="9"/>
      <c r="S675" s="9"/>
      <c r="T675" s="9"/>
      <c r="U675" s="55"/>
      <c r="V675" s="131"/>
      <c r="W675" s="125"/>
      <c r="X675" s="14"/>
      <c r="Y675" s="9"/>
      <c r="Z675" s="9"/>
      <c r="AA675" s="9"/>
      <c r="AB675" s="9"/>
      <c r="AC675" s="9"/>
      <c r="AD675" s="9"/>
      <c r="AE675" s="9"/>
      <c r="AF675" s="26"/>
      <c r="AG675" s="56"/>
      <c r="AH675" s="9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  <c r="AU675" s="88"/>
      <c r="AV675" s="88"/>
      <c r="AW675" s="88"/>
      <c r="AX675" s="88"/>
      <c r="AY675" s="88"/>
      <c r="AZ675" s="88"/>
      <c r="BA675" s="88"/>
      <c r="BB675" s="88"/>
      <c r="BC675" s="88"/>
      <c r="BD675" s="88"/>
      <c r="BE675" s="88"/>
      <c r="BF675" s="88"/>
      <c r="BG675" s="88"/>
    </row>
    <row r="676" spans="1:59" x14ac:dyDescent="0.25">
      <c r="A676" s="25">
        <v>2870</v>
      </c>
      <c r="B676" s="9" t="s">
        <v>1247</v>
      </c>
      <c r="C676" s="9" t="s">
        <v>3208</v>
      </c>
      <c r="D676" s="9" t="s">
        <v>2281</v>
      </c>
      <c r="E676" s="9" t="s">
        <v>1417</v>
      </c>
      <c r="F676" s="14" t="s">
        <v>2657</v>
      </c>
      <c r="G676" s="9" t="s">
        <v>9</v>
      </c>
      <c r="H676" s="9" t="s">
        <v>42</v>
      </c>
      <c r="I676" s="9">
        <v>1</v>
      </c>
      <c r="J676" s="9">
        <v>51</v>
      </c>
      <c r="K676" s="9">
        <f t="shared" si="51"/>
        <v>0</v>
      </c>
      <c r="L676" s="9">
        <f t="shared" si="52"/>
        <v>0</v>
      </c>
      <c r="M676" s="42">
        <v>0</v>
      </c>
      <c r="N676" s="9"/>
      <c r="O676" s="9">
        <v>51</v>
      </c>
      <c r="P676" s="9">
        <v>41</v>
      </c>
      <c r="Q676" s="9">
        <v>10</v>
      </c>
      <c r="R676" s="9"/>
      <c r="S676" s="9"/>
      <c r="T676" s="9">
        <v>3</v>
      </c>
      <c r="U676" s="55"/>
      <c r="V676" s="131"/>
      <c r="W676" s="125"/>
      <c r="X676" s="14"/>
      <c r="Y676" s="9"/>
      <c r="Z676" s="9"/>
      <c r="AA676" s="9"/>
      <c r="AB676" s="9"/>
      <c r="AC676" s="9"/>
      <c r="AD676" s="9"/>
      <c r="AE676" s="9"/>
      <c r="AF676" s="26">
        <v>51</v>
      </c>
      <c r="AG676" s="56">
        <v>25.775672</v>
      </c>
      <c r="AH676" s="9">
        <v>-80.200575000000001</v>
      </c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  <c r="AU676" s="88"/>
      <c r="AV676" s="88"/>
      <c r="AW676" s="88"/>
      <c r="AX676" s="88"/>
      <c r="AY676" s="88"/>
      <c r="AZ676" s="88"/>
      <c r="BA676" s="88"/>
      <c r="BB676" s="88"/>
      <c r="BC676" s="88"/>
      <c r="BD676" s="88"/>
      <c r="BE676" s="88"/>
      <c r="BF676" s="88"/>
      <c r="BG676" s="88"/>
    </row>
    <row r="677" spans="1:59" x14ac:dyDescent="0.25">
      <c r="A677" s="25">
        <v>2933</v>
      </c>
      <c r="B677" s="9" t="s">
        <v>1247</v>
      </c>
      <c r="C677" s="9" t="s">
        <v>3208</v>
      </c>
      <c r="D677" s="9" t="s">
        <v>2281</v>
      </c>
      <c r="E677" s="9" t="s">
        <v>1444</v>
      </c>
      <c r="F677" s="14" t="s">
        <v>2654</v>
      </c>
      <c r="G677" s="9" t="s">
        <v>9</v>
      </c>
      <c r="H677" s="9" t="s">
        <v>42</v>
      </c>
      <c r="I677" s="9">
        <v>1</v>
      </c>
      <c r="J677" s="9">
        <v>120</v>
      </c>
      <c r="K677" s="9">
        <f t="shared" si="51"/>
        <v>0</v>
      </c>
      <c r="L677" s="9">
        <f t="shared" si="52"/>
        <v>0</v>
      </c>
      <c r="M677" s="42">
        <v>0</v>
      </c>
      <c r="N677" s="9"/>
      <c r="O677" s="9">
        <v>120</v>
      </c>
      <c r="P677" s="9">
        <v>96</v>
      </c>
      <c r="Q677" s="9">
        <v>24</v>
      </c>
      <c r="R677" s="9"/>
      <c r="S677" s="9"/>
      <c r="T677" s="9">
        <v>6</v>
      </c>
      <c r="U677" s="55"/>
      <c r="V677" s="131"/>
      <c r="W677" s="125"/>
      <c r="X677" s="14"/>
      <c r="Y677" s="9"/>
      <c r="Z677" s="9"/>
      <c r="AA677" s="9"/>
      <c r="AB677" s="9"/>
      <c r="AC677" s="9"/>
      <c r="AD677" s="9"/>
      <c r="AE677" s="9"/>
      <c r="AF677" s="26"/>
      <c r="AG677" s="56">
        <v>25.845510999999998</v>
      </c>
      <c r="AH677" s="9">
        <v>-80.248318999999995</v>
      </c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  <c r="AU677" s="88"/>
      <c r="AV677" s="88"/>
      <c r="AW677" s="88"/>
      <c r="AX677" s="88"/>
      <c r="AY677" s="88"/>
      <c r="AZ677" s="88"/>
      <c r="BA677" s="88"/>
      <c r="BB677" s="88"/>
      <c r="BC677" s="88"/>
      <c r="BD677" s="88"/>
      <c r="BE677" s="88"/>
      <c r="BF677" s="88"/>
      <c r="BG677" s="88"/>
    </row>
    <row r="678" spans="1:59" x14ac:dyDescent="0.25">
      <c r="A678" s="25">
        <v>2944</v>
      </c>
      <c r="B678" s="9" t="s">
        <v>1247</v>
      </c>
      <c r="C678" s="9" t="s">
        <v>3208</v>
      </c>
      <c r="D678" s="9" t="s">
        <v>2281</v>
      </c>
      <c r="E678" s="9" t="s">
        <v>1529</v>
      </c>
      <c r="F678" s="14" t="s">
        <v>2719</v>
      </c>
      <c r="G678" s="9" t="s">
        <v>9</v>
      </c>
      <c r="H678" s="9" t="s">
        <v>42</v>
      </c>
      <c r="I678" s="9">
        <v>1</v>
      </c>
      <c r="J678" s="9">
        <v>68</v>
      </c>
      <c r="K678" s="9">
        <f t="shared" si="51"/>
        <v>0</v>
      </c>
      <c r="L678" s="9">
        <f t="shared" si="52"/>
        <v>0</v>
      </c>
      <c r="M678" s="42">
        <v>0</v>
      </c>
      <c r="N678" s="9"/>
      <c r="O678" s="9">
        <v>68</v>
      </c>
      <c r="P678" s="9">
        <v>68</v>
      </c>
      <c r="Q678" s="9"/>
      <c r="R678" s="9"/>
      <c r="S678" s="9"/>
      <c r="T678" s="9"/>
      <c r="U678" s="55"/>
      <c r="V678" s="131"/>
      <c r="W678" s="125"/>
      <c r="X678" s="14"/>
      <c r="Y678" s="9"/>
      <c r="Z678" s="9"/>
      <c r="AA678" s="9"/>
      <c r="AB678" s="9"/>
      <c r="AC678" s="9"/>
      <c r="AD678" s="9"/>
      <c r="AE678" s="9"/>
      <c r="AF678" s="26"/>
      <c r="AG678" s="56">
        <v>25.731833000000002</v>
      </c>
      <c r="AH678" s="9">
        <v>-80.252916999999997</v>
      </c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  <c r="AU678" s="88"/>
      <c r="AV678" s="88"/>
      <c r="AW678" s="88"/>
      <c r="AX678" s="88"/>
      <c r="AY678" s="88"/>
      <c r="AZ678" s="88"/>
      <c r="BA678" s="88"/>
      <c r="BB678" s="88"/>
      <c r="BC678" s="88"/>
      <c r="BD678" s="88"/>
      <c r="BE678" s="88"/>
      <c r="BF678" s="88"/>
      <c r="BG678" s="88"/>
    </row>
    <row r="679" spans="1:59" x14ac:dyDescent="0.25">
      <c r="A679" s="25">
        <v>2868</v>
      </c>
      <c r="B679" s="9" t="s">
        <v>1247</v>
      </c>
      <c r="C679" s="9" t="s">
        <v>3208</v>
      </c>
      <c r="D679" s="9" t="s">
        <v>2281</v>
      </c>
      <c r="E679" s="9" t="s">
        <v>1540</v>
      </c>
      <c r="F679" s="14" t="s">
        <v>2657</v>
      </c>
      <c r="G679" s="9" t="s">
        <v>9</v>
      </c>
      <c r="H679" s="9" t="s">
        <v>42</v>
      </c>
      <c r="I679" s="9">
        <v>1</v>
      </c>
      <c r="J679" s="9">
        <v>128</v>
      </c>
      <c r="K679" s="9">
        <f t="shared" si="51"/>
        <v>0</v>
      </c>
      <c r="L679" s="9">
        <f t="shared" si="52"/>
        <v>0</v>
      </c>
      <c r="M679" s="42">
        <v>0</v>
      </c>
      <c r="N679" s="9"/>
      <c r="O679" s="9">
        <v>128</v>
      </c>
      <c r="P679" s="9">
        <v>103</v>
      </c>
      <c r="Q679" s="9">
        <v>25</v>
      </c>
      <c r="R679" s="9"/>
      <c r="S679" s="9"/>
      <c r="T679" s="9">
        <v>7</v>
      </c>
      <c r="U679" s="55"/>
      <c r="V679" s="131"/>
      <c r="W679" s="125"/>
      <c r="X679" s="14"/>
      <c r="Y679" s="9"/>
      <c r="Z679" s="9"/>
      <c r="AA679" s="9"/>
      <c r="AB679" s="9"/>
      <c r="AC679" s="9"/>
      <c r="AD679" s="9"/>
      <c r="AE679" s="9"/>
      <c r="AF679" s="26"/>
      <c r="AG679" s="56">
        <v>25.802747</v>
      </c>
      <c r="AH679" s="9">
        <v>-80.225828000000007</v>
      </c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  <c r="AU679" s="88"/>
      <c r="AV679" s="88"/>
      <c r="AW679" s="88"/>
      <c r="AX679" s="88"/>
      <c r="AY679" s="88"/>
      <c r="AZ679" s="88"/>
      <c r="BA679" s="88"/>
      <c r="BB679" s="88"/>
      <c r="BC679" s="88"/>
      <c r="BD679" s="88"/>
      <c r="BE679" s="88"/>
      <c r="BF679" s="88"/>
      <c r="BG679" s="88"/>
    </row>
    <row r="680" spans="1:59" x14ac:dyDescent="0.25">
      <c r="A680" s="25">
        <v>2686</v>
      </c>
      <c r="B680" s="9" t="s">
        <v>1247</v>
      </c>
      <c r="C680" s="9" t="s">
        <v>3208</v>
      </c>
      <c r="D680" s="9" t="s">
        <v>2281</v>
      </c>
      <c r="E680" s="9" t="s">
        <v>1545</v>
      </c>
      <c r="F680" s="14" t="s">
        <v>2923</v>
      </c>
      <c r="G680" s="9" t="s">
        <v>9</v>
      </c>
      <c r="H680" s="9" t="s">
        <v>42</v>
      </c>
      <c r="I680" s="9">
        <v>1</v>
      </c>
      <c r="J680" s="9">
        <v>160</v>
      </c>
      <c r="K680" s="9">
        <f t="shared" si="51"/>
        <v>0</v>
      </c>
      <c r="L680" s="9">
        <f t="shared" si="52"/>
        <v>0</v>
      </c>
      <c r="M680" s="42">
        <v>0</v>
      </c>
      <c r="N680" s="9">
        <v>0</v>
      </c>
      <c r="O680" s="9">
        <v>160</v>
      </c>
      <c r="P680" s="9">
        <v>128</v>
      </c>
      <c r="Q680" s="9">
        <v>32</v>
      </c>
      <c r="R680" s="9"/>
      <c r="S680" s="9"/>
      <c r="T680" s="9">
        <v>8</v>
      </c>
      <c r="U680" s="55"/>
      <c r="V680" s="131"/>
      <c r="W680" s="125"/>
      <c r="X680" s="14"/>
      <c r="Y680" s="9"/>
      <c r="Z680" s="9"/>
      <c r="AA680" s="9"/>
      <c r="AB680" s="9"/>
      <c r="AC680" s="9"/>
      <c r="AD680" s="9"/>
      <c r="AE680" s="9" t="s">
        <v>1338</v>
      </c>
      <c r="AF680" s="26"/>
      <c r="AG680" s="56">
        <v>25.830389</v>
      </c>
      <c r="AH680" s="9">
        <v>-80.208500000000001</v>
      </c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  <c r="AU680" s="88"/>
      <c r="AV680" s="88"/>
      <c r="AW680" s="88"/>
      <c r="AX680" s="88"/>
      <c r="AY680" s="88"/>
      <c r="AZ680" s="88"/>
      <c r="BA680" s="88"/>
      <c r="BB680" s="88"/>
      <c r="BC680" s="88"/>
      <c r="BD680" s="88"/>
      <c r="BE680" s="88"/>
      <c r="BF680" s="88"/>
      <c r="BG680" s="88"/>
    </row>
    <row r="681" spans="1:59" x14ac:dyDescent="0.25">
      <c r="A681" s="25">
        <v>218</v>
      </c>
      <c r="B681" s="9" t="s">
        <v>1247</v>
      </c>
      <c r="C681" s="9" t="s">
        <v>3202</v>
      </c>
      <c r="D681" s="9" t="s">
        <v>2286</v>
      </c>
      <c r="E681" s="9" t="s">
        <v>1325</v>
      </c>
      <c r="F681" s="14" t="s">
        <v>2931</v>
      </c>
      <c r="G681" s="9" t="s">
        <v>194</v>
      </c>
      <c r="H681" s="9" t="s">
        <v>37</v>
      </c>
      <c r="I681" s="9">
        <v>1</v>
      </c>
      <c r="J681" s="9">
        <v>216</v>
      </c>
      <c r="K681" s="9">
        <f t="shared" si="51"/>
        <v>1296</v>
      </c>
      <c r="L681" s="9">
        <f t="shared" si="52"/>
        <v>1285</v>
      </c>
      <c r="M681" s="48">
        <v>0.99151234567901236</v>
      </c>
      <c r="N681" s="9">
        <v>20</v>
      </c>
      <c r="O681" s="9">
        <v>152</v>
      </c>
      <c r="P681" s="9">
        <v>44</v>
      </c>
      <c r="Q681" s="9">
        <v>152</v>
      </c>
      <c r="R681" s="9"/>
      <c r="S681" s="9"/>
      <c r="T681" s="9"/>
      <c r="U681" s="55"/>
      <c r="V681" s="131">
        <f>(Y681+Z681+AA681+AB681+AC681+AD681)/(J681*COUNTA(Y681,Z681,AA681,AB681,AC681,AD681))</f>
        <v>0.99151234567901236</v>
      </c>
      <c r="W681" s="125">
        <v>0.98839999999999995</v>
      </c>
      <c r="X681" s="14">
        <v>0.99229999999999996</v>
      </c>
      <c r="Y681" s="9">
        <v>214</v>
      </c>
      <c r="Z681" s="9">
        <v>215</v>
      </c>
      <c r="AA681" s="9">
        <v>216</v>
      </c>
      <c r="AB681" s="9">
        <v>214</v>
      </c>
      <c r="AC681" s="9">
        <v>215</v>
      </c>
      <c r="AD681" s="9">
        <v>211</v>
      </c>
      <c r="AE681" s="9" t="s">
        <v>284</v>
      </c>
      <c r="AF681" s="26"/>
      <c r="AG681" s="56">
        <v>25.566700000000001</v>
      </c>
      <c r="AH681" s="9">
        <v>-80.360600000000005</v>
      </c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  <c r="AU681" s="88"/>
      <c r="AV681" s="88"/>
      <c r="AW681" s="88"/>
      <c r="AX681" s="88"/>
      <c r="AY681" s="88"/>
      <c r="AZ681" s="88"/>
      <c r="BA681" s="88"/>
      <c r="BB681" s="88"/>
      <c r="BC681" s="88"/>
      <c r="BD681" s="88"/>
      <c r="BE681" s="88"/>
      <c r="BF681" s="88"/>
      <c r="BG681" s="88"/>
    </row>
    <row r="682" spans="1:59" x14ac:dyDescent="0.25">
      <c r="A682" s="25">
        <v>2728</v>
      </c>
      <c r="B682" s="9" t="s">
        <v>1247</v>
      </c>
      <c r="C682" s="9" t="s">
        <v>3202</v>
      </c>
      <c r="D682" s="9" t="s">
        <v>2286</v>
      </c>
      <c r="E682" s="9" t="s">
        <v>1356</v>
      </c>
      <c r="F682" s="14" t="s">
        <v>2706</v>
      </c>
      <c r="G682" s="9" t="s">
        <v>194</v>
      </c>
      <c r="H682" s="9" t="s">
        <v>37</v>
      </c>
      <c r="I682" s="9">
        <v>1</v>
      </c>
      <c r="J682" s="9">
        <v>56</v>
      </c>
      <c r="K682" s="9">
        <f t="shared" si="51"/>
        <v>336</v>
      </c>
      <c r="L682" s="9">
        <f t="shared" si="52"/>
        <v>328</v>
      </c>
      <c r="M682" s="48">
        <v>0.97619047619047616</v>
      </c>
      <c r="N682" s="9">
        <v>6</v>
      </c>
      <c r="O682" s="9">
        <v>50</v>
      </c>
      <c r="P682" s="9">
        <v>45</v>
      </c>
      <c r="Q682" s="9">
        <v>11</v>
      </c>
      <c r="R682" s="9"/>
      <c r="S682" s="9"/>
      <c r="T682" s="9"/>
      <c r="U682" s="55"/>
      <c r="V682" s="131">
        <f>(Y682+Z682+AA682+AB682+AC682+AD682)/(J682*COUNTA(Y682,Z682,AA682,AB682,AC682,AD682))</f>
        <v>0.97619047619047616</v>
      </c>
      <c r="W682" s="125"/>
      <c r="X682" s="14"/>
      <c r="Y682" s="9">
        <v>55</v>
      </c>
      <c r="Z682" s="9">
        <v>54</v>
      </c>
      <c r="AA682" s="9">
        <v>55</v>
      </c>
      <c r="AB682" s="9">
        <v>55</v>
      </c>
      <c r="AC682" s="9">
        <v>54</v>
      </c>
      <c r="AD682" s="9">
        <v>55</v>
      </c>
      <c r="AE682" s="9" t="s">
        <v>160</v>
      </c>
      <c r="AF682" s="26"/>
      <c r="AG682" s="56">
        <v>25.727771000000001</v>
      </c>
      <c r="AH682" s="9">
        <v>-80.251953999999998</v>
      </c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  <c r="AU682" s="88"/>
      <c r="AV682" s="88"/>
      <c r="AW682" s="88"/>
      <c r="AX682" s="88"/>
      <c r="AY682" s="88"/>
      <c r="AZ682" s="88"/>
      <c r="BA682" s="88"/>
      <c r="BB682" s="88"/>
      <c r="BC682" s="88"/>
      <c r="BD682" s="88"/>
      <c r="BE682" s="88"/>
      <c r="BF682" s="88"/>
      <c r="BG682" s="88"/>
    </row>
    <row r="683" spans="1:59" x14ac:dyDescent="0.25">
      <c r="A683" s="25">
        <v>2549</v>
      </c>
      <c r="B683" s="9" t="s">
        <v>1247</v>
      </c>
      <c r="C683" s="9" t="s">
        <v>3202</v>
      </c>
      <c r="D683" s="9" t="s">
        <v>2286</v>
      </c>
      <c r="E683" s="9" t="s">
        <v>1577</v>
      </c>
      <c r="F683" s="14" t="s">
        <v>2645</v>
      </c>
      <c r="G683" s="9" t="s">
        <v>194</v>
      </c>
      <c r="H683" s="9" t="s">
        <v>37</v>
      </c>
      <c r="I683" s="9">
        <v>1</v>
      </c>
      <c r="J683" s="9">
        <v>89</v>
      </c>
      <c r="K683" s="9">
        <f t="shared" si="51"/>
        <v>534</v>
      </c>
      <c r="L683" s="9">
        <f t="shared" si="52"/>
        <v>526</v>
      </c>
      <c r="M683" s="48">
        <v>0.98501872659176026</v>
      </c>
      <c r="N683" s="9">
        <v>1</v>
      </c>
      <c r="O683" s="9">
        <v>88</v>
      </c>
      <c r="P683" s="9">
        <v>72</v>
      </c>
      <c r="Q683" s="9">
        <v>17</v>
      </c>
      <c r="R683" s="9"/>
      <c r="S683" s="9"/>
      <c r="T683" s="9">
        <v>5</v>
      </c>
      <c r="U683" s="55"/>
      <c r="V683" s="131">
        <f>(Y683+Z683+AA683+AB683+AC683+AD683)/(J683*COUNTA(Y683,Z683,AA683,AB683,AC683,AD683))</f>
        <v>0.98501872659176026</v>
      </c>
      <c r="W683" s="125">
        <v>0.99629999999999996</v>
      </c>
      <c r="X683" s="14">
        <v>0.65169999999999995</v>
      </c>
      <c r="Y683" s="9">
        <v>89</v>
      </c>
      <c r="Z683" s="9">
        <v>88</v>
      </c>
      <c r="AA683" s="9">
        <v>86</v>
      </c>
      <c r="AB683" s="9">
        <v>87</v>
      </c>
      <c r="AC683" s="9">
        <v>88</v>
      </c>
      <c r="AD683" s="9">
        <v>88</v>
      </c>
      <c r="AE683" s="9" t="s">
        <v>317</v>
      </c>
      <c r="AF683" s="26"/>
      <c r="AG683" s="56">
        <v>25.785028000000001</v>
      </c>
      <c r="AH683" s="9">
        <v>-80.207916999999995</v>
      </c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  <c r="AU683" s="88"/>
      <c r="AV683" s="88"/>
      <c r="AW683" s="88"/>
      <c r="AX683" s="88"/>
      <c r="AY683" s="88"/>
      <c r="AZ683" s="88"/>
      <c r="BA683" s="88"/>
      <c r="BB683" s="88"/>
      <c r="BC683" s="88"/>
      <c r="BD683" s="88"/>
      <c r="BE683" s="88"/>
      <c r="BF683" s="88"/>
      <c r="BG683" s="88"/>
    </row>
    <row r="684" spans="1:59" x14ac:dyDescent="0.25">
      <c r="A684" s="25">
        <v>2834</v>
      </c>
      <c r="B684" s="9" t="s">
        <v>1247</v>
      </c>
      <c r="C684" s="9" t="s">
        <v>3209</v>
      </c>
      <c r="D684" s="9" t="s">
        <v>2290</v>
      </c>
      <c r="E684" s="9" t="s">
        <v>1427</v>
      </c>
      <c r="F684" s="14" t="s">
        <v>3006</v>
      </c>
      <c r="G684" s="9" t="s">
        <v>194</v>
      </c>
      <c r="H684" s="9" t="s">
        <v>42</v>
      </c>
      <c r="I684" s="9">
        <v>1</v>
      </c>
      <c r="J684" s="9">
        <v>134</v>
      </c>
      <c r="K684" s="9">
        <f t="shared" si="51"/>
        <v>0</v>
      </c>
      <c r="L684" s="9">
        <f t="shared" si="52"/>
        <v>0</v>
      </c>
      <c r="M684" s="42">
        <v>0</v>
      </c>
      <c r="N684" s="9">
        <v>79</v>
      </c>
      <c r="O684" s="9">
        <v>134</v>
      </c>
      <c r="P684" s="9">
        <v>108</v>
      </c>
      <c r="Q684" s="9">
        <v>26</v>
      </c>
      <c r="R684" s="9"/>
      <c r="S684" s="9"/>
      <c r="T684" s="9"/>
      <c r="U684" s="55"/>
      <c r="V684" s="131"/>
      <c r="W684" s="125"/>
      <c r="X684" s="14"/>
      <c r="Y684" s="9"/>
      <c r="Z684" s="9"/>
      <c r="AA684" s="9"/>
      <c r="AB684" s="9"/>
      <c r="AC684" s="9"/>
      <c r="AD684" s="9"/>
      <c r="AE684" s="9" t="s">
        <v>415</v>
      </c>
      <c r="AF684" s="26"/>
      <c r="AG684" s="56">
        <v>25.671875</v>
      </c>
      <c r="AH684" s="9">
        <v>-80.399638999999993</v>
      </c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  <c r="AU684" s="88"/>
      <c r="AV684" s="88"/>
      <c r="AW684" s="88"/>
      <c r="AX684" s="88"/>
      <c r="AY684" s="88"/>
      <c r="AZ684" s="88"/>
      <c r="BA684" s="88"/>
      <c r="BB684" s="88"/>
      <c r="BC684" s="88"/>
      <c r="BD684" s="88"/>
      <c r="BE684" s="88"/>
      <c r="BF684" s="88"/>
      <c r="BG684" s="88"/>
    </row>
    <row r="685" spans="1:59" x14ac:dyDescent="0.25">
      <c r="A685" s="25">
        <v>1479</v>
      </c>
      <c r="B685" s="9" t="s">
        <v>1247</v>
      </c>
      <c r="C685" s="9" t="s">
        <v>3203</v>
      </c>
      <c r="D685" s="9" t="s">
        <v>2282</v>
      </c>
      <c r="E685" s="9" t="s">
        <v>1248</v>
      </c>
      <c r="F685" s="14" t="s">
        <v>2745</v>
      </c>
      <c r="G685" s="9" t="s">
        <v>10</v>
      </c>
      <c r="H685" s="9" t="s">
        <v>37</v>
      </c>
      <c r="I685" s="9">
        <v>1</v>
      </c>
      <c r="J685" s="9">
        <v>240</v>
      </c>
      <c r="K685" s="9">
        <f t="shared" si="51"/>
        <v>1440</v>
      </c>
      <c r="L685" s="9">
        <f t="shared" si="52"/>
        <v>1429</v>
      </c>
      <c r="M685" s="48">
        <v>0.99236111111111114</v>
      </c>
      <c r="N685" s="9">
        <v>0</v>
      </c>
      <c r="O685" s="9">
        <v>240</v>
      </c>
      <c r="P685" s="9"/>
      <c r="Q685" s="9">
        <v>240</v>
      </c>
      <c r="R685" s="9"/>
      <c r="S685" s="9"/>
      <c r="T685" s="9"/>
      <c r="U685" s="55"/>
      <c r="V685" s="131">
        <f t="shared" ref="V685:V702" si="54">(Y685+Z685+AA685+AB685+AC685+AD685)/(J685*COUNTA(Y685,Z685,AA685,AB685,AC685,AD685))</f>
        <v>0.99236111111111114</v>
      </c>
      <c r="W685" s="125">
        <v>0.99170000000000003</v>
      </c>
      <c r="X685" s="14">
        <v>0.99029999999999996</v>
      </c>
      <c r="Y685" s="9">
        <v>236</v>
      </c>
      <c r="Z685" s="9">
        <v>240</v>
      </c>
      <c r="AA685" s="9">
        <v>240</v>
      </c>
      <c r="AB685" s="9">
        <v>235</v>
      </c>
      <c r="AC685" s="9">
        <v>240</v>
      </c>
      <c r="AD685" s="9">
        <v>238</v>
      </c>
      <c r="AE685" s="9" t="s">
        <v>219</v>
      </c>
      <c r="AF685" s="26"/>
      <c r="AG685" s="56">
        <v>25.882715999999999</v>
      </c>
      <c r="AH685" s="9">
        <v>-80.224817999999999</v>
      </c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  <c r="AU685" s="88"/>
      <c r="AV685" s="88"/>
      <c r="AW685" s="88"/>
      <c r="AX685" s="88"/>
      <c r="AY685" s="88"/>
      <c r="AZ685" s="88"/>
      <c r="BA685" s="88"/>
      <c r="BB685" s="88"/>
      <c r="BC685" s="88"/>
      <c r="BD685" s="88"/>
      <c r="BE685" s="88"/>
      <c r="BF685" s="88"/>
      <c r="BG685" s="88"/>
    </row>
    <row r="686" spans="1:59" x14ac:dyDescent="0.25">
      <c r="A686" s="25">
        <v>1107</v>
      </c>
      <c r="B686" s="9" t="s">
        <v>1247</v>
      </c>
      <c r="C686" s="9" t="s">
        <v>3203</v>
      </c>
      <c r="D686" s="9" t="s">
        <v>2282</v>
      </c>
      <c r="E686" s="9" t="s">
        <v>1249</v>
      </c>
      <c r="F686" s="14" t="s">
        <v>2735</v>
      </c>
      <c r="G686" s="9" t="s">
        <v>10</v>
      </c>
      <c r="H686" s="9" t="s">
        <v>37</v>
      </c>
      <c r="I686" s="9">
        <v>1</v>
      </c>
      <c r="J686" s="9">
        <v>128</v>
      </c>
      <c r="K686" s="9">
        <f t="shared" si="51"/>
        <v>768</v>
      </c>
      <c r="L686" s="9">
        <f t="shared" si="52"/>
        <v>766</v>
      </c>
      <c r="M686" s="48">
        <v>0.99739583333333337</v>
      </c>
      <c r="N686" s="9">
        <v>0</v>
      </c>
      <c r="O686" s="9">
        <v>128</v>
      </c>
      <c r="P686" s="9"/>
      <c r="Q686" s="9">
        <v>128</v>
      </c>
      <c r="R686" s="9"/>
      <c r="S686" s="9"/>
      <c r="T686" s="9"/>
      <c r="U686" s="55"/>
      <c r="V686" s="131">
        <f t="shared" si="54"/>
        <v>0.99739583333333337</v>
      </c>
      <c r="W686" s="125">
        <v>1</v>
      </c>
      <c r="X686" s="14">
        <v>0.99350000000000005</v>
      </c>
      <c r="Y686" s="9">
        <v>128</v>
      </c>
      <c r="Z686" s="9">
        <v>127</v>
      </c>
      <c r="AA686" s="9">
        <v>128</v>
      </c>
      <c r="AB686" s="9">
        <v>128</v>
      </c>
      <c r="AC686" s="9">
        <v>128</v>
      </c>
      <c r="AD686" s="9">
        <v>127</v>
      </c>
      <c r="AE686" s="9" t="s">
        <v>317</v>
      </c>
      <c r="AF686" s="26"/>
      <c r="AG686" s="56">
        <v>25.807600000000001</v>
      </c>
      <c r="AH686" s="9">
        <v>-80.215299999999999</v>
      </c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  <c r="AU686" s="88"/>
      <c r="AV686" s="88"/>
      <c r="AW686" s="88"/>
      <c r="AX686" s="88"/>
      <c r="AY686" s="88"/>
      <c r="AZ686" s="88"/>
      <c r="BA686" s="88"/>
      <c r="BB686" s="88"/>
      <c r="BC686" s="88"/>
      <c r="BD686" s="88"/>
      <c r="BE686" s="88"/>
      <c r="BF686" s="88"/>
      <c r="BG686" s="88"/>
    </row>
    <row r="687" spans="1:59" x14ac:dyDescent="0.25">
      <c r="A687" s="25">
        <v>2587</v>
      </c>
      <c r="B687" s="9" t="s">
        <v>1247</v>
      </c>
      <c r="C687" s="9" t="s">
        <v>3203</v>
      </c>
      <c r="D687" s="9" t="s">
        <v>2282</v>
      </c>
      <c r="E687" s="9" t="s">
        <v>1256</v>
      </c>
      <c r="F687" s="14" t="s">
        <v>2932</v>
      </c>
      <c r="G687" s="9" t="s">
        <v>10</v>
      </c>
      <c r="H687" s="9" t="s">
        <v>37</v>
      </c>
      <c r="I687" s="9">
        <v>1</v>
      </c>
      <c r="J687" s="9">
        <v>22</v>
      </c>
      <c r="K687" s="9">
        <f t="shared" si="51"/>
        <v>132</v>
      </c>
      <c r="L687" s="9">
        <f t="shared" si="52"/>
        <v>128</v>
      </c>
      <c r="M687" s="48">
        <v>0.96969696969696972</v>
      </c>
      <c r="N687" s="9">
        <v>0</v>
      </c>
      <c r="O687" s="9">
        <v>22</v>
      </c>
      <c r="P687" s="9"/>
      <c r="Q687" s="9">
        <v>22</v>
      </c>
      <c r="R687" s="9"/>
      <c r="S687" s="9"/>
      <c r="T687" s="9"/>
      <c r="U687" s="55"/>
      <c r="V687" s="131">
        <f t="shared" si="54"/>
        <v>0.96969696969696972</v>
      </c>
      <c r="W687" s="125">
        <v>0.99239999999999995</v>
      </c>
      <c r="X687" s="14">
        <v>0.99239999999999995</v>
      </c>
      <c r="Y687" s="9">
        <v>22</v>
      </c>
      <c r="Z687" s="9">
        <v>22</v>
      </c>
      <c r="AA687" s="9">
        <v>21</v>
      </c>
      <c r="AB687" s="9">
        <v>21</v>
      </c>
      <c r="AC687" s="9">
        <v>21</v>
      </c>
      <c r="AD687" s="9">
        <v>21</v>
      </c>
      <c r="AE687" s="9" t="s">
        <v>317</v>
      </c>
      <c r="AF687" s="26"/>
      <c r="AG687" s="56">
        <v>25.831047999999999</v>
      </c>
      <c r="AH687" s="9">
        <v>-80.235579000000001</v>
      </c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  <c r="AU687" s="88"/>
      <c r="AV687" s="88"/>
      <c r="AW687" s="88"/>
      <c r="AX687" s="88"/>
      <c r="AY687" s="88"/>
      <c r="AZ687" s="88"/>
      <c r="BA687" s="88"/>
      <c r="BB687" s="88"/>
      <c r="BC687" s="88"/>
      <c r="BD687" s="88"/>
      <c r="BE687" s="88"/>
      <c r="BF687" s="88"/>
      <c r="BG687" s="88"/>
    </row>
    <row r="688" spans="1:59" x14ac:dyDescent="0.25">
      <c r="A688" s="25">
        <v>42</v>
      </c>
      <c r="B688" s="9" t="s">
        <v>1247</v>
      </c>
      <c r="C688" s="9" t="s">
        <v>3203</v>
      </c>
      <c r="D688" s="9" t="s">
        <v>2282</v>
      </c>
      <c r="E688" s="9" t="s">
        <v>1258</v>
      </c>
      <c r="F688" s="14" t="s">
        <v>2665</v>
      </c>
      <c r="G688" s="9" t="s">
        <v>10</v>
      </c>
      <c r="H688" s="9" t="s">
        <v>37</v>
      </c>
      <c r="I688" s="9">
        <v>1</v>
      </c>
      <c r="J688" s="9">
        <v>65</v>
      </c>
      <c r="K688" s="9">
        <f t="shared" si="51"/>
        <v>390</v>
      </c>
      <c r="L688" s="9">
        <f t="shared" si="52"/>
        <v>350</v>
      </c>
      <c r="M688" s="48">
        <v>0.89743589743589747</v>
      </c>
      <c r="N688" s="9">
        <v>0</v>
      </c>
      <c r="O688" s="9">
        <v>65</v>
      </c>
      <c r="P688" s="9"/>
      <c r="Q688" s="9">
        <v>65</v>
      </c>
      <c r="R688" s="9"/>
      <c r="S688" s="9"/>
      <c r="T688" s="9"/>
      <c r="U688" s="55"/>
      <c r="V688" s="131">
        <f t="shared" si="54"/>
        <v>0.89743589743589747</v>
      </c>
      <c r="W688" s="125">
        <v>0.88460000000000005</v>
      </c>
      <c r="X688" s="14">
        <v>0.87080000000000002</v>
      </c>
      <c r="Y688" s="9">
        <v>60</v>
      </c>
      <c r="Z688" s="9">
        <v>59</v>
      </c>
      <c r="AA688" s="9">
        <v>60</v>
      </c>
      <c r="AB688" s="9">
        <v>58</v>
      </c>
      <c r="AC688" s="9">
        <v>58</v>
      </c>
      <c r="AD688" s="9">
        <v>55</v>
      </c>
      <c r="AE688" s="9" t="s">
        <v>1259</v>
      </c>
      <c r="AF688" s="26"/>
      <c r="AG688" s="56">
        <v>25.783899999999999</v>
      </c>
      <c r="AH688" s="9">
        <v>-80.199700000000007</v>
      </c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  <c r="AU688" s="88"/>
      <c r="AV688" s="88"/>
      <c r="AW688" s="88"/>
      <c r="AX688" s="88"/>
      <c r="AY688" s="88"/>
      <c r="AZ688" s="88"/>
      <c r="BA688" s="88"/>
      <c r="BB688" s="88"/>
      <c r="BC688" s="88"/>
      <c r="BD688" s="88"/>
      <c r="BE688" s="88"/>
      <c r="BF688" s="88"/>
      <c r="BG688" s="88"/>
    </row>
    <row r="689" spans="1:59" x14ac:dyDescent="0.25">
      <c r="A689" s="25">
        <v>1304</v>
      </c>
      <c r="B689" s="9" t="s">
        <v>1247</v>
      </c>
      <c r="C689" s="9" t="s">
        <v>3203</v>
      </c>
      <c r="D689" s="9" t="s">
        <v>2282</v>
      </c>
      <c r="E689" s="9" t="s">
        <v>1260</v>
      </c>
      <c r="F689" s="14" t="s">
        <v>2768</v>
      </c>
      <c r="G689" s="9" t="s">
        <v>10</v>
      </c>
      <c r="H689" s="9" t="s">
        <v>37</v>
      </c>
      <c r="I689" s="9">
        <v>1</v>
      </c>
      <c r="J689" s="9">
        <v>216</v>
      </c>
      <c r="K689" s="9">
        <f t="shared" si="51"/>
        <v>1296</v>
      </c>
      <c r="L689" s="9">
        <f t="shared" si="52"/>
        <v>1275</v>
      </c>
      <c r="M689" s="48">
        <v>0.98379629629629628</v>
      </c>
      <c r="N689" s="9">
        <v>0</v>
      </c>
      <c r="O689" s="9">
        <v>216</v>
      </c>
      <c r="P689" s="9"/>
      <c r="Q689" s="9">
        <v>216</v>
      </c>
      <c r="R689" s="9"/>
      <c r="S689" s="9"/>
      <c r="T689" s="9"/>
      <c r="U689" s="55"/>
      <c r="V689" s="131">
        <f t="shared" si="54"/>
        <v>0.98379629629629628</v>
      </c>
      <c r="W689" s="125">
        <v>0.98919999999999997</v>
      </c>
      <c r="X689" s="14">
        <v>0.95369999999999999</v>
      </c>
      <c r="Y689" s="9">
        <v>212</v>
      </c>
      <c r="Z689" s="9">
        <v>211</v>
      </c>
      <c r="AA689" s="9">
        <v>210</v>
      </c>
      <c r="AB689" s="9">
        <v>211</v>
      </c>
      <c r="AC689" s="9">
        <v>215</v>
      </c>
      <c r="AD689" s="9">
        <v>216</v>
      </c>
      <c r="AE689" s="9" t="s">
        <v>1261</v>
      </c>
      <c r="AF689" s="26"/>
      <c r="AG689" s="56">
        <v>25.8932</v>
      </c>
      <c r="AH689" s="9">
        <v>-80.247500000000002</v>
      </c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  <c r="AU689" s="88"/>
      <c r="AV689" s="88"/>
      <c r="AW689" s="88"/>
      <c r="AX689" s="88"/>
      <c r="AY689" s="88"/>
      <c r="AZ689" s="88"/>
      <c r="BA689" s="88"/>
      <c r="BB689" s="88"/>
      <c r="BC689" s="88"/>
      <c r="BD689" s="88"/>
      <c r="BE689" s="88"/>
      <c r="BF689" s="88"/>
      <c r="BG689" s="88"/>
    </row>
    <row r="690" spans="1:59" x14ac:dyDescent="0.25">
      <c r="A690" s="25">
        <v>1156</v>
      </c>
      <c r="B690" s="9" t="s">
        <v>1247</v>
      </c>
      <c r="C690" s="9" t="s">
        <v>3203</v>
      </c>
      <c r="D690" s="9" t="s">
        <v>2282</v>
      </c>
      <c r="E690" s="9" t="s">
        <v>1264</v>
      </c>
      <c r="F690" s="14" t="s">
        <v>2690</v>
      </c>
      <c r="G690" s="9" t="s">
        <v>10</v>
      </c>
      <c r="H690" s="9" t="s">
        <v>37</v>
      </c>
      <c r="I690" s="9">
        <v>1</v>
      </c>
      <c r="J690" s="9">
        <v>204</v>
      </c>
      <c r="K690" s="9">
        <f t="shared" si="51"/>
        <v>1224</v>
      </c>
      <c r="L690" s="9">
        <f t="shared" si="52"/>
        <v>1218</v>
      </c>
      <c r="M690" s="48">
        <v>0.99509803921568629</v>
      </c>
      <c r="N690" s="9">
        <v>0</v>
      </c>
      <c r="O690" s="9">
        <v>204</v>
      </c>
      <c r="P690" s="9"/>
      <c r="Q690" s="9">
        <v>204</v>
      </c>
      <c r="R690" s="9"/>
      <c r="S690" s="9"/>
      <c r="T690" s="9"/>
      <c r="U690" s="55"/>
      <c r="V690" s="131">
        <f t="shared" si="54"/>
        <v>0.99509803921568629</v>
      </c>
      <c r="W690" s="125">
        <v>0.99509999999999998</v>
      </c>
      <c r="X690" s="14">
        <v>0.99919999999999998</v>
      </c>
      <c r="Y690" s="9">
        <v>202</v>
      </c>
      <c r="Z690" s="9">
        <v>204</v>
      </c>
      <c r="AA690" s="9">
        <v>203</v>
      </c>
      <c r="AB690" s="9">
        <v>202</v>
      </c>
      <c r="AC690" s="9">
        <v>203</v>
      </c>
      <c r="AD690" s="9">
        <v>204</v>
      </c>
      <c r="AE690" s="9" t="s">
        <v>219</v>
      </c>
      <c r="AF690" s="26"/>
      <c r="AG690" s="56">
        <v>25.8858</v>
      </c>
      <c r="AH690" s="9">
        <v>-80.1661</v>
      </c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  <c r="AU690" s="88"/>
      <c r="AV690" s="88"/>
      <c r="AW690" s="88"/>
      <c r="AX690" s="88"/>
      <c r="AY690" s="88"/>
      <c r="AZ690" s="88"/>
      <c r="BA690" s="88"/>
      <c r="BB690" s="88"/>
      <c r="BC690" s="88"/>
      <c r="BD690" s="88"/>
      <c r="BE690" s="88"/>
      <c r="BF690" s="88"/>
      <c r="BG690" s="88"/>
    </row>
    <row r="691" spans="1:59" x14ac:dyDescent="0.25">
      <c r="A691" s="25">
        <v>2506</v>
      </c>
      <c r="B691" s="9" t="s">
        <v>1247</v>
      </c>
      <c r="C691" s="9" t="s">
        <v>3203</v>
      </c>
      <c r="D691" s="9" t="s">
        <v>2282</v>
      </c>
      <c r="E691" s="9" t="s">
        <v>1262</v>
      </c>
      <c r="F691" s="14" t="s">
        <v>3024</v>
      </c>
      <c r="G691" s="9" t="s">
        <v>10</v>
      </c>
      <c r="H691" s="9" t="s">
        <v>37</v>
      </c>
      <c r="I691" s="9">
        <v>1</v>
      </c>
      <c r="J691" s="9">
        <v>103</v>
      </c>
      <c r="K691" s="9">
        <f t="shared" si="51"/>
        <v>618</v>
      </c>
      <c r="L691" s="9">
        <f t="shared" si="52"/>
        <v>596</v>
      </c>
      <c r="M691" s="48">
        <v>0.96440129449838186</v>
      </c>
      <c r="N691" s="9">
        <v>0</v>
      </c>
      <c r="O691" s="9">
        <v>103</v>
      </c>
      <c r="P691" s="9"/>
      <c r="Q691" s="9">
        <v>103</v>
      </c>
      <c r="R691" s="9"/>
      <c r="S691" s="9"/>
      <c r="T691" s="9"/>
      <c r="U691" s="55"/>
      <c r="V691" s="131">
        <f t="shared" si="54"/>
        <v>0.96440129449838186</v>
      </c>
      <c r="W691" s="125">
        <v>0.99680000000000002</v>
      </c>
      <c r="X691" s="14">
        <v>0.99350000000000005</v>
      </c>
      <c r="Y691" s="9">
        <v>103</v>
      </c>
      <c r="Z691" s="9">
        <v>99</v>
      </c>
      <c r="AA691" s="9">
        <v>98</v>
      </c>
      <c r="AB691" s="9">
        <v>98</v>
      </c>
      <c r="AC691" s="9">
        <v>98</v>
      </c>
      <c r="AD691" s="9">
        <v>100</v>
      </c>
      <c r="AE691" s="9" t="s">
        <v>39</v>
      </c>
      <c r="AF691" s="26">
        <v>103</v>
      </c>
      <c r="AG691" s="56">
        <v>27.570599999999999</v>
      </c>
      <c r="AH691" s="9">
        <v>-80.373425999999995</v>
      </c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  <c r="AU691" s="88"/>
      <c r="AV691" s="88"/>
      <c r="AW691" s="88"/>
      <c r="AX691" s="88"/>
      <c r="AY691" s="88"/>
      <c r="AZ691" s="88"/>
      <c r="BA691" s="88"/>
      <c r="BB691" s="88"/>
      <c r="BC691" s="88"/>
      <c r="BD691" s="88"/>
      <c r="BE691" s="88"/>
      <c r="BF691" s="88"/>
      <c r="BG691" s="88"/>
    </row>
    <row r="692" spans="1:59" x14ac:dyDescent="0.25">
      <c r="A692" s="25">
        <v>2246</v>
      </c>
      <c r="B692" s="9" t="s">
        <v>1247</v>
      </c>
      <c r="C692" s="9" t="s">
        <v>3203</v>
      </c>
      <c r="D692" s="9" t="s">
        <v>2282</v>
      </c>
      <c r="E692" s="9" t="s">
        <v>1266</v>
      </c>
      <c r="F692" s="14" t="s">
        <v>3045</v>
      </c>
      <c r="G692" s="9" t="s">
        <v>10</v>
      </c>
      <c r="H692" s="9" t="s">
        <v>37</v>
      </c>
      <c r="I692" s="9">
        <v>1</v>
      </c>
      <c r="J692" s="9">
        <v>90</v>
      </c>
      <c r="K692" s="9">
        <f t="shared" si="51"/>
        <v>540</v>
      </c>
      <c r="L692" s="9">
        <f t="shared" si="52"/>
        <v>539</v>
      </c>
      <c r="M692" s="48">
        <v>0.99814814814814812</v>
      </c>
      <c r="N692" s="9">
        <v>0</v>
      </c>
      <c r="O692" s="9">
        <v>90</v>
      </c>
      <c r="P692" s="9"/>
      <c r="Q692" s="9">
        <v>90</v>
      </c>
      <c r="R692" s="9"/>
      <c r="S692" s="9"/>
      <c r="T692" s="9"/>
      <c r="U692" s="55"/>
      <c r="V692" s="131">
        <f t="shared" si="54"/>
        <v>0.99814814814814812</v>
      </c>
      <c r="W692" s="125">
        <v>0.99809999999999999</v>
      </c>
      <c r="X692" s="14">
        <v>0.99809999999999999</v>
      </c>
      <c r="Y692" s="9">
        <v>90</v>
      </c>
      <c r="Z692" s="9">
        <v>90</v>
      </c>
      <c r="AA692" s="9">
        <v>90</v>
      </c>
      <c r="AB692" s="9">
        <v>90</v>
      </c>
      <c r="AC692" s="9">
        <v>89</v>
      </c>
      <c r="AD692" s="9">
        <v>90</v>
      </c>
      <c r="AE692" s="9" t="s">
        <v>317</v>
      </c>
      <c r="AF692" s="26"/>
      <c r="AG692" s="56">
        <v>25.783799999999999</v>
      </c>
      <c r="AH692" s="9">
        <v>-80.196399999999997</v>
      </c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  <c r="AU692" s="88"/>
      <c r="AV692" s="88"/>
      <c r="AW692" s="88"/>
      <c r="AX692" s="88"/>
      <c r="AY692" s="88"/>
      <c r="AZ692" s="88"/>
      <c r="BA692" s="88"/>
      <c r="BB692" s="88"/>
      <c r="BC692" s="88"/>
      <c r="BD692" s="88"/>
      <c r="BE692" s="88"/>
      <c r="BF692" s="88"/>
      <c r="BG692" s="88"/>
    </row>
    <row r="693" spans="1:59" x14ac:dyDescent="0.25">
      <c r="A693" s="25">
        <v>81</v>
      </c>
      <c r="B693" s="9" t="s">
        <v>1247</v>
      </c>
      <c r="C693" s="9" t="s">
        <v>3203</v>
      </c>
      <c r="D693" s="9" t="s">
        <v>2282</v>
      </c>
      <c r="E693" s="9" t="s">
        <v>1269</v>
      </c>
      <c r="F693" s="14" t="s">
        <v>2661</v>
      </c>
      <c r="G693" s="9" t="s">
        <v>10</v>
      </c>
      <c r="H693" s="9" t="s">
        <v>37</v>
      </c>
      <c r="I693" s="9">
        <v>1</v>
      </c>
      <c r="J693" s="9">
        <v>114</v>
      </c>
      <c r="K693" s="9">
        <f t="shared" si="51"/>
        <v>684</v>
      </c>
      <c r="L693" s="9">
        <f t="shared" si="52"/>
        <v>673</v>
      </c>
      <c r="M693" s="48">
        <v>0.98391812865497075</v>
      </c>
      <c r="N693" s="9">
        <v>0</v>
      </c>
      <c r="O693" s="9">
        <v>114</v>
      </c>
      <c r="P693" s="9"/>
      <c r="Q693" s="9">
        <v>114</v>
      </c>
      <c r="R693" s="9"/>
      <c r="S693" s="9"/>
      <c r="T693" s="9"/>
      <c r="U693" s="55"/>
      <c r="V693" s="131">
        <f t="shared" si="54"/>
        <v>0.98391812865497075</v>
      </c>
      <c r="W693" s="125">
        <v>0.96350000000000002</v>
      </c>
      <c r="X693" s="14">
        <v>0.90349999999999997</v>
      </c>
      <c r="Y693" s="9">
        <v>112</v>
      </c>
      <c r="Z693" s="9">
        <v>111</v>
      </c>
      <c r="AA693" s="9">
        <v>112</v>
      </c>
      <c r="AB693" s="9">
        <v>114</v>
      </c>
      <c r="AC693" s="9">
        <v>113</v>
      </c>
      <c r="AD693" s="9">
        <v>111</v>
      </c>
      <c r="AE693" s="9" t="s">
        <v>1270</v>
      </c>
      <c r="AF693" s="26"/>
      <c r="AG693" s="56">
        <v>25.499400000000001</v>
      </c>
      <c r="AH693" s="9">
        <v>-80.444699999999997</v>
      </c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  <c r="AU693" s="88"/>
      <c r="AV693" s="88"/>
      <c r="AW693" s="88"/>
      <c r="AX693" s="88"/>
      <c r="AY693" s="88"/>
      <c r="AZ693" s="88"/>
      <c r="BA693" s="88"/>
      <c r="BB693" s="88"/>
      <c r="BC693" s="88"/>
      <c r="BD693" s="88"/>
      <c r="BE693" s="88"/>
      <c r="BF693" s="88"/>
      <c r="BG693" s="88"/>
    </row>
    <row r="694" spans="1:59" x14ac:dyDescent="0.25">
      <c r="A694" s="25">
        <v>1210</v>
      </c>
      <c r="B694" s="9" t="s">
        <v>1247</v>
      </c>
      <c r="C694" s="9" t="s">
        <v>3203</v>
      </c>
      <c r="D694" s="9" t="s">
        <v>2282</v>
      </c>
      <c r="E694" s="9" t="s">
        <v>1271</v>
      </c>
      <c r="F694" s="14" t="s">
        <v>2824</v>
      </c>
      <c r="G694" s="9" t="s">
        <v>10</v>
      </c>
      <c r="H694" s="9" t="s">
        <v>37</v>
      </c>
      <c r="I694" s="9">
        <v>1</v>
      </c>
      <c r="J694" s="9">
        <v>164</v>
      </c>
      <c r="K694" s="9">
        <f t="shared" si="51"/>
        <v>984</v>
      </c>
      <c r="L694" s="9">
        <f t="shared" si="52"/>
        <v>962</v>
      </c>
      <c r="M694" s="48">
        <v>0.97764227642276424</v>
      </c>
      <c r="N694" s="9">
        <v>0</v>
      </c>
      <c r="O694" s="9">
        <v>164</v>
      </c>
      <c r="P694" s="9"/>
      <c r="Q694" s="9">
        <v>164</v>
      </c>
      <c r="R694" s="9"/>
      <c r="S694" s="9"/>
      <c r="T694" s="9"/>
      <c r="U694" s="55"/>
      <c r="V694" s="131">
        <f t="shared" si="54"/>
        <v>0.97764227642276424</v>
      </c>
      <c r="W694" s="125">
        <v>0.96340000000000003</v>
      </c>
      <c r="X694" s="14">
        <v>0.96340000000000003</v>
      </c>
      <c r="Y694" s="9">
        <v>164</v>
      </c>
      <c r="Z694" s="9">
        <v>160</v>
      </c>
      <c r="AA694" s="9">
        <v>159</v>
      </c>
      <c r="AB694" s="9">
        <v>160</v>
      </c>
      <c r="AC694" s="9">
        <v>158</v>
      </c>
      <c r="AD694" s="9">
        <v>161</v>
      </c>
      <c r="AE694" s="9" t="s">
        <v>219</v>
      </c>
      <c r="AF694" s="26"/>
      <c r="AG694" s="56">
        <v>25.447088999999998</v>
      </c>
      <c r="AH694" s="9">
        <v>-80.468378999999999</v>
      </c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  <c r="AU694" s="88"/>
      <c r="AV694" s="88"/>
      <c r="AW694" s="88"/>
      <c r="AX694" s="88"/>
      <c r="AY694" s="88"/>
      <c r="AZ694" s="88"/>
      <c r="BA694" s="88"/>
      <c r="BB694" s="88"/>
      <c r="BC694" s="88"/>
      <c r="BD694" s="88"/>
      <c r="BE694" s="88"/>
      <c r="BF694" s="88"/>
      <c r="BG694" s="88"/>
    </row>
    <row r="695" spans="1:59" x14ac:dyDescent="0.25">
      <c r="A695" s="25">
        <v>1166</v>
      </c>
      <c r="B695" s="9" t="s">
        <v>1247</v>
      </c>
      <c r="C695" s="9" t="s">
        <v>3203</v>
      </c>
      <c r="D695" s="9" t="s">
        <v>2282</v>
      </c>
      <c r="E695" s="9" t="s">
        <v>1274</v>
      </c>
      <c r="F695" s="14" t="s">
        <v>2659</v>
      </c>
      <c r="G695" s="9" t="s">
        <v>10</v>
      </c>
      <c r="H695" s="9" t="s">
        <v>37</v>
      </c>
      <c r="I695" s="9">
        <v>1</v>
      </c>
      <c r="J695" s="9">
        <v>160</v>
      </c>
      <c r="K695" s="9">
        <f t="shared" si="51"/>
        <v>960</v>
      </c>
      <c r="L695" s="9">
        <f t="shared" si="52"/>
        <v>957</v>
      </c>
      <c r="M695" s="48">
        <v>0.99687499999999996</v>
      </c>
      <c r="N695" s="9">
        <v>0</v>
      </c>
      <c r="O695" s="9">
        <v>160</v>
      </c>
      <c r="P695" s="9"/>
      <c r="Q695" s="9">
        <v>160</v>
      </c>
      <c r="R695" s="9"/>
      <c r="S695" s="9"/>
      <c r="T695" s="9"/>
      <c r="U695" s="55"/>
      <c r="V695" s="131">
        <f t="shared" si="54"/>
        <v>0.99687499999999996</v>
      </c>
      <c r="W695" s="125">
        <v>1</v>
      </c>
      <c r="X695" s="14">
        <v>0.98750000000000004</v>
      </c>
      <c r="Y695" s="9">
        <v>159</v>
      </c>
      <c r="Z695" s="9">
        <v>159</v>
      </c>
      <c r="AA695" s="9">
        <v>160</v>
      </c>
      <c r="AB695" s="9">
        <v>160</v>
      </c>
      <c r="AC695" s="9">
        <v>159</v>
      </c>
      <c r="AD695" s="9">
        <v>160</v>
      </c>
      <c r="AE695" s="9" t="s">
        <v>172</v>
      </c>
      <c r="AF695" s="26"/>
      <c r="AG695" s="56">
        <v>25.773700000000002</v>
      </c>
      <c r="AH695" s="9">
        <v>-80.203699999999998</v>
      </c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  <c r="AU695" s="88"/>
      <c r="AV695" s="88"/>
      <c r="AW695" s="88"/>
      <c r="AX695" s="88"/>
      <c r="AY695" s="88"/>
      <c r="AZ695" s="88"/>
      <c r="BA695" s="88"/>
      <c r="BB695" s="88"/>
      <c r="BC695" s="88"/>
      <c r="BD695" s="88"/>
      <c r="BE695" s="88"/>
      <c r="BF695" s="88"/>
      <c r="BG695" s="88"/>
    </row>
    <row r="696" spans="1:59" x14ac:dyDescent="0.25">
      <c r="A696" s="25">
        <v>2475</v>
      </c>
      <c r="B696" s="9" t="s">
        <v>1247</v>
      </c>
      <c r="C696" s="9" t="s">
        <v>3203</v>
      </c>
      <c r="D696" s="9" t="s">
        <v>2282</v>
      </c>
      <c r="E696" s="9" t="s">
        <v>1277</v>
      </c>
      <c r="F696" s="14" t="s">
        <v>3043</v>
      </c>
      <c r="G696" s="9" t="s">
        <v>10</v>
      </c>
      <c r="H696" s="9" t="s">
        <v>37</v>
      </c>
      <c r="I696" s="9">
        <v>1</v>
      </c>
      <c r="J696" s="9">
        <v>102</v>
      </c>
      <c r="K696" s="9">
        <f t="shared" si="51"/>
        <v>612</v>
      </c>
      <c r="L696" s="9">
        <f t="shared" si="52"/>
        <v>607</v>
      </c>
      <c r="M696" s="48">
        <v>0.99183006535947715</v>
      </c>
      <c r="N696" s="9">
        <v>0</v>
      </c>
      <c r="O696" s="9">
        <v>102</v>
      </c>
      <c r="P696" s="9"/>
      <c r="Q696" s="9">
        <v>102</v>
      </c>
      <c r="R696" s="9"/>
      <c r="S696" s="9"/>
      <c r="T696" s="9">
        <v>6</v>
      </c>
      <c r="U696" s="55"/>
      <c r="V696" s="131">
        <f t="shared" si="54"/>
        <v>0.99183006535947715</v>
      </c>
      <c r="W696" s="125">
        <v>0.9869</v>
      </c>
      <c r="X696" s="14">
        <v>0.98860000000000003</v>
      </c>
      <c r="Y696" s="9">
        <v>101</v>
      </c>
      <c r="Z696" s="9">
        <v>102</v>
      </c>
      <c r="AA696" s="9">
        <v>101</v>
      </c>
      <c r="AB696" s="9">
        <v>102</v>
      </c>
      <c r="AC696" s="9">
        <v>100</v>
      </c>
      <c r="AD696" s="9">
        <v>101</v>
      </c>
      <c r="AE696" s="9" t="s">
        <v>769</v>
      </c>
      <c r="AF696" s="26"/>
      <c r="AG696" s="56">
        <v>25.821999999999999</v>
      </c>
      <c r="AH696" s="9">
        <v>-80.242000000000004</v>
      </c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  <c r="AU696" s="88"/>
      <c r="AV696" s="88"/>
      <c r="AW696" s="88"/>
      <c r="AX696" s="88"/>
      <c r="AY696" s="88"/>
      <c r="AZ696" s="88"/>
      <c r="BA696" s="88"/>
      <c r="BB696" s="88"/>
      <c r="BC696" s="88"/>
      <c r="BD696" s="88"/>
      <c r="BE696" s="88"/>
      <c r="BF696" s="88"/>
      <c r="BG696" s="88"/>
    </row>
    <row r="697" spans="1:59" x14ac:dyDescent="0.25">
      <c r="A697" s="25">
        <v>1163</v>
      </c>
      <c r="B697" s="9" t="s">
        <v>1247</v>
      </c>
      <c r="C697" s="9" t="s">
        <v>3203</v>
      </c>
      <c r="D697" s="9" t="s">
        <v>2282</v>
      </c>
      <c r="E697" s="9" t="s">
        <v>1280</v>
      </c>
      <c r="F697" s="14" t="s">
        <v>2825</v>
      </c>
      <c r="G697" s="9" t="s">
        <v>10</v>
      </c>
      <c r="H697" s="9" t="s">
        <v>37</v>
      </c>
      <c r="I697" s="9">
        <v>1</v>
      </c>
      <c r="J697" s="9">
        <v>144</v>
      </c>
      <c r="K697" s="9">
        <f t="shared" si="51"/>
        <v>864</v>
      </c>
      <c r="L697" s="9">
        <f t="shared" si="52"/>
        <v>853</v>
      </c>
      <c r="M697" s="48">
        <v>0.98726851851851849</v>
      </c>
      <c r="N697" s="9">
        <v>0</v>
      </c>
      <c r="O697" s="9">
        <v>144</v>
      </c>
      <c r="P697" s="9"/>
      <c r="Q697" s="9">
        <v>144</v>
      </c>
      <c r="R697" s="9"/>
      <c r="S697" s="9"/>
      <c r="T697" s="9"/>
      <c r="U697" s="55"/>
      <c r="V697" s="131">
        <f t="shared" si="54"/>
        <v>0.98726851851851849</v>
      </c>
      <c r="W697" s="125">
        <v>0.99650000000000005</v>
      </c>
      <c r="X697" s="14">
        <v>0.98150000000000004</v>
      </c>
      <c r="Y697" s="9">
        <v>141</v>
      </c>
      <c r="Z697" s="9">
        <v>142</v>
      </c>
      <c r="AA697" s="9">
        <v>144</v>
      </c>
      <c r="AB697" s="9">
        <v>142</v>
      </c>
      <c r="AC697" s="9">
        <v>141</v>
      </c>
      <c r="AD697" s="9">
        <v>143</v>
      </c>
      <c r="AE697" s="9" t="s">
        <v>206</v>
      </c>
      <c r="AF697" s="26"/>
      <c r="AG697" s="56">
        <v>25.572299999999998</v>
      </c>
      <c r="AH697" s="9">
        <v>-80.321899999999999</v>
      </c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  <c r="AU697" s="88"/>
      <c r="AV697" s="88"/>
      <c r="AW697" s="88"/>
      <c r="AX697" s="88"/>
      <c r="AY697" s="88"/>
      <c r="AZ697" s="88"/>
      <c r="BA697" s="88"/>
      <c r="BB697" s="88"/>
      <c r="BC697" s="88"/>
      <c r="BD697" s="88"/>
      <c r="BE697" s="88"/>
      <c r="BF697" s="88"/>
      <c r="BG697" s="88"/>
    </row>
    <row r="698" spans="1:59" x14ac:dyDescent="0.25">
      <c r="A698" s="25">
        <v>1905</v>
      </c>
      <c r="B698" s="9" t="s">
        <v>1247</v>
      </c>
      <c r="C698" s="9" t="s">
        <v>3203</v>
      </c>
      <c r="D698" s="9" t="s">
        <v>2282</v>
      </c>
      <c r="E698" s="9" t="s">
        <v>1282</v>
      </c>
      <c r="F698" s="14" t="s">
        <v>2667</v>
      </c>
      <c r="G698" s="9" t="s">
        <v>10</v>
      </c>
      <c r="H698" s="9" t="s">
        <v>37</v>
      </c>
      <c r="I698" s="9">
        <v>1</v>
      </c>
      <c r="J698" s="9">
        <v>100</v>
      </c>
      <c r="K698" s="9">
        <f t="shared" si="51"/>
        <v>600</v>
      </c>
      <c r="L698" s="9">
        <f t="shared" si="52"/>
        <v>592</v>
      </c>
      <c r="M698" s="48">
        <v>0.98666666666666669</v>
      </c>
      <c r="N698" s="9">
        <v>0</v>
      </c>
      <c r="O698" s="9">
        <v>100</v>
      </c>
      <c r="P698" s="9"/>
      <c r="Q698" s="9">
        <v>100</v>
      </c>
      <c r="R698" s="9"/>
      <c r="S698" s="9"/>
      <c r="T698" s="9"/>
      <c r="U698" s="55"/>
      <c r="V698" s="131">
        <f t="shared" si="54"/>
        <v>0.98666666666666669</v>
      </c>
      <c r="W698" s="125">
        <v>0.99170000000000003</v>
      </c>
      <c r="X698" s="14">
        <v>0.98829999999999996</v>
      </c>
      <c r="Y698" s="9">
        <v>99</v>
      </c>
      <c r="Z698" s="9">
        <v>97</v>
      </c>
      <c r="AA698" s="9">
        <v>99</v>
      </c>
      <c r="AB698" s="9">
        <v>99</v>
      </c>
      <c r="AC698" s="9">
        <v>98</v>
      </c>
      <c r="AD698" s="9">
        <v>100</v>
      </c>
      <c r="AE698" s="9" t="s">
        <v>160</v>
      </c>
      <c r="AF698" s="26"/>
      <c r="AG698" s="56">
        <v>25.773499999999999</v>
      </c>
      <c r="AH698" s="9">
        <v>-80.218100000000007</v>
      </c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  <c r="AU698" s="88"/>
      <c r="AV698" s="88"/>
      <c r="AW698" s="88"/>
      <c r="AX698" s="88"/>
      <c r="AY698" s="88"/>
      <c r="AZ698" s="88"/>
      <c r="BA698" s="88"/>
      <c r="BB698" s="88"/>
      <c r="BC698" s="88"/>
      <c r="BD698" s="88"/>
      <c r="BE698" s="88"/>
      <c r="BF698" s="88"/>
      <c r="BG698" s="88"/>
    </row>
    <row r="699" spans="1:59" x14ac:dyDescent="0.25">
      <c r="A699" s="25">
        <v>1111</v>
      </c>
      <c r="B699" s="9" t="s">
        <v>1247</v>
      </c>
      <c r="C699" s="9" t="s">
        <v>3203</v>
      </c>
      <c r="D699" s="9" t="s">
        <v>2282</v>
      </c>
      <c r="E699" s="9" t="s">
        <v>1283</v>
      </c>
      <c r="F699" s="14" t="s">
        <v>2760</v>
      </c>
      <c r="G699" s="9" t="s">
        <v>10</v>
      </c>
      <c r="H699" s="9" t="s">
        <v>37</v>
      </c>
      <c r="I699" s="9">
        <v>1</v>
      </c>
      <c r="J699" s="9">
        <v>148</v>
      </c>
      <c r="K699" s="9">
        <f t="shared" si="51"/>
        <v>888</v>
      </c>
      <c r="L699" s="9">
        <f t="shared" si="52"/>
        <v>865</v>
      </c>
      <c r="M699" s="48">
        <v>0.97409909909909909</v>
      </c>
      <c r="N699" s="9">
        <v>0</v>
      </c>
      <c r="O699" s="9">
        <v>148</v>
      </c>
      <c r="P699" s="9"/>
      <c r="Q699" s="9">
        <v>148</v>
      </c>
      <c r="R699" s="9"/>
      <c r="S699" s="9"/>
      <c r="T699" s="9"/>
      <c r="U699" s="55"/>
      <c r="V699" s="131">
        <f t="shared" si="54"/>
        <v>0.97409909909909909</v>
      </c>
      <c r="W699" s="125">
        <v>0.96399999999999997</v>
      </c>
      <c r="X699" s="14">
        <v>0.9617</v>
      </c>
      <c r="Y699" s="9">
        <v>145</v>
      </c>
      <c r="Z699" s="9">
        <v>145</v>
      </c>
      <c r="AA699" s="9">
        <v>145</v>
      </c>
      <c r="AB699" s="9">
        <v>146</v>
      </c>
      <c r="AC699" s="9">
        <v>144</v>
      </c>
      <c r="AD699" s="9">
        <v>140</v>
      </c>
      <c r="AE699" s="9" t="s">
        <v>317</v>
      </c>
      <c r="AF699" s="26"/>
      <c r="AG699" s="56">
        <v>25.487200000000001</v>
      </c>
      <c r="AH699" s="9">
        <v>-80.482299999999995</v>
      </c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  <c r="AU699" s="88"/>
      <c r="AV699" s="88"/>
      <c r="AW699" s="88"/>
      <c r="AX699" s="88"/>
      <c r="AY699" s="88"/>
      <c r="AZ699" s="88"/>
      <c r="BA699" s="88"/>
      <c r="BB699" s="88"/>
      <c r="BC699" s="88"/>
      <c r="BD699" s="88"/>
      <c r="BE699" s="88"/>
      <c r="BF699" s="88"/>
      <c r="BG699" s="88"/>
    </row>
    <row r="700" spans="1:59" x14ac:dyDescent="0.25">
      <c r="A700" s="25">
        <v>1165</v>
      </c>
      <c r="B700" s="9" t="s">
        <v>1247</v>
      </c>
      <c r="C700" s="9" t="s">
        <v>3203</v>
      </c>
      <c r="D700" s="9" t="s">
        <v>2282</v>
      </c>
      <c r="E700" s="9" t="s">
        <v>1284</v>
      </c>
      <c r="F700" s="14" t="s">
        <v>2704</v>
      </c>
      <c r="G700" s="9" t="s">
        <v>10</v>
      </c>
      <c r="H700" s="9" t="s">
        <v>37</v>
      </c>
      <c r="I700" s="9">
        <v>1</v>
      </c>
      <c r="J700" s="9">
        <v>136</v>
      </c>
      <c r="K700" s="9">
        <f t="shared" si="51"/>
        <v>816</v>
      </c>
      <c r="L700" s="9">
        <f t="shared" si="52"/>
        <v>816</v>
      </c>
      <c r="M700" s="48">
        <v>1</v>
      </c>
      <c r="N700" s="9">
        <v>0</v>
      </c>
      <c r="O700" s="9">
        <v>136</v>
      </c>
      <c r="P700" s="9"/>
      <c r="Q700" s="9">
        <v>136</v>
      </c>
      <c r="R700" s="9"/>
      <c r="S700" s="9"/>
      <c r="T700" s="9"/>
      <c r="U700" s="55"/>
      <c r="V700" s="131">
        <f t="shared" si="54"/>
        <v>1</v>
      </c>
      <c r="W700" s="125">
        <v>0.99139999999999995</v>
      </c>
      <c r="X700" s="14">
        <v>0.99880000000000002</v>
      </c>
      <c r="Y700" s="9">
        <v>136</v>
      </c>
      <c r="Z700" s="9">
        <v>136</v>
      </c>
      <c r="AA700" s="9">
        <v>136</v>
      </c>
      <c r="AB700" s="9">
        <v>136</v>
      </c>
      <c r="AC700" s="9">
        <v>136</v>
      </c>
      <c r="AD700" s="9">
        <v>136</v>
      </c>
      <c r="AE700" s="9" t="s">
        <v>219</v>
      </c>
      <c r="AF700" s="26"/>
      <c r="AG700" s="56">
        <v>25.605</v>
      </c>
      <c r="AH700" s="9">
        <v>-80.364999999999995</v>
      </c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  <c r="AU700" s="88"/>
      <c r="AV700" s="88"/>
      <c r="AW700" s="88"/>
      <c r="AX700" s="88"/>
      <c r="AY700" s="88"/>
      <c r="AZ700" s="88"/>
      <c r="BA700" s="88"/>
      <c r="BB700" s="88"/>
      <c r="BC700" s="88"/>
      <c r="BD700" s="88"/>
      <c r="BE700" s="88"/>
      <c r="BF700" s="88"/>
      <c r="BG700" s="88"/>
    </row>
    <row r="701" spans="1:59" x14ac:dyDescent="0.25">
      <c r="A701" s="25">
        <v>1053</v>
      </c>
      <c r="B701" s="9" t="s">
        <v>1247</v>
      </c>
      <c r="C701" s="9" t="s">
        <v>3203</v>
      </c>
      <c r="D701" s="9" t="s">
        <v>2282</v>
      </c>
      <c r="E701" s="9" t="s">
        <v>1289</v>
      </c>
      <c r="F701" s="14" t="s">
        <v>2783</v>
      </c>
      <c r="G701" s="9" t="s">
        <v>10</v>
      </c>
      <c r="H701" s="9" t="s">
        <v>37</v>
      </c>
      <c r="I701" s="9">
        <v>1</v>
      </c>
      <c r="J701" s="9">
        <v>288</v>
      </c>
      <c r="K701" s="9">
        <f t="shared" si="51"/>
        <v>1728</v>
      </c>
      <c r="L701" s="9">
        <f t="shared" si="52"/>
        <v>1632</v>
      </c>
      <c r="M701" s="48">
        <v>0.94444444444444442</v>
      </c>
      <c r="N701" s="9">
        <v>0</v>
      </c>
      <c r="O701" s="9">
        <v>288</v>
      </c>
      <c r="P701" s="9"/>
      <c r="Q701" s="9">
        <v>288</v>
      </c>
      <c r="R701" s="9"/>
      <c r="S701" s="9"/>
      <c r="T701" s="9"/>
      <c r="U701" s="55"/>
      <c r="V701" s="131">
        <f t="shared" si="54"/>
        <v>0.94444444444444442</v>
      </c>
      <c r="W701" s="125">
        <v>0.95430000000000004</v>
      </c>
      <c r="X701" s="14">
        <v>0.95140000000000002</v>
      </c>
      <c r="Y701" s="9">
        <v>274</v>
      </c>
      <c r="Z701" s="9">
        <v>271</v>
      </c>
      <c r="AA701" s="9">
        <v>270</v>
      </c>
      <c r="AB701" s="9">
        <v>273</v>
      </c>
      <c r="AC701" s="9">
        <v>270</v>
      </c>
      <c r="AD701" s="9">
        <v>274</v>
      </c>
      <c r="AE701" s="9" t="s">
        <v>231</v>
      </c>
      <c r="AF701" s="26"/>
      <c r="AG701" s="56">
        <v>25.964500000000001</v>
      </c>
      <c r="AH701" s="9">
        <v>-80.234099999999998</v>
      </c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  <c r="AU701" s="88"/>
      <c r="AV701" s="88"/>
      <c r="AW701" s="88"/>
      <c r="AX701" s="88"/>
      <c r="AY701" s="88"/>
      <c r="AZ701" s="88"/>
      <c r="BA701" s="88"/>
      <c r="BB701" s="88"/>
      <c r="BC701" s="88"/>
      <c r="BD701" s="88"/>
      <c r="BE701" s="88"/>
      <c r="BF701" s="88"/>
      <c r="BG701" s="88"/>
    </row>
    <row r="702" spans="1:59" x14ac:dyDescent="0.25">
      <c r="A702" s="25">
        <v>148</v>
      </c>
      <c r="B702" s="9" t="s">
        <v>1247</v>
      </c>
      <c r="C702" s="9" t="s">
        <v>3203</v>
      </c>
      <c r="D702" s="9" t="s">
        <v>2282</v>
      </c>
      <c r="E702" s="9" t="s">
        <v>1290</v>
      </c>
      <c r="F702" s="14" t="s">
        <v>2686</v>
      </c>
      <c r="G702" s="9" t="s">
        <v>10</v>
      </c>
      <c r="H702" s="9" t="s">
        <v>37</v>
      </c>
      <c r="I702" s="9">
        <v>1</v>
      </c>
      <c r="J702" s="9">
        <v>588</v>
      </c>
      <c r="K702" s="9">
        <f t="shared" si="51"/>
        <v>3528</v>
      </c>
      <c r="L702" s="9">
        <f t="shared" si="52"/>
        <v>3477</v>
      </c>
      <c r="M702" s="48">
        <v>0.98554421768707479</v>
      </c>
      <c r="N702" s="9">
        <v>0</v>
      </c>
      <c r="O702" s="9">
        <v>588</v>
      </c>
      <c r="P702" s="9"/>
      <c r="Q702" s="9">
        <v>588</v>
      </c>
      <c r="R702" s="9"/>
      <c r="S702" s="9"/>
      <c r="T702" s="9"/>
      <c r="U702" s="55"/>
      <c r="V702" s="131">
        <f t="shared" si="54"/>
        <v>0.98554421768707479</v>
      </c>
      <c r="W702" s="125">
        <v>0.871</v>
      </c>
      <c r="X702" s="14">
        <v>0.76700000000000002</v>
      </c>
      <c r="Y702" s="9">
        <v>538</v>
      </c>
      <c r="Z702" s="9">
        <v>588</v>
      </c>
      <c r="AA702" s="9">
        <v>588</v>
      </c>
      <c r="AB702" s="9">
        <v>588</v>
      </c>
      <c r="AC702" s="9">
        <v>588</v>
      </c>
      <c r="AD702" s="9">
        <v>587</v>
      </c>
      <c r="AE702" s="9" t="s">
        <v>1291</v>
      </c>
      <c r="AF702" s="26"/>
      <c r="AG702" s="56">
        <v>25.9129</v>
      </c>
      <c r="AH702" s="9">
        <v>-80.163300000000007</v>
      </c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  <c r="AU702" s="88"/>
      <c r="AV702" s="88"/>
      <c r="AW702" s="88"/>
      <c r="AX702" s="88"/>
      <c r="AY702" s="88"/>
      <c r="AZ702" s="88"/>
      <c r="BA702" s="88"/>
      <c r="BB702" s="88"/>
      <c r="BC702" s="88"/>
      <c r="BD702" s="88"/>
      <c r="BE702" s="88"/>
      <c r="BF702" s="88"/>
      <c r="BG702" s="88"/>
    </row>
    <row r="703" spans="1:59" x14ac:dyDescent="0.25">
      <c r="A703" s="25">
        <v>360</v>
      </c>
      <c r="B703" s="9" t="s">
        <v>1247</v>
      </c>
      <c r="C703" s="9" t="s">
        <v>3203</v>
      </c>
      <c r="D703" s="9" t="s">
        <v>2282</v>
      </c>
      <c r="E703" s="9" t="s">
        <v>1293</v>
      </c>
      <c r="F703" s="14" t="s">
        <v>2655</v>
      </c>
      <c r="G703" s="9" t="s">
        <v>10</v>
      </c>
      <c r="H703" s="9" t="s">
        <v>37</v>
      </c>
      <c r="I703" s="9">
        <v>1</v>
      </c>
      <c r="J703" s="9">
        <v>35</v>
      </c>
      <c r="K703" s="9">
        <f t="shared" si="51"/>
        <v>0</v>
      </c>
      <c r="L703" s="9">
        <f t="shared" si="52"/>
        <v>0</v>
      </c>
      <c r="M703" s="42">
        <v>0</v>
      </c>
      <c r="N703" s="9">
        <v>0</v>
      </c>
      <c r="O703" s="9">
        <v>35</v>
      </c>
      <c r="P703" s="9"/>
      <c r="Q703" s="9">
        <v>35</v>
      </c>
      <c r="R703" s="9"/>
      <c r="S703" s="9"/>
      <c r="T703" s="9"/>
      <c r="U703" s="55"/>
      <c r="V703" s="131"/>
      <c r="W703" s="125"/>
      <c r="X703" s="14">
        <v>0.54290000000000005</v>
      </c>
      <c r="Y703" s="9"/>
      <c r="Z703" s="9"/>
      <c r="AA703" s="9"/>
      <c r="AB703" s="9"/>
      <c r="AC703" s="9"/>
      <c r="AD703" s="9"/>
      <c r="AE703" s="9" t="s">
        <v>1294</v>
      </c>
      <c r="AF703" s="26"/>
      <c r="AG703" s="56">
        <v>25.7834</v>
      </c>
      <c r="AH703" s="9">
        <v>-80.207700000000003</v>
      </c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  <c r="AU703" s="88"/>
      <c r="AV703" s="88"/>
      <c r="AW703" s="88"/>
      <c r="AX703" s="88"/>
      <c r="AY703" s="88"/>
      <c r="AZ703" s="88"/>
      <c r="BA703" s="88"/>
      <c r="BB703" s="88"/>
      <c r="BC703" s="88"/>
      <c r="BD703" s="88"/>
      <c r="BE703" s="88"/>
      <c r="BF703" s="88"/>
      <c r="BG703" s="88"/>
    </row>
    <row r="704" spans="1:59" x14ac:dyDescent="0.25">
      <c r="A704" s="25">
        <v>163</v>
      </c>
      <c r="B704" s="9" t="s">
        <v>1247</v>
      </c>
      <c r="C704" s="9" t="s">
        <v>3203</v>
      </c>
      <c r="D704" s="9" t="s">
        <v>2282</v>
      </c>
      <c r="E704" s="9" t="s">
        <v>1295</v>
      </c>
      <c r="F704" s="14" t="s">
        <v>2656</v>
      </c>
      <c r="G704" s="9" t="s">
        <v>10</v>
      </c>
      <c r="H704" s="9" t="s">
        <v>37</v>
      </c>
      <c r="I704" s="9">
        <v>1</v>
      </c>
      <c r="J704" s="9">
        <v>18</v>
      </c>
      <c r="K704" s="9">
        <f t="shared" si="51"/>
        <v>0</v>
      </c>
      <c r="L704" s="9">
        <f t="shared" si="52"/>
        <v>0</v>
      </c>
      <c r="M704" s="42">
        <v>0</v>
      </c>
      <c r="N704" s="9">
        <v>0</v>
      </c>
      <c r="O704" s="9">
        <v>18</v>
      </c>
      <c r="P704" s="9"/>
      <c r="Q704" s="9">
        <v>18</v>
      </c>
      <c r="R704" s="9"/>
      <c r="S704" s="9"/>
      <c r="T704" s="9"/>
      <c r="U704" s="55"/>
      <c r="V704" s="131"/>
      <c r="W704" s="125">
        <v>0.9667</v>
      </c>
      <c r="X704" s="14">
        <v>0.93330000000000002</v>
      </c>
      <c r="Y704" s="9"/>
      <c r="Z704" s="9"/>
      <c r="AA704" s="9"/>
      <c r="AB704" s="9"/>
      <c r="AC704" s="9"/>
      <c r="AD704" s="9"/>
      <c r="AE704" s="9" t="s">
        <v>280</v>
      </c>
      <c r="AF704" s="26"/>
      <c r="AG704" s="56">
        <v>25.852889999999999</v>
      </c>
      <c r="AH704" s="9">
        <v>-80.140736000000004</v>
      </c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  <c r="AU704" s="88"/>
      <c r="AV704" s="88"/>
      <c r="AW704" s="88"/>
      <c r="AX704" s="88"/>
      <c r="AY704" s="88"/>
      <c r="AZ704" s="88"/>
      <c r="BA704" s="88"/>
      <c r="BB704" s="88"/>
      <c r="BC704" s="88"/>
      <c r="BD704" s="88"/>
      <c r="BE704" s="88"/>
      <c r="BF704" s="88"/>
      <c r="BG704" s="88"/>
    </row>
    <row r="705" spans="1:59" x14ac:dyDescent="0.25">
      <c r="A705" s="25">
        <v>2450</v>
      </c>
      <c r="B705" s="9" t="s">
        <v>1247</v>
      </c>
      <c r="C705" s="9" t="s">
        <v>3203</v>
      </c>
      <c r="D705" s="9" t="s">
        <v>2282</v>
      </c>
      <c r="E705" s="9" t="s">
        <v>1296</v>
      </c>
      <c r="F705" s="14" t="s">
        <v>2720</v>
      </c>
      <c r="G705" s="9" t="s">
        <v>10</v>
      </c>
      <c r="H705" s="9" t="s">
        <v>37</v>
      </c>
      <c r="I705" s="9">
        <v>1</v>
      </c>
      <c r="J705" s="9">
        <v>100</v>
      </c>
      <c r="K705" s="9">
        <f t="shared" si="51"/>
        <v>600</v>
      </c>
      <c r="L705" s="9">
        <f t="shared" si="52"/>
        <v>592</v>
      </c>
      <c r="M705" s="48">
        <v>0.98666666666666669</v>
      </c>
      <c r="N705" s="9">
        <v>0</v>
      </c>
      <c r="O705" s="9">
        <v>100</v>
      </c>
      <c r="P705" s="9"/>
      <c r="Q705" s="9">
        <v>100</v>
      </c>
      <c r="R705" s="9"/>
      <c r="S705" s="9"/>
      <c r="T705" s="9"/>
      <c r="U705" s="55"/>
      <c r="V705" s="131">
        <f t="shared" ref="V705:V739" si="55">(Y705+Z705+AA705+AB705+AC705+AD705)/(J705*COUNTA(Y705,Z705,AA705,AB705,AC705,AD705))</f>
        <v>0.98666666666666669</v>
      </c>
      <c r="W705" s="125">
        <v>0.98170000000000002</v>
      </c>
      <c r="X705" s="14">
        <v>0.99</v>
      </c>
      <c r="Y705" s="9">
        <v>100</v>
      </c>
      <c r="Z705" s="9">
        <v>97</v>
      </c>
      <c r="AA705" s="9">
        <v>100</v>
      </c>
      <c r="AB705" s="9">
        <v>99</v>
      </c>
      <c r="AC705" s="9">
        <v>99</v>
      </c>
      <c r="AD705" s="9">
        <v>97</v>
      </c>
      <c r="AE705" s="9" t="s">
        <v>1298</v>
      </c>
      <c r="AF705" s="26"/>
      <c r="AG705" s="56">
        <v>25.521858999999999</v>
      </c>
      <c r="AH705" s="9">
        <v>-80.428568999999996</v>
      </c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  <c r="AU705" s="88"/>
      <c r="AV705" s="88"/>
      <c r="AW705" s="88"/>
      <c r="AX705" s="88"/>
      <c r="AY705" s="88"/>
      <c r="AZ705" s="88"/>
      <c r="BA705" s="88"/>
      <c r="BB705" s="88"/>
      <c r="BC705" s="88"/>
      <c r="BD705" s="88"/>
      <c r="BE705" s="88"/>
      <c r="BF705" s="88"/>
      <c r="BG705" s="88"/>
    </row>
    <row r="706" spans="1:59" x14ac:dyDescent="0.25">
      <c r="A706" s="25">
        <v>2591</v>
      </c>
      <c r="B706" s="9" t="s">
        <v>1247</v>
      </c>
      <c r="C706" s="9" t="s">
        <v>3203</v>
      </c>
      <c r="D706" s="9" t="s">
        <v>2282</v>
      </c>
      <c r="E706" s="9" t="s">
        <v>1299</v>
      </c>
      <c r="F706" s="14" t="s">
        <v>2645</v>
      </c>
      <c r="G706" s="9" t="s">
        <v>10</v>
      </c>
      <c r="H706" s="9" t="s">
        <v>37</v>
      </c>
      <c r="I706" s="9">
        <v>1</v>
      </c>
      <c r="J706" s="9">
        <v>103</v>
      </c>
      <c r="K706" s="9">
        <f t="shared" ref="K706:K769" si="56">COUNTA(Y706:AD706)*J706</f>
        <v>618</v>
      </c>
      <c r="L706" s="9">
        <f t="shared" ref="L706:L769" si="57">SUM(Y706:AD706)</f>
        <v>618</v>
      </c>
      <c r="M706" s="48">
        <v>1</v>
      </c>
      <c r="N706" s="9">
        <v>0</v>
      </c>
      <c r="O706" s="9">
        <v>103</v>
      </c>
      <c r="P706" s="9"/>
      <c r="Q706" s="9">
        <v>103</v>
      </c>
      <c r="R706" s="9"/>
      <c r="S706" s="9"/>
      <c r="T706" s="9">
        <v>5</v>
      </c>
      <c r="U706" s="55"/>
      <c r="V706" s="131">
        <f t="shared" si="55"/>
        <v>1</v>
      </c>
      <c r="W706" s="125">
        <v>1</v>
      </c>
      <c r="X706" s="14"/>
      <c r="Y706" s="9">
        <v>103</v>
      </c>
      <c r="Z706" s="9">
        <v>103</v>
      </c>
      <c r="AA706" s="9">
        <v>103</v>
      </c>
      <c r="AB706" s="9">
        <v>103</v>
      </c>
      <c r="AC706" s="9">
        <v>103</v>
      </c>
      <c r="AD706" s="9">
        <v>103</v>
      </c>
      <c r="AE706" s="9" t="s">
        <v>1298</v>
      </c>
      <c r="AF706" s="26"/>
      <c r="AG706" s="56">
        <v>25.762194000000001</v>
      </c>
      <c r="AH706" s="9">
        <v>-80.198110999999997</v>
      </c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  <c r="AU706" s="88"/>
      <c r="AV706" s="88"/>
      <c r="AW706" s="88"/>
      <c r="AX706" s="88"/>
      <c r="AY706" s="88"/>
      <c r="AZ706" s="88"/>
      <c r="BA706" s="88"/>
      <c r="BB706" s="88"/>
      <c r="BC706" s="88"/>
      <c r="BD706" s="88"/>
      <c r="BE706" s="88"/>
      <c r="BF706" s="88"/>
      <c r="BG706" s="88"/>
    </row>
    <row r="707" spans="1:59" x14ac:dyDescent="0.25">
      <c r="A707" s="25">
        <v>710</v>
      </c>
      <c r="B707" s="9" t="s">
        <v>1247</v>
      </c>
      <c r="C707" s="9" t="s">
        <v>3203</v>
      </c>
      <c r="D707" s="9" t="s">
        <v>2282</v>
      </c>
      <c r="E707" s="9" t="s">
        <v>1304</v>
      </c>
      <c r="F707" s="14" t="s">
        <v>3025</v>
      </c>
      <c r="G707" s="9" t="s">
        <v>10</v>
      </c>
      <c r="H707" s="9" t="s">
        <v>37</v>
      </c>
      <c r="I707" s="9">
        <v>1</v>
      </c>
      <c r="J707" s="9">
        <v>220</v>
      </c>
      <c r="K707" s="9">
        <f t="shared" si="56"/>
        <v>1320</v>
      </c>
      <c r="L707" s="9">
        <f t="shared" si="57"/>
        <v>1312</v>
      </c>
      <c r="M707" s="48">
        <v>0.9939393939393939</v>
      </c>
      <c r="N707" s="9">
        <v>0</v>
      </c>
      <c r="O707" s="9">
        <v>220</v>
      </c>
      <c r="P707" s="9"/>
      <c r="Q707" s="9">
        <v>220</v>
      </c>
      <c r="R707" s="9"/>
      <c r="S707" s="9"/>
      <c r="T707" s="9"/>
      <c r="U707" s="55"/>
      <c r="V707" s="131">
        <f t="shared" si="55"/>
        <v>0.9939393939393939</v>
      </c>
      <c r="W707" s="125">
        <v>0.98709999999999998</v>
      </c>
      <c r="X707" s="14">
        <v>0.98640000000000005</v>
      </c>
      <c r="Y707" s="9">
        <v>220</v>
      </c>
      <c r="Z707" s="9">
        <v>217</v>
      </c>
      <c r="AA707" s="9">
        <v>219</v>
      </c>
      <c r="AB707" s="9">
        <v>218</v>
      </c>
      <c r="AC707" s="9">
        <v>220</v>
      </c>
      <c r="AD707" s="9">
        <v>218</v>
      </c>
      <c r="AE707" s="9" t="s">
        <v>284</v>
      </c>
      <c r="AF707" s="26"/>
      <c r="AG707" s="56">
        <v>25.468636</v>
      </c>
      <c r="AH707" s="9">
        <v>-80.456249999999997</v>
      </c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  <c r="AU707" s="88"/>
      <c r="AV707" s="88"/>
      <c r="AW707" s="88"/>
      <c r="AX707" s="88"/>
      <c r="AY707" s="88"/>
      <c r="AZ707" s="88"/>
      <c r="BA707" s="88"/>
      <c r="BB707" s="88"/>
      <c r="BC707" s="88"/>
      <c r="BD707" s="88"/>
      <c r="BE707" s="88"/>
      <c r="BF707" s="88"/>
      <c r="BG707" s="88"/>
    </row>
    <row r="708" spans="1:59" x14ac:dyDescent="0.25">
      <c r="A708" s="25">
        <v>191</v>
      </c>
      <c r="B708" s="9" t="s">
        <v>1247</v>
      </c>
      <c r="C708" s="9" t="s">
        <v>3203</v>
      </c>
      <c r="D708" s="9" t="s">
        <v>2282</v>
      </c>
      <c r="E708" s="9" t="s">
        <v>1309</v>
      </c>
      <c r="F708" s="14" t="s">
        <v>2759</v>
      </c>
      <c r="G708" s="9" t="s">
        <v>10</v>
      </c>
      <c r="H708" s="9" t="s">
        <v>37</v>
      </c>
      <c r="I708" s="9">
        <v>1</v>
      </c>
      <c r="J708" s="9">
        <v>92</v>
      </c>
      <c r="K708" s="9">
        <f t="shared" si="56"/>
        <v>552</v>
      </c>
      <c r="L708" s="9">
        <f t="shared" si="57"/>
        <v>537</v>
      </c>
      <c r="M708" s="48">
        <v>0.97282608695652173</v>
      </c>
      <c r="N708" s="9">
        <v>0</v>
      </c>
      <c r="O708" s="9">
        <v>92</v>
      </c>
      <c r="P708" s="9"/>
      <c r="Q708" s="9">
        <v>92</v>
      </c>
      <c r="R708" s="9"/>
      <c r="S708" s="9"/>
      <c r="T708" s="9"/>
      <c r="U708" s="55"/>
      <c r="V708" s="131">
        <f t="shared" si="55"/>
        <v>0.97282608695652173</v>
      </c>
      <c r="W708" s="125">
        <v>0.9728</v>
      </c>
      <c r="X708" s="14">
        <v>0.98550000000000004</v>
      </c>
      <c r="Y708" s="9">
        <v>89</v>
      </c>
      <c r="Z708" s="9">
        <v>89</v>
      </c>
      <c r="AA708" s="9">
        <v>91</v>
      </c>
      <c r="AB708" s="9">
        <v>90</v>
      </c>
      <c r="AC708" s="9">
        <v>89</v>
      </c>
      <c r="AD708" s="9">
        <v>89</v>
      </c>
      <c r="AE708" s="9" t="s">
        <v>123</v>
      </c>
      <c r="AF708" s="26">
        <v>90</v>
      </c>
      <c r="AG708" s="56">
        <v>25.471910000000001</v>
      </c>
      <c r="AH708" s="9">
        <v>-80.493628999999999</v>
      </c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  <c r="AU708" s="88"/>
      <c r="AV708" s="88"/>
      <c r="AW708" s="88"/>
      <c r="AX708" s="88"/>
      <c r="AY708" s="88"/>
      <c r="AZ708" s="88"/>
      <c r="BA708" s="88"/>
      <c r="BB708" s="88"/>
      <c r="BC708" s="88"/>
      <c r="BD708" s="88"/>
      <c r="BE708" s="88"/>
      <c r="BF708" s="88"/>
      <c r="BG708" s="88"/>
    </row>
    <row r="709" spans="1:59" x14ac:dyDescent="0.25">
      <c r="A709" s="25">
        <v>1621</v>
      </c>
      <c r="B709" s="9" t="s">
        <v>1247</v>
      </c>
      <c r="C709" s="9" t="s">
        <v>3203</v>
      </c>
      <c r="D709" s="9" t="s">
        <v>2282</v>
      </c>
      <c r="E709" s="9" t="s">
        <v>1310</v>
      </c>
      <c r="F709" s="14" t="s">
        <v>2653</v>
      </c>
      <c r="G709" s="9" t="s">
        <v>10</v>
      </c>
      <c r="H709" s="9" t="s">
        <v>37</v>
      </c>
      <c r="I709" s="9">
        <v>1</v>
      </c>
      <c r="J709" s="9">
        <v>100</v>
      </c>
      <c r="K709" s="9">
        <f t="shared" si="56"/>
        <v>600</v>
      </c>
      <c r="L709" s="9">
        <f t="shared" si="57"/>
        <v>595</v>
      </c>
      <c r="M709" s="48">
        <v>0.9916666666666667</v>
      </c>
      <c r="N709" s="9">
        <v>0</v>
      </c>
      <c r="O709" s="9">
        <v>100</v>
      </c>
      <c r="P709" s="9"/>
      <c r="Q709" s="9">
        <v>100</v>
      </c>
      <c r="R709" s="9"/>
      <c r="S709" s="9"/>
      <c r="T709" s="9"/>
      <c r="U709" s="55"/>
      <c r="V709" s="131">
        <f t="shared" si="55"/>
        <v>0.9916666666666667</v>
      </c>
      <c r="W709" s="125">
        <v>0.99170000000000003</v>
      </c>
      <c r="X709" s="14">
        <v>0.98329999999999995</v>
      </c>
      <c r="Y709" s="9">
        <v>98</v>
      </c>
      <c r="Z709" s="9">
        <v>98</v>
      </c>
      <c r="AA709" s="9">
        <v>99</v>
      </c>
      <c r="AB709" s="9">
        <v>100</v>
      </c>
      <c r="AC709" s="9">
        <v>100</v>
      </c>
      <c r="AD709" s="9">
        <v>100</v>
      </c>
      <c r="AE709" s="9" t="s">
        <v>1311</v>
      </c>
      <c r="AF709" s="26"/>
      <c r="AG709" s="56">
        <v>25.8248</v>
      </c>
      <c r="AH709" s="9">
        <v>-80.212299999999999</v>
      </c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  <c r="AU709" s="88"/>
      <c r="AV709" s="88"/>
      <c r="AW709" s="88"/>
      <c r="AX709" s="88"/>
      <c r="AY709" s="88"/>
      <c r="AZ709" s="88"/>
      <c r="BA709" s="88"/>
      <c r="BB709" s="88"/>
      <c r="BC709" s="88"/>
      <c r="BD709" s="88"/>
      <c r="BE709" s="88"/>
      <c r="BF709" s="88"/>
      <c r="BG709" s="88"/>
    </row>
    <row r="710" spans="1:59" x14ac:dyDescent="0.25">
      <c r="A710" s="25">
        <v>1471</v>
      </c>
      <c r="B710" s="9" t="s">
        <v>1247</v>
      </c>
      <c r="C710" s="9" t="s">
        <v>3203</v>
      </c>
      <c r="D710" s="9" t="s">
        <v>2282</v>
      </c>
      <c r="E710" s="9" t="s">
        <v>1312</v>
      </c>
      <c r="F710" s="14" t="s">
        <v>2651</v>
      </c>
      <c r="G710" s="9" t="s">
        <v>10</v>
      </c>
      <c r="H710" s="9" t="s">
        <v>37</v>
      </c>
      <c r="I710" s="9">
        <v>1</v>
      </c>
      <c r="J710" s="9">
        <v>126</v>
      </c>
      <c r="K710" s="9">
        <f t="shared" si="56"/>
        <v>756</v>
      </c>
      <c r="L710" s="9">
        <f t="shared" si="57"/>
        <v>750</v>
      </c>
      <c r="M710" s="48">
        <v>0.99206349206349209</v>
      </c>
      <c r="N710" s="9">
        <v>0</v>
      </c>
      <c r="O710" s="9">
        <v>126</v>
      </c>
      <c r="P710" s="9"/>
      <c r="Q710" s="9">
        <v>126</v>
      </c>
      <c r="R710" s="9"/>
      <c r="S710" s="9"/>
      <c r="T710" s="9"/>
      <c r="U710" s="55"/>
      <c r="V710" s="131">
        <f t="shared" si="55"/>
        <v>0.99206349206349209</v>
      </c>
      <c r="W710" s="125">
        <v>0.98019999999999996</v>
      </c>
      <c r="X710" s="14">
        <v>0.98939999999999995</v>
      </c>
      <c r="Y710" s="9">
        <v>124</v>
      </c>
      <c r="Z710" s="9">
        <v>126</v>
      </c>
      <c r="AA710" s="9">
        <v>125</v>
      </c>
      <c r="AB710" s="9">
        <v>125</v>
      </c>
      <c r="AC710" s="9">
        <v>124</v>
      </c>
      <c r="AD710" s="9">
        <v>126</v>
      </c>
      <c r="AE710" s="9" t="s">
        <v>160</v>
      </c>
      <c r="AF710" s="26"/>
      <c r="AG710" s="56">
        <v>25.845800000000001</v>
      </c>
      <c r="AH710" s="9">
        <v>-80.233400000000003</v>
      </c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  <c r="AU710" s="88"/>
      <c r="AV710" s="88"/>
      <c r="AW710" s="88"/>
      <c r="AX710" s="88"/>
      <c r="AY710" s="88"/>
      <c r="AZ710" s="88"/>
      <c r="BA710" s="88"/>
      <c r="BB710" s="88"/>
      <c r="BC710" s="88"/>
      <c r="BD710" s="88"/>
      <c r="BE710" s="88"/>
      <c r="BF710" s="88"/>
      <c r="BG710" s="88"/>
    </row>
    <row r="711" spans="1:59" x14ac:dyDescent="0.25">
      <c r="A711" s="25">
        <v>1056</v>
      </c>
      <c r="B711" s="9" t="s">
        <v>1247</v>
      </c>
      <c r="C711" s="9" t="s">
        <v>3203</v>
      </c>
      <c r="D711" s="9" t="s">
        <v>2282</v>
      </c>
      <c r="E711" s="9" t="s">
        <v>1313</v>
      </c>
      <c r="F711" s="14" t="s">
        <v>2682</v>
      </c>
      <c r="G711" s="9" t="s">
        <v>10</v>
      </c>
      <c r="H711" s="9" t="s">
        <v>37</v>
      </c>
      <c r="I711" s="9">
        <v>1</v>
      </c>
      <c r="J711" s="9">
        <v>216</v>
      </c>
      <c r="K711" s="9">
        <f t="shared" si="56"/>
        <v>1296</v>
      </c>
      <c r="L711" s="9">
        <f t="shared" si="57"/>
        <v>1288</v>
      </c>
      <c r="M711" s="48">
        <v>0.99382716049382713</v>
      </c>
      <c r="N711" s="9">
        <v>0</v>
      </c>
      <c r="O711" s="9">
        <v>216</v>
      </c>
      <c r="P711" s="9"/>
      <c r="Q711" s="9">
        <v>216</v>
      </c>
      <c r="R711" s="9"/>
      <c r="S711" s="9"/>
      <c r="T711" s="9"/>
      <c r="U711" s="55"/>
      <c r="V711" s="131">
        <f t="shared" si="55"/>
        <v>0.99382716049382713</v>
      </c>
      <c r="W711" s="125">
        <v>0.99539999999999995</v>
      </c>
      <c r="X711" s="14">
        <v>0.98460000000000003</v>
      </c>
      <c r="Y711" s="9">
        <v>215</v>
      </c>
      <c r="Z711" s="9">
        <v>214</v>
      </c>
      <c r="AA711" s="9">
        <v>214</v>
      </c>
      <c r="AB711" s="9">
        <v>215</v>
      </c>
      <c r="AC711" s="9">
        <v>214</v>
      </c>
      <c r="AD711" s="9">
        <v>216</v>
      </c>
      <c r="AE711" s="9" t="s">
        <v>280</v>
      </c>
      <c r="AF711" s="26"/>
      <c r="AG711" s="56">
        <v>25.934999999999999</v>
      </c>
      <c r="AH711" s="9">
        <v>-80.315600000000003</v>
      </c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  <c r="AU711" s="88"/>
      <c r="AV711" s="88"/>
      <c r="AW711" s="88"/>
      <c r="AX711" s="88"/>
      <c r="AY711" s="88"/>
      <c r="AZ711" s="88"/>
      <c r="BA711" s="88"/>
      <c r="BB711" s="88"/>
      <c r="BC711" s="88"/>
      <c r="BD711" s="88"/>
      <c r="BE711" s="88"/>
      <c r="BF711" s="88"/>
      <c r="BG711" s="88"/>
    </row>
    <row r="712" spans="1:59" x14ac:dyDescent="0.25">
      <c r="A712" s="25">
        <v>197</v>
      </c>
      <c r="B712" s="9" t="s">
        <v>1247</v>
      </c>
      <c r="C712" s="9" t="s">
        <v>3203</v>
      </c>
      <c r="D712" s="9" t="s">
        <v>2282</v>
      </c>
      <c r="E712" s="9" t="s">
        <v>1314</v>
      </c>
      <c r="F712" s="14" t="s">
        <v>2783</v>
      </c>
      <c r="G712" s="9" t="s">
        <v>10</v>
      </c>
      <c r="H712" s="9" t="s">
        <v>37</v>
      </c>
      <c r="I712" s="9">
        <v>1</v>
      </c>
      <c r="J712" s="9">
        <v>214</v>
      </c>
      <c r="K712" s="9">
        <f t="shared" si="56"/>
        <v>1284</v>
      </c>
      <c r="L712" s="9">
        <f t="shared" si="57"/>
        <v>1277</v>
      </c>
      <c r="M712" s="48">
        <v>0.99454828660436134</v>
      </c>
      <c r="N712" s="9">
        <v>0</v>
      </c>
      <c r="O712" s="9">
        <v>214</v>
      </c>
      <c r="P712" s="9"/>
      <c r="Q712" s="9">
        <v>214</v>
      </c>
      <c r="R712" s="9"/>
      <c r="S712" s="9"/>
      <c r="T712" s="9"/>
      <c r="U712" s="55"/>
      <c r="V712" s="131">
        <f t="shared" si="55"/>
        <v>0.99454828660436134</v>
      </c>
      <c r="W712" s="125">
        <v>0.99450000000000005</v>
      </c>
      <c r="X712" s="14">
        <v>0.99219999999999997</v>
      </c>
      <c r="Y712" s="9">
        <v>213</v>
      </c>
      <c r="Z712" s="9">
        <v>212</v>
      </c>
      <c r="AA712" s="9">
        <v>212</v>
      </c>
      <c r="AB712" s="9">
        <v>214</v>
      </c>
      <c r="AC712" s="9">
        <v>213</v>
      </c>
      <c r="AD712" s="9">
        <v>213</v>
      </c>
      <c r="AE712" s="9" t="s">
        <v>280</v>
      </c>
      <c r="AF712" s="26"/>
      <c r="AG712" s="56">
        <v>25.934999999999999</v>
      </c>
      <c r="AH712" s="9">
        <v>-80.315600000000003</v>
      </c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  <c r="AU712" s="88"/>
      <c r="AV712" s="88"/>
      <c r="AW712" s="88"/>
      <c r="AX712" s="88"/>
      <c r="AY712" s="88"/>
      <c r="AZ712" s="88"/>
      <c r="BA712" s="88"/>
      <c r="BB712" s="88"/>
      <c r="BC712" s="88"/>
      <c r="BD712" s="88"/>
      <c r="BE712" s="88"/>
      <c r="BF712" s="88"/>
      <c r="BG712" s="88"/>
    </row>
    <row r="713" spans="1:59" x14ac:dyDescent="0.25">
      <c r="A713" s="25">
        <v>2915</v>
      </c>
      <c r="B713" s="9" t="s">
        <v>1247</v>
      </c>
      <c r="C713" s="9" t="s">
        <v>3203</v>
      </c>
      <c r="D713" s="9" t="s">
        <v>2282</v>
      </c>
      <c r="E713" s="9" t="s">
        <v>1315</v>
      </c>
      <c r="F713" s="14" t="s">
        <v>2701</v>
      </c>
      <c r="G713" s="9" t="s">
        <v>10</v>
      </c>
      <c r="H713" s="9" t="s">
        <v>37</v>
      </c>
      <c r="I713" s="9">
        <v>1</v>
      </c>
      <c r="J713" s="9">
        <v>84</v>
      </c>
      <c r="K713" s="9">
        <f t="shared" si="56"/>
        <v>504</v>
      </c>
      <c r="L713" s="9">
        <f t="shared" si="57"/>
        <v>504</v>
      </c>
      <c r="M713" s="48">
        <v>1</v>
      </c>
      <c r="N713" s="9"/>
      <c r="O713" s="9">
        <v>84</v>
      </c>
      <c r="P713" s="9"/>
      <c r="Q713" s="9">
        <v>84</v>
      </c>
      <c r="R713" s="9"/>
      <c r="S713" s="9"/>
      <c r="T713" s="9"/>
      <c r="U713" s="55"/>
      <c r="V713" s="131">
        <f t="shared" si="55"/>
        <v>1</v>
      </c>
      <c r="W713" s="125"/>
      <c r="X713" s="14"/>
      <c r="Y713" s="9">
        <v>84</v>
      </c>
      <c r="Z713" s="9">
        <v>84</v>
      </c>
      <c r="AA713" s="9">
        <v>84</v>
      </c>
      <c r="AB713" s="9">
        <v>84</v>
      </c>
      <c r="AC713" s="9">
        <v>84</v>
      </c>
      <c r="AD713" s="9">
        <v>84</v>
      </c>
      <c r="AE713" s="9" t="s">
        <v>409</v>
      </c>
      <c r="AF713" s="26"/>
      <c r="AG713" s="56"/>
      <c r="AH713" s="9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  <c r="AU713" s="88"/>
      <c r="AV713" s="88"/>
      <c r="AW713" s="88"/>
      <c r="AX713" s="88"/>
      <c r="AY713" s="88"/>
      <c r="AZ713" s="88"/>
      <c r="BA713" s="88"/>
      <c r="BB713" s="88"/>
      <c r="BC713" s="88"/>
      <c r="BD713" s="88"/>
      <c r="BE713" s="88"/>
      <c r="BF713" s="88"/>
      <c r="BG713" s="88"/>
    </row>
    <row r="714" spans="1:59" x14ac:dyDescent="0.25">
      <c r="A714" s="25">
        <v>215</v>
      </c>
      <c r="B714" s="9" t="s">
        <v>1247</v>
      </c>
      <c r="C714" s="9" t="s">
        <v>3203</v>
      </c>
      <c r="D714" s="9" t="s">
        <v>2282</v>
      </c>
      <c r="E714" s="9" t="s">
        <v>1316</v>
      </c>
      <c r="F714" s="14" t="s">
        <v>2880</v>
      </c>
      <c r="G714" s="9" t="s">
        <v>10</v>
      </c>
      <c r="H714" s="9" t="s">
        <v>37</v>
      </c>
      <c r="I714" s="9">
        <v>1</v>
      </c>
      <c r="J714" s="9">
        <v>320</v>
      </c>
      <c r="K714" s="9">
        <f t="shared" si="56"/>
        <v>1920</v>
      </c>
      <c r="L714" s="9">
        <f t="shared" si="57"/>
        <v>1885</v>
      </c>
      <c r="M714" s="48">
        <v>0.98177083333333337</v>
      </c>
      <c r="N714" s="9">
        <v>0</v>
      </c>
      <c r="O714" s="9">
        <v>320</v>
      </c>
      <c r="P714" s="9"/>
      <c r="Q714" s="9">
        <v>320</v>
      </c>
      <c r="R714" s="9"/>
      <c r="S714" s="9"/>
      <c r="T714" s="9"/>
      <c r="U714" s="55"/>
      <c r="V714" s="131">
        <f t="shared" si="55"/>
        <v>0.98177083333333337</v>
      </c>
      <c r="W714" s="125">
        <v>0.97340000000000004</v>
      </c>
      <c r="X714" s="14">
        <v>0.97289999999999999</v>
      </c>
      <c r="Y714" s="9">
        <v>315</v>
      </c>
      <c r="Z714" s="9">
        <v>314</v>
      </c>
      <c r="AA714" s="9">
        <v>312</v>
      </c>
      <c r="AB714" s="9">
        <v>315</v>
      </c>
      <c r="AC714" s="9">
        <v>313</v>
      </c>
      <c r="AD714" s="9">
        <v>316</v>
      </c>
      <c r="AE714" s="9" t="s">
        <v>219</v>
      </c>
      <c r="AF714" s="26"/>
      <c r="AG714" s="56">
        <v>25.9451</v>
      </c>
      <c r="AH714" s="9">
        <v>-80.245699999999999</v>
      </c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  <c r="AU714" s="88"/>
      <c r="AV714" s="88"/>
      <c r="AW714" s="88"/>
      <c r="AX714" s="88"/>
      <c r="AY714" s="88"/>
      <c r="AZ714" s="88"/>
      <c r="BA714" s="88"/>
      <c r="BB714" s="88"/>
      <c r="BC714" s="88"/>
      <c r="BD714" s="88"/>
      <c r="BE714" s="88"/>
      <c r="BF714" s="88"/>
      <c r="BG714" s="88"/>
    </row>
    <row r="715" spans="1:59" x14ac:dyDescent="0.25">
      <c r="A715" s="25">
        <v>217</v>
      </c>
      <c r="B715" s="9" t="s">
        <v>1247</v>
      </c>
      <c r="C715" s="9" t="s">
        <v>3203</v>
      </c>
      <c r="D715" s="9" t="s">
        <v>2282</v>
      </c>
      <c r="E715" s="9" t="s">
        <v>1319</v>
      </c>
      <c r="F715" s="14" t="s">
        <v>2933</v>
      </c>
      <c r="G715" s="9" t="s">
        <v>10</v>
      </c>
      <c r="H715" s="9" t="s">
        <v>37</v>
      </c>
      <c r="I715" s="9">
        <v>1</v>
      </c>
      <c r="J715" s="9">
        <v>262</v>
      </c>
      <c r="K715" s="9">
        <f t="shared" si="56"/>
        <v>1572</v>
      </c>
      <c r="L715" s="9">
        <f t="shared" si="57"/>
        <v>1561</v>
      </c>
      <c r="M715" s="48">
        <v>0.99300254452926207</v>
      </c>
      <c r="N715" s="9">
        <v>0</v>
      </c>
      <c r="O715" s="9">
        <v>262</v>
      </c>
      <c r="P715" s="9"/>
      <c r="Q715" s="9">
        <v>262</v>
      </c>
      <c r="R715" s="9"/>
      <c r="S715" s="9"/>
      <c r="T715" s="9"/>
      <c r="U715" s="55"/>
      <c r="V715" s="131">
        <f t="shared" si="55"/>
        <v>0.99300254452926207</v>
      </c>
      <c r="W715" s="125">
        <v>0.98540000000000005</v>
      </c>
      <c r="X715" s="14">
        <v>0.98980000000000001</v>
      </c>
      <c r="Y715" s="9">
        <v>259</v>
      </c>
      <c r="Z715" s="9">
        <v>261</v>
      </c>
      <c r="AA715" s="9">
        <v>261</v>
      </c>
      <c r="AB715" s="9">
        <v>261</v>
      </c>
      <c r="AC715" s="9">
        <v>258</v>
      </c>
      <c r="AD715" s="9">
        <v>261</v>
      </c>
      <c r="AE715" s="9" t="s">
        <v>284</v>
      </c>
      <c r="AF715" s="26"/>
      <c r="AG715" s="56">
        <v>25.5701</v>
      </c>
      <c r="AH715" s="9">
        <v>-80.360200000000006</v>
      </c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  <c r="AU715" s="88"/>
      <c r="AV715" s="88"/>
      <c r="AW715" s="88"/>
      <c r="AX715" s="88"/>
      <c r="AY715" s="88"/>
      <c r="AZ715" s="88"/>
      <c r="BA715" s="88"/>
      <c r="BB715" s="88"/>
      <c r="BC715" s="88"/>
      <c r="BD715" s="88"/>
      <c r="BE715" s="88"/>
      <c r="BF715" s="88"/>
      <c r="BG715" s="88"/>
    </row>
    <row r="716" spans="1:59" ht="12.6" customHeight="1" x14ac:dyDescent="0.25">
      <c r="A716" s="25">
        <v>1070</v>
      </c>
      <c r="B716" s="9" t="s">
        <v>1247</v>
      </c>
      <c r="C716" s="9" t="s">
        <v>3203</v>
      </c>
      <c r="D716" s="9" t="s">
        <v>2282</v>
      </c>
      <c r="E716" s="9" t="s">
        <v>1321</v>
      </c>
      <c r="F716" s="14" t="s">
        <v>2826</v>
      </c>
      <c r="G716" s="9" t="s">
        <v>10</v>
      </c>
      <c r="H716" s="9" t="s">
        <v>37</v>
      </c>
      <c r="I716" s="9">
        <v>1</v>
      </c>
      <c r="J716" s="9">
        <v>219</v>
      </c>
      <c r="K716" s="9">
        <f t="shared" si="56"/>
        <v>1095</v>
      </c>
      <c r="L716" s="9">
        <f t="shared" si="57"/>
        <v>1093</v>
      </c>
      <c r="M716" s="48">
        <v>0.9981735159817352</v>
      </c>
      <c r="N716" s="9">
        <v>0</v>
      </c>
      <c r="O716" s="9">
        <v>219</v>
      </c>
      <c r="P716" s="9"/>
      <c r="Q716" s="9">
        <v>219</v>
      </c>
      <c r="R716" s="9"/>
      <c r="S716" s="9"/>
      <c r="T716" s="9"/>
      <c r="U716" s="55"/>
      <c r="V716" s="131">
        <f t="shared" si="55"/>
        <v>0.9981735159817352</v>
      </c>
      <c r="W716" s="125">
        <v>0.98860000000000003</v>
      </c>
      <c r="X716" s="14">
        <v>0.99850000000000005</v>
      </c>
      <c r="Y716" s="9">
        <v>218</v>
      </c>
      <c r="Z716" s="9">
        <v>218</v>
      </c>
      <c r="AA716" s="9">
        <v>219</v>
      </c>
      <c r="AB716" s="9">
        <v>219</v>
      </c>
      <c r="AC716" s="9">
        <v>219</v>
      </c>
      <c r="AD716" s="9"/>
      <c r="AE716" s="9" t="s">
        <v>248</v>
      </c>
      <c r="AF716" s="26">
        <v>218</v>
      </c>
      <c r="AG716" s="56">
        <v>25.566600000000001</v>
      </c>
      <c r="AH716" s="9">
        <v>-80.367900000000006</v>
      </c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  <c r="AU716" s="88"/>
      <c r="AV716" s="88"/>
      <c r="AW716" s="88"/>
      <c r="AX716" s="88"/>
      <c r="AY716" s="88"/>
      <c r="AZ716" s="88"/>
      <c r="BA716" s="88"/>
      <c r="BB716" s="88"/>
      <c r="BC716" s="88"/>
      <c r="BD716" s="88"/>
      <c r="BE716" s="88"/>
      <c r="BF716" s="88"/>
      <c r="BG716" s="88"/>
    </row>
    <row r="717" spans="1:59" x14ac:dyDescent="0.25">
      <c r="A717" s="25">
        <v>2105</v>
      </c>
      <c r="B717" s="9" t="s">
        <v>1247</v>
      </c>
      <c r="C717" s="9" t="s">
        <v>3203</v>
      </c>
      <c r="D717" s="9" t="s">
        <v>2282</v>
      </c>
      <c r="E717" s="9" t="s">
        <v>1323</v>
      </c>
      <c r="F717" s="14" t="s">
        <v>2934</v>
      </c>
      <c r="G717" s="9" t="s">
        <v>10</v>
      </c>
      <c r="H717" s="9" t="s">
        <v>37</v>
      </c>
      <c r="I717" s="9">
        <v>1</v>
      </c>
      <c r="J717" s="9">
        <v>200</v>
      </c>
      <c r="K717" s="9">
        <f t="shared" si="56"/>
        <v>1200</v>
      </c>
      <c r="L717" s="9">
        <f t="shared" si="57"/>
        <v>1184</v>
      </c>
      <c r="M717" s="48">
        <v>0.98666666666666669</v>
      </c>
      <c r="N717" s="9">
        <v>0</v>
      </c>
      <c r="O717" s="9">
        <v>200</v>
      </c>
      <c r="P717" s="9"/>
      <c r="Q717" s="9">
        <v>200</v>
      </c>
      <c r="R717" s="9"/>
      <c r="S717" s="9"/>
      <c r="T717" s="9"/>
      <c r="U717" s="55"/>
      <c r="V717" s="131">
        <f t="shared" si="55"/>
        <v>0.98666666666666669</v>
      </c>
      <c r="W717" s="125">
        <v>0.98580000000000001</v>
      </c>
      <c r="X717" s="14">
        <v>0.98919999999999997</v>
      </c>
      <c r="Y717" s="9">
        <v>199</v>
      </c>
      <c r="Z717" s="9">
        <v>195</v>
      </c>
      <c r="AA717" s="9">
        <v>197</v>
      </c>
      <c r="AB717" s="9">
        <v>200</v>
      </c>
      <c r="AC717" s="9">
        <v>198</v>
      </c>
      <c r="AD717" s="9">
        <v>195</v>
      </c>
      <c r="AE717" s="9" t="s">
        <v>284</v>
      </c>
      <c r="AF717" s="26"/>
      <c r="AG717" s="56">
        <v>25.566099999999999</v>
      </c>
      <c r="AH717" s="9">
        <v>-80.361199999999997</v>
      </c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  <c r="AU717" s="88"/>
      <c r="AV717" s="88"/>
      <c r="AW717" s="88"/>
      <c r="AX717" s="88"/>
      <c r="AY717" s="88"/>
      <c r="AZ717" s="88"/>
      <c r="BA717" s="88"/>
      <c r="BB717" s="88"/>
      <c r="BC717" s="88"/>
      <c r="BD717" s="88"/>
      <c r="BE717" s="88"/>
      <c r="BF717" s="88"/>
      <c r="BG717" s="88"/>
    </row>
    <row r="718" spans="1:59" x14ac:dyDescent="0.25">
      <c r="A718" s="25">
        <v>229</v>
      </c>
      <c r="B718" s="9" t="s">
        <v>1247</v>
      </c>
      <c r="C718" s="9" t="s">
        <v>3203</v>
      </c>
      <c r="D718" s="9" t="s">
        <v>2282</v>
      </c>
      <c r="E718" s="9" t="s">
        <v>1328</v>
      </c>
      <c r="F718" s="14" t="s">
        <v>2827</v>
      </c>
      <c r="G718" s="9" t="s">
        <v>10</v>
      </c>
      <c r="H718" s="9" t="s">
        <v>37</v>
      </c>
      <c r="I718" s="9">
        <v>1</v>
      </c>
      <c r="J718" s="9">
        <v>32</v>
      </c>
      <c r="K718" s="9">
        <f t="shared" si="56"/>
        <v>192</v>
      </c>
      <c r="L718" s="9">
        <f t="shared" si="57"/>
        <v>175</v>
      </c>
      <c r="M718" s="48">
        <v>0.91145833333333337</v>
      </c>
      <c r="N718" s="9">
        <v>0</v>
      </c>
      <c r="O718" s="9">
        <v>32</v>
      </c>
      <c r="P718" s="9"/>
      <c r="Q718" s="9">
        <v>32</v>
      </c>
      <c r="R718" s="9"/>
      <c r="S718" s="9"/>
      <c r="T718" s="9"/>
      <c r="U718" s="55"/>
      <c r="V718" s="131">
        <f t="shared" si="55"/>
        <v>0.91145833333333337</v>
      </c>
      <c r="W718" s="125">
        <v>0.98960000000000004</v>
      </c>
      <c r="X718" s="14">
        <v>0.86460000000000004</v>
      </c>
      <c r="Y718" s="9">
        <v>32</v>
      </c>
      <c r="Z718" s="9">
        <v>30</v>
      </c>
      <c r="AA718" s="9">
        <v>29</v>
      </c>
      <c r="AB718" s="9">
        <v>31</v>
      </c>
      <c r="AC718" s="9">
        <v>27</v>
      </c>
      <c r="AD718" s="9">
        <v>26</v>
      </c>
      <c r="AE718" s="9" t="s">
        <v>1330</v>
      </c>
      <c r="AF718" s="26"/>
      <c r="AG718" s="56">
        <v>25.938400000000001</v>
      </c>
      <c r="AH718" s="9">
        <v>-80.267799999999994</v>
      </c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  <c r="AU718" s="88"/>
      <c r="AV718" s="88"/>
      <c r="AW718" s="88"/>
      <c r="AX718" s="88"/>
      <c r="AY718" s="88"/>
      <c r="AZ718" s="88"/>
      <c r="BA718" s="88"/>
      <c r="BB718" s="88"/>
      <c r="BC718" s="88"/>
      <c r="BD718" s="88"/>
      <c r="BE718" s="88"/>
      <c r="BF718" s="88"/>
      <c r="BG718" s="88"/>
    </row>
    <row r="719" spans="1:59" x14ac:dyDescent="0.25">
      <c r="A719" s="25">
        <v>238</v>
      </c>
      <c r="B719" s="9" t="s">
        <v>1247</v>
      </c>
      <c r="C719" s="9" t="s">
        <v>3203</v>
      </c>
      <c r="D719" s="9" t="s">
        <v>2282</v>
      </c>
      <c r="E719" s="9" t="s">
        <v>1333</v>
      </c>
      <c r="F719" s="14" t="s">
        <v>2752</v>
      </c>
      <c r="G719" s="9" t="s">
        <v>10</v>
      </c>
      <c r="H719" s="9" t="s">
        <v>37</v>
      </c>
      <c r="I719" s="9">
        <v>1</v>
      </c>
      <c r="J719" s="9">
        <v>176</v>
      </c>
      <c r="K719" s="9">
        <f t="shared" si="56"/>
        <v>1056</v>
      </c>
      <c r="L719" s="9">
        <f t="shared" si="57"/>
        <v>1050</v>
      </c>
      <c r="M719" s="48">
        <v>0.99431818181818177</v>
      </c>
      <c r="N719" s="9">
        <v>0</v>
      </c>
      <c r="O719" s="9">
        <v>176</v>
      </c>
      <c r="P719" s="9"/>
      <c r="Q719" s="9">
        <v>176</v>
      </c>
      <c r="R719" s="9"/>
      <c r="S719" s="9"/>
      <c r="T719" s="9"/>
      <c r="U719" s="55"/>
      <c r="V719" s="131">
        <f t="shared" si="55"/>
        <v>0.99431818181818177</v>
      </c>
      <c r="W719" s="125">
        <v>0.99719999999999998</v>
      </c>
      <c r="X719" s="14">
        <v>0.96399999999999997</v>
      </c>
      <c r="Y719" s="9">
        <v>176</v>
      </c>
      <c r="Z719" s="9">
        <v>175</v>
      </c>
      <c r="AA719" s="9">
        <v>175</v>
      </c>
      <c r="AB719" s="9">
        <v>175</v>
      </c>
      <c r="AC719" s="9">
        <v>173</v>
      </c>
      <c r="AD719" s="9">
        <v>176</v>
      </c>
      <c r="AE719" s="9" t="s">
        <v>317</v>
      </c>
      <c r="AF719" s="26"/>
      <c r="AG719" s="56">
        <v>25.940100000000001</v>
      </c>
      <c r="AH719" s="9">
        <v>-80.263599999999997</v>
      </c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  <c r="AU719" s="88"/>
      <c r="AV719" s="88"/>
      <c r="AW719" s="88"/>
      <c r="AX719" s="88"/>
      <c r="AY719" s="88"/>
      <c r="AZ719" s="88"/>
      <c r="BA719" s="88"/>
      <c r="BB719" s="88"/>
      <c r="BC719" s="88"/>
      <c r="BD719" s="88"/>
      <c r="BE719" s="88"/>
      <c r="BF719" s="88"/>
      <c r="BG719" s="88"/>
    </row>
    <row r="720" spans="1:59" x14ac:dyDescent="0.25">
      <c r="A720" s="25">
        <v>245</v>
      </c>
      <c r="B720" s="9" t="s">
        <v>1247</v>
      </c>
      <c r="C720" s="9" t="s">
        <v>3203</v>
      </c>
      <c r="D720" s="9" t="s">
        <v>2282</v>
      </c>
      <c r="E720" s="9" t="s">
        <v>1334</v>
      </c>
      <c r="F720" s="14" t="s">
        <v>2652</v>
      </c>
      <c r="G720" s="9" t="s">
        <v>10</v>
      </c>
      <c r="H720" s="9" t="s">
        <v>37</v>
      </c>
      <c r="I720" s="9">
        <v>1</v>
      </c>
      <c r="J720" s="9">
        <v>321</v>
      </c>
      <c r="K720" s="9">
        <f t="shared" si="56"/>
        <v>1926</v>
      </c>
      <c r="L720" s="9">
        <f t="shared" si="57"/>
        <v>1888</v>
      </c>
      <c r="M720" s="48">
        <v>0.98026998961578404</v>
      </c>
      <c r="N720" s="9">
        <v>0</v>
      </c>
      <c r="O720" s="9">
        <v>321</v>
      </c>
      <c r="P720" s="9"/>
      <c r="Q720" s="9">
        <v>321</v>
      </c>
      <c r="R720" s="9"/>
      <c r="S720" s="9"/>
      <c r="T720" s="9"/>
      <c r="U720" s="55"/>
      <c r="V720" s="131">
        <f t="shared" si="55"/>
        <v>0.98026998961578404</v>
      </c>
      <c r="W720" s="125">
        <v>0.97719999999999996</v>
      </c>
      <c r="X720" s="14">
        <v>0.97460000000000002</v>
      </c>
      <c r="Y720" s="9">
        <v>316</v>
      </c>
      <c r="Z720" s="9">
        <v>313</v>
      </c>
      <c r="AA720" s="9">
        <v>314</v>
      </c>
      <c r="AB720" s="9">
        <v>313</v>
      </c>
      <c r="AC720" s="9">
        <v>316</v>
      </c>
      <c r="AD720" s="9">
        <v>316</v>
      </c>
      <c r="AE720" s="9" t="s">
        <v>219</v>
      </c>
      <c r="AF720" s="26"/>
      <c r="AG720" s="56">
        <v>25.945799999999998</v>
      </c>
      <c r="AH720" s="9">
        <v>-80.245699999999999</v>
      </c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  <c r="AU720" s="88"/>
      <c r="AV720" s="88"/>
      <c r="AW720" s="88"/>
      <c r="AX720" s="88"/>
      <c r="AY720" s="88"/>
      <c r="AZ720" s="88"/>
      <c r="BA720" s="88"/>
      <c r="BB720" s="88"/>
      <c r="BC720" s="88"/>
      <c r="BD720" s="88"/>
      <c r="BE720" s="88"/>
      <c r="BF720" s="88"/>
      <c r="BG720" s="88"/>
    </row>
    <row r="721" spans="1:59" x14ac:dyDescent="0.25">
      <c r="A721" s="25">
        <v>2095</v>
      </c>
      <c r="B721" s="9" t="s">
        <v>1247</v>
      </c>
      <c r="C721" s="9" t="s">
        <v>3203</v>
      </c>
      <c r="D721" s="9" t="s">
        <v>2282</v>
      </c>
      <c r="E721" s="9" t="s">
        <v>1341</v>
      </c>
      <c r="F721" s="14" t="s">
        <v>2667</v>
      </c>
      <c r="G721" s="9" t="s">
        <v>10</v>
      </c>
      <c r="H721" s="9" t="s">
        <v>37</v>
      </c>
      <c r="I721" s="9">
        <v>1</v>
      </c>
      <c r="J721" s="9">
        <v>124</v>
      </c>
      <c r="K721" s="9">
        <f t="shared" si="56"/>
        <v>744</v>
      </c>
      <c r="L721" s="9">
        <f t="shared" si="57"/>
        <v>737</v>
      </c>
      <c r="M721" s="48">
        <v>0.99059139784946237</v>
      </c>
      <c r="N721" s="9">
        <v>0</v>
      </c>
      <c r="O721" s="9">
        <v>124</v>
      </c>
      <c r="P721" s="9"/>
      <c r="Q721" s="9">
        <v>124</v>
      </c>
      <c r="R721" s="9"/>
      <c r="S721" s="9"/>
      <c r="T721" s="9"/>
      <c r="U721" s="55"/>
      <c r="V721" s="131">
        <f t="shared" si="55"/>
        <v>0.99059139784946237</v>
      </c>
      <c r="W721" s="125">
        <v>0.98119999999999996</v>
      </c>
      <c r="X721" s="14">
        <v>0.97450000000000003</v>
      </c>
      <c r="Y721" s="9">
        <v>123</v>
      </c>
      <c r="Z721" s="9">
        <v>123</v>
      </c>
      <c r="AA721" s="9">
        <v>123</v>
      </c>
      <c r="AB721" s="9">
        <v>122</v>
      </c>
      <c r="AC721" s="9">
        <v>124</v>
      </c>
      <c r="AD721" s="9">
        <v>122</v>
      </c>
      <c r="AE721" s="9" t="s">
        <v>172</v>
      </c>
      <c r="AF721" s="26"/>
      <c r="AG721" s="56">
        <v>25.841090999999999</v>
      </c>
      <c r="AH721" s="9">
        <v>-80.202459000000005</v>
      </c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  <c r="AU721" s="88"/>
      <c r="AV721" s="88"/>
      <c r="AW721" s="88"/>
      <c r="AX721" s="88"/>
      <c r="AY721" s="88"/>
      <c r="AZ721" s="88"/>
      <c r="BA721" s="88"/>
      <c r="BB721" s="88"/>
      <c r="BC721" s="88"/>
      <c r="BD721" s="88"/>
      <c r="BE721" s="88"/>
      <c r="BF721" s="88"/>
      <c r="BG721" s="88"/>
    </row>
    <row r="722" spans="1:59" x14ac:dyDescent="0.25">
      <c r="A722" s="25">
        <v>1204</v>
      </c>
      <c r="B722" s="9" t="s">
        <v>1247</v>
      </c>
      <c r="C722" s="9" t="s">
        <v>3203</v>
      </c>
      <c r="D722" s="9" t="s">
        <v>2282</v>
      </c>
      <c r="E722" s="9" t="s">
        <v>1342</v>
      </c>
      <c r="F722" s="14" t="s">
        <v>2650</v>
      </c>
      <c r="G722" s="9" t="s">
        <v>10</v>
      </c>
      <c r="H722" s="9" t="s">
        <v>37</v>
      </c>
      <c r="I722" s="9">
        <v>1</v>
      </c>
      <c r="J722" s="9">
        <v>141</v>
      </c>
      <c r="K722" s="9">
        <f t="shared" si="56"/>
        <v>846</v>
      </c>
      <c r="L722" s="9">
        <f t="shared" si="57"/>
        <v>831</v>
      </c>
      <c r="M722" s="48">
        <v>0.98226950354609932</v>
      </c>
      <c r="N722" s="9">
        <v>0</v>
      </c>
      <c r="O722" s="9">
        <v>141</v>
      </c>
      <c r="P722" s="9"/>
      <c r="Q722" s="9">
        <v>141</v>
      </c>
      <c r="R722" s="9"/>
      <c r="S722" s="9"/>
      <c r="T722" s="9"/>
      <c r="U722" s="55"/>
      <c r="V722" s="131">
        <f t="shared" si="55"/>
        <v>0.98226950354609932</v>
      </c>
      <c r="W722" s="125">
        <v>0.99170000000000003</v>
      </c>
      <c r="X722" s="14">
        <v>0.98109999999999997</v>
      </c>
      <c r="Y722" s="9">
        <v>141</v>
      </c>
      <c r="Z722" s="9">
        <v>136</v>
      </c>
      <c r="AA722" s="9">
        <v>138</v>
      </c>
      <c r="AB722" s="9">
        <v>138</v>
      </c>
      <c r="AC722" s="9">
        <v>139</v>
      </c>
      <c r="AD722" s="9">
        <v>139</v>
      </c>
      <c r="AE722" s="9" t="s">
        <v>231</v>
      </c>
      <c r="AF722" s="26"/>
      <c r="AG722" s="56">
        <v>25.964600000000001</v>
      </c>
      <c r="AH722" s="9">
        <v>-80.235200000000006</v>
      </c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  <c r="AU722" s="88"/>
      <c r="AV722" s="88"/>
      <c r="AW722" s="88"/>
      <c r="AX722" s="88"/>
      <c r="AY722" s="88"/>
      <c r="AZ722" s="88"/>
      <c r="BA722" s="88"/>
      <c r="BB722" s="88"/>
      <c r="BC722" s="88"/>
      <c r="BD722" s="88"/>
      <c r="BE722" s="88"/>
      <c r="BF722" s="88"/>
      <c r="BG722" s="88"/>
    </row>
    <row r="723" spans="1:59" x14ac:dyDescent="0.25">
      <c r="A723" s="25">
        <v>1925</v>
      </c>
      <c r="B723" s="9" t="s">
        <v>1247</v>
      </c>
      <c r="C723" s="9" t="s">
        <v>3203</v>
      </c>
      <c r="D723" s="9" t="s">
        <v>2282</v>
      </c>
      <c r="E723" s="9" t="s">
        <v>1344</v>
      </c>
      <c r="F723" s="14" t="s">
        <v>3047</v>
      </c>
      <c r="G723" s="9" t="s">
        <v>10</v>
      </c>
      <c r="H723" s="9" t="s">
        <v>37</v>
      </c>
      <c r="I723" s="9">
        <v>1</v>
      </c>
      <c r="J723" s="9">
        <v>96</v>
      </c>
      <c r="K723" s="9">
        <f t="shared" si="56"/>
        <v>576</v>
      </c>
      <c r="L723" s="9">
        <f t="shared" si="57"/>
        <v>563</v>
      </c>
      <c r="M723" s="48">
        <v>0.97743055555555558</v>
      </c>
      <c r="N723" s="9">
        <v>0</v>
      </c>
      <c r="O723" s="9">
        <v>96</v>
      </c>
      <c r="P723" s="9"/>
      <c r="Q723" s="9">
        <v>96</v>
      </c>
      <c r="R723" s="9"/>
      <c r="S723" s="9"/>
      <c r="T723" s="9"/>
      <c r="U723" s="55"/>
      <c r="V723" s="131">
        <f t="shared" si="55"/>
        <v>0.97743055555555558</v>
      </c>
      <c r="W723" s="125">
        <v>0.97399999999999998</v>
      </c>
      <c r="X723" s="14">
        <v>0.98260000000000003</v>
      </c>
      <c r="Y723" s="9">
        <v>95</v>
      </c>
      <c r="Z723" s="9">
        <v>92</v>
      </c>
      <c r="AA723" s="9">
        <v>94</v>
      </c>
      <c r="AB723" s="9">
        <v>94</v>
      </c>
      <c r="AC723" s="9">
        <v>94</v>
      </c>
      <c r="AD723" s="9">
        <v>94</v>
      </c>
      <c r="AE723" s="9" t="s">
        <v>317</v>
      </c>
      <c r="AF723" s="26"/>
      <c r="AG723" s="56">
        <v>25.822666999999999</v>
      </c>
      <c r="AH723" s="9">
        <v>-80.242361000000002</v>
      </c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  <c r="AU723" s="88"/>
      <c r="AV723" s="88"/>
      <c r="AW723" s="88"/>
      <c r="AX723" s="88"/>
      <c r="AY723" s="88"/>
      <c r="AZ723" s="88"/>
      <c r="BA723" s="88"/>
      <c r="BB723" s="88"/>
      <c r="BC723" s="88"/>
      <c r="BD723" s="88"/>
      <c r="BE723" s="88"/>
      <c r="BF723" s="88"/>
      <c r="BG723" s="88"/>
    </row>
    <row r="724" spans="1:59" x14ac:dyDescent="0.25">
      <c r="A724" s="25">
        <v>2717</v>
      </c>
      <c r="B724" s="9" t="s">
        <v>1247</v>
      </c>
      <c r="C724" s="9" t="s">
        <v>3203</v>
      </c>
      <c r="D724" s="9" t="s">
        <v>2282</v>
      </c>
      <c r="E724" s="9" t="s">
        <v>1349</v>
      </c>
      <c r="F724" s="14" t="s">
        <v>2892</v>
      </c>
      <c r="G724" s="9" t="s">
        <v>10</v>
      </c>
      <c r="H724" s="9" t="s">
        <v>37</v>
      </c>
      <c r="I724" s="9">
        <v>1</v>
      </c>
      <c r="J724" s="9">
        <v>150</v>
      </c>
      <c r="K724" s="9">
        <f t="shared" si="56"/>
        <v>900</v>
      </c>
      <c r="L724" s="9">
        <f t="shared" si="57"/>
        <v>897</v>
      </c>
      <c r="M724" s="48">
        <v>0.9966666666666667</v>
      </c>
      <c r="N724" s="9">
        <v>0</v>
      </c>
      <c r="O724" s="9">
        <v>149</v>
      </c>
      <c r="P724" s="9"/>
      <c r="Q724" s="9">
        <v>149</v>
      </c>
      <c r="R724" s="9"/>
      <c r="S724" s="9"/>
      <c r="T724" s="9"/>
      <c r="U724" s="55"/>
      <c r="V724" s="131">
        <f t="shared" si="55"/>
        <v>0.9966666666666667</v>
      </c>
      <c r="W724" s="125">
        <v>0.98109999999999997</v>
      </c>
      <c r="X724" s="14">
        <v>0.91439999999999999</v>
      </c>
      <c r="Y724" s="9">
        <v>150</v>
      </c>
      <c r="Z724" s="9">
        <v>148</v>
      </c>
      <c r="AA724" s="9">
        <v>149</v>
      </c>
      <c r="AB724" s="9">
        <v>150</v>
      </c>
      <c r="AC724" s="9">
        <v>150</v>
      </c>
      <c r="AD724" s="9">
        <v>150</v>
      </c>
      <c r="AE724" s="9" t="s">
        <v>284</v>
      </c>
      <c r="AF724" s="26">
        <v>149</v>
      </c>
      <c r="AG724" s="56">
        <v>25.940628</v>
      </c>
      <c r="AH724" s="9">
        <v>-80.276077000000001</v>
      </c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  <c r="AU724" s="88"/>
      <c r="AV724" s="88"/>
      <c r="AW724" s="88"/>
      <c r="AX724" s="88"/>
      <c r="AY724" s="88"/>
      <c r="AZ724" s="88"/>
      <c r="BA724" s="88"/>
      <c r="BB724" s="88"/>
      <c r="BC724" s="88"/>
      <c r="BD724" s="88"/>
      <c r="BE724" s="88"/>
      <c r="BF724" s="88"/>
      <c r="BG724" s="88"/>
    </row>
    <row r="725" spans="1:59" x14ac:dyDescent="0.25">
      <c r="A725" s="25">
        <v>284</v>
      </c>
      <c r="B725" s="9" t="s">
        <v>1247</v>
      </c>
      <c r="C725" s="9" t="s">
        <v>3203</v>
      </c>
      <c r="D725" s="9" t="s">
        <v>2282</v>
      </c>
      <c r="E725" s="9" t="s">
        <v>1350</v>
      </c>
      <c r="F725" s="14" t="s">
        <v>2828</v>
      </c>
      <c r="G725" s="9" t="s">
        <v>10</v>
      </c>
      <c r="H725" s="9" t="s">
        <v>37</v>
      </c>
      <c r="I725" s="9">
        <v>1</v>
      </c>
      <c r="J725" s="9">
        <v>228</v>
      </c>
      <c r="K725" s="9">
        <f t="shared" si="56"/>
        <v>1368</v>
      </c>
      <c r="L725" s="9">
        <f t="shared" si="57"/>
        <v>1360</v>
      </c>
      <c r="M725" s="48">
        <v>0.99415204678362568</v>
      </c>
      <c r="N725" s="9">
        <v>0</v>
      </c>
      <c r="O725" s="9">
        <v>228</v>
      </c>
      <c r="P725" s="9"/>
      <c r="Q725" s="9">
        <v>228</v>
      </c>
      <c r="R725" s="9"/>
      <c r="S725" s="9"/>
      <c r="T725" s="9"/>
      <c r="U725" s="55"/>
      <c r="V725" s="131">
        <f t="shared" si="55"/>
        <v>0.99415204678362568</v>
      </c>
      <c r="W725" s="125">
        <v>0.99339999999999995</v>
      </c>
      <c r="X725" s="14">
        <v>0.99780000000000002</v>
      </c>
      <c r="Y725" s="9">
        <v>226</v>
      </c>
      <c r="Z725" s="9">
        <v>227</v>
      </c>
      <c r="AA725" s="9">
        <v>226</v>
      </c>
      <c r="AB725" s="9">
        <v>228</v>
      </c>
      <c r="AC725" s="9">
        <v>227</v>
      </c>
      <c r="AD725" s="9">
        <v>226</v>
      </c>
      <c r="AE725" s="9" t="s">
        <v>1338</v>
      </c>
      <c r="AF725" s="26"/>
      <c r="AG725" s="56">
        <v>25.5685</v>
      </c>
      <c r="AH725" s="9">
        <v>-80.372299999999996</v>
      </c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  <c r="AU725" s="88"/>
      <c r="AV725" s="88"/>
      <c r="AW725" s="88"/>
      <c r="AX725" s="88"/>
      <c r="AY725" s="88"/>
      <c r="AZ725" s="88"/>
      <c r="BA725" s="88"/>
      <c r="BB725" s="88"/>
      <c r="BC725" s="88"/>
      <c r="BD725" s="88"/>
      <c r="BE725" s="88"/>
      <c r="BF725" s="88"/>
      <c r="BG725" s="88"/>
    </row>
    <row r="726" spans="1:59" ht="12.6" customHeight="1" x14ac:dyDescent="0.25">
      <c r="A726" s="25">
        <v>286</v>
      </c>
      <c r="B726" s="9" t="s">
        <v>1247</v>
      </c>
      <c r="C726" s="9" t="s">
        <v>3203</v>
      </c>
      <c r="D726" s="9" t="s">
        <v>2282</v>
      </c>
      <c r="E726" s="9" t="s">
        <v>1352</v>
      </c>
      <c r="F726" s="14" t="s">
        <v>3026</v>
      </c>
      <c r="G726" s="9" t="s">
        <v>10</v>
      </c>
      <c r="H726" s="9" t="s">
        <v>37</v>
      </c>
      <c r="I726" s="9">
        <v>1</v>
      </c>
      <c r="J726" s="9">
        <v>328</v>
      </c>
      <c r="K726" s="9">
        <f t="shared" si="56"/>
        <v>1968</v>
      </c>
      <c r="L726" s="9">
        <f t="shared" si="57"/>
        <v>1668</v>
      </c>
      <c r="M726" s="48">
        <v>0.84756097560975607</v>
      </c>
      <c r="N726" s="9">
        <v>0</v>
      </c>
      <c r="O726" s="9">
        <v>328</v>
      </c>
      <c r="P726" s="9"/>
      <c r="Q726" s="9">
        <v>328</v>
      </c>
      <c r="R726" s="9"/>
      <c r="S726" s="9"/>
      <c r="T726" s="9"/>
      <c r="U726" s="55"/>
      <c r="V726" s="131">
        <f t="shared" si="55"/>
        <v>0.84756097560975607</v>
      </c>
      <c r="W726" s="125">
        <v>0.90900000000000003</v>
      </c>
      <c r="X726" s="14">
        <v>0.99139999999999995</v>
      </c>
      <c r="Y726" s="9">
        <v>298</v>
      </c>
      <c r="Z726" s="9">
        <v>297</v>
      </c>
      <c r="AA726" s="9">
        <v>297</v>
      </c>
      <c r="AB726" s="9">
        <v>294</v>
      </c>
      <c r="AC726" s="9">
        <v>239</v>
      </c>
      <c r="AD726" s="9">
        <v>243</v>
      </c>
      <c r="AE726" s="9" t="s">
        <v>123</v>
      </c>
      <c r="AF726" s="26">
        <v>328</v>
      </c>
      <c r="AG726" s="56">
        <v>25.893999999999998</v>
      </c>
      <c r="AH726" s="9">
        <v>-80.252700000000004</v>
      </c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  <c r="AU726" s="88"/>
      <c r="AV726" s="88"/>
      <c r="AW726" s="88"/>
      <c r="AX726" s="88"/>
      <c r="AY726" s="88"/>
      <c r="AZ726" s="88"/>
      <c r="BA726" s="88"/>
      <c r="BB726" s="88"/>
      <c r="BC726" s="88"/>
      <c r="BD726" s="88"/>
      <c r="BE726" s="88"/>
      <c r="BF726" s="88"/>
      <c r="BG726" s="88"/>
    </row>
    <row r="727" spans="1:59" x14ac:dyDescent="0.25">
      <c r="A727" s="25">
        <v>2399</v>
      </c>
      <c r="B727" s="9" t="s">
        <v>1247</v>
      </c>
      <c r="C727" s="9" t="s">
        <v>3203</v>
      </c>
      <c r="D727" s="9" t="s">
        <v>2282</v>
      </c>
      <c r="E727" s="9" t="s">
        <v>1354</v>
      </c>
      <c r="F727" s="14" t="s">
        <v>2935</v>
      </c>
      <c r="G727" s="9" t="s">
        <v>10</v>
      </c>
      <c r="H727" s="9" t="s">
        <v>37</v>
      </c>
      <c r="I727" s="9">
        <v>1</v>
      </c>
      <c r="J727" s="9">
        <v>72</v>
      </c>
      <c r="K727" s="9">
        <f t="shared" si="56"/>
        <v>432</v>
      </c>
      <c r="L727" s="9">
        <f t="shared" si="57"/>
        <v>430</v>
      </c>
      <c r="M727" s="48">
        <v>0.99537037037037035</v>
      </c>
      <c r="N727" s="9">
        <v>0</v>
      </c>
      <c r="O727" s="9">
        <v>72</v>
      </c>
      <c r="P727" s="9"/>
      <c r="Q727" s="9">
        <v>72</v>
      </c>
      <c r="R727" s="9"/>
      <c r="S727" s="9"/>
      <c r="T727" s="9"/>
      <c r="U727" s="55"/>
      <c r="V727" s="131">
        <f t="shared" si="55"/>
        <v>0.99537037037037035</v>
      </c>
      <c r="W727" s="125">
        <v>0.98609999999999998</v>
      </c>
      <c r="X727" s="14">
        <v>0.98839999999999995</v>
      </c>
      <c r="Y727" s="9">
        <v>72</v>
      </c>
      <c r="Z727" s="9">
        <v>71</v>
      </c>
      <c r="AA727" s="9">
        <v>71</v>
      </c>
      <c r="AB727" s="9">
        <v>72</v>
      </c>
      <c r="AC727" s="9">
        <v>72</v>
      </c>
      <c r="AD727" s="9">
        <v>72</v>
      </c>
      <c r="AE727" s="9" t="s">
        <v>1255</v>
      </c>
      <c r="AF727" s="26"/>
      <c r="AG727" s="56">
        <v>25.8949</v>
      </c>
      <c r="AH727" s="9">
        <v>-80.252700000000004</v>
      </c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  <c r="AU727" s="88"/>
      <c r="AV727" s="88"/>
      <c r="AW727" s="88"/>
      <c r="AX727" s="88"/>
      <c r="AY727" s="88"/>
      <c r="AZ727" s="88"/>
      <c r="BA727" s="88"/>
      <c r="BB727" s="88"/>
      <c r="BC727" s="88"/>
      <c r="BD727" s="88"/>
      <c r="BE727" s="88"/>
      <c r="BF727" s="88"/>
      <c r="BG727" s="88"/>
    </row>
    <row r="728" spans="1:59" x14ac:dyDescent="0.25">
      <c r="A728" s="25">
        <v>293</v>
      </c>
      <c r="B728" s="9" t="s">
        <v>1247</v>
      </c>
      <c r="C728" s="9" t="s">
        <v>3203</v>
      </c>
      <c r="D728" s="9" t="s">
        <v>2282</v>
      </c>
      <c r="E728" s="9" t="s">
        <v>1357</v>
      </c>
      <c r="F728" s="14" t="s">
        <v>3059</v>
      </c>
      <c r="G728" s="9" t="s">
        <v>10</v>
      </c>
      <c r="H728" s="9" t="s">
        <v>37</v>
      </c>
      <c r="I728" s="9">
        <v>1</v>
      </c>
      <c r="J728" s="9">
        <v>280</v>
      </c>
      <c r="K728" s="9">
        <f t="shared" si="56"/>
        <v>1680</v>
      </c>
      <c r="L728" s="9">
        <f t="shared" si="57"/>
        <v>1619</v>
      </c>
      <c r="M728" s="48">
        <v>0.96369047619047621</v>
      </c>
      <c r="N728" s="9">
        <v>0</v>
      </c>
      <c r="O728" s="9">
        <v>280</v>
      </c>
      <c r="P728" s="9"/>
      <c r="Q728" s="9">
        <v>280</v>
      </c>
      <c r="R728" s="9"/>
      <c r="S728" s="9"/>
      <c r="T728" s="9"/>
      <c r="U728" s="55"/>
      <c r="V728" s="131">
        <f t="shared" si="55"/>
        <v>0.96369047619047621</v>
      </c>
      <c r="W728" s="125">
        <v>0.98040000000000005</v>
      </c>
      <c r="X728" s="14">
        <v>0.98570000000000002</v>
      </c>
      <c r="Y728" s="9">
        <v>266</v>
      </c>
      <c r="Z728" s="9">
        <v>271</v>
      </c>
      <c r="AA728" s="9">
        <v>273</v>
      </c>
      <c r="AB728" s="9">
        <v>268</v>
      </c>
      <c r="AC728" s="9">
        <v>275</v>
      </c>
      <c r="AD728" s="9">
        <v>266</v>
      </c>
      <c r="AE728" s="9" t="s">
        <v>219</v>
      </c>
      <c r="AF728" s="26"/>
      <c r="AG728" s="56">
        <v>25.917300000000001</v>
      </c>
      <c r="AH728" s="9">
        <v>-80.218999999999994</v>
      </c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  <c r="AU728" s="88"/>
      <c r="AV728" s="88"/>
      <c r="AW728" s="88"/>
      <c r="AX728" s="88"/>
      <c r="AY728" s="88"/>
      <c r="AZ728" s="88"/>
      <c r="BA728" s="88"/>
      <c r="BB728" s="88"/>
      <c r="BC728" s="88"/>
      <c r="BD728" s="88"/>
      <c r="BE728" s="88"/>
      <c r="BF728" s="88"/>
      <c r="BG728" s="88"/>
    </row>
    <row r="729" spans="1:59" x14ac:dyDescent="0.25">
      <c r="A729" s="25">
        <v>308</v>
      </c>
      <c r="B729" s="9" t="s">
        <v>1247</v>
      </c>
      <c r="C729" s="9" t="s">
        <v>3203</v>
      </c>
      <c r="D729" s="9" t="s">
        <v>2282</v>
      </c>
      <c r="E729" s="9" t="s">
        <v>1361</v>
      </c>
      <c r="F729" s="14" t="s">
        <v>2681</v>
      </c>
      <c r="G729" s="9" t="s">
        <v>10</v>
      </c>
      <c r="H729" s="9" t="s">
        <v>37</v>
      </c>
      <c r="I729" s="9">
        <v>1</v>
      </c>
      <c r="J729" s="9">
        <v>94</v>
      </c>
      <c r="K729" s="9">
        <f t="shared" si="56"/>
        <v>564</v>
      </c>
      <c r="L729" s="9">
        <f t="shared" si="57"/>
        <v>551</v>
      </c>
      <c r="M729" s="48">
        <v>0.97695035460992907</v>
      </c>
      <c r="N729" s="9">
        <v>0</v>
      </c>
      <c r="O729" s="9">
        <v>94</v>
      </c>
      <c r="P729" s="9"/>
      <c r="Q729" s="9">
        <v>94</v>
      </c>
      <c r="R729" s="9"/>
      <c r="S729" s="9"/>
      <c r="T729" s="9"/>
      <c r="U729" s="55"/>
      <c r="V729" s="131">
        <f t="shared" si="55"/>
        <v>0.97695035460992907</v>
      </c>
      <c r="W729" s="125">
        <v>0.98399999999999999</v>
      </c>
      <c r="X729" s="14">
        <v>0.97699999999999998</v>
      </c>
      <c r="Y729" s="9">
        <v>93</v>
      </c>
      <c r="Z729" s="9">
        <v>93</v>
      </c>
      <c r="AA729" s="9">
        <v>92</v>
      </c>
      <c r="AB729" s="9">
        <v>92</v>
      </c>
      <c r="AC729" s="9">
        <v>90</v>
      </c>
      <c r="AD729" s="9">
        <v>91</v>
      </c>
      <c r="AE729" s="9" t="s">
        <v>1362</v>
      </c>
      <c r="AF729" s="26"/>
      <c r="AG729" s="56">
        <v>25.938199999999998</v>
      </c>
      <c r="AH729" s="9">
        <v>-80.311999999999998</v>
      </c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  <c r="AU729" s="88"/>
      <c r="AV729" s="88"/>
      <c r="AW729" s="88"/>
      <c r="AX729" s="88"/>
      <c r="AY729" s="88"/>
      <c r="AZ729" s="88"/>
      <c r="BA729" s="88"/>
      <c r="BB729" s="88"/>
      <c r="BC729" s="88"/>
      <c r="BD729" s="88"/>
      <c r="BE729" s="88"/>
      <c r="BF729" s="88"/>
      <c r="BG729" s="88"/>
    </row>
    <row r="730" spans="1:59" x14ac:dyDescent="0.25">
      <c r="A730" s="25">
        <v>2605</v>
      </c>
      <c r="B730" s="9" t="s">
        <v>1247</v>
      </c>
      <c r="C730" s="9" t="s">
        <v>3203</v>
      </c>
      <c r="D730" s="9" t="s">
        <v>2282</v>
      </c>
      <c r="E730" s="9" t="s">
        <v>1365</v>
      </c>
      <c r="F730" s="14" t="s">
        <v>2711</v>
      </c>
      <c r="G730" s="9" t="s">
        <v>10</v>
      </c>
      <c r="H730" s="9" t="s">
        <v>37</v>
      </c>
      <c r="I730" s="9">
        <v>1</v>
      </c>
      <c r="J730" s="9">
        <v>100</v>
      </c>
      <c r="K730" s="9">
        <f t="shared" si="56"/>
        <v>600</v>
      </c>
      <c r="L730" s="9">
        <f t="shared" si="57"/>
        <v>594</v>
      </c>
      <c r="M730" s="48">
        <v>0.99</v>
      </c>
      <c r="N730" s="9">
        <v>0</v>
      </c>
      <c r="O730" s="9">
        <v>100</v>
      </c>
      <c r="P730" s="9"/>
      <c r="Q730" s="9">
        <v>100</v>
      </c>
      <c r="R730" s="9"/>
      <c r="S730" s="9"/>
      <c r="T730" s="9"/>
      <c r="U730" s="55"/>
      <c r="V730" s="131">
        <f t="shared" si="55"/>
        <v>0.99</v>
      </c>
      <c r="W730" s="125">
        <v>0.99</v>
      </c>
      <c r="X730" s="14">
        <v>0.99329999999999996</v>
      </c>
      <c r="Y730" s="9">
        <v>100</v>
      </c>
      <c r="Z730" s="9">
        <v>99</v>
      </c>
      <c r="AA730" s="9">
        <v>100</v>
      </c>
      <c r="AB730" s="9">
        <v>99</v>
      </c>
      <c r="AC730" s="9">
        <v>97</v>
      </c>
      <c r="AD730" s="9">
        <v>99</v>
      </c>
      <c r="AE730" s="9" t="s">
        <v>1298</v>
      </c>
      <c r="AF730" s="26"/>
      <c r="AG730" s="56">
        <v>25.814243999999999</v>
      </c>
      <c r="AH730" s="9">
        <v>-80.242446999999999</v>
      </c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  <c r="AU730" s="88"/>
      <c r="AV730" s="88"/>
      <c r="AW730" s="88"/>
      <c r="AX730" s="88"/>
      <c r="AY730" s="88"/>
      <c r="AZ730" s="88"/>
      <c r="BA730" s="88"/>
      <c r="BB730" s="88"/>
      <c r="BC730" s="88"/>
      <c r="BD730" s="88"/>
      <c r="BE730" s="88"/>
      <c r="BF730" s="88"/>
      <c r="BG730" s="88"/>
    </row>
    <row r="731" spans="1:59" x14ac:dyDescent="0.25">
      <c r="A731" s="25">
        <v>331</v>
      </c>
      <c r="B731" s="9" t="s">
        <v>1247</v>
      </c>
      <c r="C731" s="9" t="s">
        <v>3203</v>
      </c>
      <c r="D731" s="9" t="s">
        <v>2282</v>
      </c>
      <c r="E731" s="9" t="s">
        <v>1366</v>
      </c>
      <c r="F731" s="14" t="s">
        <v>2669</v>
      </c>
      <c r="G731" s="9" t="s">
        <v>10</v>
      </c>
      <c r="H731" s="9" t="s">
        <v>37</v>
      </c>
      <c r="I731" s="9">
        <v>1</v>
      </c>
      <c r="J731" s="9">
        <v>200</v>
      </c>
      <c r="K731" s="9">
        <f t="shared" si="56"/>
        <v>1200</v>
      </c>
      <c r="L731" s="9">
        <f t="shared" si="57"/>
        <v>1193</v>
      </c>
      <c r="M731" s="48">
        <v>0.99416666666666664</v>
      </c>
      <c r="N731" s="9">
        <v>0</v>
      </c>
      <c r="O731" s="9">
        <v>200</v>
      </c>
      <c r="P731" s="9"/>
      <c r="Q731" s="9">
        <v>200</v>
      </c>
      <c r="R731" s="9"/>
      <c r="S731" s="9"/>
      <c r="T731" s="9"/>
      <c r="U731" s="55"/>
      <c r="V731" s="131">
        <f t="shared" si="55"/>
        <v>0.99416666666666664</v>
      </c>
      <c r="W731" s="125">
        <v>0.99</v>
      </c>
      <c r="X731" s="14">
        <v>0.98329999999999995</v>
      </c>
      <c r="Y731" s="9">
        <v>200</v>
      </c>
      <c r="Z731" s="9">
        <v>199</v>
      </c>
      <c r="AA731" s="9">
        <v>198</v>
      </c>
      <c r="AB731" s="9">
        <v>200</v>
      </c>
      <c r="AC731" s="9">
        <v>199</v>
      </c>
      <c r="AD731" s="9">
        <v>197</v>
      </c>
      <c r="AE731" s="9" t="s">
        <v>415</v>
      </c>
      <c r="AF731" s="26"/>
      <c r="AG731" s="56">
        <v>25.557700000000001</v>
      </c>
      <c r="AH731" s="9">
        <v>-80.364099999999993</v>
      </c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  <c r="AU731" s="88"/>
      <c r="AV731" s="88"/>
      <c r="AW731" s="88"/>
      <c r="AX731" s="88"/>
      <c r="AY731" s="88"/>
      <c r="AZ731" s="88"/>
      <c r="BA731" s="88"/>
      <c r="BB731" s="88"/>
      <c r="BC731" s="88"/>
      <c r="BD731" s="88"/>
      <c r="BE731" s="88"/>
      <c r="BF731" s="88"/>
      <c r="BG731" s="88"/>
    </row>
    <row r="732" spans="1:59" x14ac:dyDescent="0.25">
      <c r="A732" s="25">
        <v>334</v>
      </c>
      <c r="B732" s="9" t="s">
        <v>1247</v>
      </c>
      <c r="C732" s="9" t="s">
        <v>3203</v>
      </c>
      <c r="D732" s="9" t="s">
        <v>2282</v>
      </c>
      <c r="E732" s="9" t="s">
        <v>1367</v>
      </c>
      <c r="F732" s="14" t="s">
        <v>2649</v>
      </c>
      <c r="G732" s="9" t="s">
        <v>10</v>
      </c>
      <c r="H732" s="9" t="s">
        <v>37</v>
      </c>
      <c r="I732" s="9">
        <v>1</v>
      </c>
      <c r="J732" s="9">
        <v>56</v>
      </c>
      <c r="K732" s="9">
        <f t="shared" si="56"/>
        <v>336</v>
      </c>
      <c r="L732" s="9">
        <f t="shared" si="57"/>
        <v>334</v>
      </c>
      <c r="M732" s="48">
        <v>0.99404761904761907</v>
      </c>
      <c r="N732" s="9">
        <v>0</v>
      </c>
      <c r="O732" s="9">
        <v>56</v>
      </c>
      <c r="P732" s="9"/>
      <c r="Q732" s="9">
        <v>56</v>
      </c>
      <c r="R732" s="9"/>
      <c r="S732" s="9"/>
      <c r="T732" s="9"/>
      <c r="U732" s="55"/>
      <c r="V732" s="131">
        <f t="shared" si="55"/>
        <v>0.99404761904761907</v>
      </c>
      <c r="W732" s="125">
        <v>0.98209999999999997</v>
      </c>
      <c r="X732" s="14">
        <v>0.98570000000000002</v>
      </c>
      <c r="Y732" s="9">
        <v>54</v>
      </c>
      <c r="Z732" s="9">
        <v>56</v>
      </c>
      <c r="AA732" s="9">
        <v>56</v>
      </c>
      <c r="AB732" s="9">
        <v>56</v>
      </c>
      <c r="AC732" s="9">
        <v>56</v>
      </c>
      <c r="AD732" s="9">
        <v>56</v>
      </c>
      <c r="AE732" s="9" t="s">
        <v>1330</v>
      </c>
      <c r="AF732" s="26"/>
      <c r="AG732" s="56">
        <v>25.9315</v>
      </c>
      <c r="AH732" s="9">
        <v>-80.159599999999998</v>
      </c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  <c r="AU732" s="88"/>
      <c r="AV732" s="88"/>
      <c r="AW732" s="88"/>
      <c r="AX732" s="88"/>
      <c r="AY732" s="88"/>
      <c r="AZ732" s="88"/>
      <c r="BA732" s="88"/>
      <c r="BB732" s="88"/>
      <c r="BC732" s="88"/>
      <c r="BD732" s="88"/>
      <c r="BE732" s="88"/>
      <c r="BF732" s="88"/>
      <c r="BG732" s="88"/>
    </row>
    <row r="733" spans="1:59" x14ac:dyDescent="0.25">
      <c r="A733" s="25">
        <v>1173</v>
      </c>
      <c r="B733" s="9" t="s">
        <v>1247</v>
      </c>
      <c r="C733" s="9" t="s">
        <v>3203</v>
      </c>
      <c r="D733" s="9" t="s">
        <v>2282</v>
      </c>
      <c r="E733" s="9" t="s">
        <v>1368</v>
      </c>
      <c r="F733" s="14" t="s">
        <v>2750</v>
      </c>
      <c r="G733" s="9" t="s">
        <v>10</v>
      </c>
      <c r="H733" s="9" t="s">
        <v>37</v>
      </c>
      <c r="I733" s="9">
        <v>1</v>
      </c>
      <c r="J733" s="9">
        <v>212</v>
      </c>
      <c r="K733" s="9">
        <f t="shared" si="56"/>
        <v>1272</v>
      </c>
      <c r="L733" s="9">
        <f t="shared" si="57"/>
        <v>1262</v>
      </c>
      <c r="M733" s="48">
        <v>0.99213836477987416</v>
      </c>
      <c r="N733" s="9">
        <v>0</v>
      </c>
      <c r="O733" s="9">
        <v>212</v>
      </c>
      <c r="P733" s="9"/>
      <c r="Q733" s="9">
        <v>212</v>
      </c>
      <c r="R733" s="9"/>
      <c r="S733" s="9"/>
      <c r="T733" s="9"/>
      <c r="U733" s="55"/>
      <c r="V733" s="131">
        <f t="shared" si="55"/>
        <v>0.99213836477987416</v>
      </c>
      <c r="W733" s="125">
        <v>0.98350000000000004</v>
      </c>
      <c r="X733" s="14">
        <v>0.98270000000000002</v>
      </c>
      <c r="Y733" s="9">
        <v>211</v>
      </c>
      <c r="Z733" s="9">
        <v>212</v>
      </c>
      <c r="AA733" s="9">
        <v>208</v>
      </c>
      <c r="AB733" s="9">
        <v>210</v>
      </c>
      <c r="AC733" s="9">
        <v>211</v>
      </c>
      <c r="AD733" s="9">
        <v>210</v>
      </c>
      <c r="AE733" s="9" t="s">
        <v>219</v>
      </c>
      <c r="AF733" s="26"/>
      <c r="AG733" s="56">
        <v>25.846599999999999</v>
      </c>
      <c r="AH733" s="9">
        <v>-80.219200000000001</v>
      </c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  <c r="AU733" s="88"/>
      <c r="AV733" s="88"/>
      <c r="AW733" s="88"/>
      <c r="AX733" s="88"/>
      <c r="AY733" s="88"/>
      <c r="AZ733" s="88"/>
      <c r="BA733" s="88"/>
      <c r="BB733" s="88"/>
      <c r="BC733" s="88"/>
      <c r="BD733" s="88"/>
      <c r="BE733" s="88"/>
      <c r="BF733" s="88"/>
      <c r="BG733" s="88"/>
    </row>
    <row r="734" spans="1:59" x14ac:dyDescent="0.25">
      <c r="A734" s="25">
        <v>356</v>
      </c>
      <c r="B734" s="9" t="s">
        <v>1247</v>
      </c>
      <c r="C734" s="9" t="s">
        <v>3203</v>
      </c>
      <c r="D734" s="9" t="s">
        <v>2282</v>
      </c>
      <c r="E734" s="9" t="s">
        <v>1369</v>
      </c>
      <c r="F734" s="14" t="s">
        <v>2652</v>
      </c>
      <c r="G734" s="9" t="s">
        <v>10</v>
      </c>
      <c r="H734" s="9" t="s">
        <v>37</v>
      </c>
      <c r="I734" s="9">
        <v>1</v>
      </c>
      <c r="J734" s="9">
        <v>144</v>
      </c>
      <c r="K734" s="9">
        <f t="shared" si="56"/>
        <v>864</v>
      </c>
      <c r="L734" s="9">
        <f t="shared" si="57"/>
        <v>847</v>
      </c>
      <c r="M734" s="48">
        <v>0.98032407407407407</v>
      </c>
      <c r="N734" s="9">
        <v>0</v>
      </c>
      <c r="O734" s="9">
        <v>144</v>
      </c>
      <c r="P734" s="9"/>
      <c r="Q734" s="9">
        <v>144</v>
      </c>
      <c r="R734" s="9"/>
      <c r="S734" s="9"/>
      <c r="T734" s="9"/>
      <c r="U734" s="55"/>
      <c r="V734" s="131">
        <f t="shared" si="55"/>
        <v>0.98032407407407407</v>
      </c>
      <c r="W734" s="125">
        <v>0.99419999999999997</v>
      </c>
      <c r="X734" s="14">
        <v>0.99770000000000003</v>
      </c>
      <c r="Y734" s="9">
        <v>141</v>
      </c>
      <c r="Z734" s="9">
        <v>142</v>
      </c>
      <c r="AA734" s="9">
        <v>142</v>
      </c>
      <c r="AB734" s="9">
        <v>143</v>
      </c>
      <c r="AC734" s="9">
        <v>141</v>
      </c>
      <c r="AD734" s="9">
        <v>138</v>
      </c>
      <c r="AE734" s="9" t="s">
        <v>219</v>
      </c>
      <c r="AF734" s="26"/>
      <c r="AG734" s="56">
        <v>25.917400000000001</v>
      </c>
      <c r="AH734" s="9">
        <v>-80.217299999999994</v>
      </c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  <c r="AU734" s="88"/>
      <c r="AV734" s="88"/>
      <c r="AW734" s="88"/>
      <c r="AX734" s="88"/>
      <c r="AY734" s="88"/>
      <c r="AZ734" s="88"/>
      <c r="BA734" s="88"/>
      <c r="BB734" s="88"/>
      <c r="BC734" s="88"/>
      <c r="BD734" s="88"/>
      <c r="BE734" s="88"/>
      <c r="BF734" s="88"/>
      <c r="BG734" s="88"/>
    </row>
    <row r="735" spans="1:59" x14ac:dyDescent="0.25">
      <c r="A735" s="25">
        <v>358</v>
      </c>
      <c r="B735" s="9" t="s">
        <v>1247</v>
      </c>
      <c r="C735" s="9" t="s">
        <v>3203</v>
      </c>
      <c r="D735" s="9" t="s">
        <v>2282</v>
      </c>
      <c r="E735" s="9" t="s">
        <v>1370</v>
      </c>
      <c r="F735" s="14" t="s">
        <v>2752</v>
      </c>
      <c r="G735" s="9" t="s">
        <v>10</v>
      </c>
      <c r="H735" s="9" t="s">
        <v>37</v>
      </c>
      <c r="I735" s="9">
        <v>1</v>
      </c>
      <c r="J735" s="9">
        <v>222</v>
      </c>
      <c r="K735" s="9">
        <f t="shared" si="56"/>
        <v>1332</v>
      </c>
      <c r="L735" s="9">
        <f t="shared" si="57"/>
        <v>1269</v>
      </c>
      <c r="M735" s="48">
        <v>0.95270270270270274</v>
      </c>
      <c r="N735" s="9">
        <v>0</v>
      </c>
      <c r="O735" s="9">
        <v>222</v>
      </c>
      <c r="P735" s="9"/>
      <c r="Q735" s="9">
        <v>222</v>
      </c>
      <c r="R735" s="9"/>
      <c r="S735" s="9"/>
      <c r="T735" s="9"/>
      <c r="U735" s="55"/>
      <c r="V735" s="131">
        <f t="shared" si="55"/>
        <v>0.95270270270270274</v>
      </c>
      <c r="W735" s="125">
        <v>0.94140000000000001</v>
      </c>
      <c r="X735" s="14">
        <v>0.91590000000000005</v>
      </c>
      <c r="Y735" s="9">
        <v>216</v>
      </c>
      <c r="Z735" s="9">
        <v>213</v>
      </c>
      <c r="AA735" s="9">
        <v>213</v>
      </c>
      <c r="AB735" s="9">
        <v>207</v>
      </c>
      <c r="AC735" s="9">
        <v>208</v>
      </c>
      <c r="AD735" s="9">
        <v>212</v>
      </c>
      <c r="AE735" s="9" t="s">
        <v>284</v>
      </c>
      <c r="AF735" s="26"/>
      <c r="AG735" s="56">
        <v>25.516781000000002</v>
      </c>
      <c r="AH735" s="9">
        <v>-80.387135000000001</v>
      </c>
      <c r="AI735" s="88"/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  <c r="AU735" s="88"/>
      <c r="AV735" s="88"/>
      <c r="AW735" s="88"/>
      <c r="AX735" s="88"/>
      <c r="AY735" s="88"/>
      <c r="AZ735" s="88"/>
      <c r="BA735" s="88"/>
      <c r="BB735" s="88"/>
      <c r="BC735" s="88"/>
      <c r="BD735" s="88"/>
      <c r="BE735" s="88"/>
      <c r="BF735" s="88"/>
      <c r="BG735" s="88"/>
    </row>
    <row r="736" spans="1:59" x14ac:dyDescent="0.25">
      <c r="A736" s="25">
        <v>373</v>
      </c>
      <c r="B736" s="9" t="s">
        <v>1247</v>
      </c>
      <c r="C736" s="9" t="s">
        <v>3203</v>
      </c>
      <c r="D736" s="9" t="s">
        <v>2282</v>
      </c>
      <c r="E736" s="9" t="s">
        <v>1371</v>
      </c>
      <c r="F736" s="14" t="s">
        <v>2989</v>
      </c>
      <c r="G736" s="9" t="s">
        <v>10</v>
      </c>
      <c r="H736" s="9" t="s">
        <v>37</v>
      </c>
      <c r="I736" s="9">
        <v>1</v>
      </c>
      <c r="J736" s="9">
        <v>312</v>
      </c>
      <c r="K736" s="9">
        <f t="shared" si="56"/>
        <v>1872</v>
      </c>
      <c r="L736" s="9">
        <f t="shared" si="57"/>
        <v>1838</v>
      </c>
      <c r="M736" s="48">
        <v>0.97948717948717945</v>
      </c>
      <c r="N736" s="9">
        <v>0</v>
      </c>
      <c r="O736" s="9">
        <v>312</v>
      </c>
      <c r="P736" s="9"/>
      <c r="Q736" s="9">
        <v>312</v>
      </c>
      <c r="R736" s="9"/>
      <c r="S736" s="9"/>
      <c r="T736" s="9"/>
      <c r="U736" s="55"/>
      <c r="V736" s="131">
        <f t="shared" si="55"/>
        <v>0.98183760683760679</v>
      </c>
      <c r="W736" s="125">
        <v>0.97170000000000001</v>
      </c>
      <c r="X736" s="14">
        <v>0.97489999999999999</v>
      </c>
      <c r="Y736" s="9">
        <v>310</v>
      </c>
      <c r="Z736" s="9">
        <v>308</v>
      </c>
      <c r="AA736" s="9">
        <v>305</v>
      </c>
      <c r="AB736" s="9">
        <v>303</v>
      </c>
      <c r="AC736" s="9">
        <v>303</v>
      </c>
      <c r="AD736" s="9">
        <v>309</v>
      </c>
      <c r="AE736" s="9" t="s">
        <v>206</v>
      </c>
      <c r="AF736" s="26"/>
      <c r="AG736" s="56">
        <v>25.469899999999999</v>
      </c>
      <c r="AH736" s="9">
        <v>-80.4666</v>
      </c>
      <c r="AI736" s="88"/>
      <c r="AJ736" s="88"/>
      <c r="AK736" s="88"/>
      <c r="AL736" s="88"/>
      <c r="AM736" s="88"/>
      <c r="AN736" s="88"/>
      <c r="AO736" s="88"/>
      <c r="AP736" s="88"/>
      <c r="AQ736" s="88"/>
      <c r="AR736" s="88"/>
      <c r="AS736" s="88"/>
      <c r="AT736" s="88"/>
      <c r="AU736" s="88"/>
      <c r="AV736" s="88"/>
      <c r="AW736" s="88"/>
      <c r="AX736" s="88"/>
      <c r="AY736" s="88"/>
      <c r="AZ736" s="88"/>
      <c r="BA736" s="88"/>
      <c r="BB736" s="88"/>
      <c r="BC736" s="88"/>
      <c r="BD736" s="88"/>
      <c r="BE736" s="88"/>
      <c r="BF736" s="88"/>
      <c r="BG736" s="88"/>
    </row>
    <row r="737" spans="1:59" x14ac:dyDescent="0.25">
      <c r="A737" s="25">
        <v>376</v>
      </c>
      <c r="B737" s="9" t="s">
        <v>1247</v>
      </c>
      <c r="C737" s="9" t="s">
        <v>3203</v>
      </c>
      <c r="D737" s="9" t="s">
        <v>2282</v>
      </c>
      <c r="E737" s="9" t="s">
        <v>1372</v>
      </c>
      <c r="F737" s="14" t="s">
        <v>2797</v>
      </c>
      <c r="G737" s="9" t="s">
        <v>10</v>
      </c>
      <c r="H737" s="9" t="s">
        <v>37</v>
      </c>
      <c r="I737" s="9">
        <v>1</v>
      </c>
      <c r="J737" s="9">
        <v>16</v>
      </c>
      <c r="K737" s="9">
        <f t="shared" si="56"/>
        <v>96</v>
      </c>
      <c r="L737" s="9">
        <f t="shared" si="57"/>
        <v>96</v>
      </c>
      <c r="M737" s="48">
        <v>1</v>
      </c>
      <c r="N737" s="9">
        <v>0</v>
      </c>
      <c r="O737" s="9">
        <v>16</v>
      </c>
      <c r="P737" s="9"/>
      <c r="Q737" s="9">
        <v>16</v>
      </c>
      <c r="R737" s="9"/>
      <c r="S737" s="9"/>
      <c r="T737" s="9"/>
      <c r="U737" s="55"/>
      <c r="V737" s="131">
        <f t="shared" si="55"/>
        <v>1</v>
      </c>
      <c r="W737" s="125">
        <v>0.96879999999999999</v>
      </c>
      <c r="X737" s="14">
        <v>0.96879999999999999</v>
      </c>
      <c r="Y737" s="9">
        <v>16</v>
      </c>
      <c r="Z737" s="9">
        <v>16</v>
      </c>
      <c r="AA737" s="9">
        <v>16</v>
      </c>
      <c r="AB737" s="9">
        <v>16</v>
      </c>
      <c r="AC737" s="9">
        <v>16</v>
      </c>
      <c r="AD737" s="9">
        <v>16</v>
      </c>
      <c r="AE737" s="9" t="s">
        <v>1373</v>
      </c>
      <c r="AF737" s="26"/>
      <c r="AG737" s="56">
        <v>25.461600000000001</v>
      </c>
      <c r="AH737" s="9">
        <v>-80.492500000000007</v>
      </c>
      <c r="AI737" s="88"/>
      <c r="AJ737" s="88"/>
      <c r="AK737" s="88"/>
      <c r="AL737" s="88"/>
      <c r="AM737" s="88"/>
      <c r="AN737" s="88"/>
      <c r="AO737" s="88"/>
      <c r="AP737" s="88"/>
      <c r="AQ737" s="88"/>
      <c r="AR737" s="88"/>
      <c r="AS737" s="88"/>
      <c r="AT737" s="88"/>
      <c r="AU737" s="88"/>
      <c r="AV737" s="88"/>
      <c r="AW737" s="88"/>
      <c r="AX737" s="88"/>
      <c r="AY737" s="88"/>
      <c r="AZ737" s="88"/>
      <c r="BA737" s="88"/>
      <c r="BB737" s="88"/>
      <c r="BC737" s="88"/>
      <c r="BD737" s="88"/>
      <c r="BE737" s="88"/>
      <c r="BF737" s="88"/>
      <c r="BG737" s="88"/>
    </row>
    <row r="738" spans="1:59" x14ac:dyDescent="0.25">
      <c r="A738" s="25">
        <v>387</v>
      </c>
      <c r="B738" s="9" t="s">
        <v>1247</v>
      </c>
      <c r="C738" s="9" t="s">
        <v>3203</v>
      </c>
      <c r="D738" s="9" t="s">
        <v>2282</v>
      </c>
      <c r="E738" s="9" t="s">
        <v>1374</v>
      </c>
      <c r="F738" s="14" t="s">
        <v>2666</v>
      </c>
      <c r="G738" s="9" t="s">
        <v>10</v>
      </c>
      <c r="H738" s="9" t="s">
        <v>37</v>
      </c>
      <c r="I738" s="9">
        <v>1</v>
      </c>
      <c r="J738" s="9">
        <v>56</v>
      </c>
      <c r="K738" s="9">
        <f t="shared" si="56"/>
        <v>336</v>
      </c>
      <c r="L738" s="9">
        <f t="shared" si="57"/>
        <v>329</v>
      </c>
      <c r="M738" s="48">
        <v>0.97916666666666663</v>
      </c>
      <c r="N738" s="9">
        <v>0</v>
      </c>
      <c r="O738" s="9">
        <v>56</v>
      </c>
      <c r="P738" s="9"/>
      <c r="Q738" s="9">
        <v>56</v>
      </c>
      <c r="R738" s="9"/>
      <c r="S738" s="9"/>
      <c r="T738" s="9"/>
      <c r="U738" s="55"/>
      <c r="V738" s="131">
        <f t="shared" si="55"/>
        <v>0.97916666666666663</v>
      </c>
      <c r="W738" s="125">
        <v>1</v>
      </c>
      <c r="X738" s="14">
        <v>1</v>
      </c>
      <c r="Y738" s="9">
        <v>49</v>
      </c>
      <c r="Z738" s="9">
        <v>56</v>
      </c>
      <c r="AA738" s="9">
        <v>56</v>
      </c>
      <c r="AB738" s="9">
        <v>56</v>
      </c>
      <c r="AC738" s="9">
        <v>56</v>
      </c>
      <c r="AD738" s="9">
        <v>56</v>
      </c>
      <c r="AE738" s="9" t="s">
        <v>1375</v>
      </c>
      <c r="AF738" s="26"/>
      <c r="AG738" s="56">
        <v>25.579000000000001</v>
      </c>
      <c r="AH738" s="9">
        <v>-80.384500000000003</v>
      </c>
      <c r="AI738" s="88"/>
      <c r="AJ738" s="88"/>
      <c r="AK738" s="88"/>
      <c r="AL738" s="88"/>
      <c r="AM738" s="88"/>
      <c r="AN738" s="88"/>
      <c r="AO738" s="88"/>
      <c r="AP738" s="88"/>
      <c r="AQ738" s="88"/>
      <c r="AR738" s="88"/>
      <c r="AS738" s="88"/>
      <c r="AT738" s="88"/>
      <c r="AU738" s="88"/>
      <c r="AV738" s="88"/>
      <c r="AW738" s="88"/>
      <c r="AX738" s="88"/>
      <c r="AY738" s="88"/>
      <c r="AZ738" s="88"/>
      <c r="BA738" s="88"/>
      <c r="BB738" s="88"/>
      <c r="BC738" s="88"/>
      <c r="BD738" s="88"/>
      <c r="BE738" s="88"/>
      <c r="BF738" s="88"/>
      <c r="BG738" s="88"/>
    </row>
    <row r="739" spans="1:59" x14ac:dyDescent="0.25">
      <c r="A739" s="25">
        <v>2600</v>
      </c>
      <c r="B739" s="9" t="s">
        <v>1247</v>
      </c>
      <c r="C739" s="9" t="s">
        <v>3203</v>
      </c>
      <c r="D739" s="9" t="s">
        <v>2282</v>
      </c>
      <c r="E739" s="9" t="s">
        <v>1376</v>
      </c>
      <c r="F739" s="14" t="s">
        <v>2691</v>
      </c>
      <c r="G739" s="9" t="s">
        <v>10</v>
      </c>
      <c r="H739" s="9" t="s">
        <v>37</v>
      </c>
      <c r="I739" s="9">
        <v>1</v>
      </c>
      <c r="J739" s="9">
        <v>70</v>
      </c>
      <c r="K739" s="9">
        <f t="shared" si="56"/>
        <v>420</v>
      </c>
      <c r="L739" s="9">
        <f t="shared" si="57"/>
        <v>416</v>
      </c>
      <c r="M739" s="48">
        <v>0.99047619047619051</v>
      </c>
      <c r="N739" s="9">
        <v>0</v>
      </c>
      <c r="O739" s="9">
        <v>70</v>
      </c>
      <c r="P739" s="9"/>
      <c r="Q739" s="9">
        <v>70</v>
      </c>
      <c r="R739" s="9"/>
      <c r="S739" s="9"/>
      <c r="T739" s="9"/>
      <c r="U739" s="55"/>
      <c r="V739" s="131">
        <f t="shared" si="55"/>
        <v>0.99047619047619051</v>
      </c>
      <c r="W739" s="125"/>
      <c r="X739" s="14"/>
      <c r="Y739" s="9">
        <v>69</v>
      </c>
      <c r="Z739" s="9">
        <v>67</v>
      </c>
      <c r="AA739" s="9">
        <v>70</v>
      </c>
      <c r="AB739" s="9">
        <v>70</v>
      </c>
      <c r="AC739" s="9">
        <v>70</v>
      </c>
      <c r="AD739" s="9">
        <v>70</v>
      </c>
      <c r="AE739" s="9" t="s">
        <v>349</v>
      </c>
      <c r="AF739" s="26"/>
      <c r="AG739" s="56">
        <v>25.786148000000001</v>
      </c>
      <c r="AH739" s="9">
        <v>-80.199680000000001</v>
      </c>
      <c r="AI739" s="88"/>
      <c r="AJ739" s="88"/>
      <c r="AK739" s="88"/>
      <c r="AL739" s="88"/>
      <c r="AM739" s="88"/>
      <c r="AN739" s="88"/>
      <c r="AO739" s="88"/>
      <c r="AP739" s="88"/>
      <c r="AQ739" s="88"/>
      <c r="AR739" s="88"/>
      <c r="AS739" s="88"/>
      <c r="AT739" s="88"/>
      <c r="AU739" s="88"/>
      <c r="AV739" s="88"/>
      <c r="AW739" s="88"/>
      <c r="AX739" s="88"/>
      <c r="AY739" s="88"/>
      <c r="AZ739" s="88"/>
      <c r="BA739" s="88"/>
      <c r="BB739" s="88"/>
      <c r="BC739" s="88"/>
      <c r="BD739" s="88"/>
      <c r="BE739" s="88"/>
      <c r="BF739" s="88"/>
      <c r="BG739" s="88"/>
    </row>
    <row r="740" spans="1:59" x14ac:dyDescent="0.25">
      <c r="A740" s="25">
        <v>397</v>
      </c>
      <c r="B740" s="9" t="s">
        <v>1247</v>
      </c>
      <c r="C740" s="9" t="s">
        <v>3203</v>
      </c>
      <c r="D740" s="9" t="s">
        <v>2282</v>
      </c>
      <c r="E740" s="9" t="s">
        <v>1379</v>
      </c>
      <c r="F740" s="14" t="s">
        <v>2656</v>
      </c>
      <c r="G740" s="9" t="s">
        <v>10</v>
      </c>
      <c r="H740" s="9" t="s">
        <v>37</v>
      </c>
      <c r="I740" s="9">
        <v>1</v>
      </c>
      <c r="J740" s="9">
        <v>1</v>
      </c>
      <c r="K740" s="9">
        <f t="shared" si="56"/>
        <v>0</v>
      </c>
      <c r="L740" s="9">
        <f t="shared" si="57"/>
        <v>0</v>
      </c>
      <c r="M740" s="42">
        <v>0</v>
      </c>
      <c r="N740" s="9">
        <v>0</v>
      </c>
      <c r="O740" s="9">
        <v>1</v>
      </c>
      <c r="P740" s="9"/>
      <c r="Q740" s="9">
        <v>1</v>
      </c>
      <c r="R740" s="9"/>
      <c r="S740" s="9"/>
      <c r="T740" s="9"/>
      <c r="U740" s="55"/>
      <c r="V740" s="131"/>
      <c r="W740" s="125"/>
      <c r="X740" s="14"/>
      <c r="Y740" s="9"/>
      <c r="Z740" s="9"/>
      <c r="AA740" s="9"/>
      <c r="AB740" s="9"/>
      <c r="AC740" s="9"/>
      <c r="AD740" s="9"/>
      <c r="AE740" s="9" t="s">
        <v>1380</v>
      </c>
      <c r="AF740" s="26"/>
      <c r="AG740" s="56">
        <v>25.726400000000002</v>
      </c>
      <c r="AH740" s="9">
        <v>-80.245800000000003</v>
      </c>
      <c r="AI740" s="88"/>
      <c r="AJ740" s="88"/>
      <c r="AK740" s="88"/>
      <c r="AL740" s="88"/>
      <c r="AM740" s="88"/>
      <c r="AN740" s="88"/>
      <c r="AO740" s="88"/>
      <c r="AP740" s="88"/>
      <c r="AQ740" s="88"/>
      <c r="AR740" s="88"/>
      <c r="AS740" s="88"/>
      <c r="AT740" s="88"/>
      <c r="AU740" s="88"/>
      <c r="AV740" s="88"/>
      <c r="AW740" s="88"/>
      <c r="AX740" s="88"/>
      <c r="AY740" s="88"/>
      <c r="AZ740" s="88"/>
      <c r="BA740" s="88"/>
      <c r="BB740" s="88"/>
      <c r="BC740" s="88"/>
      <c r="BD740" s="88"/>
      <c r="BE740" s="88"/>
      <c r="BF740" s="88"/>
      <c r="BG740" s="88"/>
    </row>
    <row r="741" spans="1:59" x14ac:dyDescent="0.25">
      <c r="A741" s="25">
        <v>404</v>
      </c>
      <c r="B741" s="9" t="s">
        <v>1247</v>
      </c>
      <c r="C741" s="9" t="s">
        <v>3203</v>
      </c>
      <c r="D741" s="9" t="s">
        <v>2282</v>
      </c>
      <c r="E741" s="9" t="s">
        <v>1385</v>
      </c>
      <c r="F741" s="14" t="s">
        <v>2680</v>
      </c>
      <c r="G741" s="9" t="s">
        <v>10</v>
      </c>
      <c r="H741" s="9" t="s">
        <v>37</v>
      </c>
      <c r="I741" s="9">
        <v>1</v>
      </c>
      <c r="J741" s="9">
        <v>98</v>
      </c>
      <c r="K741" s="9">
        <f t="shared" si="56"/>
        <v>588</v>
      </c>
      <c r="L741" s="9">
        <f t="shared" si="57"/>
        <v>549</v>
      </c>
      <c r="M741" s="48">
        <v>0.93367346938775508</v>
      </c>
      <c r="N741" s="9">
        <v>0</v>
      </c>
      <c r="O741" s="9">
        <v>98</v>
      </c>
      <c r="P741" s="9"/>
      <c r="Q741" s="9">
        <v>98</v>
      </c>
      <c r="R741" s="9"/>
      <c r="S741" s="9"/>
      <c r="T741" s="9"/>
      <c r="U741" s="55"/>
      <c r="V741" s="131">
        <f t="shared" ref="V741:V748" si="58">(Y741+Z741+AA741+AB741+AC741+AD741)/(J741*COUNTA(Y741,Z741,AA741,AB741,AC741,AD741))</f>
        <v>0.93367346938775508</v>
      </c>
      <c r="W741" s="125">
        <v>0.92859999999999998</v>
      </c>
      <c r="X741" s="14">
        <v>0.93540000000000001</v>
      </c>
      <c r="Y741" s="9">
        <v>96</v>
      </c>
      <c r="Z741" s="9">
        <v>89</v>
      </c>
      <c r="AA741" s="9">
        <v>90</v>
      </c>
      <c r="AB741" s="9">
        <v>92</v>
      </c>
      <c r="AC741" s="9">
        <v>91</v>
      </c>
      <c r="AD741" s="9">
        <v>91</v>
      </c>
      <c r="AE741" s="9" t="s">
        <v>317</v>
      </c>
      <c r="AF741" s="26"/>
      <c r="AG741" s="56">
        <v>25.445900000000002</v>
      </c>
      <c r="AH741" s="9">
        <v>-80.493300000000005</v>
      </c>
      <c r="AI741" s="88"/>
      <c r="AJ741" s="88"/>
      <c r="AK741" s="88"/>
      <c r="AL741" s="88"/>
      <c r="AM741" s="88"/>
      <c r="AN741" s="88"/>
      <c r="AO741" s="88"/>
      <c r="AP741" s="88"/>
      <c r="AQ741" s="88"/>
      <c r="AR741" s="88"/>
      <c r="AS741" s="88"/>
      <c r="AT741" s="88"/>
      <c r="AU741" s="88"/>
      <c r="AV741" s="88"/>
      <c r="AW741" s="88"/>
      <c r="AX741" s="88"/>
      <c r="AY741" s="88"/>
      <c r="AZ741" s="88"/>
      <c r="BA741" s="88"/>
      <c r="BB741" s="88"/>
      <c r="BC741" s="88"/>
      <c r="BD741" s="88"/>
      <c r="BE741" s="88"/>
      <c r="BF741" s="88"/>
      <c r="BG741" s="88"/>
    </row>
    <row r="742" spans="1:59" x14ac:dyDescent="0.25">
      <c r="A742" s="25">
        <v>411</v>
      </c>
      <c r="B742" s="9" t="s">
        <v>1247</v>
      </c>
      <c r="C742" s="9" t="s">
        <v>3203</v>
      </c>
      <c r="D742" s="9" t="s">
        <v>2282</v>
      </c>
      <c r="E742" s="9" t="s">
        <v>1388</v>
      </c>
      <c r="F742" s="14" t="s">
        <v>2829</v>
      </c>
      <c r="G742" s="9" t="s">
        <v>10</v>
      </c>
      <c r="H742" s="9" t="s">
        <v>37</v>
      </c>
      <c r="I742" s="9">
        <v>1</v>
      </c>
      <c r="J742" s="9">
        <v>80</v>
      </c>
      <c r="K742" s="9">
        <f t="shared" si="56"/>
        <v>480</v>
      </c>
      <c r="L742" s="9">
        <f t="shared" si="57"/>
        <v>467</v>
      </c>
      <c r="M742" s="48">
        <v>0.97291666666666665</v>
      </c>
      <c r="N742" s="9">
        <v>0</v>
      </c>
      <c r="O742" s="9">
        <v>80</v>
      </c>
      <c r="P742" s="9"/>
      <c r="Q742" s="9">
        <v>80</v>
      </c>
      <c r="R742" s="9"/>
      <c r="S742" s="9"/>
      <c r="T742" s="9"/>
      <c r="U742" s="55"/>
      <c r="V742" s="131">
        <f t="shared" si="58"/>
        <v>0.97291666666666665</v>
      </c>
      <c r="W742" s="125">
        <v>0.97289999999999999</v>
      </c>
      <c r="X742" s="14">
        <v>0.95420000000000005</v>
      </c>
      <c r="Y742" s="9">
        <v>78</v>
      </c>
      <c r="Z742" s="9">
        <v>80</v>
      </c>
      <c r="AA742" s="9">
        <v>76</v>
      </c>
      <c r="AB742" s="9">
        <v>78</v>
      </c>
      <c r="AC742" s="9">
        <v>78</v>
      </c>
      <c r="AD742" s="9">
        <v>77</v>
      </c>
      <c r="AE742" s="9" t="s">
        <v>1390</v>
      </c>
      <c r="AF742" s="26"/>
      <c r="AG742" s="56">
        <v>25.499500000000001</v>
      </c>
      <c r="AH742" s="9">
        <v>-80.441800000000001</v>
      </c>
      <c r="AI742" s="88"/>
      <c r="AJ742" s="88"/>
      <c r="AK742" s="88"/>
      <c r="AL742" s="88"/>
      <c r="AM742" s="88"/>
      <c r="AN742" s="88"/>
      <c r="AO742" s="88"/>
      <c r="AP742" s="88"/>
      <c r="AQ742" s="88"/>
      <c r="AR742" s="88"/>
      <c r="AS742" s="88"/>
      <c r="AT742" s="88"/>
      <c r="AU742" s="88"/>
      <c r="AV742" s="88"/>
      <c r="AW742" s="88"/>
      <c r="AX742" s="88"/>
      <c r="AY742" s="88"/>
      <c r="AZ742" s="88"/>
      <c r="BA742" s="88"/>
      <c r="BB742" s="88"/>
      <c r="BC742" s="88"/>
      <c r="BD742" s="88"/>
      <c r="BE742" s="88"/>
      <c r="BF742" s="88"/>
      <c r="BG742" s="88"/>
    </row>
    <row r="743" spans="1:59" x14ac:dyDescent="0.25">
      <c r="A743" s="25">
        <v>412</v>
      </c>
      <c r="B743" s="9" t="s">
        <v>1247</v>
      </c>
      <c r="C743" s="9" t="s">
        <v>3203</v>
      </c>
      <c r="D743" s="9" t="s">
        <v>2282</v>
      </c>
      <c r="E743" s="9" t="s">
        <v>1391</v>
      </c>
      <c r="F743" s="14" t="s">
        <v>2830</v>
      </c>
      <c r="G743" s="9" t="s">
        <v>10</v>
      </c>
      <c r="H743" s="9" t="s">
        <v>37</v>
      </c>
      <c r="I743" s="9">
        <v>1</v>
      </c>
      <c r="J743" s="9">
        <v>48</v>
      </c>
      <c r="K743" s="9">
        <f t="shared" si="56"/>
        <v>288</v>
      </c>
      <c r="L743" s="9">
        <f t="shared" si="57"/>
        <v>283</v>
      </c>
      <c r="M743" s="48">
        <v>0.98263888888888884</v>
      </c>
      <c r="N743" s="9">
        <v>0</v>
      </c>
      <c r="O743" s="9">
        <v>48</v>
      </c>
      <c r="P743" s="9"/>
      <c r="Q743" s="9">
        <v>48</v>
      </c>
      <c r="R743" s="9"/>
      <c r="S743" s="9"/>
      <c r="T743" s="9"/>
      <c r="U743" s="55"/>
      <c r="V743" s="131">
        <f t="shared" si="58"/>
        <v>0.98263888888888884</v>
      </c>
      <c r="W743" s="125">
        <v>0.98260000000000003</v>
      </c>
      <c r="X743" s="14">
        <v>0.96530000000000005</v>
      </c>
      <c r="Y743" s="9">
        <v>47</v>
      </c>
      <c r="Z743" s="9">
        <v>48</v>
      </c>
      <c r="AA743" s="9">
        <v>48</v>
      </c>
      <c r="AB743" s="9">
        <v>48</v>
      </c>
      <c r="AC743" s="9">
        <v>46</v>
      </c>
      <c r="AD743" s="9">
        <v>46</v>
      </c>
      <c r="AE743" s="9" t="s">
        <v>1390</v>
      </c>
      <c r="AF743" s="26"/>
      <c r="AG743" s="56">
        <v>25.499500000000001</v>
      </c>
      <c r="AH743" s="9">
        <v>-80.441800000000001</v>
      </c>
      <c r="AI743" s="88"/>
      <c r="AJ743" s="88"/>
      <c r="AK743" s="88"/>
      <c r="AL743" s="88"/>
      <c r="AM743" s="88"/>
      <c r="AN743" s="88"/>
      <c r="AO743" s="88"/>
      <c r="AP743" s="88"/>
      <c r="AQ743" s="88"/>
      <c r="AR743" s="88"/>
      <c r="AS743" s="88"/>
      <c r="AT743" s="88"/>
      <c r="AU743" s="88"/>
      <c r="AV743" s="88"/>
      <c r="AW743" s="88"/>
      <c r="AX743" s="88"/>
      <c r="AY743" s="88"/>
      <c r="AZ743" s="88"/>
      <c r="BA743" s="88"/>
      <c r="BB743" s="88"/>
      <c r="BC743" s="88"/>
      <c r="BD743" s="88"/>
      <c r="BE743" s="88"/>
      <c r="BF743" s="88"/>
      <c r="BG743" s="88"/>
    </row>
    <row r="744" spans="1:59" ht="12.6" customHeight="1" x14ac:dyDescent="0.25">
      <c r="A744" s="25">
        <v>951</v>
      </c>
      <c r="B744" s="9" t="s">
        <v>1247</v>
      </c>
      <c r="C744" s="9" t="s">
        <v>3203</v>
      </c>
      <c r="D744" s="9" t="s">
        <v>2282</v>
      </c>
      <c r="E744" s="9" t="s">
        <v>1393</v>
      </c>
      <c r="F744" s="14" t="s">
        <v>2988</v>
      </c>
      <c r="G744" s="9" t="s">
        <v>10</v>
      </c>
      <c r="H744" s="9" t="s">
        <v>37</v>
      </c>
      <c r="I744" s="9">
        <v>1</v>
      </c>
      <c r="J744" s="9">
        <v>300</v>
      </c>
      <c r="K744" s="9">
        <f t="shared" si="56"/>
        <v>1800</v>
      </c>
      <c r="L744" s="9">
        <f t="shared" si="57"/>
        <v>1756</v>
      </c>
      <c r="M744" s="48">
        <v>0.97555555555555551</v>
      </c>
      <c r="N744" s="9">
        <v>0</v>
      </c>
      <c r="O744" s="9">
        <v>300</v>
      </c>
      <c r="P744" s="9"/>
      <c r="Q744" s="9">
        <v>300</v>
      </c>
      <c r="R744" s="9"/>
      <c r="S744" s="9"/>
      <c r="T744" s="9"/>
      <c r="U744" s="55"/>
      <c r="V744" s="131">
        <f t="shared" si="58"/>
        <v>0.97555555555555551</v>
      </c>
      <c r="W744" s="125">
        <v>0.99329999999999996</v>
      </c>
      <c r="X744" s="14">
        <v>0.98780000000000001</v>
      </c>
      <c r="Y744" s="9">
        <v>298</v>
      </c>
      <c r="Z744" s="9">
        <v>295</v>
      </c>
      <c r="AA744" s="9">
        <v>293</v>
      </c>
      <c r="AB744" s="9">
        <v>293</v>
      </c>
      <c r="AC744" s="9">
        <v>288</v>
      </c>
      <c r="AD744" s="9">
        <v>289</v>
      </c>
      <c r="AE744" s="9" t="s">
        <v>160</v>
      </c>
      <c r="AF744" s="26"/>
      <c r="AG744" s="56">
        <v>25.888200000000001</v>
      </c>
      <c r="AH744" s="9">
        <v>-80.243099999999998</v>
      </c>
      <c r="AI744" s="88"/>
      <c r="AJ744" s="88"/>
      <c r="AK744" s="88"/>
      <c r="AL744" s="88"/>
      <c r="AM744" s="88"/>
      <c r="AN744" s="88"/>
      <c r="AO744" s="88"/>
      <c r="AP744" s="88"/>
      <c r="AQ744" s="88"/>
      <c r="AR744" s="88"/>
      <c r="AS744" s="88"/>
      <c r="AT744" s="88"/>
      <c r="AU744" s="88"/>
      <c r="AV744" s="88"/>
      <c r="AW744" s="88"/>
      <c r="AX744" s="88"/>
      <c r="AY744" s="88"/>
      <c r="AZ744" s="88"/>
      <c r="BA744" s="88"/>
      <c r="BB744" s="88"/>
      <c r="BC744" s="88"/>
      <c r="BD744" s="88"/>
      <c r="BE744" s="88"/>
      <c r="BF744" s="88"/>
      <c r="BG744" s="88"/>
    </row>
    <row r="745" spans="1:59" x14ac:dyDescent="0.25">
      <c r="A745" s="25">
        <v>2510</v>
      </c>
      <c r="B745" s="9" t="s">
        <v>1247</v>
      </c>
      <c r="C745" s="9" t="s">
        <v>3203</v>
      </c>
      <c r="D745" s="9" t="s">
        <v>2282</v>
      </c>
      <c r="E745" s="9" t="s">
        <v>1394</v>
      </c>
      <c r="F745" s="14" t="s">
        <v>2717</v>
      </c>
      <c r="G745" s="9" t="s">
        <v>10</v>
      </c>
      <c r="H745" s="9" t="s">
        <v>37</v>
      </c>
      <c r="I745" s="9">
        <v>1</v>
      </c>
      <c r="J745" s="9">
        <v>150</v>
      </c>
      <c r="K745" s="9">
        <f t="shared" si="56"/>
        <v>900</v>
      </c>
      <c r="L745" s="9">
        <f t="shared" si="57"/>
        <v>887</v>
      </c>
      <c r="M745" s="48">
        <v>0.98555555555555552</v>
      </c>
      <c r="N745" s="9">
        <v>0</v>
      </c>
      <c r="O745" s="9">
        <v>150</v>
      </c>
      <c r="P745" s="9"/>
      <c r="Q745" s="9">
        <v>150</v>
      </c>
      <c r="R745" s="9"/>
      <c r="S745" s="9"/>
      <c r="T745" s="9"/>
      <c r="U745" s="55"/>
      <c r="V745" s="131">
        <f t="shared" si="58"/>
        <v>0.98555555555555552</v>
      </c>
      <c r="W745" s="125">
        <v>0.98109999999999997</v>
      </c>
      <c r="X745" s="14">
        <v>0.91110000000000002</v>
      </c>
      <c r="Y745" s="9">
        <v>150</v>
      </c>
      <c r="Z745" s="9">
        <v>146</v>
      </c>
      <c r="AA745" s="9">
        <v>145</v>
      </c>
      <c r="AB745" s="9">
        <v>148</v>
      </c>
      <c r="AC745" s="9">
        <v>150</v>
      </c>
      <c r="AD745" s="9">
        <v>148</v>
      </c>
      <c r="AE745" s="9" t="s">
        <v>280</v>
      </c>
      <c r="AF745" s="26"/>
      <c r="AG745" s="56">
        <v>25.518139000000001</v>
      </c>
      <c r="AH745" s="9">
        <v>-80.422639000000004</v>
      </c>
      <c r="AI745" s="88"/>
      <c r="AJ745" s="88"/>
      <c r="AK745" s="88"/>
      <c r="AL745" s="88"/>
      <c r="AM745" s="88"/>
      <c r="AN745" s="88"/>
      <c r="AO745" s="88"/>
      <c r="AP745" s="88"/>
      <c r="AQ745" s="88"/>
      <c r="AR745" s="88"/>
      <c r="AS745" s="88"/>
      <c r="AT745" s="88"/>
      <c r="AU745" s="88"/>
      <c r="AV745" s="88"/>
      <c r="AW745" s="88"/>
      <c r="AX745" s="88"/>
      <c r="AY745" s="88"/>
      <c r="AZ745" s="88"/>
      <c r="BA745" s="88"/>
      <c r="BB745" s="88"/>
      <c r="BC745" s="88"/>
      <c r="BD745" s="88"/>
      <c r="BE745" s="88"/>
      <c r="BF745" s="88"/>
      <c r="BG745" s="88"/>
    </row>
    <row r="746" spans="1:59" x14ac:dyDescent="0.25">
      <c r="A746" s="25">
        <v>1846</v>
      </c>
      <c r="B746" s="9" t="s">
        <v>1247</v>
      </c>
      <c r="C746" s="9" t="s">
        <v>3203</v>
      </c>
      <c r="D746" s="9" t="s">
        <v>2282</v>
      </c>
      <c r="E746" s="9" t="s">
        <v>1395</v>
      </c>
      <c r="F746" s="14" t="s">
        <v>2647</v>
      </c>
      <c r="G746" s="9" t="s">
        <v>10</v>
      </c>
      <c r="H746" s="9" t="s">
        <v>37</v>
      </c>
      <c r="I746" s="9">
        <v>1</v>
      </c>
      <c r="J746" s="9">
        <v>136</v>
      </c>
      <c r="K746" s="9">
        <f t="shared" si="56"/>
        <v>816</v>
      </c>
      <c r="L746" s="9">
        <f t="shared" si="57"/>
        <v>792</v>
      </c>
      <c r="M746" s="48">
        <v>0.97058823529411764</v>
      </c>
      <c r="N746" s="9">
        <v>0</v>
      </c>
      <c r="O746" s="9">
        <v>136</v>
      </c>
      <c r="P746" s="9"/>
      <c r="Q746" s="9">
        <v>136</v>
      </c>
      <c r="R746" s="9"/>
      <c r="S746" s="9"/>
      <c r="T746" s="9"/>
      <c r="U746" s="55"/>
      <c r="V746" s="131">
        <f t="shared" si="58"/>
        <v>0.97058823529411764</v>
      </c>
      <c r="W746" s="125">
        <v>0.99260000000000004</v>
      </c>
      <c r="X746" s="14">
        <v>0.98770000000000002</v>
      </c>
      <c r="Y746" s="9">
        <v>131</v>
      </c>
      <c r="Z746" s="9">
        <v>131</v>
      </c>
      <c r="AA746" s="9">
        <v>129</v>
      </c>
      <c r="AB746" s="9">
        <v>132</v>
      </c>
      <c r="AC746" s="9">
        <v>136</v>
      </c>
      <c r="AD746" s="9">
        <v>133</v>
      </c>
      <c r="AE746" s="9" t="s">
        <v>172</v>
      </c>
      <c r="AF746" s="26"/>
      <c r="AG746" s="56">
        <v>25.846499999999999</v>
      </c>
      <c r="AH746" s="9">
        <v>-80.194100000000006</v>
      </c>
      <c r="AI746" s="88"/>
      <c r="AJ746" s="88"/>
      <c r="AK746" s="88"/>
      <c r="AL746" s="88"/>
      <c r="AM746" s="88"/>
      <c r="AN746" s="88"/>
      <c r="AO746" s="88"/>
      <c r="AP746" s="88"/>
      <c r="AQ746" s="88"/>
      <c r="AR746" s="88"/>
      <c r="AS746" s="88"/>
      <c r="AT746" s="88"/>
      <c r="AU746" s="88"/>
      <c r="AV746" s="88"/>
      <c r="AW746" s="88"/>
      <c r="AX746" s="88"/>
      <c r="AY746" s="88"/>
      <c r="AZ746" s="88"/>
      <c r="BA746" s="88"/>
      <c r="BB746" s="88"/>
      <c r="BC746" s="88"/>
      <c r="BD746" s="88"/>
      <c r="BE746" s="88"/>
      <c r="BF746" s="88"/>
      <c r="BG746" s="88"/>
    </row>
    <row r="747" spans="1:59" x14ac:dyDescent="0.25">
      <c r="A747" s="25">
        <v>1623</v>
      </c>
      <c r="B747" s="9" t="s">
        <v>1247</v>
      </c>
      <c r="C747" s="9" t="s">
        <v>3203</v>
      </c>
      <c r="D747" s="9" t="s">
        <v>2282</v>
      </c>
      <c r="E747" s="9" t="s">
        <v>1396</v>
      </c>
      <c r="F747" s="14" t="s">
        <v>2653</v>
      </c>
      <c r="G747" s="9" t="s">
        <v>10</v>
      </c>
      <c r="H747" s="9" t="s">
        <v>37</v>
      </c>
      <c r="I747" s="9">
        <v>1</v>
      </c>
      <c r="J747" s="9">
        <v>160</v>
      </c>
      <c r="K747" s="9">
        <f t="shared" si="56"/>
        <v>960</v>
      </c>
      <c r="L747" s="9">
        <f t="shared" si="57"/>
        <v>953</v>
      </c>
      <c r="M747" s="48">
        <v>0.9927083333333333</v>
      </c>
      <c r="N747" s="9">
        <v>0</v>
      </c>
      <c r="O747" s="9">
        <v>160</v>
      </c>
      <c r="P747" s="9"/>
      <c r="Q747" s="9">
        <v>160</v>
      </c>
      <c r="R747" s="9"/>
      <c r="S747" s="9"/>
      <c r="T747" s="9"/>
      <c r="U747" s="55"/>
      <c r="V747" s="131">
        <f t="shared" si="58"/>
        <v>0.9927083333333333</v>
      </c>
      <c r="W747" s="125">
        <v>0.98960000000000004</v>
      </c>
      <c r="X747" s="14">
        <v>0.97919999999999996</v>
      </c>
      <c r="Y747" s="9">
        <v>159</v>
      </c>
      <c r="Z747" s="9">
        <v>159</v>
      </c>
      <c r="AA747" s="9">
        <v>159</v>
      </c>
      <c r="AB747" s="9">
        <v>160</v>
      </c>
      <c r="AC747" s="9">
        <v>160</v>
      </c>
      <c r="AD747" s="9">
        <v>156</v>
      </c>
      <c r="AE747" s="9" t="s">
        <v>1397</v>
      </c>
      <c r="AF747" s="26"/>
      <c r="AG747" s="56">
        <v>25.8475</v>
      </c>
      <c r="AH747" s="9">
        <v>-80.194000000000003</v>
      </c>
      <c r="AI747" s="88"/>
      <c r="AJ747" s="88"/>
      <c r="AK747" s="88"/>
      <c r="AL747" s="88"/>
      <c r="AM747" s="88"/>
      <c r="AN747" s="88"/>
      <c r="AO747" s="88"/>
      <c r="AP747" s="88"/>
      <c r="AQ747" s="88"/>
      <c r="AR747" s="88"/>
      <c r="AS747" s="88"/>
      <c r="AT747" s="88"/>
      <c r="AU747" s="88"/>
      <c r="AV747" s="88"/>
      <c r="AW747" s="88"/>
      <c r="AX747" s="88"/>
      <c r="AY747" s="88"/>
      <c r="AZ747" s="88"/>
      <c r="BA747" s="88"/>
      <c r="BB747" s="88"/>
      <c r="BC747" s="88"/>
      <c r="BD747" s="88"/>
      <c r="BE747" s="88"/>
      <c r="BF747" s="88"/>
      <c r="BG747" s="88"/>
    </row>
    <row r="748" spans="1:59" x14ac:dyDescent="0.25">
      <c r="A748" s="25">
        <v>443</v>
      </c>
      <c r="B748" s="9" t="s">
        <v>1247</v>
      </c>
      <c r="C748" s="9" t="s">
        <v>3203</v>
      </c>
      <c r="D748" s="9" t="s">
        <v>2282</v>
      </c>
      <c r="E748" s="9" t="s">
        <v>1398</v>
      </c>
      <c r="F748" s="14" t="s">
        <v>2820</v>
      </c>
      <c r="G748" s="9" t="s">
        <v>10</v>
      </c>
      <c r="H748" s="9" t="s">
        <v>37</v>
      </c>
      <c r="I748" s="9">
        <v>1</v>
      </c>
      <c r="J748" s="9">
        <v>40</v>
      </c>
      <c r="K748" s="9">
        <f t="shared" si="56"/>
        <v>240</v>
      </c>
      <c r="L748" s="9">
        <f t="shared" si="57"/>
        <v>234</v>
      </c>
      <c r="M748" s="48">
        <v>0.97499999999999998</v>
      </c>
      <c r="N748" s="9">
        <v>0</v>
      </c>
      <c r="O748" s="9">
        <v>40</v>
      </c>
      <c r="P748" s="9"/>
      <c r="Q748" s="9">
        <v>40</v>
      </c>
      <c r="R748" s="9"/>
      <c r="S748" s="9"/>
      <c r="T748" s="9"/>
      <c r="U748" s="55"/>
      <c r="V748" s="131">
        <f t="shared" si="58"/>
        <v>0.97499999999999998</v>
      </c>
      <c r="W748" s="125">
        <v>0.7167</v>
      </c>
      <c r="X748" s="14">
        <v>0.82079999999999997</v>
      </c>
      <c r="Y748" s="9">
        <v>39</v>
      </c>
      <c r="Z748" s="9">
        <v>39</v>
      </c>
      <c r="AA748" s="9">
        <v>39</v>
      </c>
      <c r="AB748" s="9">
        <v>39</v>
      </c>
      <c r="AC748" s="9">
        <v>39</v>
      </c>
      <c r="AD748" s="9">
        <v>39</v>
      </c>
      <c r="AE748" s="9" t="s">
        <v>1400</v>
      </c>
      <c r="AF748" s="26"/>
      <c r="AG748" s="56">
        <v>25.880800000000001</v>
      </c>
      <c r="AH748" s="9">
        <v>-80.234499999999997</v>
      </c>
      <c r="AI748" s="88"/>
      <c r="AJ748" s="88"/>
      <c r="AK748" s="88"/>
      <c r="AL748" s="88"/>
      <c r="AM748" s="88"/>
      <c r="AN748" s="88"/>
      <c r="AO748" s="88"/>
      <c r="AP748" s="88"/>
      <c r="AQ748" s="88"/>
      <c r="AR748" s="88"/>
      <c r="AS748" s="88"/>
      <c r="AT748" s="88"/>
      <c r="AU748" s="88"/>
      <c r="AV748" s="88"/>
      <c r="AW748" s="88"/>
      <c r="AX748" s="88"/>
      <c r="AY748" s="88"/>
      <c r="AZ748" s="88"/>
      <c r="BA748" s="88"/>
      <c r="BB748" s="88"/>
      <c r="BC748" s="88"/>
      <c r="BD748" s="88"/>
      <c r="BE748" s="88"/>
      <c r="BF748" s="88"/>
      <c r="BG748" s="88"/>
    </row>
    <row r="749" spans="1:59" x14ac:dyDescent="0.25">
      <c r="A749" s="25">
        <v>453</v>
      </c>
      <c r="B749" s="9" t="s">
        <v>1247</v>
      </c>
      <c r="C749" s="9" t="s">
        <v>3203</v>
      </c>
      <c r="D749" s="9" t="s">
        <v>2282</v>
      </c>
      <c r="E749" s="9" t="s">
        <v>1401</v>
      </c>
      <c r="F749" s="14" t="s">
        <v>3027</v>
      </c>
      <c r="G749" s="9" t="s">
        <v>10</v>
      </c>
      <c r="H749" s="9" t="s">
        <v>37</v>
      </c>
      <c r="I749" s="9">
        <v>1</v>
      </c>
      <c r="J749" s="9">
        <v>101</v>
      </c>
      <c r="K749" s="9">
        <f t="shared" si="56"/>
        <v>0</v>
      </c>
      <c r="L749" s="9">
        <f t="shared" si="57"/>
        <v>0</v>
      </c>
      <c r="M749" s="42">
        <v>0</v>
      </c>
      <c r="N749" s="9">
        <v>0</v>
      </c>
      <c r="O749" s="9">
        <v>101</v>
      </c>
      <c r="P749" s="9"/>
      <c r="Q749" s="9">
        <v>101</v>
      </c>
      <c r="R749" s="9"/>
      <c r="S749" s="9"/>
      <c r="T749" s="9"/>
      <c r="U749" s="55"/>
      <c r="V749" s="131"/>
      <c r="W749" s="125"/>
      <c r="X749" s="14"/>
      <c r="Y749" s="9"/>
      <c r="Z749" s="9"/>
      <c r="AA749" s="9"/>
      <c r="AB749" s="9"/>
      <c r="AC749" s="9"/>
      <c r="AD749" s="9"/>
      <c r="AE749" s="9" t="s">
        <v>104</v>
      </c>
      <c r="AF749" s="26"/>
      <c r="AG749" s="56">
        <v>25.480899999999998</v>
      </c>
      <c r="AH749" s="9">
        <v>-80.472399999999993</v>
      </c>
      <c r="AI749" s="88"/>
      <c r="AJ749" s="88"/>
      <c r="AK749" s="88"/>
      <c r="AL749" s="88"/>
      <c r="AM749" s="88"/>
      <c r="AN749" s="88"/>
      <c r="AO749" s="88"/>
      <c r="AP749" s="88"/>
      <c r="AQ749" s="88"/>
      <c r="AR749" s="88"/>
      <c r="AS749" s="88"/>
      <c r="AT749" s="88"/>
      <c r="AU749" s="88"/>
      <c r="AV749" s="88"/>
      <c r="AW749" s="88"/>
      <c r="AX749" s="88"/>
      <c r="AY749" s="88"/>
      <c r="AZ749" s="88"/>
      <c r="BA749" s="88"/>
      <c r="BB749" s="88"/>
      <c r="BC749" s="88"/>
      <c r="BD749" s="88"/>
      <c r="BE749" s="88"/>
      <c r="BF749" s="88"/>
      <c r="BG749" s="88"/>
    </row>
    <row r="750" spans="1:59" x14ac:dyDescent="0.25">
      <c r="A750" s="25">
        <v>465</v>
      </c>
      <c r="B750" s="9" t="s">
        <v>1247</v>
      </c>
      <c r="C750" s="9" t="s">
        <v>3203</v>
      </c>
      <c r="D750" s="9" t="s">
        <v>2282</v>
      </c>
      <c r="E750" s="9" t="s">
        <v>1404</v>
      </c>
      <c r="F750" s="14" t="s">
        <v>2661</v>
      </c>
      <c r="G750" s="9" t="s">
        <v>10</v>
      </c>
      <c r="H750" s="9" t="s">
        <v>37</v>
      </c>
      <c r="I750" s="9">
        <v>1</v>
      </c>
      <c r="J750" s="9">
        <v>30</v>
      </c>
      <c r="K750" s="9">
        <f t="shared" si="56"/>
        <v>180</v>
      </c>
      <c r="L750" s="9">
        <f t="shared" si="57"/>
        <v>177</v>
      </c>
      <c r="M750" s="48">
        <v>0.98333333333333328</v>
      </c>
      <c r="N750" s="9">
        <v>0</v>
      </c>
      <c r="O750" s="9">
        <v>30</v>
      </c>
      <c r="P750" s="9"/>
      <c r="Q750" s="9">
        <v>30</v>
      </c>
      <c r="R750" s="9"/>
      <c r="S750" s="9"/>
      <c r="T750" s="9"/>
      <c r="U750" s="55"/>
      <c r="V750" s="131">
        <f>(Y750+Z750+AA750+AB750+AC750+AD750)/(J750*COUNTA(Y750,Z750,AA750,AB750,AC750,AD750))</f>
        <v>0.98333333333333328</v>
      </c>
      <c r="W750" s="125">
        <v>0.9889</v>
      </c>
      <c r="X750" s="14">
        <v>0.9667</v>
      </c>
      <c r="Y750" s="9">
        <v>30</v>
      </c>
      <c r="Z750" s="9">
        <v>30</v>
      </c>
      <c r="AA750" s="9">
        <v>30</v>
      </c>
      <c r="AB750" s="9">
        <v>29</v>
      </c>
      <c r="AC750" s="9">
        <v>29</v>
      </c>
      <c r="AD750" s="9">
        <v>29</v>
      </c>
      <c r="AE750" s="9" t="s">
        <v>1405</v>
      </c>
      <c r="AF750" s="26"/>
      <c r="AG750" s="56">
        <v>25.499500000000001</v>
      </c>
      <c r="AH750" s="9">
        <v>-80.436999999999998</v>
      </c>
      <c r="AI750" s="88"/>
      <c r="AJ750" s="88"/>
      <c r="AK750" s="88"/>
      <c r="AL750" s="88"/>
      <c r="AM750" s="88"/>
      <c r="AN750" s="88"/>
      <c r="AO750" s="88"/>
      <c r="AP750" s="88"/>
      <c r="AQ750" s="88"/>
      <c r="AR750" s="88"/>
      <c r="AS750" s="88"/>
      <c r="AT750" s="88"/>
      <c r="AU750" s="88"/>
      <c r="AV750" s="88"/>
      <c r="AW750" s="88"/>
      <c r="AX750" s="88"/>
      <c r="AY750" s="88"/>
      <c r="AZ750" s="88"/>
      <c r="BA750" s="88"/>
      <c r="BB750" s="88"/>
      <c r="BC750" s="88"/>
      <c r="BD750" s="88"/>
      <c r="BE750" s="88"/>
      <c r="BF750" s="88"/>
      <c r="BG750" s="88"/>
    </row>
    <row r="751" spans="1:59" x14ac:dyDescent="0.25">
      <c r="A751" s="25">
        <v>2529</v>
      </c>
      <c r="B751" s="9" t="s">
        <v>1247</v>
      </c>
      <c r="C751" s="9" t="s">
        <v>3203</v>
      </c>
      <c r="D751" s="9" t="s">
        <v>2282</v>
      </c>
      <c r="E751" s="9" t="s">
        <v>1406</v>
      </c>
      <c r="F751" s="14" t="s">
        <v>2936</v>
      </c>
      <c r="G751" s="9" t="s">
        <v>10</v>
      </c>
      <c r="H751" s="9" t="s">
        <v>37</v>
      </c>
      <c r="I751" s="9">
        <v>1</v>
      </c>
      <c r="J751" s="9">
        <v>214</v>
      </c>
      <c r="K751" s="9">
        <f t="shared" si="56"/>
        <v>1284</v>
      </c>
      <c r="L751" s="9">
        <f t="shared" si="57"/>
        <v>1266</v>
      </c>
      <c r="M751" s="48">
        <v>0.98598130841121501</v>
      </c>
      <c r="N751" s="9">
        <v>0</v>
      </c>
      <c r="O751" s="9">
        <v>214</v>
      </c>
      <c r="P751" s="9"/>
      <c r="Q751" s="9">
        <v>214</v>
      </c>
      <c r="R751" s="9"/>
      <c r="S751" s="9"/>
      <c r="T751" s="9"/>
      <c r="U751" s="55"/>
      <c r="V751" s="131">
        <f>(Y751+Z751+AA751+AB751+AC751+AD751)/(J751*COUNTA(Y751,Z751,AA751,AB751,AC751,AD751))</f>
        <v>0.98598130841121501</v>
      </c>
      <c r="W751" s="125">
        <v>0.99070000000000003</v>
      </c>
      <c r="X751" s="14">
        <v>0.99350000000000005</v>
      </c>
      <c r="Y751" s="9">
        <v>212</v>
      </c>
      <c r="Z751" s="9">
        <v>211</v>
      </c>
      <c r="AA751" s="9">
        <v>211</v>
      </c>
      <c r="AB751" s="9">
        <v>211</v>
      </c>
      <c r="AC751" s="9">
        <v>211</v>
      </c>
      <c r="AD751" s="9">
        <v>210</v>
      </c>
      <c r="AE751" s="9" t="s">
        <v>39</v>
      </c>
      <c r="AF751" s="26">
        <v>213</v>
      </c>
      <c r="AG751" s="56">
        <v>25.832082</v>
      </c>
      <c r="AH751" s="9">
        <v>-80.230216999999996</v>
      </c>
      <c r="AI751" s="88"/>
      <c r="AJ751" s="88"/>
      <c r="AK751" s="88"/>
      <c r="AL751" s="88"/>
      <c r="AM751" s="88"/>
      <c r="AN751" s="88"/>
      <c r="AO751" s="88"/>
      <c r="AP751" s="88"/>
      <c r="AQ751" s="88"/>
      <c r="AR751" s="88"/>
      <c r="AS751" s="88"/>
      <c r="AT751" s="88"/>
      <c r="AU751" s="88"/>
      <c r="AV751" s="88"/>
      <c r="AW751" s="88"/>
      <c r="AX751" s="88"/>
      <c r="AY751" s="88"/>
      <c r="AZ751" s="88"/>
      <c r="BA751" s="88"/>
      <c r="BB751" s="88"/>
      <c r="BC751" s="88"/>
      <c r="BD751" s="88"/>
      <c r="BE751" s="88"/>
      <c r="BF751" s="88"/>
      <c r="BG751" s="88"/>
    </row>
    <row r="752" spans="1:59" x14ac:dyDescent="0.25">
      <c r="A752" s="25">
        <v>1526</v>
      </c>
      <c r="B752" s="9" t="s">
        <v>1247</v>
      </c>
      <c r="C752" s="9" t="s">
        <v>3203</v>
      </c>
      <c r="D752" s="9" t="s">
        <v>2282</v>
      </c>
      <c r="E752" s="9" t="s">
        <v>1412</v>
      </c>
      <c r="F752" s="14" t="s">
        <v>2651</v>
      </c>
      <c r="G752" s="9" t="s">
        <v>10</v>
      </c>
      <c r="H752" s="9" t="s">
        <v>37</v>
      </c>
      <c r="I752" s="9">
        <v>1</v>
      </c>
      <c r="J752" s="9">
        <v>179</v>
      </c>
      <c r="K752" s="9">
        <f t="shared" si="56"/>
        <v>1074</v>
      </c>
      <c r="L752" s="9">
        <f t="shared" si="57"/>
        <v>1069</v>
      </c>
      <c r="M752" s="48">
        <v>0.99534450651769091</v>
      </c>
      <c r="N752" s="9">
        <v>0</v>
      </c>
      <c r="O752" s="9">
        <v>179</v>
      </c>
      <c r="P752" s="9"/>
      <c r="Q752" s="9">
        <v>179</v>
      </c>
      <c r="R752" s="9"/>
      <c r="S752" s="9"/>
      <c r="T752" s="9"/>
      <c r="U752" s="55"/>
      <c r="V752" s="131">
        <f>(Y752+Z752+AA752+AB752+AC752+AD752)/(J752*COUNTA(Y752,Z752,AA752,AB752,AC752,AD752))</f>
        <v>0.99534450651769091</v>
      </c>
      <c r="W752" s="125">
        <v>0.99260000000000004</v>
      </c>
      <c r="X752" s="14">
        <v>0.98229999999999995</v>
      </c>
      <c r="Y752" s="9">
        <v>176</v>
      </c>
      <c r="Z752" s="9">
        <v>178</v>
      </c>
      <c r="AA752" s="9">
        <v>179</v>
      </c>
      <c r="AB752" s="9">
        <v>179</v>
      </c>
      <c r="AC752" s="9">
        <v>179</v>
      </c>
      <c r="AD752" s="9">
        <v>178</v>
      </c>
      <c r="AE752" s="9" t="s">
        <v>160</v>
      </c>
      <c r="AF752" s="26"/>
      <c r="AG752" s="56">
        <v>25.810099999999998</v>
      </c>
      <c r="AH752" s="9">
        <v>-80.203500000000005</v>
      </c>
      <c r="AI752" s="88"/>
      <c r="AJ752" s="88"/>
      <c r="AK752" s="88"/>
      <c r="AL752" s="88"/>
      <c r="AM752" s="88"/>
      <c r="AN752" s="88"/>
      <c r="AO752" s="88"/>
      <c r="AP752" s="88"/>
      <c r="AQ752" s="88"/>
      <c r="AR752" s="88"/>
      <c r="AS752" s="88"/>
      <c r="AT752" s="88"/>
      <c r="AU752" s="88"/>
      <c r="AV752" s="88"/>
      <c r="AW752" s="88"/>
      <c r="AX752" s="88"/>
      <c r="AY752" s="88"/>
      <c r="AZ752" s="88"/>
      <c r="BA752" s="88"/>
      <c r="BB752" s="88"/>
      <c r="BC752" s="88"/>
      <c r="BD752" s="88"/>
      <c r="BE752" s="88"/>
      <c r="BF752" s="88"/>
      <c r="BG752" s="88"/>
    </row>
    <row r="753" spans="1:59" x14ac:dyDescent="0.25">
      <c r="A753" s="25">
        <v>489</v>
      </c>
      <c r="B753" s="9" t="s">
        <v>1247</v>
      </c>
      <c r="C753" s="9" t="s">
        <v>3203</v>
      </c>
      <c r="D753" s="9" t="s">
        <v>2282</v>
      </c>
      <c r="E753" s="9" t="s">
        <v>1418</v>
      </c>
      <c r="F753" s="14" t="s">
        <v>2759</v>
      </c>
      <c r="G753" s="9" t="s">
        <v>10</v>
      </c>
      <c r="H753" s="9" t="s">
        <v>37</v>
      </c>
      <c r="I753" s="9">
        <v>1</v>
      </c>
      <c r="J753" s="9">
        <v>21</v>
      </c>
      <c r="K753" s="9">
        <f t="shared" si="56"/>
        <v>126</v>
      </c>
      <c r="L753" s="9">
        <f t="shared" si="57"/>
        <v>102</v>
      </c>
      <c r="M753" s="48">
        <v>0.80952380952380953</v>
      </c>
      <c r="N753" s="9">
        <v>0</v>
      </c>
      <c r="O753" s="9">
        <v>21</v>
      </c>
      <c r="P753" s="9"/>
      <c r="Q753" s="9">
        <v>21</v>
      </c>
      <c r="R753" s="9"/>
      <c r="S753" s="9"/>
      <c r="T753" s="9"/>
      <c r="U753" s="55"/>
      <c r="V753" s="131">
        <f>(Y753+Z753+AA753+AB753+AC753+AD753)/(J753*COUNTA(Y753,Z753,AA753,AB753,AC753,AD753))</f>
        <v>0.80952380952380953</v>
      </c>
      <c r="W753" s="125">
        <v>0.627</v>
      </c>
      <c r="X753" s="14">
        <v>0.64290000000000003</v>
      </c>
      <c r="Y753" s="9">
        <v>17</v>
      </c>
      <c r="Z753" s="9">
        <v>17</v>
      </c>
      <c r="AA753" s="9">
        <v>17</v>
      </c>
      <c r="AB753" s="9">
        <v>17</v>
      </c>
      <c r="AC753" s="9">
        <v>17</v>
      </c>
      <c r="AD753" s="9">
        <v>17</v>
      </c>
      <c r="AE753" s="9" t="s">
        <v>1419</v>
      </c>
      <c r="AF753" s="26"/>
      <c r="AG753" s="56">
        <v>25.830300000000001</v>
      </c>
      <c r="AH753" s="9">
        <v>-80.2239</v>
      </c>
      <c r="AI753" s="88"/>
      <c r="AJ753" s="88"/>
      <c r="AK753" s="88"/>
      <c r="AL753" s="88"/>
      <c r="AM753" s="88"/>
      <c r="AN753" s="88"/>
      <c r="AO753" s="88"/>
      <c r="AP753" s="88"/>
      <c r="AQ753" s="88"/>
      <c r="AR753" s="88"/>
      <c r="AS753" s="88"/>
      <c r="AT753" s="88"/>
      <c r="AU753" s="88"/>
      <c r="AV753" s="88"/>
      <c r="AW753" s="88"/>
      <c r="AX753" s="88"/>
      <c r="AY753" s="88"/>
      <c r="AZ753" s="88"/>
      <c r="BA753" s="88"/>
      <c r="BB753" s="88"/>
      <c r="BC753" s="88"/>
      <c r="BD753" s="88"/>
      <c r="BE753" s="88"/>
      <c r="BF753" s="88"/>
      <c r="BG753" s="88"/>
    </row>
    <row r="754" spans="1:59" ht="12.6" customHeight="1" x14ac:dyDescent="0.25">
      <c r="A754" s="25">
        <v>491</v>
      </c>
      <c r="B754" s="9" t="s">
        <v>1247</v>
      </c>
      <c r="C754" s="9" t="s">
        <v>3203</v>
      </c>
      <c r="D754" s="9" t="s">
        <v>2282</v>
      </c>
      <c r="E754" s="9" t="s">
        <v>1176</v>
      </c>
      <c r="F754" s="14" t="s">
        <v>3028</v>
      </c>
      <c r="G754" s="9" t="s">
        <v>10</v>
      </c>
      <c r="H754" s="9" t="s">
        <v>37</v>
      </c>
      <c r="I754" s="9">
        <v>1</v>
      </c>
      <c r="J754" s="9">
        <v>17</v>
      </c>
      <c r="K754" s="9">
        <f t="shared" si="56"/>
        <v>0</v>
      </c>
      <c r="L754" s="9">
        <f t="shared" si="57"/>
        <v>0</v>
      </c>
      <c r="M754" s="42">
        <v>0</v>
      </c>
      <c r="N754" s="9">
        <v>0</v>
      </c>
      <c r="O754" s="9">
        <v>17</v>
      </c>
      <c r="P754" s="9"/>
      <c r="Q754" s="9">
        <v>17</v>
      </c>
      <c r="R754" s="9"/>
      <c r="S754" s="9"/>
      <c r="T754" s="9"/>
      <c r="U754" s="55"/>
      <c r="V754" s="131"/>
      <c r="W754" s="125"/>
      <c r="X754" s="14"/>
      <c r="Y754" s="9"/>
      <c r="Z754" s="9"/>
      <c r="AA754" s="9"/>
      <c r="AB754" s="9"/>
      <c r="AC754" s="9"/>
      <c r="AD754" s="9"/>
      <c r="AE754" s="9" t="s">
        <v>1421</v>
      </c>
      <c r="AF754" s="26"/>
      <c r="AG754" s="56">
        <v>25.772200000000002</v>
      </c>
      <c r="AH754" s="9">
        <v>-80.134500000000003</v>
      </c>
      <c r="AI754" s="88"/>
      <c r="AJ754" s="88"/>
      <c r="AK754" s="88"/>
      <c r="AL754" s="88"/>
      <c r="AM754" s="88"/>
      <c r="AN754" s="88"/>
      <c r="AO754" s="88"/>
      <c r="AP754" s="88"/>
      <c r="AQ754" s="88"/>
      <c r="AR754" s="88"/>
      <c r="AS754" s="88"/>
      <c r="AT754" s="88"/>
      <c r="AU754" s="88"/>
      <c r="AV754" s="88"/>
      <c r="AW754" s="88"/>
      <c r="AX754" s="88"/>
      <c r="AY754" s="88"/>
      <c r="AZ754" s="88"/>
      <c r="BA754" s="88"/>
      <c r="BB754" s="88"/>
      <c r="BC754" s="88"/>
      <c r="BD754" s="88"/>
      <c r="BE754" s="88"/>
      <c r="BF754" s="88"/>
      <c r="BG754" s="88"/>
    </row>
    <row r="755" spans="1:59" x14ac:dyDescent="0.25">
      <c r="A755" s="25">
        <v>1999</v>
      </c>
      <c r="B755" s="9" t="s">
        <v>1247</v>
      </c>
      <c r="C755" s="9" t="s">
        <v>3203</v>
      </c>
      <c r="D755" s="9" t="s">
        <v>2282</v>
      </c>
      <c r="E755" s="9" t="s">
        <v>1422</v>
      </c>
      <c r="F755" s="14" t="s">
        <v>2658</v>
      </c>
      <c r="G755" s="9" t="s">
        <v>10</v>
      </c>
      <c r="H755" s="9" t="s">
        <v>37</v>
      </c>
      <c r="I755" s="9">
        <v>1</v>
      </c>
      <c r="J755" s="9">
        <v>120</v>
      </c>
      <c r="K755" s="9">
        <f t="shared" si="56"/>
        <v>720</v>
      </c>
      <c r="L755" s="9">
        <f t="shared" si="57"/>
        <v>716</v>
      </c>
      <c r="M755" s="48">
        <v>0.99444444444444446</v>
      </c>
      <c r="N755" s="9">
        <v>0</v>
      </c>
      <c r="O755" s="9">
        <v>120</v>
      </c>
      <c r="P755" s="9"/>
      <c r="Q755" s="9">
        <v>120</v>
      </c>
      <c r="R755" s="9"/>
      <c r="S755" s="9"/>
      <c r="T755" s="9"/>
      <c r="U755" s="55"/>
      <c r="V755" s="131">
        <f t="shared" ref="V755:V767" si="59">(Y755+Z755+AA755+AB755+AC755+AD755)/(J755*COUNTA(Y755,Z755,AA755,AB755,AC755,AD755))</f>
        <v>0.99444444444444446</v>
      </c>
      <c r="W755" s="125">
        <v>0.99860000000000004</v>
      </c>
      <c r="X755" s="14">
        <v>0.97919999999999996</v>
      </c>
      <c r="Y755" s="9">
        <v>120</v>
      </c>
      <c r="Z755" s="9">
        <v>119</v>
      </c>
      <c r="AA755" s="9">
        <v>120</v>
      </c>
      <c r="AB755" s="9">
        <v>119</v>
      </c>
      <c r="AC755" s="9">
        <v>120</v>
      </c>
      <c r="AD755" s="9">
        <v>118</v>
      </c>
      <c r="AE755" s="9" t="s">
        <v>172</v>
      </c>
      <c r="AF755" s="26"/>
      <c r="AG755" s="56">
        <v>25.779806000000001</v>
      </c>
      <c r="AH755" s="9">
        <v>-80.203472000000005</v>
      </c>
      <c r="AI755" s="88"/>
      <c r="AJ755" s="88"/>
      <c r="AK755" s="88"/>
      <c r="AL755" s="88"/>
      <c r="AM755" s="88"/>
      <c r="AN755" s="88"/>
      <c r="AO755" s="88"/>
      <c r="AP755" s="88"/>
      <c r="AQ755" s="88"/>
      <c r="AR755" s="88"/>
      <c r="AS755" s="88"/>
      <c r="AT755" s="88"/>
      <c r="AU755" s="88"/>
      <c r="AV755" s="88"/>
      <c r="AW755" s="88"/>
      <c r="AX755" s="88"/>
      <c r="AY755" s="88"/>
      <c r="AZ755" s="88"/>
      <c r="BA755" s="88"/>
      <c r="BB755" s="88"/>
      <c r="BC755" s="88"/>
      <c r="BD755" s="88"/>
      <c r="BE755" s="88"/>
      <c r="BF755" s="88"/>
      <c r="BG755" s="88"/>
    </row>
    <row r="756" spans="1:59" x14ac:dyDescent="0.25">
      <c r="A756" s="25">
        <v>2194</v>
      </c>
      <c r="B756" s="9" t="s">
        <v>1247</v>
      </c>
      <c r="C756" s="9" t="s">
        <v>3203</v>
      </c>
      <c r="D756" s="9" t="s">
        <v>2282</v>
      </c>
      <c r="E756" s="9" t="s">
        <v>1423</v>
      </c>
      <c r="F756" s="14" t="s">
        <v>3045</v>
      </c>
      <c r="G756" s="9" t="s">
        <v>10</v>
      </c>
      <c r="H756" s="9" t="s">
        <v>37</v>
      </c>
      <c r="I756" s="9">
        <v>1</v>
      </c>
      <c r="J756" s="9">
        <v>150</v>
      </c>
      <c r="K756" s="9">
        <f t="shared" si="56"/>
        <v>900</v>
      </c>
      <c r="L756" s="9">
        <f t="shared" si="57"/>
        <v>887</v>
      </c>
      <c r="M756" s="48">
        <v>0.98555555555555552</v>
      </c>
      <c r="N756" s="9">
        <v>0</v>
      </c>
      <c r="O756" s="9">
        <v>150</v>
      </c>
      <c r="P756" s="9"/>
      <c r="Q756" s="9">
        <v>150</v>
      </c>
      <c r="R756" s="9"/>
      <c r="S756" s="9"/>
      <c r="T756" s="9"/>
      <c r="U756" s="55"/>
      <c r="V756" s="131">
        <f t="shared" si="59"/>
        <v>0.98555555555555552</v>
      </c>
      <c r="W756" s="125">
        <v>0.99</v>
      </c>
      <c r="X756" s="14">
        <v>0.99</v>
      </c>
      <c r="Y756" s="9">
        <v>148</v>
      </c>
      <c r="Z756" s="9">
        <v>148</v>
      </c>
      <c r="AA756" s="9">
        <v>147</v>
      </c>
      <c r="AB756" s="9">
        <v>148</v>
      </c>
      <c r="AC756" s="9">
        <v>147</v>
      </c>
      <c r="AD756" s="9">
        <v>149</v>
      </c>
      <c r="AE756" s="9" t="s">
        <v>172</v>
      </c>
      <c r="AF756" s="26"/>
      <c r="AG756" s="56">
        <v>25.525400000000001</v>
      </c>
      <c r="AH756" s="9">
        <v>-80.417199999999994</v>
      </c>
      <c r="AI756" s="88"/>
      <c r="AJ756" s="88"/>
      <c r="AK756" s="88"/>
      <c r="AL756" s="88"/>
      <c r="AM756" s="88"/>
      <c r="AN756" s="88"/>
      <c r="AO756" s="88"/>
      <c r="AP756" s="88"/>
      <c r="AQ756" s="88"/>
      <c r="AR756" s="88"/>
      <c r="AS756" s="88"/>
      <c r="AT756" s="88"/>
      <c r="AU756" s="88"/>
      <c r="AV756" s="88"/>
      <c r="AW756" s="88"/>
      <c r="AX756" s="88"/>
      <c r="AY756" s="88"/>
      <c r="AZ756" s="88"/>
      <c r="BA756" s="88"/>
      <c r="BB756" s="88"/>
      <c r="BC756" s="88"/>
      <c r="BD756" s="88"/>
      <c r="BE756" s="88"/>
      <c r="BF756" s="88"/>
      <c r="BG756" s="88"/>
    </row>
    <row r="757" spans="1:59" x14ac:dyDescent="0.25">
      <c r="A757" s="25">
        <v>899</v>
      </c>
      <c r="B757" s="9" t="s">
        <v>1247</v>
      </c>
      <c r="C757" s="9" t="s">
        <v>3203</v>
      </c>
      <c r="D757" s="9" t="s">
        <v>2282</v>
      </c>
      <c r="E757" s="9" t="s">
        <v>1424</v>
      </c>
      <c r="F757" s="14" t="s">
        <v>2721</v>
      </c>
      <c r="G757" s="9" t="s">
        <v>10</v>
      </c>
      <c r="H757" s="9" t="s">
        <v>37</v>
      </c>
      <c r="I757" s="9">
        <v>1</v>
      </c>
      <c r="J757" s="9">
        <v>259</v>
      </c>
      <c r="K757" s="9">
        <f t="shared" si="56"/>
        <v>1554</v>
      </c>
      <c r="L757" s="9">
        <f t="shared" si="57"/>
        <v>1533</v>
      </c>
      <c r="M757" s="48">
        <v>0.98648648648648651</v>
      </c>
      <c r="N757" s="9">
        <v>0</v>
      </c>
      <c r="O757" s="9">
        <v>259</v>
      </c>
      <c r="P757" s="9"/>
      <c r="Q757" s="9">
        <v>259</v>
      </c>
      <c r="R757" s="9"/>
      <c r="S757" s="9"/>
      <c r="T757" s="9"/>
      <c r="U757" s="55"/>
      <c r="V757" s="131">
        <f t="shared" si="59"/>
        <v>0.98648648648648651</v>
      </c>
      <c r="W757" s="125">
        <v>0.98580000000000001</v>
      </c>
      <c r="X757" s="14">
        <v>0.58240000000000003</v>
      </c>
      <c r="Y757" s="9">
        <v>255</v>
      </c>
      <c r="Z757" s="9">
        <v>255</v>
      </c>
      <c r="AA757" s="9">
        <v>256</v>
      </c>
      <c r="AB757" s="9">
        <v>255</v>
      </c>
      <c r="AC757" s="9">
        <v>256</v>
      </c>
      <c r="AD757" s="9">
        <v>256</v>
      </c>
      <c r="AE757" s="9" t="s">
        <v>1298</v>
      </c>
      <c r="AF757" s="26"/>
      <c r="AG757" s="56">
        <v>25.518000000000001</v>
      </c>
      <c r="AH757" s="9">
        <v>-80.414599999999993</v>
      </c>
      <c r="AI757" s="88"/>
      <c r="AJ757" s="88"/>
      <c r="AK757" s="88"/>
      <c r="AL757" s="88"/>
      <c r="AM757" s="88"/>
      <c r="AN757" s="88"/>
      <c r="AO757" s="88"/>
      <c r="AP757" s="88"/>
      <c r="AQ757" s="88"/>
      <c r="AR757" s="88"/>
      <c r="AS757" s="88"/>
      <c r="AT757" s="88"/>
      <c r="AU757" s="88"/>
      <c r="AV757" s="88"/>
      <c r="AW757" s="88"/>
      <c r="AX757" s="88"/>
      <c r="AY757" s="88"/>
      <c r="AZ757" s="88"/>
      <c r="BA757" s="88"/>
      <c r="BB757" s="88"/>
      <c r="BC757" s="88"/>
      <c r="BD757" s="88"/>
      <c r="BE757" s="88"/>
      <c r="BF757" s="88"/>
      <c r="BG757" s="88"/>
    </row>
    <row r="758" spans="1:59" x14ac:dyDescent="0.25">
      <c r="A758" s="25">
        <v>504</v>
      </c>
      <c r="B758" s="9" t="s">
        <v>1247</v>
      </c>
      <c r="C758" s="9" t="s">
        <v>3203</v>
      </c>
      <c r="D758" s="9" t="s">
        <v>2282</v>
      </c>
      <c r="E758" s="9" t="s">
        <v>1426</v>
      </c>
      <c r="F758" s="14" t="s">
        <v>2751</v>
      </c>
      <c r="G758" s="9" t="s">
        <v>10</v>
      </c>
      <c r="H758" s="9" t="s">
        <v>37</v>
      </c>
      <c r="I758" s="9">
        <v>1</v>
      </c>
      <c r="J758" s="9">
        <v>368</v>
      </c>
      <c r="K758" s="9">
        <f t="shared" si="56"/>
        <v>2208</v>
      </c>
      <c r="L758" s="9">
        <f t="shared" si="57"/>
        <v>2202</v>
      </c>
      <c r="M758" s="48">
        <v>0.99728260869565222</v>
      </c>
      <c r="N758" s="9">
        <v>0</v>
      </c>
      <c r="O758" s="9">
        <v>368</v>
      </c>
      <c r="P758" s="9"/>
      <c r="Q758" s="9">
        <v>368</v>
      </c>
      <c r="R758" s="9"/>
      <c r="S758" s="9"/>
      <c r="T758" s="9"/>
      <c r="U758" s="55"/>
      <c r="V758" s="131">
        <f t="shared" si="59"/>
        <v>0.99728260869565222</v>
      </c>
      <c r="W758" s="125">
        <v>0.99909999999999999</v>
      </c>
      <c r="X758" s="14">
        <v>0.99639999999999995</v>
      </c>
      <c r="Y758" s="9">
        <v>367</v>
      </c>
      <c r="Z758" s="9">
        <v>366</v>
      </c>
      <c r="AA758" s="9">
        <v>368</v>
      </c>
      <c r="AB758" s="9">
        <v>368</v>
      </c>
      <c r="AC758" s="9">
        <v>368</v>
      </c>
      <c r="AD758" s="9">
        <v>365</v>
      </c>
      <c r="AE758" s="9" t="s">
        <v>219</v>
      </c>
      <c r="AF758" s="26"/>
      <c r="AG758" s="56">
        <v>25.917200000000001</v>
      </c>
      <c r="AH758" s="9">
        <v>-80.285399999999996</v>
      </c>
      <c r="AI758" s="88"/>
      <c r="AJ758" s="88"/>
      <c r="AK758" s="88"/>
      <c r="AL758" s="88"/>
      <c r="AM758" s="88"/>
      <c r="AN758" s="88"/>
      <c r="AO758" s="88"/>
      <c r="AP758" s="88"/>
      <c r="AQ758" s="88"/>
      <c r="AR758" s="88"/>
      <c r="AS758" s="88"/>
      <c r="AT758" s="88"/>
      <c r="AU758" s="88"/>
      <c r="AV758" s="88"/>
      <c r="AW758" s="88"/>
      <c r="AX758" s="88"/>
      <c r="AY758" s="88"/>
      <c r="AZ758" s="88"/>
      <c r="BA758" s="88"/>
      <c r="BB758" s="88"/>
      <c r="BC758" s="88"/>
      <c r="BD758" s="88"/>
      <c r="BE758" s="88"/>
      <c r="BF758" s="88"/>
      <c r="BG758" s="88"/>
    </row>
    <row r="759" spans="1:59" x14ac:dyDescent="0.25">
      <c r="A759" s="25">
        <v>514</v>
      </c>
      <c r="B759" s="9" t="s">
        <v>1247</v>
      </c>
      <c r="C759" s="9" t="s">
        <v>3203</v>
      </c>
      <c r="D759" s="9" t="s">
        <v>2282</v>
      </c>
      <c r="E759" s="9" t="s">
        <v>1431</v>
      </c>
      <c r="F759" s="14" t="s">
        <v>2649</v>
      </c>
      <c r="G759" s="9" t="s">
        <v>10</v>
      </c>
      <c r="H759" s="9" t="s">
        <v>37</v>
      </c>
      <c r="I759" s="9">
        <v>1</v>
      </c>
      <c r="J759" s="9">
        <v>211</v>
      </c>
      <c r="K759" s="9">
        <f t="shared" si="56"/>
        <v>1266</v>
      </c>
      <c r="L759" s="9">
        <f t="shared" si="57"/>
        <v>1259</v>
      </c>
      <c r="M759" s="48">
        <v>0.99447077409162721</v>
      </c>
      <c r="N759" s="9">
        <v>0</v>
      </c>
      <c r="O759" s="9">
        <v>211</v>
      </c>
      <c r="P759" s="9"/>
      <c r="Q759" s="9">
        <v>211</v>
      </c>
      <c r="R759" s="9"/>
      <c r="S759" s="9"/>
      <c r="T759" s="9"/>
      <c r="U759" s="55"/>
      <c r="V759" s="131">
        <f t="shared" si="59"/>
        <v>0.99447077409162721</v>
      </c>
      <c r="W759" s="125">
        <v>0.99450000000000005</v>
      </c>
      <c r="X759" s="14">
        <v>0.99129999999999996</v>
      </c>
      <c r="Y759" s="9">
        <v>208</v>
      </c>
      <c r="Z759" s="9">
        <v>210</v>
      </c>
      <c r="AA759" s="9">
        <v>209</v>
      </c>
      <c r="AB759" s="9">
        <v>211</v>
      </c>
      <c r="AC759" s="9">
        <v>211</v>
      </c>
      <c r="AD759" s="9">
        <v>210</v>
      </c>
      <c r="AE759" s="9" t="s">
        <v>172</v>
      </c>
      <c r="AF759" s="26"/>
      <c r="AG759" s="56">
        <v>25.777799999999999</v>
      </c>
      <c r="AH759" s="9">
        <v>-80.201899999999995</v>
      </c>
      <c r="AI759" s="88"/>
      <c r="AJ759" s="88"/>
      <c r="AK759" s="88"/>
      <c r="AL759" s="88"/>
      <c r="AM759" s="88"/>
      <c r="AN759" s="88"/>
      <c r="AO759" s="88"/>
      <c r="AP759" s="88"/>
      <c r="AQ759" s="88"/>
      <c r="AR759" s="88"/>
      <c r="AS759" s="88"/>
      <c r="AT759" s="88"/>
      <c r="AU759" s="88"/>
      <c r="AV759" s="88"/>
      <c r="AW759" s="88"/>
      <c r="AX759" s="88"/>
      <c r="AY759" s="88"/>
      <c r="AZ759" s="88"/>
      <c r="BA759" s="88"/>
      <c r="BB759" s="88"/>
      <c r="BC759" s="88"/>
      <c r="BD759" s="88"/>
      <c r="BE759" s="88"/>
      <c r="BF759" s="88"/>
      <c r="BG759" s="88"/>
    </row>
    <row r="760" spans="1:59" x14ac:dyDescent="0.25">
      <c r="A760" s="25">
        <v>1054</v>
      </c>
      <c r="B760" s="9" t="s">
        <v>1247</v>
      </c>
      <c r="C760" s="9" t="s">
        <v>3203</v>
      </c>
      <c r="D760" s="9" t="s">
        <v>2282</v>
      </c>
      <c r="E760" s="9" t="s">
        <v>1432</v>
      </c>
      <c r="F760" s="14" t="s">
        <v>2783</v>
      </c>
      <c r="G760" s="9" t="s">
        <v>10</v>
      </c>
      <c r="H760" s="9" t="s">
        <v>37</v>
      </c>
      <c r="I760" s="9">
        <v>1</v>
      </c>
      <c r="J760" s="9">
        <v>336</v>
      </c>
      <c r="K760" s="9">
        <f t="shared" si="56"/>
        <v>2016</v>
      </c>
      <c r="L760" s="9">
        <f t="shared" si="57"/>
        <v>2012</v>
      </c>
      <c r="M760" s="48">
        <v>0.99801587301587302</v>
      </c>
      <c r="N760" s="9">
        <v>0</v>
      </c>
      <c r="O760" s="9">
        <v>336</v>
      </c>
      <c r="P760" s="9"/>
      <c r="Q760" s="9">
        <v>336</v>
      </c>
      <c r="R760" s="9"/>
      <c r="S760" s="9"/>
      <c r="T760" s="9"/>
      <c r="U760" s="55"/>
      <c r="V760" s="131">
        <f t="shared" si="59"/>
        <v>0.99801587301587302</v>
      </c>
      <c r="W760" s="125">
        <v>0.995</v>
      </c>
      <c r="X760" s="14">
        <v>0.996</v>
      </c>
      <c r="Y760" s="9">
        <v>334</v>
      </c>
      <c r="Z760" s="9">
        <v>336</v>
      </c>
      <c r="AA760" s="9">
        <v>336</v>
      </c>
      <c r="AB760" s="9">
        <v>336</v>
      </c>
      <c r="AC760" s="9">
        <v>335</v>
      </c>
      <c r="AD760" s="9">
        <v>335</v>
      </c>
      <c r="AE760" s="9" t="s">
        <v>280</v>
      </c>
      <c r="AF760" s="26"/>
      <c r="AG760" s="56">
        <v>25.799199999999999</v>
      </c>
      <c r="AH760" s="9">
        <v>-80.211200000000005</v>
      </c>
      <c r="AI760" s="88"/>
      <c r="AJ760" s="88"/>
      <c r="AK760" s="88"/>
      <c r="AL760" s="88"/>
      <c r="AM760" s="88"/>
      <c r="AN760" s="88"/>
      <c r="AO760" s="88"/>
      <c r="AP760" s="88"/>
      <c r="AQ760" s="88"/>
      <c r="AR760" s="88"/>
      <c r="AS760" s="88"/>
      <c r="AT760" s="88"/>
      <c r="AU760" s="88"/>
      <c r="AV760" s="88"/>
      <c r="AW760" s="88"/>
      <c r="AX760" s="88"/>
      <c r="AY760" s="88"/>
      <c r="AZ760" s="88"/>
      <c r="BA760" s="88"/>
      <c r="BB760" s="88"/>
      <c r="BC760" s="88"/>
      <c r="BD760" s="88"/>
      <c r="BE760" s="88"/>
      <c r="BF760" s="88"/>
      <c r="BG760" s="88"/>
    </row>
    <row r="761" spans="1:59" x14ac:dyDescent="0.25">
      <c r="A761" s="25">
        <v>2039</v>
      </c>
      <c r="B761" s="9" t="s">
        <v>1247</v>
      </c>
      <c r="C761" s="9" t="s">
        <v>3203</v>
      </c>
      <c r="D761" s="9" t="s">
        <v>2282</v>
      </c>
      <c r="E761" s="9" t="s">
        <v>1435</v>
      </c>
      <c r="F761" s="14" t="s">
        <v>3051</v>
      </c>
      <c r="G761" s="9" t="s">
        <v>10</v>
      </c>
      <c r="H761" s="9" t="s">
        <v>37</v>
      </c>
      <c r="I761" s="9">
        <v>1</v>
      </c>
      <c r="J761" s="9">
        <v>204</v>
      </c>
      <c r="K761" s="9">
        <f t="shared" si="56"/>
        <v>1224</v>
      </c>
      <c r="L761" s="9">
        <f t="shared" si="57"/>
        <v>1224</v>
      </c>
      <c r="M761" s="48">
        <v>1</v>
      </c>
      <c r="N761" s="9">
        <v>0</v>
      </c>
      <c r="O761" s="9">
        <v>204</v>
      </c>
      <c r="P761" s="9"/>
      <c r="Q761" s="9">
        <v>204</v>
      </c>
      <c r="R761" s="9"/>
      <c r="S761" s="9"/>
      <c r="T761" s="9"/>
      <c r="U761" s="55"/>
      <c r="V761" s="131">
        <f t="shared" si="59"/>
        <v>1</v>
      </c>
      <c r="W761" s="125">
        <v>1</v>
      </c>
      <c r="X761" s="14">
        <v>0.99509999999999998</v>
      </c>
      <c r="Y761" s="9">
        <v>204</v>
      </c>
      <c r="Z761" s="9">
        <v>204</v>
      </c>
      <c r="AA761" s="9">
        <v>204</v>
      </c>
      <c r="AB761" s="9">
        <v>204</v>
      </c>
      <c r="AC761" s="9">
        <v>204</v>
      </c>
      <c r="AD761" s="9">
        <v>204</v>
      </c>
      <c r="AE761" s="9" t="s">
        <v>219</v>
      </c>
      <c r="AF761" s="26"/>
      <c r="AG761" s="56">
        <v>25.532889000000001</v>
      </c>
      <c r="AH761" s="9">
        <v>-80.398388999999995</v>
      </c>
      <c r="AI761" s="88"/>
      <c r="AJ761" s="88"/>
      <c r="AK761" s="88"/>
      <c r="AL761" s="88"/>
      <c r="AM761" s="88"/>
      <c r="AN761" s="88"/>
      <c r="AO761" s="88"/>
      <c r="AP761" s="88"/>
      <c r="AQ761" s="88"/>
      <c r="AR761" s="88"/>
      <c r="AS761" s="88"/>
      <c r="AT761" s="88"/>
      <c r="AU761" s="88"/>
      <c r="AV761" s="88"/>
      <c r="AW761" s="88"/>
      <c r="AX761" s="88"/>
      <c r="AY761" s="88"/>
      <c r="AZ761" s="88"/>
      <c r="BA761" s="88"/>
      <c r="BB761" s="88"/>
      <c r="BC761" s="88"/>
      <c r="BD761" s="88"/>
      <c r="BE761" s="88"/>
      <c r="BF761" s="88"/>
      <c r="BG761" s="88"/>
    </row>
    <row r="762" spans="1:59" x14ac:dyDescent="0.25">
      <c r="A762" s="25">
        <v>523</v>
      </c>
      <c r="B762" s="9" t="s">
        <v>1247</v>
      </c>
      <c r="C762" s="9" t="s">
        <v>3203</v>
      </c>
      <c r="D762" s="9" t="s">
        <v>2282</v>
      </c>
      <c r="E762" s="9" t="s">
        <v>1437</v>
      </c>
      <c r="F762" s="14" t="s">
        <v>2755</v>
      </c>
      <c r="G762" s="9" t="s">
        <v>10</v>
      </c>
      <c r="H762" s="9" t="s">
        <v>37</v>
      </c>
      <c r="I762" s="9">
        <v>1</v>
      </c>
      <c r="J762" s="9">
        <v>336</v>
      </c>
      <c r="K762" s="9">
        <f t="shared" si="56"/>
        <v>2016</v>
      </c>
      <c r="L762" s="9">
        <f t="shared" si="57"/>
        <v>2002</v>
      </c>
      <c r="M762" s="48">
        <v>0.99305555555555558</v>
      </c>
      <c r="N762" s="9">
        <v>0</v>
      </c>
      <c r="O762" s="9">
        <v>336</v>
      </c>
      <c r="P762" s="9"/>
      <c r="Q762" s="9">
        <v>336</v>
      </c>
      <c r="R762" s="9"/>
      <c r="S762" s="9"/>
      <c r="T762" s="9"/>
      <c r="U762" s="55"/>
      <c r="V762" s="131">
        <f t="shared" si="59"/>
        <v>0.99305555555555558</v>
      </c>
      <c r="W762" s="125">
        <v>0.98260000000000003</v>
      </c>
      <c r="X762" s="14">
        <v>0.98119999999999996</v>
      </c>
      <c r="Y762" s="9">
        <v>335</v>
      </c>
      <c r="Z762" s="9">
        <v>334</v>
      </c>
      <c r="AA762" s="9">
        <v>335</v>
      </c>
      <c r="AB762" s="9">
        <v>335</v>
      </c>
      <c r="AC762" s="9">
        <v>333</v>
      </c>
      <c r="AD762" s="9">
        <v>330</v>
      </c>
      <c r="AE762" s="9" t="s">
        <v>481</v>
      </c>
      <c r="AF762" s="26"/>
      <c r="AG762" s="56">
        <v>25.47</v>
      </c>
      <c r="AH762" s="9">
        <v>-80.4589</v>
      </c>
      <c r="AI762" s="88"/>
      <c r="AJ762" s="88"/>
      <c r="AK762" s="88"/>
      <c r="AL762" s="88"/>
      <c r="AM762" s="88"/>
      <c r="AN762" s="88"/>
      <c r="AO762" s="88"/>
      <c r="AP762" s="88"/>
      <c r="AQ762" s="88"/>
      <c r="AR762" s="88"/>
      <c r="AS762" s="88"/>
      <c r="AT762" s="88"/>
      <c r="AU762" s="88"/>
      <c r="AV762" s="88"/>
      <c r="AW762" s="88"/>
      <c r="AX762" s="88"/>
      <c r="AY762" s="88"/>
      <c r="AZ762" s="88"/>
      <c r="BA762" s="88"/>
      <c r="BB762" s="88"/>
      <c r="BC762" s="88"/>
      <c r="BD762" s="88"/>
      <c r="BE762" s="88"/>
      <c r="BF762" s="88"/>
      <c r="BG762" s="88"/>
    </row>
    <row r="763" spans="1:59" x14ac:dyDescent="0.25">
      <c r="A763" s="25">
        <v>534</v>
      </c>
      <c r="B763" s="9" t="s">
        <v>1247</v>
      </c>
      <c r="C763" s="9" t="s">
        <v>3203</v>
      </c>
      <c r="D763" s="9" t="s">
        <v>2282</v>
      </c>
      <c r="E763" s="9" t="s">
        <v>1438</v>
      </c>
      <c r="F763" s="14" t="s">
        <v>3028</v>
      </c>
      <c r="G763" s="9" t="s">
        <v>10</v>
      </c>
      <c r="H763" s="9" t="s">
        <v>37</v>
      </c>
      <c r="I763" s="9">
        <v>1</v>
      </c>
      <c r="J763" s="9">
        <v>90</v>
      </c>
      <c r="K763" s="9">
        <f t="shared" si="56"/>
        <v>540</v>
      </c>
      <c r="L763" s="9">
        <f t="shared" si="57"/>
        <v>535</v>
      </c>
      <c r="M763" s="48">
        <v>0.9907407407407407</v>
      </c>
      <c r="N763" s="9">
        <v>0</v>
      </c>
      <c r="O763" s="9">
        <v>90</v>
      </c>
      <c r="P763" s="9"/>
      <c r="Q763" s="9">
        <v>90</v>
      </c>
      <c r="R763" s="9"/>
      <c r="S763" s="9"/>
      <c r="T763" s="9"/>
      <c r="U763" s="55"/>
      <c r="V763" s="131">
        <f t="shared" si="59"/>
        <v>0.9907407407407407</v>
      </c>
      <c r="W763" s="125">
        <v>0.99809999999999999</v>
      </c>
      <c r="X763" s="14">
        <v>0.99260000000000004</v>
      </c>
      <c r="Y763" s="9">
        <v>89</v>
      </c>
      <c r="Z763" s="9">
        <v>89</v>
      </c>
      <c r="AA763" s="9">
        <v>89</v>
      </c>
      <c r="AB763" s="9">
        <v>89</v>
      </c>
      <c r="AC763" s="9">
        <v>89</v>
      </c>
      <c r="AD763" s="9">
        <v>90</v>
      </c>
      <c r="AE763" s="9" t="s">
        <v>280</v>
      </c>
      <c r="AF763" s="26"/>
      <c r="AG763" s="56">
        <v>25.522200000000002</v>
      </c>
      <c r="AH763" s="9">
        <v>-80.419300000000007</v>
      </c>
      <c r="AI763" s="88"/>
      <c r="AJ763" s="88"/>
      <c r="AK763" s="88"/>
      <c r="AL763" s="88"/>
      <c r="AM763" s="88"/>
      <c r="AN763" s="88"/>
      <c r="AO763" s="88"/>
      <c r="AP763" s="88"/>
      <c r="AQ763" s="88"/>
      <c r="AR763" s="88"/>
      <c r="AS763" s="88"/>
      <c r="AT763" s="88"/>
      <c r="AU763" s="88"/>
      <c r="AV763" s="88"/>
      <c r="AW763" s="88"/>
      <c r="AX763" s="88"/>
      <c r="AY763" s="88"/>
      <c r="AZ763" s="88"/>
      <c r="BA763" s="88"/>
      <c r="BB763" s="88"/>
      <c r="BC763" s="88"/>
      <c r="BD763" s="88"/>
      <c r="BE763" s="88"/>
      <c r="BF763" s="88"/>
      <c r="BG763" s="88"/>
    </row>
    <row r="764" spans="1:59" x14ac:dyDescent="0.25">
      <c r="A764" s="25">
        <v>536</v>
      </c>
      <c r="B764" s="9" t="s">
        <v>1247</v>
      </c>
      <c r="C764" s="9" t="s">
        <v>3203</v>
      </c>
      <c r="D764" s="9" t="s">
        <v>2282</v>
      </c>
      <c r="E764" s="9" t="s">
        <v>1439</v>
      </c>
      <c r="F764" s="14" t="s">
        <v>2666</v>
      </c>
      <c r="G764" s="9" t="s">
        <v>10</v>
      </c>
      <c r="H764" s="9" t="s">
        <v>37</v>
      </c>
      <c r="I764" s="9">
        <v>1</v>
      </c>
      <c r="J764" s="9">
        <v>419</v>
      </c>
      <c r="K764" s="9">
        <f t="shared" si="56"/>
        <v>2514</v>
      </c>
      <c r="L764" s="9">
        <f t="shared" si="57"/>
        <v>2402</v>
      </c>
      <c r="M764" s="48">
        <v>0.95544948289578358</v>
      </c>
      <c r="N764" s="9">
        <v>0</v>
      </c>
      <c r="O764" s="9">
        <v>419</v>
      </c>
      <c r="P764" s="9"/>
      <c r="Q764" s="9">
        <v>419</v>
      </c>
      <c r="R764" s="9"/>
      <c r="S764" s="9"/>
      <c r="T764" s="9"/>
      <c r="U764" s="55"/>
      <c r="V764" s="131">
        <f t="shared" si="59"/>
        <v>0.95544948289578358</v>
      </c>
      <c r="W764" s="125">
        <v>0.8962</v>
      </c>
      <c r="X764" s="14"/>
      <c r="Y764" s="9">
        <v>398</v>
      </c>
      <c r="Z764" s="9">
        <v>403</v>
      </c>
      <c r="AA764" s="9">
        <v>400</v>
      </c>
      <c r="AB764" s="9">
        <v>402</v>
      </c>
      <c r="AC764" s="9">
        <v>402</v>
      </c>
      <c r="AD764" s="9">
        <v>397</v>
      </c>
      <c r="AE764" s="9" t="s">
        <v>1259</v>
      </c>
      <c r="AF764" s="26"/>
      <c r="AG764" s="56">
        <v>25.783899999999999</v>
      </c>
      <c r="AH764" s="9">
        <v>-80.199700000000007</v>
      </c>
      <c r="AI764" s="88"/>
      <c r="AJ764" s="88"/>
      <c r="AK764" s="88"/>
      <c r="AL764" s="88"/>
      <c r="AM764" s="88"/>
      <c r="AN764" s="88"/>
      <c r="AO764" s="88"/>
      <c r="AP764" s="88"/>
      <c r="AQ764" s="88"/>
      <c r="AR764" s="88"/>
      <c r="AS764" s="88"/>
      <c r="AT764" s="88"/>
      <c r="AU764" s="88"/>
      <c r="AV764" s="88"/>
      <c r="AW764" s="88"/>
      <c r="AX764" s="88"/>
      <c r="AY764" s="88"/>
      <c r="AZ764" s="88"/>
      <c r="BA764" s="88"/>
      <c r="BB764" s="88"/>
      <c r="BC764" s="88"/>
      <c r="BD764" s="88"/>
      <c r="BE764" s="88"/>
      <c r="BF764" s="88"/>
      <c r="BG764" s="88"/>
    </row>
    <row r="765" spans="1:59" x14ac:dyDescent="0.25">
      <c r="A765" s="25">
        <v>2537</v>
      </c>
      <c r="B765" s="9" t="s">
        <v>1247</v>
      </c>
      <c r="C765" s="9" t="s">
        <v>3203</v>
      </c>
      <c r="D765" s="9" t="s">
        <v>2282</v>
      </c>
      <c r="E765" s="9" t="s">
        <v>1442</v>
      </c>
      <c r="F765" s="14" t="s">
        <v>2718</v>
      </c>
      <c r="G765" s="9" t="s">
        <v>10</v>
      </c>
      <c r="H765" s="9" t="s">
        <v>37</v>
      </c>
      <c r="I765" s="9">
        <v>1</v>
      </c>
      <c r="J765" s="9">
        <v>100</v>
      </c>
      <c r="K765" s="9">
        <f t="shared" si="56"/>
        <v>600</v>
      </c>
      <c r="L765" s="9">
        <f t="shared" si="57"/>
        <v>583</v>
      </c>
      <c r="M765" s="48">
        <v>0.97166666666666668</v>
      </c>
      <c r="N765" s="9">
        <v>0</v>
      </c>
      <c r="O765" s="9">
        <v>100</v>
      </c>
      <c r="P765" s="9"/>
      <c r="Q765" s="9">
        <v>100</v>
      </c>
      <c r="R765" s="9"/>
      <c r="S765" s="9"/>
      <c r="T765" s="9"/>
      <c r="U765" s="55"/>
      <c r="V765" s="131">
        <f t="shared" si="59"/>
        <v>0.97166666666666668</v>
      </c>
      <c r="W765" s="125">
        <v>0.995</v>
      </c>
      <c r="X765" s="14"/>
      <c r="Y765" s="9">
        <v>95</v>
      </c>
      <c r="Z765" s="9">
        <v>94</v>
      </c>
      <c r="AA765" s="9">
        <v>97</v>
      </c>
      <c r="AB765" s="9">
        <v>99</v>
      </c>
      <c r="AC765" s="9">
        <v>100</v>
      </c>
      <c r="AD765" s="9">
        <v>98</v>
      </c>
      <c r="AE765" s="9" t="s">
        <v>349</v>
      </c>
      <c r="AF765" s="26"/>
      <c r="AG765" s="56">
        <v>25.844373999999998</v>
      </c>
      <c r="AH765" s="9">
        <v>-80.247810000000001</v>
      </c>
      <c r="AI765" s="88"/>
      <c r="AJ765" s="88"/>
      <c r="AK765" s="88"/>
      <c r="AL765" s="88"/>
      <c r="AM765" s="88"/>
      <c r="AN765" s="88"/>
      <c r="AO765" s="88"/>
      <c r="AP765" s="88"/>
      <c r="AQ765" s="88"/>
      <c r="AR765" s="88"/>
      <c r="AS765" s="88"/>
      <c r="AT765" s="88"/>
      <c r="AU765" s="88"/>
      <c r="AV765" s="88"/>
      <c r="AW765" s="88"/>
      <c r="AX765" s="88"/>
      <c r="AY765" s="88"/>
      <c r="AZ765" s="88"/>
      <c r="BA765" s="88"/>
      <c r="BB765" s="88"/>
      <c r="BC765" s="88"/>
      <c r="BD765" s="88"/>
      <c r="BE765" s="88"/>
      <c r="BF765" s="88"/>
      <c r="BG765" s="88"/>
    </row>
    <row r="766" spans="1:59" x14ac:dyDescent="0.25">
      <c r="A766" s="25">
        <v>2442</v>
      </c>
      <c r="B766" s="9" t="s">
        <v>1247</v>
      </c>
      <c r="C766" s="9" t="s">
        <v>3203</v>
      </c>
      <c r="D766" s="9" t="s">
        <v>2282</v>
      </c>
      <c r="E766" s="9" t="s">
        <v>1445</v>
      </c>
      <c r="F766" s="14" t="s">
        <v>3051</v>
      </c>
      <c r="G766" s="9" t="s">
        <v>10</v>
      </c>
      <c r="H766" s="9" t="s">
        <v>37</v>
      </c>
      <c r="I766" s="9">
        <v>1</v>
      </c>
      <c r="J766" s="9">
        <v>64</v>
      </c>
      <c r="K766" s="9">
        <f t="shared" si="56"/>
        <v>384</v>
      </c>
      <c r="L766" s="9">
        <f t="shared" si="57"/>
        <v>373</v>
      </c>
      <c r="M766" s="48">
        <v>0.97135416666666663</v>
      </c>
      <c r="N766" s="9">
        <v>0</v>
      </c>
      <c r="O766" s="9">
        <v>64</v>
      </c>
      <c r="P766" s="9"/>
      <c r="Q766" s="9">
        <v>64</v>
      </c>
      <c r="R766" s="9"/>
      <c r="S766" s="9"/>
      <c r="T766" s="9"/>
      <c r="U766" s="55"/>
      <c r="V766" s="131">
        <f t="shared" si="59"/>
        <v>0.97135416666666663</v>
      </c>
      <c r="W766" s="125">
        <v>0.98960000000000004</v>
      </c>
      <c r="X766" s="14">
        <v>0.97660000000000002</v>
      </c>
      <c r="Y766" s="9">
        <v>62</v>
      </c>
      <c r="Z766" s="9">
        <v>61</v>
      </c>
      <c r="AA766" s="9">
        <v>63</v>
      </c>
      <c r="AB766" s="9">
        <v>63</v>
      </c>
      <c r="AC766" s="9">
        <v>62</v>
      </c>
      <c r="AD766" s="9">
        <v>62</v>
      </c>
      <c r="AE766" s="9" t="s">
        <v>1255</v>
      </c>
      <c r="AF766" s="26"/>
      <c r="AG766" s="56">
        <v>25.827673999999998</v>
      </c>
      <c r="AH766" s="9">
        <v>-80.199920000000006</v>
      </c>
      <c r="AI766" s="88"/>
      <c r="AJ766" s="88"/>
      <c r="AK766" s="88"/>
      <c r="AL766" s="88"/>
      <c r="AM766" s="88"/>
      <c r="AN766" s="88"/>
      <c r="AO766" s="88"/>
      <c r="AP766" s="88"/>
      <c r="AQ766" s="88"/>
      <c r="AR766" s="88"/>
      <c r="AS766" s="88"/>
      <c r="AT766" s="88"/>
      <c r="AU766" s="88"/>
      <c r="AV766" s="88"/>
      <c r="AW766" s="88"/>
      <c r="AX766" s="88"/>
      <c r="AY766" s="88"/>
      <c r="AZ766" s="88"/>
      <c r="BA766" s="88"/>
      <c r="BB766" s="88"/>
      <c r="BC766" s="88"/>
      <c r="BD766" s="88"/>
      <c r="BE766" s="88"/>
      <c r="BF766" s="88"/>
      <c r="BG766" s="88"/>
    </row>
    <row r="767" spans="1:59" x14ac:dyDescent="0.25">
      <c r="A767" s="25">
        <v>1233</v>
      </c>
      <c r="B767" s="9" t="s">
        <v>1247</v>
      </c>
      <c r="C767" s="9" t="s">
        <v>3203</v>
      </c>
      <c r="D767" s="9" t="s">
        <v>2282</v>
      </c>
      <c r="E767" s="9" t="s">
        <v>1446</v>
      </c>
      <c r="F767" s="14" t="s">
        <v>2648</v>
      </c>
      <c r="G767" s="9" t="s">
        <v>10</v>
      </c>
      <c r="H767" s="9" t="s">
        <v>37</v>
      </c>
      <c r="I767" s="9">
        <v>1</v>
      </c>
      <c r="J767" s="9">
        <v>288</v>
      </c>
      <c r="K767" s="9">
        <f t="shared" si="56"/>
        <v>1728</v>
      </c>
      <c r="L767" s="9">
        <f t="shared" si="57"/>
        <v>1695</v>
      </c>
      <c r="M767" s="48">
        <v>0.98090277777777779</v>
      </c>
      <c r="N767" s="9">
        <v>0</v>
      </c>
      <c r="O767" s="9">
        <v>288</v>
      </c>
      <c r="P767" s="9"/>
      <c r="Q767" s="9">
        <v>288</v>
      </c>
      <c r="R767" s="9"/>
      <c r="S767" s="9"/>
      <c r="T767" s="9"/>
      <c r="U767" s="55"/>
      <c r="V767" s="131">
        <f t="shared" si="59"/>
        <v>0.98090277777777779</v>
      </c>
      <c r="W767" s="125">
        <v>0.98380000000000001</v>
      </c>
      <c r="X767" s="14">
        <v>0.97919999999999996</v>
      </c>
      <c r="Y767" s="9">
        <v>281</v>
      </c>
      <c r="Z767" s="9">
        <v>280</v>
      </c>
      <c r="AA767" s="9">
        <v>282</v>
      </c>
      <c r="AB767" s="9">
        <v>287</v>
      </c>
      <c r="AC767" s="9">
        <v>282</v>
      </c>
      <c r="AD767" s="9">
        <v>283</v>
      </c>
      <c r="AE767" s="9" t="s">
        <v>160</v>
      </c>
      <c r="AF767" s="26"/>
      <c r="AG767" s="56">
        <v>25.677299999999999</v>
      </c>
      <c r="AH767" s="9">
        <v>-80.276200000000003</v>
      </c>
      <c r="AI767" s="88"/>
      <c r="AJ767" s="88"/>
      <c r="AK767" s="88"/>
      <c r="AL767" s="88"/>
      <c r="AM767" s="88"/>
      <c r="AN767" s="88"/>
      <c r="AO767" s="88"/>
      <c r="AP767" s="88"/>
      <c r="AQ767" s="88"/>
      <c r="AR767" s="88"/>
      <c r="AS767" s="88"/>
      <c r="AT767" s="88"/>
      <c r="AU767" s="88"/>
      <c r="AV767" s="88"/>
      <c r="AW767" s="88"/>
      <c r="AX767" s="88"/>
      <c r="AY767" s="88"/>
      <c r="AZ767" s="88"/>
      <c r="BA767" s="88"/>
      <c r="BB767" s="88"/>
      <c r="BC767" s="88"/>
      <c r="BD767" s="88"/>
      <c r="BE767" s="88"/>
      <c r="BF767" s="88"/>
      <c r="BG767" s="88"/>
    </row>
    <row r="768" spans="1:59" x14ac:dyDescent="0.25">
      <c r="A768" s="25">
        <v>1411</v>
      </c>
      <c r="B768" s="9" t="s">
        <v>1247</v>
      </c>
      <c r="C768" s="9" t="s">
        <v>3203</v>
      </c>
      <c r="D768" s="9" t="s">
        <v>2282</v>
      </c>
      <c r="E768" s="9" t="s">
        <v>1447</v>
      </c>
      <c r="F768" s="14" t="s">
        <v>2698</v>
      </c>
      <c r="G768" s="9" t="s">
        <v>10</v>
      </c>
      <c r="H768" s="9" t="s">
        <v>37</v>
      </c>
      <c r="I768" s="9">
        <v>1</v>
      </c>
      <c r="J768" s="9">
        <v>506</v>
      </c>
      <c r="K768" s="9">
        <f t="shared" si="56"/>
        <v>0</v>
      </c>
      <c r="L768" s="9">
        <f t="shared" si="57"/>
        <v>0</v>
      </c>
      <c r="M768" s="42">
        <v>0</v>
      </c>
      <c r="N768" s="9">
        <v>0</v>
      </c>
      <c r="O768" s="9">
        <v>506</v>
      </c>
      <c r="P768" s="9"/>
      <c r="Q768" s="9">
        <v>506</v>
      </c>
      <c r="R768" s="9"/>
      <c r="S768" s="9"/>
      <c r="T768" s="9"/>
      <c r="U768" s="55"/>
      <c r="V768" s="131"/>
      <c r="W768" s="125">
        <v>0.90910000000000002</v>
      </c>
      <c r="X768" s="14">
        <v>0.99339999999999995</v>
      </c>
      <c r="Y768" s="9"/>
      <c r="Z768" s="9"/>
      <c r="AA768" s="9"/>
      <c r="AB768" s="9"/>
      <c r="AC768" s="9"/>
      <c r="AD768" s="9"/>
      <c r="AE768" s="9"/>
      <c r="AF768" s="26"/>
      <c r="AG768" s="56">
        <v>25.900400000000001</v>
      </c>
      <c r="AH768" s="9">
        <v>-80.235500000000002</v>
      </c>
      <c r="AI768" s="88"/>
      <c r="AJ768" s="88"/>
      <c r="AK768" s="88"/>
      <c r="AL768" s="88"/>
      <c r="AM768" s="88"/>
      <c r="AN768" s="88"/>
      <c r="AO768" s="88"/>
      <c r="AP768" s="88"/>
      <c r="AQ768" s="88"/>
      <c r="AR768" s="88"/>
      <c r="AS768" s="88"/>
      <c r="AT768" s="88"/>
      <c r="AU768" s="88"/>
      <c r="AV768" s="88"/>
      <c r="AW768" s="88"/>
      <c r="AX768" s="88"/>
      <c r="AY768" s="88"/>
      <c r="AZ768" s="88"/>
      <c r="BA768" s="88"/>
      <c r="BB768" s="88"/>
      <c r="BC768" s="88"/>
      <c r="BD768" s="88"/>
      <c r="BE768" s="88"/>
      <c r="BF768" s="88"/>
      <c r="BG768" s="88"/>
    </row>
    <row r="769" spans="1:59" x14ac:dyDescent="0.25">
      <c r="A769" s="25">
        <v>2544</v>
      </c>
      <c r="B769" s="9" t="s">
        <v>1247</v>
      </c>
      <c r="C769" s="9" t="s">
        <v>3203</v>
      </c>
      <c r="D769" s="9" t="s">
        <v>2282</v>
      </c>
      <c r="E769" s="9" t="s">
        <v>1451</v>
      </c>
      <c r="F769" s="14" t="s">
        <v>2720</v>
      </c>
      <c r="G769" s="9" t="s">
        <v>10</v>
      </c>
      <c r="H769" s="9" t="s">
        <v>37</v>
      </c>
      <c r="I769" s="9">
        <v>1</v>
      </c>
      <c r="J769" s="9">
        <v>300</v>
      </c>
      <c r="K769" s="9">
        <f t="shared" si="56"/>
        <v>1800</v>
      </c>
      <c r="L769" s="9">
        <f t="shared" si="57"/>
        <v>1778</v>
      </c>
      <c r="M769" s="48">
        <v>0.98777777777777775</v>
      </c>
      <c r="N769" s="9">
        <v>0</v>
      </c>
      <c r="O769" s="9">
        <v>300</v>
      </c>
      <c r="P769" s="9"/>
      <c r="Q769" s="9">
        <v>300</v>
      </c>
      <c r="R769" s="9"/>
      <c r="S769" s="9"/>
      <c r="T769" s="9"/>
      <c r="U769" s="55"/>
      <c r="V769" s="131">
        <f t="shared" ref="V769:V804" si="60">(Y769+Z769+AA769+AB769+AC769+AD769)/(J769*COUNTA(Y769,Z769,AA769,AB769,AC769,AD769))</f>
        <v>0.98777777777777775</v>
      </c>
      <c r="W769" s="125">
        <v>0.99060000000000004</v>
      </c>
      <c r="X769" s="14">
        <v>0.99439999999999995</v>
      </c>
      <c r="Y769" s="9">
        <v>297</v>
      </c>
      <c r="Z769" s="9">
        <v>296</v>
      </c>
      <c r="AA769" s="9">
        <v>297</v>
      </c>
      <c r="AB769" s="9">
        <v>298</v>
      </c>
      <c r="AC769" s="9">
        <v>296</v>
      </c>
      <c r="AD769" s="9">
        <v>294</v>
      </c>
      <c r="AE769" s="9" t="s">
        <v>1210</v>
      </c>
      <c r="AF769" s="26"/>
      <c r="AG769" s="56">
        <v>25.880510000000001</v>
      </c>
      <c r="AH769" s="9">
        <v>-80.241416000000001</v>
      </c>
      <c r="AI769" s="88"/>
      <c r="AJ769" s="88"/>
      <c r="AK769" s="88"/>
      <c r="AL769" s="88"/>
      <c r="AM769" s="88"/>
      <c r="AN769" s="88"/>
      <c r="AO769" s="88"/>
      <c r="AP769" s="88"/>
      <c r="AQ769" s="88"/>
      <c r="AR769" s="88"/>
      <c r="AS769" s="88"/>
      <c r="AT769" s="88"/>
      <c r="AU769" s="88"/>
      <c r="AV769" s="88"/>
      <c r="AW769" s="88"/>
      <c r="AX769" s="88"/>
      <c r="AY769" s="88"/>
      <c r="AZ769" s="88"/>
      <c r="BA769" s="88"/>
      <c r="BB769" s="88"/>
      <c r="BC769" s="88"/>
      <c r="BD769" s="88"/>
      <c r="BE769" s="88"/>
      <c r="BF769" s="88"/>
      <c r="BG769" s="88"/>
    </row>
    <row r="770" spans="1:59" x14ac:dyDescent="0.25">
      <c r="A770" s="25">
        <v>592</v>
      </c>
      <c r="B770" s="9" t="s">
        <v>1247</v>
      </c>
      <c r="C770" s="9" t="s">
        <v>3203</v>
      </c>
      <c r="D770" s="9" t="s">
        <v>2282</v>
      </c>
      <c r="E770" s="9" t="s">
        <v>1452</v>
      </c>
      <c r="F770" s="14" t="s">
        <v>3023</v>
      </c>
      <c r="G770" s="9" t="s">
        <v>10</v>
      </c>
      <c r="H770" s="9" t="s">
        <v>37</v>
      </c>
      <c r="I770" s="9">
        <v>1</v>
      </c>
      <c r="J770" s="9">
        <v>91</v>
      </c>
      <c r="K770" s="9">
        <f t="shared" ref="K770:K833" si="61">COUNTA(Y770:AD770)*J770</f>
        <v>546</v>
      </c>
      <c r="L770" s="9">
        <f t="shared" ref="L770:L833" si="62">SUM(Y770:AD770)</f>
        <v>536</v>
      </c>
      <c r="M770" s="48">
        <v>1.1483516483516483</v>
      </c>
      <c r="N770" s="9">
        <v>0</v>
      </c>
      <c r="O770" s="9">
        <v>91</v>
      </c>
      <c r="P770" s="9"/>
      <c r="Q770" s="9">
        <v>91</v>
      </c>
      <c r="R770" s="9"/>
      <c r="S770" s="9"/>
      <c r="T770" s="9"/>
      <c r="U770" s="55"/>
      <c r="V770" s="131">
        <f t="shared" si="60"/>
        <v>0.98168498168498164</v>
      </c>
      <c r="W770" s="125">
        <v>0.97250000000000003</v>
      </c>
      <c r="X770" s="14">
        <v>0.96479999999999999</v>
      </c>
      <c r="Y770" s="9">
        <v>88</v>
      </c>
      <c r="Z770" s="9">
        <v>88</v>
      </c>
      <c r="AA770" s="9">
        <v>91</v>
      </c>
      <c r="AB770" s="9">
        <v>91</v>
      </c>
      <c r="AC770" s="9">
        <v>90</v>
      </c>
      <c r="AD770" s="9">
        <v>88</v>
      </c>
      <c r="AE770" s="9" t="s">
        <v>1453</v>
      </c>
      <c r="AF770" s="26"/>
      <c r="AG770" s="56">
        <v>25.4467</v>
      </c>
      <c r="AH770" s="9">
        <v>-80.485399999999998</v>
      </c>
      <c r="AI770" s="88"/>
      <c r="AJ770" s="88"/>
      <c r="AK770" s="88"/>
      <c r="AL770" s="88"/>
      <c r="AM770" s="88"/>
      <c r="AN770" s="88"/>
      <c r="AO770" s="88"/>
      <c r="AP770" s="88"/>
      <c r="AQ770" s="88"/>
      <c r="AR770" s="88"/>
      <c r="AS770" s="88"/>
      <c r="AT770" s="88"/>
      <c r="AU770" s="88"/>
      <c r="AV770" s="88"/>
      <c r="AW770" s="88"/>
      <c r="AX770" s="88"/>
      <c r="AY770" s="88"/>
      <c r="AZ770" s="88"/>
      <c r="BA770" s="88"/>
      <c r="BB770" s="88"/>
      <c r="BC770" s="88"/>
      <c r="BD770" s="88"/>
      <c r="BE770" s="88"/>
      <c r="BF770" s="88"/>
      <c r="BG770" s="88"/>
    </row>
    <row r="771" spans="1:59" x14ac:dyDescent="0.25">
      <c r="A771" s="25">
        <v>599</v>
      </c>
      <c r="B771" s="9" t="s">
        <v>1247</v>
      </c>
      <c r="C771" s="9" t="s">
        <v>3203</v>
      </c>
      <c r="D771" s="9" t="s">
        <v>2282</v>
      </c>
      <c r="E771" s="9" t="s">
        <v>1454</v>
      </c>
      <c r="F771" s="14" t="s">
        <v>3029</v>
      </c>
      <c r="G771" s="9" t="s">
        <v>10</v>
      </c>
      <c r="H771" s="9" t="s">
        <v>37</v>
      </c>
      <c r="I771" s="9">
        <v>1</v>
      </c>
      <c r="J771" s="9">
        <v>180</v>
      </c>
      <c r="K771" s="9">
        <f t="shared" si="61"/>
        <v>1080</v>
      </c>
      <c r="L771" s="9">
        <f t="shared" si="62"/>
        <v>1051</v>
      </c>
      <c r="M771" s="48">
        <v>0.9731481481481481</v>
      </c>
      <c r="N771" s="9">
        <v>0</v>
      </c>
      <c r="O771" s="9">
        <v>180</v>
      </c>
      <c r="P771" s="9"/>
      <c r="Q771" s="9">
        <v>180</v>
      </c>
      <c r="R771" s="9"/>
      <c r="S771" s="9"/>
      <c r="T771" s="9"/>
      <c r="U771" s="55"/>
      <c r="V771" s="131">
        <f t="shared" si="60"/>
        <v>0.9731481481481481</v>
      </c>
      <c r="W771" s="125">
        <v>0.9778</v>
      </c>
      <c r="X771" s="14">
        <v>0.96760000000000002</v>
      </c>
      <c r="Y771" s="9">
        <v>177</v>
      </c>
      <c r="Z771" s="9">
        <v>172</v>
      </c>
      <c r="AA771" s="9">
        <v>174</v>
      </c>
      <c r="AB771" s="9">
        <v>175</v>
      </c>
      <c r="AC771" s="9">
        <v>175</v>
      </c>
      <c r="AD771" s="9">
        <v>178</v>
      </c>
      <c r="AE771" s="9" t="s">
        <v>1261</v>
      </c>
      <c r="AF771" s="26"/>
      <c r="AG771" s="56">
        <v>25.917300000000001</v>
      </c>
      <c r="AH771" s="9">
        <v>-80.213499999999996</v>
      </c>
      <c r="AI771" s="88"/>
      <c r="AJ771" s="88"/>
      <c r="AK771" s="88"/>
      <c r="AL771" s="88"/>
      <c r="AM771" s="88"/>
      <c r="AN771" s="88"/>
      <c r="AO771" s="88"/>
      <c r="AP771" s="88"/>
      <c r="AQ771" s="88"/>
      <c r="AR771" s="88"/>
      <c r="AS771" s="88"/>
      <c r="AT771" s="88"/>
      <c r="AU771" s="88"/>
      <c r="AV771" s="88"/>
      <c r="AW771" s="88"/>
      <c r="AX771" s="88"/>
      <c r="AY771" s="88"/>
      <c r="AZ771" s="88"/>
      <c r="BA771" s="88"/>
      <c r="BB771" s="88"/>
      <c r="BC771" s="88"/>
      <c r="BD771" s="88"/>
      <c r="BE771" s="88"/>
      <c r="BF771" s="88"/>
      <c r="BG771" s="88"/>
    </row>
    <row r="772" spans="1:59" x14ac:dyDescent="0.25">
      <c r="A772" s="25">
        <v>603</v>
      </c>
      <c r="B772" s="9" t="s">
        <v>1247</v>
      </c>
      <c r="C772" s="9" t="s">
        <v>3203</v>
      </c>
      <c r="D772" s="9" t="s">
        <v>2282</v>
      </c>
      <c r="E772" s="9" t="s">
        <v>1456</v>
      </c>
      <c r="F772" s="14" t="s">
        <v>2797</v>
      </c>
      <c r="G772" s="9" t="s">
        <v>10</v>
      </c>
      <c r="H772" s="9" t="s">
        <v>37</v>
      </c>
      <c r="I772" s="9">
        <v>1</v>
      </c>
      <c r="J772" s="9">
        <v>8</v>
      </c>
      <c r="K772" s="9">
        <f t="shared" si="61"/>
        <v>48</v>
      </c>
      <c r="L772" s="9">
        <f t="shared" si="62"/>
        <v>48</v>
      </c>
      <c r="M772" s="48">
        <v>1</v>
      </c>
      <c r="N772" s="9">
        <v>0</v>
      </c>
      <c r="O772" s="9">
        <v>8</v>
      </c>
      <c r="P772" s="9"/>
      <c r="Q772" s="9">
        <v>8</v>
      </c>
      <c r="R772" s="9"/>
      <c r="S772" s="9"/>
      <c r="T772" s="9"/>
      <c r="U772" s="55"/>
      <c r="V772" s="131">
        <f t="shared" si="60"/>
        <v>1</v>
      </c>
      <c r="W772" s="125">
        <v>0.97919999999999996</v>
      </c>
      <c r="X772" s="14">
        <v>1</v>
      </c>
      <c r="Y772" s="9">
        <v>8</v>
      </c>
      <c r="Z772" s="9">
        <v>8</v>
      </c>
      <c r="AA772" s="9">
        <v>8</v>
      </c>
      <c r="AB772" s="9">
        <v>8</v>
      </c>
      <c r="AC772" s="9">
        <v>8</v>
      </c>
      <c r="AD772" s="9">
        <v>8</v>
      </c>
      <c r="AE772" s="9" t="s">
        <v>1457</v>
      </c>
      <c r="AF772" s="26"/>
      <c r="AG772" s="56">
        <v>25.458200000000001</v>
      </c>
      <c r="AH772" s="9">
        <v>-80.491500000000002</v>
      </c>
      <c r="AI772" s="88"/>
      <c r="AJ772" s="88"/>
      <c r="AK772" s="88"/>
      <c r="AL772" s="88"/>
      <c r="AM772" s="88"/>
      <c r="AN772" s="88"/>
      <c r="AO772" s="88"/>
      <c r="AP772" s="88"/>
      <c r="AQ772" s="88"/>
      <c r="AR772" s="88"/>
      <c r="AS772" s="88"/>
      <c r="AT772" s="88"/>
      <c r="AU772" s="88"/>
      <c r="AV772" s="88"/>
      <c r="AW772" s="88"/>
      <c r="AX772" s="88"/>
      <c r="AY772" s="88"/>
      <c r="AZ772" s="88"/>
      <c r="BA772" s="88"/>
      <c r="BB772" s="88"/>
      <c r="BC772" s="88"/>
      <c r="BD772" s="88"/>
      <c r="BE772" s="88"/>
      <c r="BF772" s="88"/>
      <c r="BG772" s="88"/>
    </row>
    <row r="773" spans="1:59" x14ac:dyDescent="0.25">
      <c r="A773" s="25">
        <v>606</v>
      </c>
      <c r="B773" s="9" t="s">
        <v>1247</v>
      </c>
      <c r="C773" s="9" t="s">
        <v>3203</v>
      </c>
      <c r="D773" s="9" t="s">
        <v>2282</v>
      </c>
      <c r="E773" s="9" t="s">
        <v>1458</v>
      </c>
      <c r="F773" s="14" t="s">
        <v>3022</v>
      </c>
      <c r="G773" s="9" t="s">
        <v>10</v>
      </c>
      <c r="H773" s="9" t="s">
        <v>37</v>
      </c>
      <c r="I773" s="9">
        <v>1</v>
      </c>
      <c r="J773" s="9">
        <v>34</v>
      </c>
      <c r="K773" s="9">
        <f t="shared" si="61"/>
        <v>204</v>
      </c>
      <c r="L773" s="9">
        <f t="shared" si="62"/>
        <v>202</v>
      </c>
      <c r="M773" s="48">
        <v>1</v>
      </c>
      <c r="N773" s="9">
        <v>0</v>
      </c>
      <c r="O773" s="9">
        <v>34</v>
      </c>
      <c r="P773" s="9"/>
      <c r="Q773" s="9">
        <v>34</v>
      </c>
      <c r="R773" s="9"/>
      <c r="S773" s="9"/>
      <c r="T773" s="9"/>
      <c r="U773" s="55"/>
      <c r="V773" s="131">
        <f t="shared" si="60"/>
        <v>0.99019607843137258</v>
      </c>
      <c r="W773" s="125">
        <v>1</v>
      </c>
      <c r="X773" s="14">
        <v>1</v>
      </c>
      <c r="Y773" s="9">
        <v>32</v>
      </c>
      <c r="Z773" s="9">
        <v>34</v>
      </c>
      <c r="AA773" s="9">
        <v>34</v>
      </c>
      <c r="AB773" s="9">
        <v>34</v>
      </c>
      <c r="AC773" s="9">
        <v>34</v>
      </c>
      <c r="AD773" s="9">
        <v>34</v>
      </c>
      <c r="AE773" s="9" t="s">
        <v>1459</v>
      </c>
      <c r="AF773" s="26"/>
      <c r="AG773" s="56">
        <v>25.824200000000001</v>
      </c>
      <c r="AH773" s="9">
        <v>-80.2774</v>
      </c>
      <c r="AI773" s="88"/>
      <c r="AJ773" s="88"/>
      <c r="AK773" s="88"/>
      <c r="AL773" s="88"/>
      <c r="AM773" s="88"/>
      <c r="AN773" s="88"/>
      <c r="AO773" s="88"/>
      <c r="AP773" s="88"/>
      <c r="AQ773" s="88"/>
      <c r="AR773" s="88"/>
      <c r="AS773" s="88"/>
      <c r="AT773" s="88"/>
      <c r="AU773" s="88"/>
      <c r="AV773" s="88"/>
      <c r="AW773" s="88"/>
      <c r="AX773" s="88"/>
      <c r="AY773" s="88"/>
      <c r="AZ773" s="88"/>
      <c r="BA773" s="88"/>
      <c r="BB773" s="88"/>
      <c r="BC773" s="88"/>
      <c r="BD773" s="88"/>
      <c r="BE773" s="88"/>
      <c r="BF773" s="88"/>
      <c r="BG773" s="88"/>
    </row>
    <row r="774" spans="1:59" x14ac:dyDescent="0.25">
      <c r="A774" s="25">
        <v>1787</v>
      </c>
      <c r="B774" s="9" t="s">
        <v>1247</v>
      </c>
      <c r="C774" s="9" t="s">
        <v>3203</v>
      </c>
      <c r="D774" s="9" t="s">
        <v>2282</v>
      </c>
      <c r="E774" s="9" t="s">
        <v>1460</v>
      </c>
      <c r="F774" s="14" t="s">
        <v>2658</v>
      </c>
      <c r="G774" s="9" t="s">
        <v>10</v>
      </c>
      <c r="H774" s="9" t="s">
        <v>37</v>
      </c>
      <c r="I774" s="9">
        <v>1</v>
      </c>
      <c r="J774" s="9">
        <v>60</v>
      </c>
      <c r="K774" s="9">
        <f t="shared" si="61"/>
        <v>360</v>
      </c>
      <c r="L774" s="9">
        <f t="shared" si="62"/>
        <v>357</v>
      </c>
      <c r="M774" s="48">
        <v>0.9916666666666667</v>
      </c>
      <c r="N774" s="9">
        <v>0</v>
      </c>
      <c r="O774" s="9">
        <v>60</v>
      </c>
      <c r="P774" s="9"/>
      <c r="Q774" s="9">
        <v>60</v>
      </c>
      <c r="R774" s="9"/>
      <c r="S774" s="9"/>
      <c r="T774" s="9"/>
      <c r="U774" s="55"/>
      <c r="V774" s="131">
        <f t="shared" si="60"/>
        <v>0.9916666666666667</v>
      </c>
      <c r="W774" s="125">
        <v>0.9667</v>
      </c>
      <c r="X774" s="14">
        <v>0.95830000000000004</v>
      </c>
      <c r="Y774" s="9">
        <v>60</v>
      </c>
      <c r="Z774" s="9">
        <v>60</v>
      </c>
      <c r="AA774" s="9">
        <v>59</v>
      </c>
      <c r="AB774" s="9">
        <v>59</v>
      </c>
      <c r="AC774" s="9">
        <v>59</v>
      </c>
      <c r="AD774" s="9">
        <v>60</v>
      </c>
      <c r="AE774" s="9" t="s">
        <v>1330</v>
      </c>
      <c r="AF774" s="26"/>
      <c r="AG774" s="56">
        <v>25.831099999999999</v>
      </c>
      <c r="AH774" s="9">
        <v>-80.2226</v>
      </c>
      <c r="AI774" s="88"/>
      <c r="AJ774" s="88"/>
      <c r="AK774" s="88"/>
      <c r="AL774" s="88"/>
      <c r="AM774" s="88"/>
      <c r="AN774" s="88"/>
      <c r="AO774" s="88"/>
      <c r="AP774" s="88"/>
      <c r="AQ774" s="88"/>
      <c r="AR774" s="88"/>
      <c r="AS774" s="88"/>
      <c r="AT774" s="88"/>
      <c r="AU774" s="88"/>
      <c r="AV774" s="88"/>
      <c r="AW774" s="88"/>
      <c r="AX774" s="88"/>
      <c r="AY774" s="88"/>
      <c r="AZ774" s="88"/>
      <c r="BA774" s="88"/>
      <c r="BB774" s="88"/>
      <c r="BC774" s="88"/>
      <c r="BD774" s="88"/>
      <c r="BE774" s="88"/>
      <c r="BF774" s="88"/>
      <c r="BG774" s="88"/>
    </row>
    <row r="775" spans="1:59" x14ac:dyDescent="0.25">
      <c r="A775" s="25">
        <v>2665</v>
      </c>
      <c r="B775" s="9" t="s">
        <v>1247</v>
      </c>
      <c r="C775" s="9" t="s">
        <v>3203</v>
      </c>
      <c r="D775" s="9" t="s">
        <v>2282</v>
      </c>
      <c r="E775" s="9" t="s">
        <v>1462</v>
      </c>
      <c r="F775" s="14" t="s">
        <v>2987</v>
      </c>
      <c r="G775" s="9" t="s">
        <v>10</v>
      </c>
      <c r="H775" s="9" t="s">
        <v>37</v>
      </c>
      <c r="I775" s="9">
        <v>1</v>
      </c>
      <c r="J775" s="9">
        <v>112</v>
      </c>
      <c r="K775" s="9">
        <f t="shared" si="61"/>
        <v>672</v>
      </c>
      <c r="L775" s="9">
        <f t="shared" si="62"/>
        <v>667</v>
      </c>
      <c r="M775" s="48">
        <v>0.99255952380952384</v>
      </c>
      <c r="N775" s="9">
        <v>0</v>
      </c>
      <c r="O775" s="9">
        <v>112</v>
      </c>
      <c r="P775" s="9"/>
      <c r="Q775" s="9">
        <v>112</v>
      </c>
      <c r="R775" s="9"/>
      <c r="S775" s="9"/>
      <c r="T775" s="9"/>
      <c r="U775" s="55"/>
      <c r="V775" s="131">
        <f t="shared" si="60"/>
        <v>0.99255952380952384</v>
      </c>
      <c r="W775" s="125">
        <v>0.34820000000000001</v>
      </c>
      <c r="X775" s="14"/>
      <c r="Y775" s="9">
        <v>111</v>
      </c>
      <c r="Z775" s="9">
        <v>112</v>
      </c>
      <c r="AA775" s="9">
        <v>109</v>
      </c>
      <c r="AB775" s="9">
        <v>112</v>
      </c>
      <c r="AC775" s="9">
        <v>111</v>
      </c>
      <c r="AD775" s="9">
        <v>112</v>
      </c>
      <c r="AE775" s="9" t="s">
        <v>219</v>
      </c>
      <c r="AF775" s="26"/>
      <c r="AG775" s="56">
        <v>25.94313</v>
      </c>
      <c r="AH775" s="9">
        <v>-80.248474999999999</v>
      </c>
      <c r="AI775" s="88"/>
      <c r="AJ775" s="88"/>
      <c r="AK775" s="88"/>
      <c r="AL775" s="88"/>
      <c r="AM775" s="88"/>
      <c r="AN775" s="88"/>
      <c r="AO775" s="88"/>
      <c r="AP775" s="88"/>
      <c r="AQ775" s="88"/>
      <c r="AR775" s="88"/>
      <c r="AS775" s="88"/>
      <c r="AT775" s="88"/>
      <c r="AU775" s="88"/>
      <c r="AV775" s="88"/>
      <c r="AW775" s="88"/>
      <c r="AX775" s="88"/>
      <c r="AY775" s="88"/>
      <c r="AZ775" s="88"/>
      <c r="BA775" s="88"/>
      <c r="BB775" s="88"/>
      <c r="BC775" s="88"/>
      <c r="BD775" s="88"/>
      <c r="BE775" s="88"/>
      <c r="BF775" s="88"/>
      <c r="BG775" s="88"/>
    </row>
    <row r="776" spans="1:59" x14ac:dyDescent="0.25">
      <c r="A776" s="25">
        <v>624</v>
      </c>
      <c r="B776" s="9" t="s">
        <v>1247</v>
      </c>
      <c r="C776" s="9" t="s">
        <v>3203</v>
      </c>
      <c r="D776" s="9" t="s">
        <v>2282</v>
      </c>
      <c r="E776" s="9" t="s">
        <v>1463</v>
      </c>
      <c r="F776" s="14" t="s">
        <v>3030</v>
      </c>
      <c r="G776" s="9" t="s">
        <v>10</v>
      </c>
      <c r="H776" s="9" t="s">
        <v>37</v>
      </c>
      <c r="I776" s="9">
        <v>1</v>
      </c>
      <c r="J776" s="9">
        <v>164</v>
      </c>
      <c r="K776" s="9">
        <f t="shared" si="61"/>
        <v>984</v>
      </c>
      <c r="L776" s="9">
        <f t="shared" si="62"/>
        <v>951</v>
      </c>
      <c r="M776" s="48">
        <v>0.96646341463414631</v>
      </c>
      <c r="N776" s="9">
        <v>0</v>
      </c>
      <c r="O776" s="9">
        <v>164</v>
      </c>
      <c r="P776" s="9"/>
      <c r="Q776" s="9">
        <v>164</v>
      </c>
      <c r="R776" s="9"/>
      <c r="S776" s="9"/>
      <c r="T776" s="9"/>
      <c r="U776" s="55"/>
      <c r="V776" s="131">
        <f t="shared" si="60"/>
        <v>0.96646341463414631</v>
      </c>
      <c r="W776" s="125">
        <v>0.98070000000000002</v>
      </c>
      <c r="X776" s="14">
        <v>0.93899999999999995</v>
      </c>
      <c r="Y776" s="9">
        <v>159</v>
      </c>
      <c r="Z776" s="9">
        <v>162</v>
      </c>
      <c r="AA776" s="9">
        <v>160</v>
      </c>
      <c r="AB776" s="9">
        <v>159</v>
      </c>
      <c r="AC776" s="9">
        <v>156</v>
      </c>
      <c r="AD776" s="9">
        <v>155</v>
      </c>
      <c r="AE776" s="9" t="s">
        <v>1465</v>
      </c>
      <c r="AF776" s="26"/>
      <c r="AG776" s="56">
        <v>25.4772</v>
      </c>
      <c r="AH776" s="9">
        <v>-80.455799999999996</v>
      </c>
      <c r="AI776" s="88"/>
      <c r="AJ776" s="88"/>
      <c r="AK776" s="88"/>
      <c r="AL776" s="88"/>
      <c r="AM776" s="88"/>
      <c r="AN776" s="88"/>
      <c r="AO776" s="88"/>
      <c r="AP776" s="88"/>
      <c r="AQ776" s="88"/>
      <c r="AR776" s="88"/>
      <c r="AS776" s="88"/>
      <c r="AT776" s="88"/>
      <c r="AU776" s="88"/>
      <c r="AV776" s="88"/>
      <c r="AW776" s="88"/>
      <c r="AX776" s="88"/>
      <c r="AY776" s="88"/>
      <c r="AZ776" s="88"/>
      <c r="BA776" s="88"/>
      <c r="BB776" s="88"/>
      <c r="BC776" s="88"/>
      <c r="BD776" s="88"/>
      <c r="BE776" s="88"/>
      <c r="BF776" s="88"/>
      <c r="BG776" s="88"/>
    </row>
    <row r="777" spans="1:59" x14ac:dyDescent="0.25">
      <c r="A777" s="25">
        <v>1028</v>
      </c>
      <c r="B777" s="9" t="s">
        <v>1247</v>
      </c>
      <c r="C777" s="9" t="s">
        <v>3203</v>
      </c>
      <c r="D777" s="9" t="s">
        <v>2282</v>
      </c>
      <c r="E777" s="9" t="s">
        <v>1467</v>
      </c>
      <c r="F777" s="14" t="s">
        <v>2903</v>
      </c>
      <c r="G777" s="9" t="s">
        <v>10</v>
      </c>
      <c r="H777" s="9" t="s">
        <v>37</v>
      </c>
      <c r="I777" s="9">
        <v>1</v>
      </c>
      <c r="J777" s="9">
        <v>226</v>
      </c>
      <c r="K777" s="9">
        <f t="shared" si="61"/>
        <v>1356</v>
      </c>
      <c r="L777" s="9">
        <f t="shared" si="62"/>
        <v>1338</v>
      </c>
      <c r="M777" s="48">
        <v>0.98672566371681414</v>
      </c>
      <c r="N777" s="9">
        <v>0</v>
      </c>
      <c r="O777" s="9">
        <v>226</v>
      </c>
      <c r="P777" s="9"/>
      <c r="Q777" s="9">
        <v>226</v>
      </c>
      <c r="R777" s="9"/>
      <c r="S777" s="9"/>
      <c r="T777" s="9"/>
      <c r="U777" s="55"/>
      <c r="V777" s="131">
        <f t="shared" si="60"/>
        <v>0.98672566371681414</v>
      </c>
      <c r="W777" s="125">
        <v>0.99039999999999995</v>
      </c>
      <c r="X777" s="14">
        <v>0.97709999999999997</v>
      </c>
      <c r="Y777" s="9">
        <v>223</v>
      </c>
      <c r="Z777" s="9">
        <v>222</v>
      </c>
      <c r="AA777" s="9">
        <v>222</v>
      </c>
      <c r="AB777" s="9">
        <v>222</v>
      </c>
      <c r="AC777" s="9">
        <v>224</v>
      </c>
      <c r="AD777" s="9">
        <v>225</v>
      </c>
      <c r="AE777" s="9" t="s">
        <v>160</v>
      </c>
      <c r="AF777" s="26"/>
      <c r="AG777" s="56">
        <v>25.9468</v>
      </c>
      <c r="AH777" s="9">
        <v>-80.194100000000006</v>
      </c>
      <c r="AI777" s="88"/>
      <c r="AJ777" s="88"/>
      <c r="AK777" s="88"/>
      <c r="AL777" s="88"/>
      <c r="AM777" s="88"/>
      <c r="AN777" s="88"/>
      <c r="AO777" s="88"/>
      <c r="AP777" s="88"/>
      <c r="AQ777" s="88"/>
      <c r="AR777" s="88"/>
      <c r="AS777" s="88"/>
      <c r="AT777" s="88"/>
      <c r="AU777" s="88"/>
      <c r="AV777" s="88"/>
      <c r="AW777" s="88"/>
      <c r="AX777" s="88"/>
      <c r="AY777" s="88"/>
      <c r="AZ777" s="88"/>
      <c r="BA777" s="88"/>
      <c r="BB777" s="88"/>
      <c r="BC777" s="88"/>
      <c r="BD777" s="88"/>
      <c r="BE777" s="88"/>
      <c r="BF777" s="88"/>
      <c r="BG777" s="88"/>
    </row>
    <row r="778" spans="1:59" x14ac:dyDescent="0.25">
      <c r="A778" s="25">
        <v>1553</v>
      </c>
      <c r="B778" s="9" t="s">
        <v>1247</v>
      </c>
      <c r="C778" s="9" t="s">
        <v>3203</v>
      </c>
      <c r="D778" s="9" t="s">
        <v>2282</v>
      </c>
      <c r="E778" s="9" t="s">
        <v>1468</v>
      </c>
      <c r="F778" s="14" t="s">
        <v>2831</v>
      </c>
      <c r="G778" s="9" t="s">
        <v>10</v>
      </c>
      <c r="H778" s="9" t="s">
        <v>37</v>
      </c>
      <c r="I778" s="9">
        <v>1</v>
      </c>
      <c r="J778" s="9">
        <v>135</v>
      </c>
      <c r="K778" s="9">
        <f t="shared" si="61"/>
        <v>810</v>
      </c>
      <c r="L778" s="9">
        <f t="shared" si="62"/>
        <v>766</v>
      </c>
      <c r="M778" s="48">
        <v>0.94567901234567897</v>
      </c>
      <c r="N778" s="9">
        <v>0</v>
      </c>
      <c r="O778" s="9">
        <v>135</v>
      </c>
      <c r="P778" s="9"/>
      <c r="Q778" s="9">
        <v>135</v>
      </c>
      <c r="R778" s="9"/>
      <c r="S778" s="9"/>
      <c r="T778" s="9"/>
      <c r="U778" s="55"/>
      <c r="V778" s="131">
        <f t="shared" si="60"/>
        <v>0.94567901234567897</v>
      </c>
      <c r="W778" s="125">
        <v>0.9778</v>
      </c>
      <c r="X778" s="14">
        <v>0.9728</v>
      </c>
      <c r="Y778" s="9">
        <v>126</v>
      </c>
      <c r="Z778" s="9">
        <v>126</v>
      </c>
      <c r="AA778" s="9">
        <v>126</v>
      </c>
      <c r="AB778" s="9">
        <v>126</v>
      </c>
      <c r="AC778" s="9">
        <v>129</v>
      </c>
      <c r="AD778" s="9">
        <v>133</v>
      </c>
      <c r="AE778" s="9" t="s">
        <v>160</v>
      </c>
      <c r="AF778" s="26"/>
      <c r="AG778" s="56">
        <v>25.847166999999999</v>
      </c>
      <c r="AH778" s="9">
        <v>-80.208194000000006</v>
      </c>
      <c r="AI778" s="88"/>
      <c r="AJ778" s="88"/>
      <c r="AK778" s="88"/>
      <c r="AL778" s="88"/>
      <c r="AM778" s="88"/>
      <c r="AN778" s="88"/>
      <c r="AO778" s="88"/>
      <c r="AP778" s="88"/>
      <c r="AQ778" s="88"/>
      <c r="AR778" s="88"/>
      <c r="AS778" s="88"/>
      <c r="AT778" s="88"/>
      <c r="AU778" s="88"/>
      <c r="AV778" s="88"/>
      <c r="AW778" s="88"/>
      <c r="AX778" s="88"/>
      <c r="AY778" s="88"/>
      <c r="AZ778" s="88"/>
      <c r="BA778" s="88"/>
      <c r="BB778" s="88"/>
      <c r="BC778" s="88"/>
      <c r="BD778" s="88"/>
      <c r="BE778" s="88"/>
      <c r="BF778" s="88"/>
      <c r="BG778" s="88"/>
    </row>
    <row r="779" spans="1:59" x14ac:dyDescent="0.25">
      <c r="A779" s="25">
        <v>1835</v>
      </c>
      <c r="B779" s="9" t="s">
        <v>1247</v>
      </c>
      <c r="C779" s="9" t="s">
        <v>3203</v>
      </c>
      <c r="D779" s="9" t="s">
        <v>2282</v>
      </c>
      <c r="E779" s="9" t="s">
        <v>1470</v>
      </c>
      <c r="F779" s="14" t="s">
        <v>2647</v>
      </c>
      <c r="G779" s="9" t="s">
        <v>10</v>
      </c>
      <c r="H779" s="9" t="s">
        <v>37</v>
      </c>
      <c r="I779" s="9">
        <v>1</v>
      </c>
      <c r="J779" s="9">
        <v>137</v>
      </c>
      <c r="K779" s="9">
        <f t="shared" si="61"/>
        <v>822</v>
      </c>
      <c r="L779" s="9">
        <f t="shared" si="62"/>
        <v>818</v>
      </c>
      <c r="M779" s="48">
        <v>0.99513381995133821</v>
      </c>
      <c r="N779" s="9">
        <v>0</v>
      </c>
      <c r="O779" s="9">
        <v>137</v>
      </c>
      <c r="P779" s="9"/>
      <c r="Q779" s="9">
        <v>137</v>
      </c>
      <c r="R779" s="9"/>
      <c r="S779" s="9"/>
      <c r="T779" s="9"/>
      <c r="U779" s="55"/>
      <c r="V779" s="131">
        <f t="shared" si="60"/>
        <v>0.99513381995133821</v>
      </c>
      <c r="W779" s="125">
        <v>0.99639999999999995</v>
      </c>
      <c r="X779" s="14">
        <v>0.99029999999999996</v>
      </c>
      <c r="Y779" s="9">
        <v>137</v>
      </c>
      <c r="Z779" s="9">
        <v>137</v>
      </c>
      <c r="AA779" s="9">
        <v>137</v>
      </c>
      <c r="AB779" s="9">
        <v>135</v>
      </c>
      <c r="AC779" s="9">
        <v>136</v>
      </c>
      <c r="AD779" s="9">
        <v>136</v>
      </c>
      <c r="AE779" s="9" t="s">
        <v>160</v>
      </c>
      <c r="AF779" s="26"/>
      <c r="AG779" s="56">
        <v>25.827639000000001</v>
      </c>
      <c r="AH779" s="9">
        <v>-80.188000000000002</v>
      </c>
      <c r="AI779" s="88"/>
      <c r="AJ779" s="88"/>
      <c r="AK779" s="88"/>
      <c r="AL779" s="88"/>
      <c r="AM779" s="88"/>
      <c r="AN779" s="88"/>
      <c r="AO779" s="88"/>
      <c r="AP779" s="88"/>
      <c r="AQ779" s="88"/>
      <c r="AR779" s="88"/>
      <c r="AS779" s="88"/>
      <c r="AT779" s="88"/>
      <c r="AU779" s="88"/>
      <c r="AV779" s="88"/>
      <c r="AW779" s="88"/>
      <c r="AX779" s="88"/>
      <c r="AY779" s="88"/>
      <c r="AZ779" s="88"/>
      <c r="BA779" s="88"/>
      <c r="BB779" s="88"/>
      <c r="BC779" s="88"/>
      <c r="BD779" s="88"/>
      <c r="BE779" s="88"/>
      <c r="BF779" s="88"/>
      <c r="BG779" s="88"/>
    </row>
    <row r="780" spans="1:59" x14ac:dyDescent="0.25">
      <c r="A780" s="25">
        <v>1834</v>
      </c>
      <c r="B780" s="9" t="s">
        <v>1247</v>
      </c>
      <c r="C780" s="9" t="s">
        <v>3203</v>
      </c>
      <c r="D780" s="9" t="s">
        <v>2282</v>
      </c>
      <c r="E780" s="9" t="s">
        <v>1471</v>
      </c>
      <c r="F780" s="14" t="s">
        <v>2647</v>
      </c>
      <c r="G780" s="9" t="s">
        <v>10</v>
      </c>
      <c r="H780" s="9" t="s">
        <v>37</v>
      </c>
      <c r="I780" s="9">
        <v>1</v>
      </c>
      <c r="J780" s="9">
        <v>132</v>
      </c>
      <c r="K780" s="9">
        <f t="shared" si="61"/>
        <v>792</v>
      </c>
      <c r="L780" s="9">
        <f t="shared" si="62"/>
        <v>788</v>
      </c>
      <c r="M780" s="48">
        <v>0.99494949494949492</v>
      </c>
      <c r="N780" s="9">
        <v>0</v>
      </c>
      <c r="O780" s="9">
        <v>132</v>
      </c>
      <c r="P780" s="9"/>
      <c r="Q780" s="9">
        <v>132</v>
      </c>
      <c r="R780" s="9"/>
      <c r="S780" s="9"/>
      <c r="T780" s="9"/>
      <c r="U780" s="55"/>
      <c r="V780" s="131">
        <f t="shared" si="60"/>
        <v>0.99494949494949492</v>
      </c>
      <c r="W780" s="125">
        <v>0.99490000000000001</v>
      </c>
      <c r="X780" s="14">
        <v>0.99870000000000003</v>
      </c>
      <c r="Y780" s="9">
        <v>131</v>
      </c>
      <c r="Z780" s="9">
        <v>130</v>
      </c>
      <c r="AA780" s="9">
        <v>131</v>
      </c>
      <c r="AB780" s="9">
        <v>132</v>
      </c>
      <c r="AC780" s="9">
        <v>132</v>
      </c>
      <c r="AD780" s="9">
        <v>132</v>
      </c>
      <c r="AE780" s="9" t="s">
        <v>160</v>
      </c>
      <c r="AF780" s="26"/>
      <c r="AG780" s="56">
        <v>25.808599999999998</v>
      </c>
      <c r="AH780" s="9">
        <v>-80.255399999999995</v>
      </c>
      <c r="AI780" s="88"/>
      <c r="AJ780" s="88"/>
      <c r="AK780" s="88"/>
      <c r="AL780" s="88"/>
      <c r="AM780" s="88"/>
      <c r="AN780" s="88"/>
      <c r="AO780" s="88"/>
      <c r="AP780" s="88"/>
      <c r="AQ780" s="88"/>
      <c r="AR780" s="88"/>
      <c r="AS780" s="88"/>
      <c r="AT780" s="88"/>
      <c r="AU780" s="88"/>
      <c r="AV780" s="88"/>
      <c r="AW780" s="88"/>
      <c r="AX780" s="88"/>
      <c r="AY780" s="88"/>
      <c r="AZ780" s="88"/>
      <c r="BA780" s="88"/>
      <c r="BB780" s="88"/>
      <c r="BC780" s="88"/>
      <c r="BD780" s="88"/>
      <c r="BE780" s="88"/>
      <c r="BF780" s="88"/>
      <c r="BG780" s="88"/>
    </row>
    <row r="781" spans="1:59" x14ac:dyDescent="0.25">
      <c r="A781" s="25">
        <v>1833</v>
      </c>
      <c r="B781" s="9" t="s">
        <v>1247</v>
      </c>
      <c r="C781" s="9" t="s">
        <v>3203</v>
      </c>
      <c r="D781" s="9" t="s">
        <v>2282</v>
      </c>
      <c r="E781" s="9" t="s">
        <v>1472</v>
      </c>
      <c r="F781" s="14" t="s">
        <v>2647</v>
      </c>
      <c r="G781" s="9" t="s">
        <v>10</v>
      </c>
      <c r="H781" s="9" t="s">
        <v>37</v>
      </c>
      <c r="I781" s="9">
        <v>1</v>
      </c>
      <c r="J781" s="9">
        <v>110</v>
      </c>
      <c r="K781" s="9">
        <f t="shared" si="61"/>
        <v>660</v>
      </c>
      <c r="L781" s="9">
        <f t="shared" si="62"/>
        <v>656</v>
      </c>
      <c r="M781" s="48">
        <v>0.9939393939393939</v>
      </c>
      <c r="N781" s="9">
        <v>0</v>
      </c>
      <c r="O781" s="9">
        <v>110</v>
      </c>
      <c r="P781" s="9"/>
      <c r="Q781" s="9">
        <v>110</v>
      </c>
      <c r="R781" s="9"/>
      <c r="S781" s="9"/>
      <c r="T781" s="9"/>
      <c r="U781" s="55"/>
      <c r="V781" s="131">
        <f t="shared" si="60"/>
        <v>0.9939393939393939</v>
      </c>
      <c r="W781" s="125">
        <v>0.98029999999999995</v>
      </c>
      <c r="X781" s="14">
        <v>0.9788</v>
      </c>
      <c r="Y781" s="9">
        <v>110</v>
      </c>
      <c r="Z781" s="9">
        <v>108</v>
      </c>
      <c r="AA781" s="9">
        <v>110</v>
      </c>
      <c r="AB781" s="9">
        <v>110</v>
      </c>
      <c r="AC781" s="9">
        <v>108</v>
      </c>
      <c r="AD781" s="9">
        <v>110</v>
      </c>
      <c r="AE781" s="9" t="s">
        <v>160</v>
      </c>
      <c r="AF781" s="26"/>
      <c r="AG781" s="56">
        <v>25.8521</v>
      </c>
      <c r="AH781" s="9">
        <v>-80.193899999999999</v>
      </c>
      <c r="AI781" s="88"/>
      <c r="AJ781" s="88"/>
      <c r="AK781" s="88"/>
      <c r="AL781" s="88"/>
      <c r="AM781" s="88"/>
      <c r="AN781" s="88"/>
      <c r="AO781" s="88"/>
      <c r="AP781" s="88"/>
      <c r="AQ781" s="88"/>
      <c r="AR781" s="88"/>
      <c r="AS781" s="88"/>
      <c r="AT781" s="88"/>
      <c r="AU781" s="88"/>
      <c r="AV781" s="88"/>
      <c r="AW781" s="88"/>
      <c r="AX781" s="88"/>
      <c r="AY781" s="88"/>
      <c r="AZ781" s="88"/>
      <c r="BA781" s="88"/>
      <c r="BB781" s="88"/>
      <c r="BC781" s="88"/>
      <c r="BD781" s="88"/>
      <c r="BE781" s="88"/>
      <c r="BF781" s="88"/>
      <c r="BG781" s="88"/>
    </row>
    <row r="782" spans="1:59" x14ac:dyDescent="0.25">
      <c r="A782" s="25">
        <v>641</v>
      </c>
      <c r="B782" s="9" t="s">
        <v>1247</v>
      </c>
      <c r="C782" s="9" t="s">
        <v>3203</v>
      </c>
      <c r="D782" s="9" t="s">
        <v>2282</v>
      </c>
      <c r="E782" s="9" t="s">
        <v>1473</v>
      </c>
      <c r="F782" s="14" t="s">
        <v>2832</v>
      </c>
      <c r="G782" s="9" t="s">
        <v>10</v>
      </c>
      <c r="H782" s="9" t="s">
        <v>37</v>
      </c>
      <c r="I782" s="9">
        <v>1</v>
      </c>
      <c r="J782" s="9">
        <v>186</v>
      </c>
      <c r="K782" s="9">
        <f t="shared" si="61"/>
        <v>1116</v>
      </c>
      <c r="L782" s="9">
        <f t="shared" si="62"/>
        <v>1116</v>
      </c>
      <c r="M782" s="48">
        <v>1</v>
      </c>
      <c r="N782" s="9">
        <v>0</v>
      </c>
      <c r="O782" s="9">
        <v>186</v>
      </c>
      <c r="P782" s="9"/>
      <c r="Q782" s="9">
        <v>186</v>
      </c>
      <c r="R782" s="9"/>
      <c r="S782" s="9"/>
      <c r="T782" s="9"/>
      <c r="U782" s="55"/>
      <c r="V782" s="131">
        <f t="shared" si="60"/>
        <v>1</v>
      </c>
      <c r="W782" s="125">
        <v>0.99550000000000005</v>
      </c>
      <c r="X782" s="14">
        <v>0.99819999999999998</v>
      </c>
      <c r="Y782" s="9">
        <v>186</v>
      </c>
      <c r="Z782" s="9">
        <v>186</v>
      </c>
      <c r="AA782" s="9">
        <v>186</v>
      </c>
      <c r="AB782" s="9">
        <v>186</v>
      </c>
      <c r="AC782" s="9">
        <v>186</v>
      </c>
      <c r="AD782" s="9">
        <v>186</v>
      </c>
      <c r="AE782" s="9" t="s">
        <v>160</v>
      </c>
      <c r="AF782" s="26"/>
      <c r="AG782" s="56">
        <v>25.799199999999999</v>
      </c>
      <c r="AH782" s="9">
        <v>-80.190399999999997</v>
      </c>
      <c r="AI782" s="88"/>
      <c r="AJ782" s="88"/>
      <c r="AK782" s="88"/>
      <c r="AL782" s="88"/>
      <c r="AM782" s="88"/>
      <c r="AN782" s="88"/>
      <c r="AO782" s="88"/>
      <c r="AP782" s="88"/>
      <c r="AQ782" s="88"/>
      <c r="AR782" s="88"/>
      <c r="AS782" s="88"/>
      <c r="AT782" s="88"/>
      <c r="AU782" s="88"/>
      <c r="AV782" s="88"/>
      <c r="AW782" s="88"/>
      <c r="AX782" s="88"/>
      <c r="AY782" s="88"/>
      <c r="AZ782" s="88"/>
      <c r="BA782" s="88"/>
      <c r="BB782" s="88"/>
      <c r="BC782" s="88"/>
      <c r="BD782" s="88"/>
      <c r="BE782" s="88"/>
      <c r="BF782" s="88"/>
      <c r="BG782" s="88"/>
    </row>
    <row r="783" spans="1:59" x14ac:dyDescent="0.25">
      <c r="A783" s="25">
        <v>2746</v>
      </c>
      <c r="B783" s="9" t="s">
        <v>1247</v>
      </c>
      <c r="C783" s="9" t="s">
        <v>3203</v>
      </c>
      <c r="D783" s="9" t="s">
        <v>2282</v>
      </c>
      <c r="E783" s="9" t="s">
        <v>1475</v>
      </c>
      <c r="F783" s="14" t="s">
        <v>2706</v>
      </c>
      <c r="G783" s="9" t="s">
        <v>10</v>
      </c>
      <c r="H783" s="9" t="s">
        <v>37</v>
      </c>
      <c r="I783" s="9">
        <v>1</v>
      </c>
      <c r="J783" s="9">
        <v>158</v>
      </c>
      <c r="K783" s="9">
        <f t="shared" si="61"/>
        <v>948</v>
      </c>
      <c r="L783" s="9">
        <f t="shared" si="62"/>
        <v>945</v>
      </c>
      <c r="M783" s="48">
        <v>0.99683544303797467</v>
      </c>
      <c r="N783" s="9">
        <v>0</v>
      </c>
      <c r="O783" s="9">
        <v>158</v>
      </c>
      <c r="P783" s="9"/>
      <c r="Q783" s="9">
        <v>158</v>
      </c>
      <c r="R783" s="9"/>
      <c r="S783" s="9"/>
      <c r="T783" s="9"/>
      <c r="U783" s="55"/>
      <c r="V783" s="131">
        <f t="shared" si="60"/>
        <v>0.99683544303797467</v>
      </c>
      <c r="W783" s="125"/>
      <c r="X783" s="14"/>
      <c r="Y783" s="9">
        <v>156</v>
      </c>
      <c r="Z783" s="9">
        <v>158</v>
      </c>
      <c r="AA783" s="9">
        <v>157</v>
      </c>
      <c r="AB783" s="9">
        <v>158</v>
      </c>
      <c r="AC783" s="9">
        <v>158</v>
      </c>
      <c r="AD783" s="9">
        <v>158</v>
      </c>
      <c r="AE783" s="9"/>
      <c r="AF783" s="26"/>
      <c r="AG783" s="56">
        <v>25.783187000000002</v>
      </c>
      <c r="AH783" s="9">
        <v>-80.197485</v>
      </c>
      <c r="AI783" s="88"/>
      <c r="AJ783" s="88"/>
      <c r="AK783" s="88"/>
      <c r="AL783" s="88"/>
      <c r="AM783" s="88"/>
      <c r="AN783" s="88"/>
      <c r="AO783" s="88"/>
      <c r="AP783" s="88"/>
      <c r="AQ783" s="88"/>
      <c r="AR783" s="88"/>
      <c r="AS783" s="88"/>
      <c r="AT783" s="88"/>
      <c r="AU783" s="88"/>
      <c r="AV783" s="88"/>
      <c r="AW783" s="88"/>
      <c r="AX783" s="88"/>
      <c r="AY783" s="88"/>
      <c r="AZ783" s="88"/>
      <c r="BA783" s="88"/>
      <c r="BB783" s="88"/>
      <c r="BC783" s="88"/>
      <c r="BD783" s="88"/>
      <c r="BE783" s="88"/>
      <c r="BF783" s="88"/>
      <c r="BG783" s="88"/>
    </row>
    <row r="784" spans="1:59" x14ac:dyDescent="0.25">
      <c r="A784" s="25">
        <v>668</v>
      </c>
      <c r="B784" s="9" t="s">
        <v>1247</v>
      </c>
      <c r="C784" s="9" t="s">
        <v>3203</v>
      </c>
      <c r="D784" s="9" t="s">
        <v>2282</v>
      </c>
      <c r="E784" s="9" t="s">
        <v>1479</v>
      </c>
      <c r="F784" s="14" t="s">
        <v>2775</v>
      </c>
      <c r="G784" s="9" t="s">
        <v>10</v>
      </c>
      <c r="H784" s="9" t="s">
        <v>37</v>
      </c>
      <c r="I784" s="9">
        <v>1</v>
      </c>
      <c r="J784" s="9">
        <v>199</v>
      </c>
      <c r="K784" s="9">
        <f t="shared" si="61"/>
        <v>1194</v>
      </c>
      <c r="L784" s="9">
        <f t="shared" si="62"/>
        <v>1190</v>
      </c>
      <c r="M784" s="48">
        <v>0.99664991624790622</v>
      </c>
      <c r="N784" s="9">
        <v>0</v>
      </c>
      <c r="O784" s="9">
        <v>199</v>
      </c>
      <c r="P784" s="9"/>
      <c r="Q784" s="9">
        <v>199</v>
      </c>
      <c r="R784" s="9"/>
      <c r="S784" s="9"/>
      <c r="T784" s="9"/>
      <c r="U784" s="55"/>
      <c r="V784" s="131">
        <f t="shared" si="60"/>
        <v>0.99664991624790622</v>
      </c>
      <c r="W784" s="125">
        <v>0.9849</v>
      </c>
      <c r="X784" s="14">
        <v>0.97989999999999999</v>
      </c>
      <c r="Y784" s="9">
        <v>197</v>
      </c>
      <c r="Z784" s="9">
        <v>198</v>
      </c>
      <c r="AA784" s="9">
        <v>199</v>
      </c>
      <c r="AB784" s="9">
        <v>199</v>
      </c>
      <c r="AC784" s="9">
        <v>199</v>
      </c>
      <c r="AD784" s="9">
        <v>198</v>
      </c>
      <c r="AE784" s="9" t="s">
        <v>160</v>
      </c>
      <c r="AF784" s="26"/>
      <c r="AG784" s="56">
        <v>25.774999999999999</v>
      </c>
      <c r="AH784" s="9">
        <v>-80.216300000000004</v>
      </c>
      <c r="AI784" s="88"/>
      <c r="AJ784" s="88"/>
      <c r="AK784" s="88"/>
      <c r="AL784" s="88"/>
      <c r="AM784" s="88"/>
      <c r="AN784" s="88"/>
      <c r="AO784" s="88"/>
      <c r="AP784" s="88"/>
      <c r="AQ784" s="88"/>
      <c r="AR784" s="88"/>
      <c r="AS784" s="88"/>
      <c r="AT784" s="88"/>
      <c r="AU784" s="88"/>
      <c r="AV784" s="88"/>
      <c r="AW784" s="88"/>
      <c r="AX784" s="88"/>
      <c r="AY784" s="88"/>
      <c r="AZ784" s="88"/>
      <c r="BA784" s="88"/>
      <c r="BB784" s="88"/>
      <c r="BC784" s="88"/>
      <c r="BD784" s="88"/>
      <c r="BE784" s="88"/>
      <c r="BF784" s="88"/>
      <c r="BG784" s="88"/>
    </row>
    <row r="785" spans="1:59" x14ac:dyDescent="0.25">
      <c r="A785" s="25">
        <v>669</v>
      </c>
      <c r="B785" s="9" t="s">
        <v>1247</v>
      </c>
      <c r="C785" s="9" t="s">
        <v>3203</v>
      </c>
      <c r="D785" s="9" t="s">
        <v>2282</v>
      </c>
      <c r="E785" s="9" t="s">
        <v>1480</v>
      </c>
      <c r="F785" s="14" t="s">
        <v>2666</v>
      </c>
      <c r="G785" s="9" t="s">
        <v>10</v>
      </c>
      <c r="H785" s="9" t="s">
        <v>37</v>
      </c>
      <c r="I785" s="9">
        <v>1</v>
      </c>
      <c r="J785" s="9">
        <v>66</v>
      </c>
      <c r="K785" s="9">
        <f t="shared" si="61"/>
        <v>396</v>
      </c>
      <c r="L785" s="9">
        <f t="shared" si="62"/>
        <v>393</v>
      </c>
      <c r="M785" s="48">
        <v>0.99242424242424243</v>
      </c>
      <c r="N785" s="9">
        <v>0</v>
      </c>
      <c r="O785" s="9">
        <v>66</v>
      </c>
      <c r="P785" s="9"/>
      <c r="Q785" s="9">
        <v>66</v>
      </c>
      <c r="R785" s="9"/>
      <c r="S785" s="9"/>
      <c r="T785" s="9"/>
      <c r="U785" s="55"/>
      <c r="V785" s="131">
        <f t="shared" si="60"/>
        <v>0.99242424242424243</v>
      </c>
      <c r="W785" s="125">
        <v>0.98480000000000001</v>
      </c>
      <c r="X785" s="14">
        <v>0.9899</v>
      </c>
      <c r="Y785" s="9">
        <v>66</v>
      </c>
      <c r="Z785" s="9">
        <v>65</v>
      </c>
      <c r="AA785" s="9">
        <v>66</v>
      </c>
      <c r="AB785" s="9">
        <v>66</v>
      </c>
      <c r="AC785" s="9">
        <v>65</v>
      </c>
      <c r="AD785" s="9">
        <v>65</v>
      </c>
      <c r="AE785" s="9" t="s">
        <v>85</v>
      </c>
      <c r="AF785" s="26"/>
      <c r="AG785" s="56">
        <v>25.455200000000001</v>
      </c>
      <c r="AH785" s="9">
        <v>-80.492500000000007</v>
      </c>
      <c r="AI785" s="88"/>
      <c r="AJ785" s="88"/>
      <c r="AK785" s="88"/>
      <c r="AL785" s="88"/>
      <c r="AM785" s="88"/>
      <c r="AN785" s="88"/>
      <c r="AO785" s="88"/>
      <c r="AP785" s="88"/>
      <c r="AQ785" s="88"/>
      <c r="AR785" s="88"/>
      <c r="AS785" s="88"/>
      <c r="AT785" s="88"/>
      <c r="AU785" s="88"/>
      <c r="AV785" s="88"/>
      <c r="AW785" s="88"/>
      <c r="AX785" s="88"/>
      <c r="AY785" s="88"/>
      <c r="AZ785" s="88"/>
      <c r="BA785" s="88"/>
      <c r="BB785" s="88"/>
      <c r="BC785" s="88"/>
      <c r="BD785" s="88"/>
      <c r="BE785" s="88"/>
      <c r="BF785" s="88"/>
      <c r="BG785" s="88"/>
    </row>
    <row r="786" spans="1:59" x14ac:dyDescent="0.25">
      <c r="A786" s="25">
        <v>2795</v>
      </c>
      <c r="B786" s="9" t="s">
        <v>1247</v>
      </c>
      <c r="C786" s="9" t="s">
        <v>3203</v>
      </c>
      <c r="D786" s="9" t="s">
        <v>2282</v>
      </c>
      <c r="E786" s="9" t="s">
        <v>1484</v>
      </c>
      <c r="F786" s="14" t="s">
        <v>2717</v>
      </c>
      <c r="G786" s="9" t="s">
        <v>10</v>
      </c>
      <c r="H786" s="9" t="s">
        <v>37</v>
      </c>
      <c r="I786" s="9">
        <v>1</v>
      </c>
      <c r="J786" s="9">
        <v>104</v>
      </c>
      <c r="K786" s="9">
        <f t="shared" si="61"/>
        <v>520</v>
      </c>
      <c r="L786" s="9">
        <f t="shared" si="62"/>
        <v>514</v>
      </c>
      <c r="M786" s="48">
        <v>0.9884615384615385</v>
      </c>
      <c r="N786" s="9">
        <v>0</v>
      </c>
      <c r="O786" s="9">
        <v>104</v>
      </c>
      <c r="P786" s="9"/>
      <c r="Q786" s="9">
        <v>104</v>
      </c>
      <c r="R786" s="9"/>
      <c r="S786" s="9"/>
      <c r="T786" s="9"/>
      <c r="U786" s="55"/>
      <c r="V786" s="131">
        <f t="shared" si="60"/>
        <v>0.9884615384615385</v>
      </c>
      <c r="W786" s="125">
        <v>0.99280000000000002</v>
      </c>
      <c r="X786" s="14"/>
      <c r="Y786" s="9">
        <v>104</v>
      </c>
      <c r="Z786" s="9">
        <v>104</v>
      </c>
      <c r="AA786" s="9">
        <v>103</v>
      </c>
      <c r="AB786" s="9"/>
      <c r="AC786" s="9">
        <v>102</v>
      </c>
      <c r="AD786" s="9">
        <v>101</v>
      </c>
      <c r="AE786" s="9" t="s">
        <v>219</v>
      </c>
      <c r="AF786" s="26"/>
      <c r="AG786" s="56">
        <v>25.846471000000001</v>
      </c>
      <c r="AH786" s="9">
        <v>-80.229516000000004</v>
      </c>
      <c r="AI786" s="88"/>
      <c r="AJ786" s="88"/>
      <c r="AK786" s="88"/>
      <c r="AL786" s="88"/>
      <c r="AM786" s="88"/>
      <c r="AN786" s="88"/>
      <c r="AO786" s="88"/>
      <c r="AP786" s="88"/>
      <c r="AQ786" s="88"/>
      <c r="AR786" s="88"/>
      <c r="AS786" s="88"/>
      <c r="AT786" s="88"/>
      <c r="AU786" s="88"/>
      <c r="AV786" s="88"/>
      <c r="AW786" s="88"/>
      <c r="AX786" s="88"/>
      <c r="AY786" s="88"/>
      <c r="AZ786" s="88"/>
      <c r="BA786" s="88"/>
      <c r="BB786" s="88"/>
      <c r="BC786" s="88"/>
      <c r="BD786" s="88"/>
      <c r="BE786" s="88"/>
      <c r="BF786" s="88"/>
      <c r="BG786" s="88"/>
    </row>
    <row r="787" spans="1:59" x14ac:dyDescent="0.25">
      <c r="A787" s="25">
        <v>686</v>
      </c>
      <c r="B787" s="9" t="s">
        <v>1247</v>
      </c>
      <c r="C787" s="9" t="s">
        <v>3203</v>
      </c>
      <c r="D787" s="9" t="s">
        <v>2282</v>
      </c>
      <c r="E787" s="9" t="s">
        <v>1487</v>
      </c>
      <c r="F787" s="14" t="s">
        <v>2767</v>
      </c>
      <c r="G787" s="9" t="s">
        <v>10</v>
      </c>
      <c r="H787" s="9" t="s">
        <v>37</v>
      </c>
      <c r="I787" s="9">
        <v>1</v>
      </c>
      <c r="J787" s="9">
        <v>80</v>
      </c>
      <c r="K787" s="9">
        <f t="shared" si="61"/>
        <v>480</v>
      </c>
      <c r="L787" s="9">
        <f t="shared" si="62"/>
        <v>475</v>
      </c>
      <c r="M787" s="48">
        <v>0.98958333333333337</v>
      </c>
      <c r="N787" s="9">
        <v>0</v>
      </c>
      <c r="O787" s="9">
        <v>80</v>
      </c>
      <c r="P787" s="9"/>
      <c r="Q787" s="9">
        <v>80</v>
      </c>
      <c r="R787" s="9"/>
      <c r="S787" s="9"/>
      <c r="T787" s="9"/>
      <c r="U787" s="55"/>
      <c r="V787" s="131">
        <f t="shared" si="60"/>
        <v>0.98958333333333337</v>
      </c>
      <c r="W787" s="125">
        <v>0.99380000000000002</v>
      </c>
      <c r="X787" s="14">
        <v>0.97919999999999996</v>
      </c>
      <c r="Y787" s="9">
        <v>80</v>
      </c>
      <c r="Z787" s="9">
        <v>79</v>
      </c>
      <c r="AA787" s="9">
        <v>79</v>
      </c>
      <c r="AB787" s="9">
        <v>80</v>
      </c>
      <c r="AC787" s="9">
        <v>78</v>
      </c>
      <c r="AD787" s="9">
        <v>79</v>
      </c>
      <c r="AE787" s="9" t="s">
        <v>206</v>
      </c>
      <c r="AF787" s="26"/>
      <c r="AG787" s="56">
        <v>25.632100000000001</v>
      </c>
      <c r="AH787" s="9">
        <v>-80.379800000000003</v>
      </c>
      <c r="AI787" s="88"/>
      <c r="AJ787" s="88"/>
      <c r="AK787" s="88"/>
      <c r="AL787" s="88"/>
      <c r="AM787" s="88"/>
      <c r="AN787" s="88"/>
      <c r="AO787" s="88"/>
      <c r="AP787" s="88"/>
      <c r="AQ787" s="88"/>
      <c r="AR787" s="88"/>
      <c r="AS787" s="88"/>
      <c r="AT787" s="88"/>
      <c r="AU787" s="88"/>
      <c r="AV787" s="88"/>
      <c r="AW787" s="88"/>
      <c r="AX787" s="88"/>
      <c r="AY787" s="88"/>
      <c r="AZ787" s="88"/>
      <c r="BA787" s="88"/>
      <c r="BB787" s="88"/>
      <c r="BC787" s="88"/>
      <c r="BD787" s="88"/>
      <c r="BE787" s="88"/>
      <c r="BF787" s="88"/>
      <c r="BG787" s="88"/>
    </row>
    <row r="788" spans="1:59" x14ac:dyDescent="0.25">
      <c r="A788" s="25">
        <v>695</v>
      </c>
      <c r="B788" s="9" t="s">
        <v>1247</v>
      </c>
      <c r="C788" s="9" t="s">
        <v>3203</v>
      </c>
      <c r="D788" s="9" t="s">
        <v>2282</v>
      </c>
      <c r="E788" s="9" t="s">
        <v>1490</v>
      </c>
      <c r="F788" s="14" t="s">
        <v>3031</v>
      </c>
      <c r="G788" s="9" t="s">
        <v>10</v>
      </c>
      <c r="H788" s="9" t="s">
        <v>37</v>
      </c>
      <c r="I788" s="9">
        <v>1</v>
      </c>
      <c r="J788" s="9">
        <v>160</v>
      </c>
      <c r="K788" s="9">
        <f t="shared" si="61"/>
        <v>960</v>
      </c>
      <c r="L788" s="9">
        <f t="shared" si="62"/>
        <v>947</v>
      </c>
      <c r="M788" s="48">
        <v>0.98645833333333333</v>
      </c>
      <c r="N788" s="9">
        <v>0</v>
      </c>
      <c r="O788" s="9">
        <v>160</v>
      </c>
      <c r="P788" s="9"/>
      <c r="Q788" s="9">
        <v>160</v>
      </c>
      <c r="R788" s="9"/>
      <c r="S788" s="9"/>
      <c r="T788" s="9"/>
      <c r="U788" s="55"/>
      <c r="V788" s="131">
        <f t="shared" si="60"/>
        <v>0.98645833333333333</v>
      </c>
      <c r="W788" s="125">
        <v>0.7823</v>
      </c>
      <c r="X788" s="14">
        <v>0.91559999999999997</v>
      </c>
      <c r="Y788" s="9">
        <v>158</v>
      </c>
      <c r="Z788" s="9">
        <v>158</v>
      </c>
      <c r="AA788" s="9">
        <v>157</v>
      </c>
      <c r="AB788" s="9">
        <v>160</v>
      </c>
      <c r="AC788" s="9">
        <v>157</v>
      </c>
      <c r="AD788" s="9">
        <v>157</v>
      </c>
      <c r="AE788" s="9" t="s">
        <v>219</v>
      </c>
      <c r="AF788" s="26"/>
      <c r="AG788" s="56">
        <v>25.453499999999998</v>
      </c>
      <c r="AH788" s="9">
        <v>-80.4833</v>
      </c>
      <c r="AI788" s="88"/>
      <c r="AJ788" s="88"/>
      <c r="AK788" s="88"/>
      <c r="AL788" s="88"/>
      <c r="AM788" s="88"/>
      <c r="AN788" s="88"/>
      <c r="AO788" s="88"/>
      <c r="AP788" s="88"/>
      <c r="AQ788" s="88"/>
      <c r="AR788" s="88"/>
      <c r="AS788" s="88"/>
      <c r="AT788" s="88"/>
      <c r="AU788" s="88"/>
      <c r="AV788" s="88"/>
      <c r="AW788" s="88"/>
      <c r="AX788" s="88"/>
      <c r="AY788" s="88"/>
      <c r="AZ788" s="88"/>
      <c r="BA788" s="88"/>
      <c r="BB788" s="88"/>
      <c r="BC788" s="88"/>
      <c r="BD788" s="88"/>
      <c r="BE788" s="88"/>
      <c r="BF788" s="88"/>
      <c r="BG788" s="88"/>
    </row>
    <row r="789" spans="1:59" x14ac:dyDescent="0.25">
      <c r="A789" s="25">
        <v>709</v>
      </c>
      <c r="B789" s="9" t="s">
        <v>1247</v>
      </c>
      <c r="C789" s="9" t="s">
        <v>3203</v>
      </c>
      <c r="D789" s="9" t="s">
        <v>2282</v>
      </c>
      <c r="E789" s="9" t="s">
        <v>1495</v>
      </c>
      <c r="F789" s="14" t="s">
        <v>2833</v>
      </c>
      <c r="G789" s="9" t="s">
        <v>10</v>
      </c>
      <c r="H789" s="9" t="s">
        <v>37</v>
      </c>
      <c r="I789" s="9">
        <v>1</v>
      </c>
      <c r="J789" s="9">
        <v>112</v>
      </c>
      <c r="K789" s="9">
        <f t="shared" si="61"/>
        <v>672</v>
      </c>
      <c r="L789" s="9">
        <f t="shared" si="62"/>
        <v>647</v>
      </c>
      <c r="M789" s="48">
        <v>0.96279761904761907</v>
      </c>
      <c r="N789" s="9">
        <v>0</v>
      </c>
      <c r="O789" s="9">
        <v>112</v>
      </c>
      <c r="P789" s="9"/>
      <c r="Q789" s="9">
        <v>112</v>
      </c>
      <c r="R789" s="9"/>
      <c r="S789" s="9"/>
      <c r="T789" s="9"/>
      <c r="U789" s="55"/>
      <c r="V789" s="131">
        <f t="shared" si="60"/>
        <v>0.96279761904761907</v>
      </c>
      <c r="W789" s="125">
        <v>0.97619999999999996</v>
      </c>
      <c r="X789" s="14">
        <v>0.95</v>
      </c>
      <c r="Y789" s="9">
        <v>104</v>
      </c>
      <c r="Z789" s="9">
        <v>109</v>
      </c>
      <c r="AA789" s="9">
        <v>107</v>
      </c>
      <c r="AB789" s="9">
        <v>110</v>
      </c>
      <c r="AC789" s="9">
        <v>109</v>
      </c>
      <c r="AD789" s="9">
        <v>108</v>
      </c>
      <c r="AE789" s="9" t="s">
        <v>1497</v>
      </c>
      <c r="AF789" s="26"/>
      <c r="AG789" s="56">
        <v>25.467199999999998</v>
      </c>
      <c r="AH789" s="9">
        <v>-80.468900000000005</v>
      </c>
      <c r="AI789" s="88"/>
      <c r="AJ789" s="88"/>
      <c r="AK789" s="88"/>
      <c r="AL789" s="88"/>
      <c r="AM789" s="88"/>
      <c r="AN789" s="88"/>
      <c r="AO789" s="88"/>
      <c r="AP789" s="88"/>
      <c r="AQ789" s="88"/>
      <c r="AR789" s="88"/>
      <c r="AS789" s="88"/>
      <c r="AT789" s="88"/>
      <c r="AU789" s="88"/>
      <c r="AV789" s="88"/>
      <c r="AW789" s="88"/>
      <c r="AX789" s="88"/>
      <c r="AY789" s="88"/>
      <c r="AZ789" s="88"/>
      <c r="BA789" s="88"/>
      <c r="BB789" s="88"/>
      <c r="BC789" s="88"/>
      <c r="BD789" s="88"/>
      <c r="BE789" s="88"/>
      <c r="BF789" s="88"/>
      <c r="BG789" s="88"/>
    </row>
    <row r="790" spans="1:59" x14ac:dyDescent="0.25">
      <c r="A790" s="25">
        <v>719</v>
      </c>
      <c r="B790" s="9" t="s">
        <v>1247</v>
      </c>
      <c r="C790" s="9" t="s">
        <v>3203</v>
      </c>
      <c r="D790" s="9" t="s">
        <v>2282</v>
      </c>
      <c r="E790" s="9" t="s">
        <v>1501</v>
      </c>
      <c r="F790" s="14" t="s">
        <v>2937</v>
      </c>
      <c r="G790" s="9" t="s">
        <v>10</v>
      </c>
      <c r="H790" s="9" t="s">
        <v>37</v>
      </c>
      <c r="I790" s="9">
        <v>1</v>
      </c>
      <c r="J790" s="9">
        <v>174</v>
      </c>
      <c r="K790" s="9">
        <f t="shared" si="61"/>
        <v>1044</v>
      </c>
      <c r="L790" s="9">
        <f t="shared" si="62"/>
        <v>1036</v>
      </c>
      <c r="M790" s="48">
        <v>0.9923371647509579</v>
      </c>
      <c r="N790" s="9">
        <v>0</v>
      </c>
      <c r="O790" s="9">
        <v>174</v>
      </c>
      <c r="P790" s="9"/>
      <c r="Q790" s="9">
        <v>174</v>
      </c>
      <c r="R790" s="9"/>
      <c r="S790" s="9"/>
      <c r="T790" s="9"/>
      <c r="U790" s="55"/>
      <c r="V790" s="131">
        <f t="shared" si="60"/>
        <v>0.9923371647509579</v>
      </c>
      <c r="W790" s="125">
        <v>0.98560000000000003</v>
      </c>
      <c r="X790" s="14">
        <v>0.99039999999999995</v>
      </c>
      <c r="Y790" s="9">
        <v>173</v>
      </c>
      <c r="Z790" s="9">
        <v>174</v>
      </c>
      <c r="AA790" s="9">
        <v>174</v>
      </c>
      <c r="AB790" s="9">
        <v>173</v>
      </c>
      <c r="AC790" s="9">
        <v>168</v>
      </c>
      <c r="AD790" s="9">
        <v>174</v>
      </c>
      <c r="AE790" s="9" t="s">
        <v>284</v>
      </c>
      <c r="AF790" s="26"/>
      <c r="AG790" s="56">
        <v>25.625299999999999</v>
      </c>
      <c r="AH790" s="9">
        <v>-80.340100000000007</v>
      </c>
      <c r="AI790" s="88"/>
      <c r="AJ790" s="88"/>
      <c r="AK790" s="88"/>
      <c r="AL790" s="88"/>
      <c r="AM790" s="88"/>
      <c r="AN790" s="88"/>
      <c r="AO790" s="88"/>
      <c r="AP790" s="88"/>
      <c r="AQ790" s="88"/>
      <c r="AR790" s="88"/>
      <c r="AS790" s="88"/>
      <c r="AT790" s="88"/>
      <c r="AU790" s="88"/>
      <c r="AV790" s="88"/>
      <c r="AW790" s="88"/>
      <c r="AX790" s="88"/>
      <c r="AY790" s="88"/>
      <c r="AZ790" s="88"/>
      <c r="BA790" s="88"/>
      <c r="BB790" s="88"/>
      <c r="BC790" s="88"/>
      <c r="BD790" s="88"/>
      <c r="BE790" s="88"/>
      <c r="BF790" s="88"/>
      <c r="BG790" s="88"/>
    </row>
    <row r="791" spans="1:59" x14ac:dyDescent="0.25">
      <c r="A791" s="25">
        <v>720</v>
      </c>
      <c r="B791" s="9" t="s">
        <v>1247</v>
      </c>
      <c r="C791" s="9" t="s">
        <v>3203</v>
      </c>
      <c r="D791" s="9" t="s">
        <v>2282</v>
      </c>
      <c r="E791" s="9" t="s">
        <v>1503</v>
      </c>
      <c r="F791" s="14" t="s">
        <v>2669</v>
      </c>
      <c r="G791" s="9" t="s">
        <v>10</v>
      </c>
      <c r="H791" s="9" t="s">
        <v>37</v>
      </c>
      <c r="I791" s="9">
        <v>1</v>
      </c>
      <c r="J791" s="9">
        <v>145</v>
      </c>
      <c r="K791" s="9">
        <f t="shared" si="61"/>
        <v>870</v>
      </c>
      <c r="L791" s="9">
        <f t="shared" si="62"/>
        <v>867</v>
      </c>
      <c r="M791" s="48">
        <v>0.99655172413793103</v>
      </c>
      <c r="N791" s="9">
        <v>0</v>
      </c>
      <c r="O791" s="9">
        <v>145</v>
      </c>
      <c r="P791" s="9"/>
      <c r="Q791" s="9">
        <v>145</v>
      </c>
      <c r="R791" s="9"/>
      <c r="S791" s="9"/>
      <c r="T791" s="9"/>
      <c r="U791" s="55"/>
      <c r="V791" s="131">
        <f t="shared" si="60"/>
        <v>0.99655172413793103</v>
      </c>
      <c r="W791" s="125">
        <v>0.99890000000000001</v>
      </c>
      <c r="X791" s="14">
        <v>1</v>
      </c>
      <c r="Y791" s="9">
        <v>145</v>
      </c>
      <c r="Z791" s="9">
        <v>144</v>
      </c>
      <c r="AA791" s="9">
        <v>143</v>
      </c>
      <c r="AB791" s="9">
        <v>145</v>
      </c>
      <c r="AC791" s="9">
        <v>145</v>
      </c>
      <c r="AD791" s="9">
        <v>145</v>
      </c>
      <c r="AE791" s="9" t="s">
        <v>280</v>
      </c>
      <c r="AF791" s="26"/>
      <c r="AG791" s="56">
        <v>25.47</v>
      </c>
      <c r="AH791" s="9">
        <v>-80.4619</v>
      </c>
      <c r="AI791" s="88"/>
      <c r="AJ791" s="88"/>
      <c r="AK791" s="88"/>
      <c r="AL791" s="88"/>
      <c r="AM791" s="88"/>
      <c r="AN791" s="88"/>
      <c r="AO791" s="88"/>
      <c r="AP791" s="88"/>
      <c r="AQ791" s="88"/>
      <c r="AR791" s="88"/>
      <c r="AS791" s="88"/>
      <c r="AT791" s="88"/>
      <c r="AU791" s="88"/>
      <c r="AV791" s="88"/>
      <c r="AW791" s="88"/>
      <c r="AX791" s="88"/>
      <c r="AY791" s="88"/>
      <c r="AZ791" s="88"/>
      <c r="BA791" s="88"/>
      <c r="BB791" s="88"/>
      <c r="BC791" s="88"/>
      <c r="BD791" s="88"/>
      <c r="BE791" s="88"/>
      <c r="BF791" s="88"/>
      <c r="BG791" s="88"/>
    </row>
    <row r="792" spans="1:59" x14ac:dyDescent="0.25">
      <c r="A792" s="25">
        <v>725</v>
      </c>
      <c r="B792" s="9" t="s">
        <v>1247</v>
      </c>
      <c r="C792" s="9" t="s">
        <v>3203</v>
      </c>
      <c r="D792" s="9" t="s">
        <v>2282</v>
      </c>
      <c r="E792" s="9" t="s">
        <v>1504</v>
      </c>
      <c r="F792" s="14" t="s">
        <v>2752</v>
      </c>
      <c r="G792" s="9" t="s">
        <v>10</v>
      </c>
      <c r="H792" s="9" t="s">
        <v>37</v>
      </c>
      <c r="I792" s="9">
        <v>1</v>
      </c>
      <c r="J792" s="9">
        <v>186</v>
      </c>
      <c r="K792" s="9">
        <f t="shared" si="61"/>
        <v>1116</v>
      </c>
      <c r="L792" s="9">
        <f t="shared" si="62"/>
        <v>1078</v>
      </c>
      <c r="M792" s="48">
        <v>0.96594982078853042</v>
      </c>
      <c r="N792" s="9">
        <v>0</v>
      </c>
      <c r="O792" s="9">
        <v>186</v>
      </c>
      <c r="P792" s="9"/>
      <c r="Q792" s="9">
        <v>186</v>
      </c>
      <c r="R792" s="9"/>
      <c r="S792" s="9"/>
      <c r="T792" s="9"/>
      <c r="U792" s="55"/>
      <c r="V792" s="131">
        <f t="shared" si="60"/>
        <v>0.96594982078853042</v>
      </c>
      <c r="W792" s="125">
        <v>0.99280000000000002</v>
      </c>
      <c r="X792" s="14">
        <v>0.97040000000000004</v>
      </c>
      <c r="Y792" s="9">
        <v>177</v>
      </c>
      <c r="Z792" s="9">
        <v>179</v>
      </c>
      <c r="AA792" s="9">
        <v>182</v>
      </c>
      <c r="AB792" s="9">
        <v>180</v>
      </c>
      <c r="AC792" s="9">
        <v>180</v>
      </c>
      <c r="AD792" s="9">
        <v>180</v>
      </c>
      <c r="AE792" s="9" t="s">
        <v>231</v>
      </c>
      <c r="AF792" s="26"/>
      <c r="AG792" s="56">
        <v>25.576499999999999</v>
      </c>
      <c r="AH792" s="9">
        <v>-80.388800000000003</v>
      </c>
      <c r="AI792" s="88"/>
      <c r="AJ792" s="88"/>
      <c r="AK792" s="88"/>
      <c r="AL792" s="88"/>
      <c r="AM792" s="88"/>
      <c r="AN792" s="88"/>
      <c r="AO792" s="88"/>
      <c r="AP792" s="88"/>
      <c r="AQ792" s="88"/>
      <c r="AR792" s="88"/>
      <c r="AS792" s="88"/>
      <c r="AT792" s="88"/>
      <c r="AU792" s="88"/>
      <c r="AV792" s="88"/>
      <c r="AW792" s="88"/>
      <c r="AX792" s="88"/>
      <c r="AY792" s="88"/>
      <c r="AZ792" s="88"/>
      <c r="BA792" s="88"/>
      <c r="BB792" s="88"/>
      <c r="BC792" s="88"/>
      <c r="BD792" s="88"/>
      <c r="BE792" s="88"/>
      <c r="BF792" s="88"/>
      <c r="BG792" s="88"/>
    </row>
    <row r="793" spans="1:59" x14ac:dyDescent="0.25">
      <c r="A793" s="25">
        <v>735</v>
      </c>
      <c r="B793" s="9" t="s">
        <v>1247</v>
      </c>
      <c r="C793" s="9" t="s">
        <v>3203</v>
      </c>
      <c r="D793" s="9" t="s">
        <v>2282</v>
      </c>
      <c r="E793" s="9" t="s">
        <v>1506</v>
      </c>
      <c r="F793" s="14" t="s">
        <v>2834</v>
      </c>
      <c r="G793" s="9" t="s">
        <v>10</v>
      </c>
      <c r="H793" s="9" t="s">
        <v>37</v>
      </c>
      <c r="I793" s="9">
        <v>1</v>
      </c>
      <c r="J793" s="9">
        <v>35</v>
      </c>
      <c r="K793" s="9">
        <f t="shared" si="61"/>
        <v>210</v>
      </c>
      <c r="L793" s="9">
        <f t="shared" si="62"/>
        <v>196</v>
      </c>
      <c r="M793" s="48">
        <v>0.93333333333333335</v>
      </c>
      <c r="N793" s="9">
        <v>0</v>
      </c>
      <c r="O793" s="9">
        <v>35</v>
      </c>
      <c r="P793" s="9"/>
      <c r="Q793" s="9">
        <v>35</v>
      </c>
      <c r="R793" s="9"/>
      <c r="S793" s="9"/>
      <c r="T793" s="9"/>
      <c r="U793" s="55"/>
      <c r="V793" s="131">
        <f t="shared" si="60"/>
        <v>0.93333333333333335</v>
      </c>
      <c r="W793" s="125">
        <v>0.8629</v>
      </c>
      <c r="X793" s="14">
        <v>0.97709999999999997</v>
      </c>
      <c r="Y793" s="9">
        <v>32</v>
      </c>
      <c r="Z793" s="9">
        <v>32</v>
      </c>
      <c r="AA793" s="9">
        <v>34</v>
      </c>
      <c r="AB793" s="9">
        <v>33</v>
      </c>
      <c r="AC793" s="9">
        <v>33</v>
      </c>
      <c r="AD793" s="9">
        <v>32</v>
      </c>
      <c r="AE793" s="9" t="s">
        <v>1508</v>
      </c>
      <c r="AF793" s="26"/>
      <c r="AG793" s="56">
        <v>25.786899999999999</v>
      </c>
      <c r="AH793" s="9">
        <v>-80.198700000000002</v>
      </c>
      <c r="AI793" s="88"/>
      <c r="AJ793" s="88"/>
      <c r="AK793" s="88"/>
      <c r="AL793" s="88"/>
      <c r="AM793" s="88"/>
      <c r="AN793" s="88"/>
      <c r="AO793" s="88"/>
      <c r="AP793" s="88"/>
      <c r="AQ793" s="88"/>
      <c r="AR793" s="88"/>
      <c r="AS793" s="88"/>
      <c r="AT793" s="88"/>
      <c r="AU793" s="88"/>
      <c r="AV793" s="88"/>
      <c r="AW793" s="88"/>
      <c r="AX793" s="88"/>
      <c r="AY793" s="88"/>
      <c r="AZ793" s="88"/>
      <c r="BA793" s="88"/>
      <c r="BB793" s="88"/>
      <c r="BC793" s="88"/>
      <c r="BD793" s="88"/>
      <c r="BE793" s="88"/>
      <c r="BF793" s="88"/>
      <c r="BG793" s="88"/>
    </row>
    <row r="794" spans="1:59" x14ac:dyDescent="0.25">
      <c r="A794" s="25">
        <v>740</v>
      </c>
      <c r="B794" s="9" t="s">
        <v>1247</v>
      </c>
      <c r="C794" s="9" t="s">
        <v>3203</v>
      </c>
      <c r="D794" s="9" t="s">
        <v>2282</v>
      </c>
      <c r="E794" s="9" t="s">
        <v>1509</v>
      </c>
      <c r="F794" s="14" t="s">
        <v>2830</v>
      </c>
      <c r="G794" s="9" t="s">
        <v>10</v>
      </c>
      <c r="H794" s="9" t="s">
        <v>37</v>
      </c>
      <c r="I794" s="9">
        <v>1</v>
      </c>
      <c r="J794" s="9">
        <v>80</v>
      </c>
      <c r="K794" s="9">
        <f t="shared" si="61"/>
        <v>480</v>
      </c>
      <c r="L794" s="9">
        <f t="shared" si="62"/>
        <v>479</v>
      </c>
      <c r="M794" s="48">
        <v>0.99791666666666667</v>
      </c>
      <c r="N794" s="9">
        <v>0</v>
      </c>
      <c r="O794" s="9">
        <v>80</v>
      </c>
      <c r="P794" s="9"/>
      <c r="Q794" s="9">
        <v>80</v>
      </c>
      <c r="R794" s="9"/>
      <c r="S794" s="9"/>
      <c r="T794" s="9"/>
      <c r="U794" s="55"/>
      <c r="V794" s="131">
        <f t="shared" si="60"/>
        <v>0.99791666666666667</v>
      </c>
      <c r="W794" s="125">
        <v>0.99790000000000001</v>
      </c>
      <c r="X794" s="14">
        <v>1</v>
      </c>
      <c r="Y794" s="9">
        <v>79</v>
      </c>
      <c r="Z794" s="9">
        <v>80</v>
      </c>
      <c r="AA794" s="9">
        <v>80</v>
      </c>
      <c r="AB794" s="9">
        <v>80</v>
      </c>
      <c r="AC794" s="9">
        <v>80</v>
      </c>
      <c r="AD794" s="9">
        <v>80</v>
      </c>
      <c r="AE794" s="9" t="s">
        <v>104</v>
      </c>
      <c r="AF794" s="26"/>
      <c r="AG794" s="56">
        <v>25.468229000000001</v>
      </c>
      <c r="AH794" s="9">
        <v>-80.470326</v>
      </c>
      <c r="AI794" s="88"/>
      <c r="AJ794" s="88"/>
      <c r="AK794" s="88"/>
      <c r="AL794" s="88"/>
      <c r="AM794" s="88"/>
      <c r="AN794" s="88"/>
      <c r="AO794" s="88"/>
      <c r="AP794" s="88"/>
      <c r="AQ794" s="88"/>
      <c r="AR794" s="88"/>
      <c r="AS794" s="88"/>
      <c r="AT794" s="88"/>
      <c r="AU794" s="88"/>
      <c r="AV794" s="88"/>
      <c r="AW794" s="88"/>
      <c r="AX794" s="88"/>
      <c r="AY794" s="88"/>
      <c r="AZ794" s="88"/>
      <c r="BA794" s="88"/>
      <c r="BB794" s="88"/>
      <c r="BC794" s="88"/>
      <c r="BD794" s="88"/>
      <c r="BE794" s="88"/>
      <c r="BF794" s="88"/>
      <c r="BG794" s="88"/>
    </row>
    <row r="795" spans="1:59" x14ac:dyDescent="0.25">
      <c r="A795" s="25">
        <v>1225</v>
      </c>
      <c r="B795" s="9" t="s">
        <v>1247</v>
      </c>
      <c r="C795" s="9" t="s">
        <v>3203</v>
      </c>
      <c r="D795" s="9" t="s">
        <v>2282</v>
      </c>
      <c r="E795" s="9" t="s">
        <v>1510</v>
      </c>
      <c r="F795" s="14" t="s">
        <v>2648</v>
      </c>
      <c r="G795" s="9" t="s">
        <v>10</v>
      </c>
      <c r="H795" s="9" t="s">
        <v>37</v>
      </c>
      <c r="I795" s="9">
        <v>1</v>
      </c>
      <c r="J795" s="9">
        <v>208</v>
      </c>
      <c r="K795" s="9">
        <f t="shared" si="61"/>
        <v>1248</v>
      </c>
      <c r="L795" s="9">
        <f t="shared" si="62"/>
        <v>1239</v>
      </c>
      <c r="M795" s="48">
        <v>0.99278846153846156</v>
      </c>
      <c r="N795" s="9">
        <v>0</v>
      </c>
      <c r="O795" s="9">
        <v>208</v>
      </c>
      <c r="P795" s="9"/>
      <c r="Q795" s="9">
        <v>208</v>
      </c>
      <c r="R795" s="9"/>
      <c r="S795" s="9"/>
      <c r="T795" s="9"/>
      <c r="U795" s="55"/>
      <c r="V795" s="131">
        <f t="shared" si="60"/>
        <v>0.99278846153846156</v>
      </c>
      <c r="W795" s="125">
        <v>0.99439999999999995</v>
      </c>
      <c r="X795" s="14">
        <v>0.98880000000000001</v>
      </c>
      <c r="Y795" s="9">
        <v>204</v>
      </c>
      <c r="Z795" s="9">
        <v>206</v>
      </c>
      <c r="AA795" s="9">
        <v>206</v>
      </c>
      <c r="AB795" s="9">
        <v>208</v>
      </c>
      <c r="AC795" s="9">
        <v>208</v>
      </c>
      <c r="AD795" s="9">
        <v>207</v>
      </c>
      <c r="AE795" s="9" t="s">
        <v>317</v>
      </c>
      <c r="AF795" s="26"/>
      <c r="AG795" s="56">
        <v>25.795000000000002</v>
      </c>
      <c r="AH795" s="9">
        <v>-80.215299999999999</v>
      </c>
      <c r="AI795" s="88"/>
      <c r="AJ795" s="88"/>
      <c r="AK795" s="88"/>
      <c r="AL795" s="88"/>
      <c r="AM795" s="88"/>
      <c r="AN795" s="88"/>
      <c r="AO795" s="88"/>
      <c r="AP795" s="88"/>
      <c r="AQ795" s="88"/>
      <c r="AR795" s="88"/>
      <c r="AS795" s="88"/>
      <c r="AT795" s="88"/>
      <c r="AU795" s="88"/>
      <c r="AV795" s="88"/>
      <c r="AW795" s="88"/>
      <c r="AX795" s="88"/>
      <c r="AY795" s="88"/>
      <c r="AZ795" s="88"/>
      <c r="BA795" s="88"/>
      <c r="BB795" s="88"/>
      <c r="BC795" s="88"/>
      <c r="BD795" s="88"/>
      <c r="BE795" s="88"/>
      <c r="BF795" s="88"/>
      <c r="BG795" s="88"/>
    </row>
    <row r="796" spans="1:59" x14ac:dyDescent="0.25">
      <c r="A796" s="25">
        <v>1367</v>
      </c>
      <c r="B796" s="9" t="s">
        <v>1247</v>
      </c>
      <c r="C796" s="9" t="s">
        <v>3203</v>
      </c>
      <c r="D796" s="9" t="s">
        <v>2282</v>
      </c>
      <c r="E796" s="9" t="s">
        <v>1511</v>
      </c>
      <c r="F796" s="14" t="s">
        <v>2651</v>
      </c>
      <c r="G796" s="9" t="s">
        <v>10</v>
      </c>
      <c r="H796" s="9" t="s">
        <v>37</v>
      </c>
      <c r="I796" s="9">
        <v>1</v>
      </c>
      <c r="J796" s="9">
        <v>204</v>
      </c>
      <c r="K796" s="9">
        <f t="shared" si="61"/>
        <v>1224</v>
      </c>
      <c r="L796" s="9">
        <f t="shared" si="62"/>
        <v>1217</v>
      </c>
      <c r="M796" s="48">
        <v>0.99428104575163401</v>
      </c>
      <c r="N796" s="9">
        <v>0</v>
      </c>
      <c r="O796" s="9">
        <v>204</v>
      </c>
      <c r="P796" s="9"/>
      <c r="Q796" s="9">
        <v>204</v>
      </c>
      <c r="R796" s="9"/>
      <c r="S796" s="9"/>
      <c r="T796" s="9"/>
      <c r="U796" s="55"/>
      <c r="V796" s="131">
        <f t="shared" si="60"/>
        <v>0.99428104575163401</v>
      </c>
      <c r="W796" s="125">
        <v>0.99670000000000003</v>
      </c>
      <c r="X796" s="14">
        <v>0.98860000000000003</v>
      </c>
      <c r="Y796" s="9">
        <v>203</v>
      </c>
      <c r="Z796" s="9">
        <v>203</v>
      </c>
      <c r="AA796" s="9">
        <v>200</v>
      </c>
      <c r="AB796" s="9">
        <v>204</v>
      </c>
      <c r="AC796" s="9">
        <v>204</v>
      </c>
      <c r="AD796" s="9">
        <v>203</v>
      </c>
      <c r="AE796" s="9" t="s">
        <v>317</v>
      </c>
      <c r="AF796" s="26"/>
      <c r="AG796" s="56">
        <v>25.7958</v>
      </c>
      <c r="AH796" s="9">
        <v>-80.215999999999994</v>
      </c>
      <c r="AI796" s="88"/>
      <c r="AJ796" s="88"/>
      <c r="AK796" s="88"/>
      <c r="AL796" s="88"/>
      <c r="AM796" s="88"/>
      <c r="AN796" s="88"/>
      <c r="AO796" s="88"/>
      <c r="AP796" s="88"/>
      <c r="AQ796" s="88"/>
      <c r="AR796" s="88"/>
      <c r="AS796" s="88"/>
      <c r="AT796" s="88"/>
      <c r="AU796" s="88"/>
      <c r="AV796" s="88"/>
      <c r="AW796" s="88"/>
      <c r="AX796" s="88"/>
      <c r="AY796" s="88"/>
      <c r="AZ796" s="88"/>
      <c r="BA796" s="88"/>
      <c r="BB796" s="88"/>
      <c r="BC796" s="88"/>
      <c r="BD796" s="88"/>
      <c r="BE796" s="88"/>
      <c r="BF796" s="88"/>
      <c r="BG796" s="88"/>
    </row>
    <row r="797" spans="1:59" x14ac:dyDescent="0.25">
      <c r="A797" s="25">
        <v>772</v>
      </c>
      <c r="B797" s="9" t="s">
        <v>1247</v>
      </c>
      <c r="C797" s="9" t="s">
        <v>3203</v>
      </c>
      <c r="D797" s="9" t="s">
        <v>2282</v>
      </c>
      <c r="E797" s="9" t="s">
        <v>1515</v>
      </c>
      <c r="F797" s="14" t="s">
        <v>2681</v>
      </c>
      <c r="G797" s="9" t="s">
        <v>10</v>
      </c>
      <c r="H797" s="9" t="s">
        <v>37</v>
      </c>
      <c r="I797" s="9">
        <v>1</v>
      </c>
      <c r="J797" s="9">
        <v>392</v>
      </c>
      <c r="K797" s="9">
        <f t="shared" si="61"/>
        <v>2352</v>
      </c>
      <c r="L797" s="9">
        <f t="shared" si="62"/>
        <v>2352</v>
      </c>
      <c r="M797" s="48">
        <v>1</v>
      </c>
      <c r="N797" s="9">
        <v>0</v>
      </c>
      <c r="O797" s="9">
        <v>392</v>
      </c>
      <c r="P797" s="9"/>
      <c r="Q797" s="9">
        <v>392</v>
      </c>
      <c r="R797" s="9"/>
      <c r="S797" s="9"/>
      <c r="T797" s="9"/>
      <c r="U797" s="55"/>
      <c r="V797" s="131">
        <f t="shared" si="60"/>
        <v>1</v>
      </c>
      <c r="W797" s="125">
        <v>0.99399999999999999</v>
      </c>
      <c r="X797" s="14">
        <v>0.99790000000000001</v>
      </c>
      <c r="Y797" s="9">
        <v>392</v>
      </c>
      <c r="Z797" s="9">
        <v>392</v>
      </c>
      <c r="AA797" s="9">
        <v>392</v>
      </c>
      <c r="AB797" s="9">
        <v>392</v>
      </c>
      <c r="AC797" s="9">
        <v>392</v>
      </c>
      <c r="AD797" s="9">
        <v>392</v>
      </c>
      <c r="AE797" s="9" t="s">
        <v>219</v>
      </c>
      <c r="AF797" s="26"/>
      <c r="AG797" s="56">
        <v>25.942299999999999</v>
      </c>
      <c r="AH797" s="9">
        <v>-80.297200000000004</v>
      </c>
      <c r="AI797" s="88"/>
      <c r="AJ797" s="88"/>
      <c r="AK797" s="88"/>
      <c r="AL797" s="88"/>
      <c r="AM797" s="88"/>
      <c r="AN797" s="88"/>
      <c r="AO797" s="88"/>
      <c r="AP797" s="88"/>
      <c r="AQ797" s="88"/>
      <c r="AR797" s="88"/>
      <c r="AS797" s="88"/>
      <c r="AT797" s="88"/>
      <c r="AU797" s="88"/>
      <c r="AV797" s="88"/>
      <c r="AW797" s="88"/>
      <c r="AX797" s="88"/>
      <c r="AY797" s="88"/>
      <c r="AZ797" s="88"/>
      <c r="BA797" s="88"/>
      <c r="BB797" s="88"/>
      <c r="BC797" s="88"/>
      <c r="BD797" s="88"/>
      <c r="BE797" s="88"/>
      <c r="BF797" s="88"/>
      <c r="BG797" s="88"/>
    </row>
    <row r="798" spans="1:59" x14ac:dyDescent="0.25">
      <c r="A798" s="25">
        <v>2502</v>
      </c>
      <c r="B798" s="9" t="s">
        <v>1247</v>
      </c>
      <c r="C798" s="9" t="s">
        <v>3203</v>
      </c>
      <c r="D798" s="9" t="s">
        <v>2282</v>
      </c>
      <c r="E798" s="9" t="s">
        <v>1518</v>
      </c>
      <c r="F798" s="14" t="s">
        <v>3032</v>
      </c>
      <c r="G798" s="9" t="s">
        <v>10</v>
      </c>
      <c r="H798" s="9" t="s">
        <v>37</v>
      </c>
      <c r="I798" s="9">
        <v>1</v>
      </c>
      <c r="J798" s="9">
        <v>92</v>
      </c>
      <c r="K798" s="9">
        <f t="shared" si="61"/>
        <v>552</v>
      </c>
      <c r="L798" s="9">
        <f t="shared" si="62"/>
        <v>547</v>
      </c>
      <c r="M798" s="48">
        <v>0.99094202898550721</v>
      </c>
      <c r="N798" s="9">
        <v>0</v>
      </c>
      <c r="O798" s="9">
        <v>92</v>
      </c>
      <c r="P798" s="9"/>
      <c r="Q798" s="9">
        <v>92</v>
      </c>
      <c r="R798" s="9"/>
      <c r="S798" s="9"/>
      <c r="T798" s="9"/>
      <c r="U798" s="55"/>
      <c r="V798" s="131">
        <f t="shared" si="60"/>
        <v>0.99094202898550721</v>
      </c>
      <c r="W798" s="125">
        <v>1.0181</v>
      </c>
      <c r="X798" s="14">
        <v>0.99819999999999998</v>
      </c>
      <c r="Y798" s="9">
        <v>92</v>
      </c>
      <c r="Z798" s="9">
        <v>91</v>
      </c>
      <c r="AA798" s="9">
        <v>92</v>
      </c>
      <c r="AB798" s="9">
        <v>90</v>
      </c>
      <c r="AC798" s="9">
        <v>91</v>
      </c>
      <c r="AD798" s="9">
        <v>91</v>
      </c>
      <c r="AE798" s="9" t="s">
        <v>219</v>
      </c>
      <c r="AF798" s="26"/>
      <c r="AG798" s="56">
        <v>25.933423999999999</v>
      </c>
      <c r="AH798" s="9">
        <v>-80.211825000000005</v>
      </c>
      <c r="AI798" s="88"/>
      <c r="AJ798" s="88"/>
      <c r="AK798" s="88"/>
      <c r="AL798" s="88"/>
      <c r="AM798" s="88"/>
      <c r="AN798" s="88"/>
      <c r="AO798" s="88"/>
      <c r="AP798" s="88"/>
      <c r="AQ798" s="88"/>
      <c r="AR798" s="88"/>
      <c r="AS798" s="88"/>
      <c r="AT798" s="88"/>
      <c r="AU798" s="88"/>
      <c r="AV798" s="88"/>
      <c r="AW798" s="88"/>
      <c r="AX798" s="88"/>
      <c r="AY798" s="88"/>
      <c r="AZ798" s="88"/>
      <c r="BA798" s="88"/>
      <c r="BB798" s="88"/>
      <c r="BC798" s="88"/>
      <c r="BD798" s="88"/>
      <c r="BE798" s="88"/>
      <c r="BF798" s="88"/>
      <c r="BG798" s="88"/>
    </row>
    <row r="799" spans="1:59" x14ac:dyDescent="0.25">
      <c r="A799" s="25">
        <v>781</v>
      </c>
      <c r="B799" s="9" t="s">
        <v>1247</v>
      </c>
      <c r="C799" s="9" t="s">
        <v>3203</v>
      </c>
      <c r="D799" s="9" t="s">
        <v>2282</v>
      </c>
      <c r="E799" s="9" t="s">
        <v>1521</v>
      </c>
      <c r="F799" s="14" t="s">
        <v>2835</v>
      </c>
      <c r="G799" s="9" t="s">
        <v>10</v>
      </c>
      <c r="H799" s="9" t="s">
        <v>37</v>
      </c>
      <c r="I799" s="9">
        <v>1</v>
      </c>
      <c r="J799" s="9">
        <v>68</v>
      </c>
      <c r="K799" s="9">
        <f t="shared" si="61"/>
        <v>408</v>
      </c>
      <c r="L799" s="9">
        <f t="shared" si="62"/>
        <v>401</v>
      </c>
      <c r="M799" s="48">
        <v>0.98284313725490191</v>
      </c>
      <c r="N799" s="9">
        <v>0</v>
      </c>
      <c r="O799" s="9">
        <v>68</v>
      </c>
      <c r="P799" s="9"/>
      <c r="Q799" s="9">
        <v>68</v>
      </c>
      <c r="R799" s="9"/>
      <c r="S799" s="9"/>
      <c r="T799" s="9"/>
      <c r="U799" s="55"/>
      <c r="V799" s="131">
        <f t="shared" si="60"/>
        <v>0.98284313725490191</v>
      </c>
      <c r="W799" s="125">
        <v>0.99019999999999997</v>
      </c>
      <c r="X799" s="14">
        <v>0.99260000000000004</v>
      </c>
      <c r="Y799" s="9">
        <v>67</v>
      </c>
      <c r="Z799" s="9">
        <v>66</v>
      </c>
      <c r="AA799" s="9">
        <v>65</v>
      </c>
      <c r="AB799" s="9">
        <v>67</v>
      </c>
      <c r="AC799" s="9">
        <v>68</v>
      </c>
      <c r="AD799" s="9">
        <v>68</v>
      </c>
      <c r="AE799" s="9" t="s">
        <v>280</v>
      </c>
      <c r="AF799" s="26"/>
      <c r="AG799" s="56">
        <v>25.8246</v>
      </c>
      <c r="AH799" s="9">
        <v>-80.277900000000002</v>
      </c>
      <c r="AI799" s="88"/>
      <c r="AJ799" s="88"/>
      <c r="AK799" s="88"/>
      <c r="AL799" s="88"/>
      <c r="AM799" s="88"/>
      <c r="AN799" s="88"/>
      <c r="AO799" s="88"/>
      <c r="AP799" s="88"/>
      <c r="AQ799" s="88"/>
      <c r="AR799" s="88"/>
      <c r="AS799" s="88"/>
      <c r="AT799" s="88"/>
      <c r="AU799" s="88"/>
      <c r="AV799" s="88"/>
      <c r="AW799" s="88"/>
      <c r="AX799" s="88"/>
      <c r="AY799" s="88"/>
      <c r="AZ799" s="88"/>
      <c r="BA799" s="88"/>
      <c r="BB799" s="88"/>
      <c r="BC799" s="88"/>
      <c r="BD799" s="88"/>
      <c r="BE799" s="88"/>
      <c r="BF799" s="88"/>
      <c r="BG799" s="88"/>
    </row>
    <row r="800" spans="1:59" x14ac:dyDescent="0.25">
      <c r="A800" s="25">
        <v>784</v>
      </c>
      <c r="B800" s="9" t="s">
        <v>1247</v>
      </c>
      <c r="C800" s="9" t="s">
        <v>3203</v>
      </c>
      <c r="D800" s="9" t="s">
        <v>2282</v>
      </c>
      <c r="E800" s="9" t="s">
        <v>1523</v>
      </c>
      <c r="F800" s="14" t="s">
        <v>2759</v>
      </c>
      <c r="G800" s="9" t="s">
        <v>10</v>
      </c>
      <c r="H800" s="9" t="s">
        <v>37</v>
      </c>
      <c r="I800" s="9">
        <v>1</v>
      </c>
      <c r="J800" s="9">
        <v>123</v>
      </c>
      <c r="K800" s="9">
        <f t="shared" si="61"/>
        <v>738</v>
      </c>
      <c r="L800" s="9">
        <f t="shared" si="62"/>
        <v>707</v>
      </c>
      <c r="M800" s="48">
        <v>0.95799457994579951</v>
      </c>
      <c r="N800" s="9">
        <v>0</v>
      </c>
      <c r="O800" s="9">
        <v>161</v>
      </c>
      <c r="P800" s="9"/>
      <c r="Q800" s="9">
        <v>123</v>
      </c>
      <c r="R800" s="9"/>
      <c r="S800" s="9"/>
      <c r="T800" s="9"/>
      <c r="U800" s="55"/>
      <c r="V800" s="131">
        <f t="shared" si="60"/>
        <v>0.95799457994579951</v>
      </c>
      <c r="W800" s="125">
        <v>0.93359999999999999</v>
      </c>
      <c r="X800" s="14">
        <v>0.95120000000000005</v>
      </c>
      <c r="Y800" s="9">
        <v>123</v>
      </c>
      <c r="Z800" s="9">
        <v>118</v>
      </c>
      <c r="AA800" s="9">
        <v>117</v>
      </c>
      <c r="AB800" s="9">
        <v>118</v>
      </c>
      <c r="AC800" s="9">
        <v>117</v>
      </c>
      <c r="AD800" s="9">
        <v>114</v>
      </c>
      <c r="AE800" s="9" t="s">
        <v>1219</v>
      </c>
      <c r="AF800" s="26"/>
      <c r="AG800" s="56">
        <v>25.462399999999999</v>
      </c>
      <c r="AH800" s="9">
        <v>-80.490200000000002</v>
      </c>
      <c r="AI800" s="88"/>
      <c r="AJ800" s="88"/>
      <c r="AK800" s="88"/>
      <c r="AL800" s="88"/>
      <c r="AM800" s="88"/>
      <c r="AN800" s="88"/>
      <c r="AO800" s="88"/>
      <c r="AP800" s="88"/>
      <c r="AQ800" s="88"/>
      <c r="AR800" s="88"/>
      <c r="AS800" s="88"/>
      <c r="AT800" s="88"/>
      <c r="AU800" s="88"/>
      <c r="AV800" s="88"/>
      <c r="AW800" s="88"/>
      <c r="AX800" s="88"/>
      <c r="AY800" s="88"/>
      <c r="AZ800" s="88"/>
      <c r="BA800" s="88"/>
      <c r="BB800" s="88"/>
      <c r="BC800" s="88"/>
      <c r="BD800" s="88"/>
      <c r="BE800" s="88"/>
      <c r="BF800" s="88"/>
      <c r="BG800" s="88"/>
    </row>
    <row r="801" spans="1:59" x14ac:dyDescent="0.25">
      <c r="A801" s="25">
        <v>791</v>
      </c>
      <c r="B801" s="9" t="s">
        <v>1247</v>
      </c>
      <c r="C801" s="9" t="s">
        <v>3203</v>
      </c>
      <c r="D801" s="9" t="s">
        <v>2282</v>
      </c>
      <c r="E801" s="9" t="s">
        <v>1524</v>
      </c>
      <c r="F801" s="14" t="s">
        <v>2938</v>
      </c>
      <c r="G801" s="9" t="s">
        <v>10</v>
      </c>
      <c r="H801" s="9" t="s">
        <v>37</v>
      </c>
      <c r="I801" s="9">
        <v>1</v>
      </c>
      <c r="J801" s="9">
        <v>220</v>
      </c>
      <c r="K801" s="9">
        <f t="shared" si="61"/>
        <v>1320</v>
      </c>
      <c r="L801" s="9">
        <f t="shared" si="62"/>
        <v>1242</v>
      </c>
      <c r="M801" s="48">
        <v>0.94090909090909092</v>
      </c>
      <c r="N801" s="9">
        <v>0</v>
      </c>
      <c r="O801" s="9">
        <v>220</v>
      </c>
      <c r="P801" s="9"/>
      <c r="Q801" s="9">
        <v>220</v>
      </c>
      <c r="R801" s="9"/>
      <c r="S801" s="9"/>
      <c r="T801" s="9"/>
      <c r="U801" s="55"/>
      <c r="V801" s="131">
        <f t="shared" si="60"/>
        <v>0.94090909090909092</v>
      </c>
      <c r="W801" s="125">
        <v>0.95</v>
      </c>
      <c r="X801" s="14">
        <v>0.99770000000000003</v>
      </c>
      <c r="Y801" s="9">
        <v>220</v>
      </c>
      <c r="Z801" s="9">
        <v>209</v>
      </c>
      <c r="AA801" s="9">
        <v>207</v>
      </c>
      <c r="AB801" s="9">
        <v>207</v>
      </c>
      <c r="AC801" s="9">
        <v>197</v>
      </c>
      <c r="AD801" s="9">
        <v>202</v>
      </c>
      <c r="AE801" s="9" t="s">
        <v>1526</v>
      </c>
      <c r="AF801" s="26"/>
      <c r="AG801" s="56">
        <v>25.945</v>
      </c>
      <c r="AH801" s="9">
        <v>-80.294300000000007</v>
      </c>
      <c r="AI801" s="88"/>
      <c r="AJ801" s="88"/>
      <c r="AK801" s="88"/>
      <c r="AL801" s="88"/>
      <c r="AM801" s="88"/>
      <c r="AN801" s="88"/>
      <c r="AO801" s="88"/>
      <c r="AP801" s="88"/>
      <c r="AQ801" s="88"/>
      <c r="AR801" s="88"/>
      <c r="AS801" s="88"/>
      <c r="AT801" s="88"/>
      <c r="AU801" s="88"/>
      <c r="AV801" s="88"/>
      <c r="AW801" s="88"/>
      <c r="AX801" s="88"/>
      <c r="AY801" s="88"/>
      <c r="AZ801" s="88"/>
      <c r="BA801" s="88"/>
      <c r="BB801" s="88"/>
      <c r="BC801" s="88"/>
      <c r="BD801" s="88"/>
      <c r="BE801" s="88"/>
      <c r="BF801" s="88"/>
      <c r="BG801" s="88"/>
    </row>
    <row r="802" spans="1:59" x14ac:dyDescent="0.25">
      <c r="A802" s="25">
        <v>47</v>
      </c>
      <c r="B802" s="9" t="s">
        <v>1247</v>
      </c>
      <c r="C802" s="9" t="s">
        <v>3203</v>
      </c>
      <c r="D802" s="9" t="s">
        <v>2282</v>
      </c>
      <c r="E802" s="9" t="s">
        <v>1527</v>
      </c>
      <c r="F802" s="14" t="s">
        <v>2656</v>
      </c>
      <c r="G802" s="9" t="s">
        <v>10</v>
      </c>
      <c r="H802" s="9" t="s">
        <v>37</v>
      </c>
      <c r="I802" s="9">
        <v>1</v>
      </c>
      <c r="J802" s="9">
        <v>48</v>
      </c>
      <c r="K802" s="9">
        <f t="shared" si="61"/>
        <v>288</v>
      </c>
      <c r="L802" s="9">
        <f t="shared" si="62"/>
        <v>132</v>
      </c>
      <c r="M802" s="48">
        <v>0.45833333333333331</v>
      </c>
      <c r="N802" s="9">
        <v>0</v>
      </c>
      <c r="O802" s="9">
        <v>48</v>
      </c>
      <c r="P802" s="9"/>
      <c r="Q802" s="9">
        <v>48</v>
      </c>
      <c r="R802" s="9"/>
      <c r="S802" s="9"/>
      <c r="T802" s="9"/>
      <c r="U802" s="55"/>
      <c r="V802" s="131">
        <f t="shared" si="60"/>
        <v>0.45833333333333331</v>
      </c>
      <c r="W802" s="125">
        <v>0.191</v>
      </c>
      <c r="X802" s="14">
        <v>0.20830000000000001</v>
      </c>
      <c r="Y802" s="9">
        <v>35</v>
      </c>
      <c r="Z802" s="9">
        <v>24</v>
      </c>
      <c r="AA802" s="9">
        <v>19</v>
      </c>
      <c r="AB802" s="9">
        <v>18</v>
      </c>
      <c r="AC802" s="9">
        <v>18</v>
      </c>
      <c r="AD802" s="9">
        <v>18</v>
      </c>
      <c r="AE802" s="9" t="s">
        <v>1508</v>
      </c>
      <c r="AF802" s="26"/>
      <c r="AG802" s="56">
        <v>25.791352</v>
      </c>
      <c r="AH802" s="9">
        <v>-80.197813999999994</v>
      </c>
      <c r="AI802" s="88"/>
      <c r="AJ802" s="88"/>
      <c r="AK802" s="88"/>
      <c r="AL802" s="88"/>
      <c r="AM802" s="88"/>
      <c r="AN802" s="88"/>
      <c r="AO802" s="88"/>
      <c r="AP802" s="88"/>
      <c r="AQ802" s="88"/>
      <c r="AR802" s="88"/>
      <c r="AS802" s="88"/>
      <c r="AT802" s="88"/>
      <c r="AU802" s="88"/>
      <c r="AV802" s="88"/>
      <c r="AW802" s="88"/>
      <c r="AX802" s="88"/>
      <c r="AY802" s="88"/>
      <c r="AZ802" s="88"/>
      <c r="BA802" s="88"/>
      <c r="BB802" s="88"/>
      <c r="BC802" s="88"/>
      <c r="BD802" s="88"/>
      <c r="BE802" s="88"/>
      <c r="BF802" s="88"/>
      <c r="BG802" s="88"/>
    </row>
    <row r="803" spans="1:59" x14ac:dyDescent="0.25">
      <c r="A803" s="25">
        <v>1936</v>
      </c>
      <c r="B803" s="9" t="s">
        <v>1247</v>
      </c>
      <c r="C803" s="9" t="s">
        <v>3203</v>
      </c>
      <c r="D803" s="9" t="s">
        <v>2282</v>
      </c>
      <c r="E803" s="9" t="s">
        <v>1530</v>
      </c>
      <c r="F803" s="14" t="s">
        <v>2673</v>
      </c>
      <c r="G803" s="9" t="s">
        <v>10</v>
      </c>
      <c r="H803" s="9" t="s">
        <v>37</v>
      </c>
      <c r="I803" s="9">
        <v>1</v>
      </c>
      <c r="J803" s="9">
        <v>106</v>
      </c>
      <c r="K803" s="9">
        <f t="shared" si="61"/>
        <v>636</v>
      </c>
      <c r="L803" s="9">
        <f t="shared" si="62"/>
        <v>630</v>
      </c>
      <c r="M803" s="48">
        <v>0.99056603773584906</v>
      </c>
      <c r="N803" s="9">
        <v>0</v>
      </c>
      <c r="O803" s="9">
        <v>106</v>
      </c>
      <c r="P803" s="9"/>
      <c r="Q803" s="9">
        <v>106</v>
      </c>
      <c r="R803" s="9"/>
      <c r="S803" s="9"/>
      <c r="T803" s="9"/>
      <c r="U803" s="55"/>
      <c r="V803" s="131">
        <f t="shared" si="60"/>
        <v>0.99056603773584906</v>
      </c>
      <c r="W803" s="125">
        <v>0.99060000000000004</v>
      </c>
      <c r="X803" s="14">
        <v>0.99370000000000003</v>
      </c>
      <c r="Y803" s="9">
        <v>106</v>
      </c>
      <c r="Z803" s="9">
        <v>103</v>
      </c>
      <c r="AA803" s="9">
        <v>106</v>
      </c>
      <c r="AB803" s="9">
        <v>106</v>
      </c>
      <c r="AC803" s="9">
        <v>105</v>
      </c>
      <c r="AD803" s="9">
        <v>104</v>
      </c>
      <c r="AE803" s="9" t="s">
        <v>1298</v>
      </c>
      <c r="AF803" s="26"/>
      <c r="AG803" s="56">
        <v>25.519884000000001</v>
      </c>
      <c r="AH803" s="9">
        <v>-80.428398000000001</v>
      </c>
      <c r="AI803" s="88"/>
      <c r="AJ803" s="88"/>
      <c r="AK803" s="88"/>
      <c r="AL803" s="88"/>
      <c r="AM803" s="88"/>
      <c r="AN803" s="88"/>
      <c r="AO803" s="88"/>
      <c r="AP803" s="88"/>
      <c r="AQ803" s="88"/>
      <c r="AR803" s="88"/>
      <c r="AS803" s="88"/>
      <c r="AT803" s="88"/>
      <c r="AU803" s="88"/>
      <c r="AV803" s="88"/>
      <c r="AW803" s="88"/>
      <c r="AX803" s="88"/>
      <c r="AY803" s="88"/>
      <c r="AZ803" s="88"/>
      <c r="BA803" s="88"/>
      <c r="BB803" s="88"/>
      <c r="BC803" s="88"/>
      <c r="BD803" s="88"/>
      <c r="BE803" s="88"/>
      <c r="BF803" s="88"/>
      <c r="BG803" s="88"/>
    </row>
    <row r="804" spans="1:59" x14ac:dyDescent="0.25">
      <c r="A804" s="25">
        <v>835</v>
      </c>
      <c r="B804" s="9" t="s">
        <v>1247</v>
      </c>
      <c r="C804" s="9" t="s">
        <v>3203</v>
      </c>
      <c r="D804" s="9" t="s">
        <v>2282</v>
      </c>
      <c r="E804" s="9" t="s">
        <v>1531</v>
      </c>
      <c r="F804" s="14" t="s">
        <v>2755</v>
      </c>
      <c r="G804" s="9" t="s">
        <v>10</v>
      </c>
      <c r="H804" s="9" t="s">
        <v>37</v>
      </c>
      <c r="I804" s="9">
        <v>1</v>
      </c>
      <c r="J804" s="9">
        <v>308</v>
      </c>
      <c r="K804" s="9">
        <f t="shared" si="61"/>
        <v>1848</v>
      </c>
      <c r="L804" s="9">
        <f t="shared" si="62"/>
        <v>1788</v>
      </c>
      <c r="M804" s="48">
        <v>0.96753246753246758</v>
      </c>
      <c r="N804" s="9">
        <v>0</v>
      </c>
      <c r="O804" s="9">
        <v>308</v>
      </c>
      <c r="P804" s="9"/>
      <c r="Q804" s="9">
        <v>308</v>
      </c>
      <c r="R804" s="9"/>
      <c r="S804" s="9"/>
      <c r="T804" s="9"/>
      <c r="U804" s="55"/>
      <c r="V804" s="131">
        <f t="shared" si="60"/>
        <v>0.96753246753246758</v>
      </c>
      <c r="W804" s="125">
        <v>0.97509999999999997</v>
      </c>
      <c r="X804" s="14">
        <v>0.97130000000000005</v>
      </c>
      <c r="Y804" s="9">
        <v>299</v>
      </c>
      <c r="Z804" s="9">
        <v>297</v>
      </c>
      <c r="AA804" s="9">
        <v>294</v>
      </c>
      <c r="AB804" s="9">
        <v>301</v>
      </c>
      <c r="AC804" s="9">
        <v>299</v>
      </c>
      <c r="AD804" s="9">
        <v>298</v>
      </c>
      <c r="AE804" s="9" t="s">
        <v>85</v>
      </c>
      <c r="AF804" s="26"/>
      <c r="AG804" s="56">
        <v>25.559284000000002</v>
      </c>
      <c r="AH804" s="9">
        <v>-80.350398999999996</v>
      </c>
      <c r="AI804" s="88"/>
      <c r="AJ804" s="88"/>
      <c r="AK804" s="88"/>
      <c r="AL804" s="88"/>
      <c r="AM804" s="88"/>
      <c r="AN804" s="88"/>
      <c r="AO804" s="88"/>
      <c r="AP804" s="88"/>
      <c r="AQ804" s="88"/>
      <c r="AR804" s="88"/>
      <c r="AS804" s="88"/>
      <c r="AT804" s="88"/>
      <c r="AU804" s="88"/>
      <c r="AV804" s="88"/>
      <c r="AW804" s="88"/>
      <c r="AX804" s="88"/>
      <c r="AY804" s="88"/>
      <c r="AZ804" s="88"/>
      <c r="BA804" s="88"/>
      <c r="BB804" s="88"/>
      <c r="BC804" s="88"/>
      <c r="BD804" s="88"/>
      <c r="BE804" s="88"/>
      <c r="BF804" s="88"/>
      <c r="BG804" s="88"/>
    </row>
    <row r="805" spans="1:59" x14ac:dyDescent="0.25">
      <c r="A805" s="25">
        <v>843</v>
      </c>
      <c r="B805" s="9" t="s">
        <v>1247</v>
      </c>
      <c r="C805" s="9" t="s">
        <v>3203</v>
      </c>
      <c r="D805" s="9" t="s">
        <v>2282</v>
      </c>
      <c r="E805" s="9" t="s">
        <v>1533</v>
      </c>
      <c r="F805" s="14" t="s">
        <v>2656</v>
      </c>
      <c r="G805" s="9" t="s">
        <v>10</v>
      </c>
      <c r="H805" s="9" t="s">
        <v>37</v>
      </c>
      <c r="I805" s="9">
        <v>1</v>
      </c>
      <c r="J805" s="9">
        <v>10</v>
      </c>
      <c r="K805" s="9">
        <f t="shared" si="61"/>
        <v>0</v>
      </c>
      <c r="L805" s="9">
        <f t="shared" si="62"/>
        <v>0</v>
      </c>
      <c r="M805" s="42">
        <v>0</v>
      </c>
      <c r="N805" s="9">
        <v>0</v>
      </c>
      <c r="O805" s="9">
        <v>10</v>
      </c>
      <c r="P805" s="9"/>
      <c r="Q805" s="9">
        <v>10</v>
      </c>
      <c r="R805" s="9"/>
      <c r="S805" s="9"/>
      <c r="T805" s="9"/>
      <c r="U805" s="55"/>
      <c r="V805" s="131"/>
      <c r="W805" s="125"/>
      <c r="X805" s="14"/>
      <c r="Y805" s="9"/>
      <c r="Z805" s="9"/>
      <c r="AA805" s="9"/>
      <c r="AB805" s="9"/>
      <c r="AC805" s="9"/>
      <c r="AD805" s="9"/>
      <c r="AE805" s="9" t="s">
        <v>280</v>
      </c>
      <c r="AF805" s="26"/>
      <c r="AG805" s="56">
        <v>25.7834</v>
      </c>
      <c r="AH805" s="9">
        <v>-80.134100000000004</v>
      </c>
      <c r="AI805" s="88"/>
      <c r="AJ805" s="88"/>
      <c r="AK805" s="88"/>
      <c r="AL805" s="88"/>
      <c r="AM805" s="88"/>
      <c r="AN805" s="88"/>
      <c r="AO805" s="88"/>
      <c r="AP805" s="88"/>
      <c r="AQ805" s="88"/>
      <c r="AR805" s="88"/>
      <c r="AS805" s="88"/>
      <c r="AT805" s="88"/>
      <c r="AU805" s="88"/>
      <c r="AV805" s="88"/>
      <c r="AW805" s="88"/>
      <c r="AX805" s="88"/>
      <c r="AY805" s="88"/>
      <c r="AZ805" s="88"/>
      <c r="BA805" s="88"/>
      <c r="BB805" s="88"/>
      <c r="BC805" s="88"/>
      <c r="BD805" s="88"/>
      <c r="BE805" s="88"/>
      <c r="BF805" s="88"/>
      <c r="BG805" s="88"/>
    </row>
    <row r="806" spans="1:59" x14ac:dyDescent="0.25">
      <c r="A806" s="25">
        <v>845</v>
      </c>
      <c r="B806" s="9" t="s">
        <v>1247</v>
      </c>
      <c r="C806" s="9" t="s">
        <v>3203</v>
      </c>
      <c r="D806" s="9" t="s">
        <v>2282</v>
      </c>
      <c r="E806" s="9" t="s">
        <v>1534</v>
      </c>
      <c r="F806" s="14" t="s">
        <v>3033</v>
      </c>
      <c r="G806" s="9" t="s">
        <v>10</v>
      </c>
      <c r="H806" s="9" t="s">
        <v>37</v>
      </c>
      <c r="I806" s="9">
        <v>1</v>
      </c>
      <c r="J806" s="9">
        <v>45</v>
      </c>
      <c r="K806" s="9">
        <f t="shared" si="61"/>
        <v>0</v>
      </c>
      <c r="L806" s="9">
        <f t="shared" si="62"/>
        <v>0</v>
      </c>
      <c r="M806" s="42">
        <v>0</v>
      </c>
      <c r="N806" s="9">
        <v>0</v>
      </c>
      <c r="O806" s="9">
        <v>45</v>
      </c>
      <c r="P806" s="9"/>
      <c r="Q806" s="9">
        <v>45</v>
      </c>
      <c r="R806" s="9"/>
      <c r="S806" s="9"/>
      <c r="T806" s="9"/>
      <c r="U806" s="55"/>
      <c r="V806" s="131"/>
      <c r="W806" s="125"/>
      <c r="X806" s="14"/>
      <c r="Y806" s="9"/>
      <c r="Z806" s="9"/>
      <c r="AA806" s="9"/>
      <c r="AB806" s="9"/>
      <c r="AC806" s="9"/>
      <c r="AD806" s="9"/>
      <c r="AE806" s="9" t="s">
        <v>1536</v>
      </c>
      <c r="AF806" s="26"/>
      <c r="AG806" s="56">
        <v>25.467500000000001</v>
      </c>
      <c r="AH806" s="9">
        <v>-80.468999999999994</v>
      </c>
      <c r="AI806" s="88"/>
      <c r="AJ806" s="88"/>
      <c r="AK806" s="88"/>
      <c r="AL806" s="88"/>
      <c r="AM806" s="88"/>
      <c r="AN806" s="88"/>
      <c r="AO806" s="88"/>
      <c r="AP806" s="88"/>
      <c r="AQ806" s="88"/>
      <c r="AR806" s="88"/>
      <c r="AS806" s="88"/>
      <c r="AT806" s="88"/>
      <c r="AU806" s="88"/>
      <c r="AV806" s="88"/>
      <c r="AW806" s="88"/>
      <c r="AX806" s="88"/>
      <c r="AY806" s="88"/>
      <c r="AZ806" s="88"/>
      <c r="BA806" s="88"/>
      <c r="BB806" s="88"/>
      <c r="BC806" s="88"/>
      <c r="BD806" s="88"/>
      <c r="BE806" s="88"/>
      <c r="BF806" s="88"/>
      <c r="BG806" s="88"/>
    </row>
    <row r="807" spans="1:59" x14ac:dyDescent="0.25">
      <c r="A807" s="25">
        <v>846</v>
      </c>
      <c r="B807" s="9" t="s">
        <v>1247</v>
      </c>
      <c r="C807" s="9" t="s">
        <v>3203</v>
      </c>
      <c r="D807" s="9" t="s">
        <v>2282</v>
      </c>
      <c r="E807" s="9" t="s">
        <v>1539</v>
      </c>
      <c r="F807" s="14" t="s">
        <v>2652</v>
      </c>
      <c r="G807" s="9" t="s">
        <v>10</v>
      </c>
      <c r="H807" s="9" t="s">
        <v>37</v>
      </c>
      <c r="I807" s="9">
        <v>1</v>
      </c>
      <c r="J807" s="9">
        <v>100</v>
      </c>
      <c r="K807" s="9">
        <f t="shared" si="61"/>
        <v>600</v>
      </c>
      <c r="L807" s="9">
        <f t="shared" si="62"/>
        <v>595</v>
      </c>
      <c r="M807" s="48">
        <v>0.9916666666666667</v>
      </c>
      <c r="N807" s="9">
        <v>0</v>
      </c>
      <c r="O807" s="9">
        <v>100</v>
      </c>
      <c r="P807" s="9"/>
      <c r="Q807" s="9">
        <v>100</v>
      </c>
      <c r="R807" s="9"/>
      <c r="S807" s="9"/>
      <c r="T807" s="9"/>
      <c r="U807" s="55"/>
      <c r="V807" s="131">
        <f t="shared" ref="V807:V827" si="63">(Y807+Z807+AA807+AB807+AC807+AD807)/(J807*COUNTA(Y807,Z807,AA807,AB807,AC807,AD807))</f>
        <v>0.9916666666666667</v>
      </c>
      <c r="W807" s="125">
        <v>0.98329999999999995</v>
      </c>
      <c r="X807" s="14">
        <v>0.99829999999999997</v>
      </c>
      <c r="Y807" s="9">
        <v>98</v>
      </c>
      <c r="Z807" s="9">
        <v>98</v>
      </c>
      <c r="AA807" s="9">
        <v>99</v>
      </c>
      <c r="AB807" s="9">
        <v>100</v>
      </c>
      <c r="AC807" s="9">
        <v>100</v>
      </c>
      <c r="AD807" s="9">
        <v>100</v>
      </c>
      <c r="AE807" s="9" t="s">
        <v>1219</v>
      </c>
      <c r="AF807" s="26"/>
      <c r="AG807" s="56">
        <v>25.787400000000002</v>
      </c>
      <c r="AH807" s="9">
        <v>-80.221999999999994</v>
      </c>
      <c r="AI807" s="88"/>
      <c r="AJ807" s="88"/>
      <c r="AK807" s="88"/>
      <c r="AL807" s="88"/>
      <c r="AM807" s="88"/>
      <c r="AN807" s="88"/>
      <c r="AO807" s="88"/>
      <c r="AP807" s="88"/>
      <c r="AQ807" s="88"/>
      <c r="AR807" s="88"/>
      <c r="AS807" s="88"/>
      <c r="AT807" s="88"/>
      <c r="AU807" s="88"/>
      <c r="AV807" s="88"/>
      <c r="AW807" s="88"/>
      <c r="AX807" s="88"/>
      <c r="AY807" s="88"/>
      <c r="AZ807" s="88"/>
      <c r="BA807" s="88"/>
      <c r="BB807" s="88"/>
      <c r="BC807" s="88"/>
      <c r="BD807" s="88"/>
      <c r="BE807" s="88"/>
      <c r="BF807" s="88"/>
      <c r="BG807" s="88"/>
    </row>
    <row r="808" spans="1:59" x14ac:dyDescent="0.25">
      <c r="A808" s="25">
        <v>1352</v>
      </c>
      <c r="B808" s="9" t="s">
        <v>1247</v>
      </c>
      <c r="C808" s="9" t="s">
        <v>3203</v>
      </c>
      <c r="D808" s="9" t="s">
        <v>2282</v>
      </c>
      <c r="E808" s="9" t="s">
        <v>1543</v>
      </c>
      <c r="F808" s="14" t="s">
        <v>2650</v>
      </c>
      <c r="G808" s="9" t="s">
        <v>10</v>
      </c>
      <c r="H808" s="9" t="s">
        <v>37</v>
      </c>
      <c r="I808" s="9">
        <v>1</v>
      </c>
      <c r="J808" s="9">
        <v>199</v>
      </c>
      <c r="K808" s="9">
        <f t="shared" si="61"/>
        <v>1194</v>
      </c>
      <c r="L808" s="9">
        <f t="shared" si="62"/>
        <v>1188</v>
      </c>
      <c r="M808" s="48">
        <v>0.99497487437185927</v>
      </c>
      <c r="N808" s="9">
        <v>0</v>
      </c>
      <c r="O808" s="9">
        <v>199</v>
      </c>
      <c r="P808" s="9"/>
      <c r="Q808" s="9">
        <v>199</v>
      </c>
      <c r="R808" s="9"/>
      <c r="S808" s="9"/>
      <c r="T808" s="9"/>
      <c r="U808" s="55"/>
      <c r="V808" s="131">
        <f t="shared" si="63"/>
        <v>0.99497487437185927</v>
      </c>
      <c r="W808" s="125">
        <v>0.99080000000000001</v>
      </c>
      <c r="X808" s="14">
        <v>0.99660000000000004</v>
      </c>
      <c r="Y808" s="9">
        <v>199</v>
      </c>
      <c r="Z808" s="9">
        <v>199</v>
      </c>
      <c r="AA808" s="9">
        <v>198</v>
      </c>
      <c r="AB808" s="9">
        <v>197</v>
      </c>
      <c r="AC808" s="9">
        <v>198</v>
      </c>
      <c r="AD808" s="9">
        <v>197</v>
      </c>
      <c r="AE808" s="9" t="s">
        <v>172</v>
      </c>
      <c r="AF808" s="26"/>
      <c r="AG808" s="56">
        <v>25.779499999999999</v>
      </c>
      <c r="AH808" s="9">
        <v>-80.204700000000003</v>
      </c>
      <c r="AI808" s="88"/>
      <c r="AJ808" s="88"/>
      <c r="AK808" s="88"/>
      <c r="AL808" s="88"/>
      <c r="AM808" s="88"/>
      <c r="AN808" s="88"/>
      <c r="AO808" s="88"/>
      <c r="AP808" s="88"/>
      <c r="AQ808" s="88"/>
      <c r="AR808" s="88"/>
      <c r="AS808" s="88"/>
      <c r="AT808" s="88"/>
      <c r="AU808" s="88"/>
      <c r="AV808" s="88"/>
      <c r="AW808" s="88"/>
      <c r="AX808" s="88"/>
      <c r="AY808" s="88"/>
      <c r="AZ808" s="88"/>
      <c r="BA808" s="88"/>
      <c r="BB808" s="88"/>
      <c r="BC808" s="88"/>
      <c r="BD808" s="88"/>
      <c r="BE808" s="88"/>
      <c r="BF808" s="88"/>
      <c r="BG808" s="88"/>
    </row>
    <row r="809" spans="1:59" x14ac:dyDescent="0.25">
      <c r="A809" s="25">
        <v>1491</v>
      </c>
      <c r="B809" s="9" t="s">
        <v>1247</v>
      </c>
      <c r="C809" s="9" t="s">
        <v>3203</v>
      </c>
      <c r="D809" s="9" t="s">
        <v>2282</v>
      </c>
      <c r="E809" s="9" t="s">
        <v>1544</v>
      </c>
      <c r="F809" s="14" t="s">
        <v>2651</v>
      </c>
      <c r="G809" s="9" t="s">
        <v>10</v>
      </c>
      <c r="H809" s="9" t="s">
        <v>37</v>
      </c>
      <c r="I809" s="9">
        <v>1</v>
      </c>
      <c r="J809" s="9">
        <v>175</v>
      </c>
      <c r="K809" s="9">
        <f t="shared" si="61"/>
        <v>1050</v>
      </c>
      <c r="L809" s="9">
        <f t="shared" si="62"/>
        <v>1041</v>
      </c>
      <c r="M809" s="48">
        <v>0.99142857142857144</v>
      </c>
      <c r="N809" s="9">
        <v>0</v>
      </c>
      <c r="O809" s="9">
        <v>175</v>
      </c>
      <c r="P809" s="9"/>
      <c r="Q809" s="9">
        <v>175</v>
      </c>
      <c r="R809" s="9"/>
      <c r="S809" s="9"/>
      <c r="T809" s="9"/>
      <c r="U809" s="55"/>
      <c r="V809" s="131">
        <f t="shared" si="63"/>
        <v>0.99142857142857144</v>
      </c>
      <c r="W809" s="125">
        <v>0.99539999999999995</v>
      </c>
      <c r="X809" s="14">
        <v>0.99329999999999996</v>
      </c>
      <c r="Y809" s="9">
        <v>174</v>
      </c>
      <c r="Z809" s="9">
        <v>173</v>
      </c>
      <c r="AA809" s="9">
        <v>173</v>
      </c>
      <c r="AB809" s="9">
        <v>175</v>
      </c>
      <c r="AC809" s="9">
        <v>172</v>
      </c>
      <c r="AD809" s="9">
        <v>174</v>
      </c>
      <c r="AE809" s="9" t="s">
        <v>172</v>
      </c>
      <c r="AF809" s="26"/>
      <c r="AG809" s="56">
        <v>25.779499999999999</v>
      </c>
      <c r="AH809" s="9">
        <v>-80.206199999999995</v>
      </c>
      <c r="AI809" s="88"/>
      <c r="AJ809" s="88"/>
      <c r="AK809" s="88"/>
      <c r="AL809" s="88"/>
      <c r="AM809" s="88"/>
      <c r="AN809" s="88"/>
      <c r="AO809" s="88"/>
      <c r="AP809" s="88"/>
      <c r="AQ809" s="88"/>
      <c r="AR809" s="88"/>
      <c r="AS809" s="88"/>
      <c r="AT809" s="88"/>
      <c r="AU809" s="88"/>
      <c r="AV809" s="88"/>
      <c r="AW809" s="88"/>
      <c r="AX809" s="88"/>
      <c r="AY809" s="88"/>
      <c r="AZ809" s="88"/>
      <c r="BA809" s="88"/>
      <c r="BB809" s="88"/>
      <c r="BC809" s="88"/>
      <c r="BD809" s="88"/>
      <c r="BE809" s="88"/>
      <c r="BF809" s="88"/>
      <c r="BG809" s="88"/>
    </row>
    <row r="810" spans="1:59" x14ac:dyDescent="0.25">
      <c r="A810" s="25">
        <v>1205</v>
      </c>
      <c r="B810" s="9" t="s">
        <v>1247</v>
      </c>
      <c r="C810" s="9" t="s">
        <v>3203</v>
      </c>
      <c r="D810" s="9" t="s">
        <v>2282</v>
      </c>
      <c r="E810" s="9" t="s">
        <v>1546</v>
      </c>
      <c r="F810" s="14" t="s">
        <v>2836</v>
      </c>
      <c r="G810" s="9" t="s">
        <v>10</v>
      </c>
      <c r="H810" s="9" t="s">
        <v>37</v>
      </c>
      <c r="I810" s="9">
        <v>1</v>
      </c>
      <c r="J810" s="9">
        <v>340</v>
      </c>
      <c r="K810" s="9">
        <f t="shared" si="61"/>
        <v>2040</v>
      </c>
      <c r="L810" s="9">
        <f t="shared" si="62"/>
        <v>2024</v>
      </c>
      <c r="M810" s="48">
        <v>0.99215686274509807</v>
      </c>
      <c r="N810" s="9">
        <v>0</v>
      </c>
      <c r="O810" s="9">
        <v>340</v>
      </c>
      <c r="P810" s="9"/>
      <c r="Q810" s="9">
        <v>340</v>
      </c>
      <c r="R810" s="9"/>
      <c r="S810" s="9"/>
      <c r="T810" s="9"/>
      <c r="U810" s="55"/>
      <c r="V810" s="131">
        <f t="shared" si="63"/>
        <v>0.99215686274509807</v>
      </c>
      <c r="W810" s="125">
        <v>0.98770000000000002</v>
      </c>
      <c r="X810" s="14">
        <v>0.98770000000000002</v>
      </c>
      <c r="Y810" s="9">
        <v>339</v>
      </c>
      <c r="Z810" s="9">
        <v>340</v>
      </c>
      <c r="AA810" s="9">
        <v>337</v>
      </c>
      <c r="AB810" s="9">
        <v>337</v>
      </c>
      <c r="AC810" s="9">
        <v>336</v>
      </c>
      <c r="AD810" s="9">
        <v>335</v>
      </c>
      <c r="AE810" s="9" t="s">
        <v>219</v>
      </c>
      <c r="AF810" s="26"/>
      <c r="AG810" s="56">
        <v>25.530899999999999</v>
      </c>
      <c r="AH810" s="9">
        <v>-80.412800000000004</v>
      </c>
      <c r="AI810" s="88"/>
      <c r="AJ810" s="88"/>
      <c r="AK810" s="88"/>
      <c r="AL810" s="88"/>
      <c r="AM810" s="88"/>
      <c r="AN810" s="88"/>
      <c r="AO810" s="88"/>
      <c r="AP810" s="88"/>
      <c r="AQ810" s="88"/>
      <c r="AR810" s="88"/>
      <c r="AS810" s="88"/>
      <c r="AT810" s="88"/>
      <c r="AU810" s="88"/>
      <c r="AV810" s="88"/>
      <c r="AW810" s="88"/>
      <c r="AX810" s="88"/>
      <c r="AY810" s="88"/>
      <c r="AZ810" s="88"/>
      <c r="BA810" s="88"/>
      <c r="BB810" s="88"/>
      <c r="BC810" s="88"/>
      <c r="BD810" s="88"/>
      <c r="BE810" s="88"/>
      <c r="BF810" s="88"/>
      <c r="BG810" s="88"/>
    </row>
    <row r="811" spans="1:59" x14ac:dyDescent="0.25">
      <c r="A811" s="25">
        <v>890</v>
      </c>
      <c r="B811" s="9" t="s">
        <v>1247</v>
      </c>
      <c r="C811" s="9" t="s">
        <v>3203</v>
      </c>
      <c r="D811" s="9" t="s">
        <v>2282</v>
      </c>
      <c r="E811" s="9" t="s">
        <v>1552</v>
      </c>
      <c r="F811" s="14" t="s">
        <v>2828</v>
      </c>
      <c r="G811" s="9" t="s">
        <v>10</v>
      </c>
      <c r="H811" s="9" t="s">
        <v>37</v>
      </c>
      <c r="I811" s="9">
        <v>1</v>
      </c>
      <c r="J811" s="9">
        <v>180</v>
      </c>
      <c r="K811" s="9">
        <f t="shared" si="61"/>
        <v>900</v>
      </c>
      <c r="L811" s="9">
        <f t="shared" si="62"/>
        <v>892</v>
      </c>
      <c r="M811" s="48">
        <v>0.99111111111111116</v>
      </c>
      <c r="N811" s="9">
        <v>0</v>
      </c>
      <c r="O811" s="9">
        <v>180</v>
      </c>
      <c r="P811" s="9"/>
      <c r="Q811" s="9">
        <v>180</v>
      </c>
      <c r="R811" s="9"/>
      <c r="S811" s="9"/>
      <c r="T811" s="9"/>
      <c r="U811" s="55"/>
      <c r="V811" s="131">
        <f t="shared" si="63"/>
        <v>0.99111111111111116</v>
      </c>
      <c r="W811" s="125">
        <v>0.99170000000000003</v>
      </c>
      <c r="X811" s="14">
        <v>0.99170000000000003</v>
      </c>
      <c r="Y811" s="9">
        <v>179</v>
      </c>
      <c r="Z811" s="9">
        <v>178</v>
      </c>
      <c r="AA811" s="9"/>
      <c r="AB811" s="9">
        <v>180</v>
      </c>
      <c r="AC811" s="9">
        <v>178</v>
      </c>
      <c r="AD811" s="9">
        <v>177</v>
      </c>
      <c r="AE811" s="9" t="s">
        <v>666</v>
      </c>
      <c r="AF811" s="26"/>
      <c r="AG811" s="56">
        <v>25.503</v>
      </c>
      <c r="AH811" s="9">
        <v>-80.440100000000001</v>
      </c>
      <c r="AI811" s="88"/>
      <c r="AJ811" s="88"/>
      <c r="AK811" s="88"/>
      <c r="AL811" s="88"/>
      <c r="AM811" s="88"/>
      <c r="AN811" s="88"/>
      <c r="AO811" s="88"/>
      <c r="AP811" s="88"/>
      <c r="AQ811" s="88"/>
      <c r="AR811" s="88"/>
      <c r="AS811" s="88"/>
      <c r="AT811" s="88"/>
      <c r="AU811" s="88"/>
      <c r="AV811" s="88"/>
      <c r="AW811" s="88"/>
      <c r="AX811" s="88"/>
      <c r="AY811" s="88"/>
      <c r="AZ811" s="88"/>
      <c r="BA811" s="88"/>
      <c r="BB811" s="88"/>
      <c r="BC811" s="88"/>
      <c r="BD811" s="88"/>
      <c r="BE811" s="88"/>
      <c r="BF811" s="88"/>
      <c r="BG811" s="88"/>
    </row>
    <row r="812" spans="1:59" x14ac:dyDescent="0.25">
      <c r="A812" s="25">
        <v>2501</v>
      </c>
      <c r="B812" s="9" t="s">
        <v>1247</v>
      </c>
      <c r="C812" s="9" t="s">
        <v>3203</v>
      </c>
      <c r="D812" s="9" t="s">
        <v>2282</v>
      </c>
      <c r="E812" s="9" t="s">
        <v>1553</v>
      </c>
      <c r="F812" s="14" t="s">
        <v>2986</v>
      </c>
      <c r="G812" s="9" t="s">
        <v>10</v>
      </c>
      <c r="H812" s="9" t="s">
        <v>37</v>
      </c>
      <c r="I812" s="9">
        <v>1</v>
      </c>
      <c r="J812" s="9">
        <v>220</v>
      </c>
      <c r="K812" s="9">
        <f t="shared" si="61"/>
        <v>1320</v>
      </c>
      <c r="L812" s="9">
        <f t="shared" si="62"/>
        <v>1296</v>
      </c>
      <c r="M812" s="48">
        <v>0.98181818181818181</v>
      </c>
      <c r="N812" s="9">
        <v>0</v>
      </c>
      <c r="O812" s="9">
        <v>220</v>
      </c>
      <c r="P812" s="9"/>
      <c r="Q812" s="9">
        <v>220</v>
      </c>
      <c r="R812" s="9"/>
      <c r="S812" s="9"/>
      <c r="T812" s="9"/>
      <c r="U812" s="55"/>
      <c r="V812" s="131">
        <f t="shared" si="63"/>
        <v>0.98181818181818181</v>
      </c>
      <c r="W812" s="125">
        <v>0.98180000000000001</v>
      </c>
      <c r="X812" s="14">
        <v>0.96819999999999995</v>
      </c>
      <c r="Y812" s="9">
        <v>218</v>
      </c>
      <c r="Z812" s="9">
        <v>219</v>
      </c>
      <c r="AA812" s="9">
        <v>218</v>
      </c>
      <c r="AB812" s="9">
        <v>214</v>
      </c>
      <c r="AC812" s="9">
        <v>214</v>
      </c>
      <c r="AD812" s="9">
        <v>213</v>
      </c>
      <c r="AE812" s="9" t="s">
        <v>219</v>
      </c>
      <c r="AF812" s="26"/>
      <c r="AG812" s="56">
        <v>25.505012000000001</v>
      </c>
      <c r="AH812" s="9">
        <v>-80.426702000000006</v>
      </c>
      <c r="AI812" s="88"/>
      <c r="AJ812" s="88"/>
      <c r="AK812" s="88"/>
      <c r="AL812" s="88"/>
      <c r="AM812" s="88"/>
      <c r="AN812" s="88"/>
      <c r="AO812" s="88"/>
      <c r="AP812" s="88"/>
      <c r="AQ812" s="88"/>
      <c r="AR812" s="88"/>
      <c r="AS812" s="88"/>
      <c r="AT812" s="88"/>
      <c r="AU812" s="88"/>
      <c r="AV812" s="88"/>
      <c r="AW812" s="88"/>
      <c r="AX812" s="88"/>
      <c r="AY812" s="88"/>
      <c r="AZ812" s="88"/>
      <c r="BA812" s="88"/>
      <c r="BB812" s="88"/>
      <c r="BC812" s="88"/>
      <c r="BD812" s="88"/>
      <c r="BE812" s="88"/>
      <c r="BF812" s="88"/>
      <c r="BG812" s="88"/>
    </row>
    <row r="813" spans="1:59" x14ac:dyDescent="0.25">
      <c r="A813" s="25">
        <v>2516</v>
      </c>
      <c r="B813" s="9" t="s">
        <v>1247</v>
      </c>
      <c r="C813" s="9" t="s">
        <v>3203</v>
      </c>
      <c r="D813" s="9" t="s">
        <v>2282</v>
      </c>
      <c r="E813" s="9" t="s">
        <v>1555</v>
      </c>
      <c r="F813" s="14" t="s">
        <v>3046</v>
      </c>
      <c r="G813" s="9" t="s">
        <v>10</v>
      </c>
      <c r="H813" s="9" t="s">
        <v>37</v>
      </c>
      <c r="I813" s="9">
        <v>1</v>
      </c>
      <c r="J813" s="9">
        <v>140</v>
      </c>
      <c r="K813" s="9">
        <f t="shared" si="61"/>
        <v>840</v>
      </c>
      <c r="L813" s="9">
        <f t="shared" si="62"/>
        <v>826</v>
      </c>
      <c r="M813" s="48">
        <v>0.98333333333333328</v>
      </c>
      <c r="N813" s="9">
        <v>0</v>
      </c>
      <c r="O813" s="9">
        <v>140</v>
      </c>
      <c r="P813" s="9"/>
      <c r="Q813" s="9">
        <v>140</v>
      </c>
      <c r="R813" s="9"/>
      <c r="S813" s="9"/>
      <c r="T813" s="9">
        <v>7</v>
      </c>
      <c r="U813" s="55"/>
      <c r="V813" s="131">
        <f t="shared" si="63"/>
        <v>0.98333333333333328</v>
      </c>
      <c r="W813" s="125">
        <v>0.97619999999999996</v>
      </c>
      <c r="X813" s="14">
        <v>0.9607</v>
      </c>
      <c r="Y813" s="9">
        <v>137</v>
      </c>
      <c r="Z813" s="9">
        <v>139</v>
      </c>
      <c r="AA813" s="9">
        <v>138</v>
      </c>
      <c r="AB813" s="9">
        <v>138</v>
      </c>
      <c r="AC813" s="9">
        <v>137</v>
      </c>
      <c r="AD813" s="9">
        <v>137</v>
      </c>
      <c r="AE813" s="9" t="s">
        <v>219</v>
      </c>
      <c r="AF813" s="26"/>
      <c r="AG813" s="56">
        <v>25.503443999999998</v>
      </c>
      <c r="AH813" s="9">
        <v>-80.428916999999998</v>
      </c>
      <c r="AI813" s="88"/>
      <c r="AJ813" s="88"/>
      <c r="AK813" s="88"/>
      <c r="AL813" s="88"/>
      <c r="AM813" s="88"/>
      <c r="AN813" s="88"/>
      <c r="AO813" s="88"/>
      <c r="AP813" s="88"/>
      <c r="AQ813" s="88"/>
      <c r="AR813" s="88"/>
      <c r="AS813" s="88"/>
      <c r="AT813" s="88"/>
      <c r="AU813" s="88"/>
      <c r="AV813" s="88"/>
      <c r="AW813" s="88"/>
      <c r="AX813" s="88"/>
      <c r="AY813" s="88"/>
      <c r="AZ813" s="88"/>
      <c r="BA813" s="88"/>
      <c r="BB813" s="88"/>
      <c r="BC813" s="88"/>
      <c r="BD813" s="88"/>
      <c r="BE813" s="88"/>
      <c r="BF813" s="88"/>
      <c r="BG813" s="88"/>
    </row>
    <row r="814" spans="1:59" x14ac:dyDescent="0.25">
      <c r="A814" s="25">
        <v>892</v>
      </c>
      <c r="B814" s="9" t="s">
        <v>1247</v>
      </c>
      <c r="C814" s="9" t="s">
        <v>3203</v>
      </c>
      <c r="D814" s="9" t="s">
        <v>2282</v>
      </c>
      <c r="E814" s="9" t="s">
        <v>1556</v>
      </c>
      <c r="F814" s="14" t="s">
        <v>2680</v>
      </c>
      <c r="G814" s="9" t="s">
        <v>10</v>
      </c>
      <c r="H814" s="9" t="s">
        <v>37</v>
      </c>
      <c r="I814" s="9">
        <v>1</v>
      </c>
      <c r="J814" s="9">
        <v>192</v>
      </c>
      <c r="K814" s="9">
        <f t="shared" si="61"/>
        <v>1152</v>
      </c>
      <c r="L814" s="9">
        <f t="shared" si="62"/>
        <v>1151</v>
      </c>
      <c r="M814" s="48">
        <v>0.99913194444444442</v>
      </c>
      <c r="N814" s="9">
        <v>0</v>
      </c>
      <c r="O814" s="9">
        <v>192</v>
      </c>
      <c r="P814" s="9"/>
      <c r="Q814" s="9">
        <v>192</v>
      </c>
      <c r="R814" s="9"/>
      <c r="S814" s="9"/>
      <c r="T814" s="9"/>
      <c r="U814" s="55"/>
      <c r="V814" s="131">
        <f t="shared" si="63"/>
        <v>0.99913194444444442</v>
      </c>
      <c r="W814" s="125">
        <v>0.99909999999999999</v>
      </c>
      <c r="X814" s="14">
        <v>0.99739999999999995</v>
      </c>
      <c r="Y814" s="9">
        <v>192</v>
      </c>
      <c r="Z814" s="9">
        <v>192</v>
      </c>
      <c r="AA814" s="9">
        <v>192</v>
      </c>
      <c r="AB814" s="9">
        <v>192</v>
      </c>
      <c r="AC814" s="9">
        <v>192</v>
      </c>
      <c r="AD814" s="9">
        <v>191</v>
      </c>
      <c r="AE814" s="9" t="s">
        <v>219</v>
      </c>
      <c r="AF814" s="26"/>
      <c r="AG814" s="56">
        <v>25.941199999999998</v>
      </c>
      <c r="AH814" s="9">
        <v>-80.299400000000006</v>
      </c>
      <c r="AI814" s="88"/>
      <c r="AJ814" s="88"/>
      <c r="AK814" s="88"/>
      <c r="AL814" s="88"/>
      <c r="AM814" s="88"/>
      <c r="AN814" s="88"/>
      <c r="AO814" s="88"/>
      <c r="AP814" s="88"/>
      <c r="AQ814" s="88"/>
      <c r="AR814" s="88"/>
      <c r="AS814" s="88"/>
      <c r="AT814" s="88"/>
      <c r="AU814" s="88"/>
      <c r="AV814" s="88"/>
      <c r="AW814" s="88"/>
      <c r="AX814" s="88"/>
      <c r="AY814" s="88"/>
      <c r="AZ814" s="88"/>
      <c r="BA814" s="88"/>
      <c r="BB814" s="88"/>
      <c r="BC814" s="88"/>
      <c r="BD814" s="88"/>
      <c r="BE814" s="88"/>
      <c r="BF814" s="88"/>
      <c r="BG814" s="88"/>
    </row>
    <row r="815" spans="1:59" x14ac:dyDescent="0.25">
      <c r="A815" s="25">
        <v>893</v>
      </c>
      <c r="B815" s="9" t="s">
        <v>1247</v>
      </c>
      <c r="C815" s="9" t="s">
        <v>3203</v>
      </c>
      <c r="D815" s="9" t="s">
        <v>2282</v>
      </c>
      <c r="E815" s="9" t="s">
        <v>1557</v>
      </c>
      <c r="F815" s="14" t="s">
        <v>2655</v>
      </c>
      <c r="G815" s="9" t="s">
        <v>10</v>
      </c>
      <c r="H815" s="9" t="s">
        <v>37</v>
      </c>
      <c r="I815" s="9">
        <v>1</v>
      </c>
      <c r="J815" s="9">
        <v>76</v>
      </c>
      <c r="K815" s="9">
        <f t="shared" si="61"/>
        <v>456</v>
      </c>
      <c r="L815" s="9">
        <f t="shared" si="62"/>
        <v>454</v>
      </c>
      <c r="M815" s="48">
        <v>0.99561403508771928</v>
      </c>
      <c r="N815" s="9">
        <v>0</v>
      </c>
      <c r="O815" s="9">
        <v>76</v>
      </c>
      <c r="P815" s="9"/>
      <c r="Q815" s="9">
        <v>76</v>
      </c>
      <c r="R815" s="9"/>
      <c r="S815" s="9"/>
      <c r="T815" s="9"/>
      <c r="U815" s="55"/>
      <c r="V815" s="131">
        <f t="shared" si="63"/>
        <v>0.99561403508771928</v>
      </c>
      <c r="W815" s="125">
        <v>0.99560000000000004</v>
      </c>
      <c r="X815" s="14">
        <v>0.99560000000000004</v>
      </c>
      <c r="Y815" s="9">
        <v>76</v>
      </c>
      <c r="Z815" s="9">
        <v>75</v>
      </c>
      <c r="AA815" s="9">
        <v>75</v>
      </c>
      <c r="AB815" s="9">
        <v>76</v>
      </c>
      <c r="AC815" s="9">
        <v>76</v>
      </c>
      <c r="AD815" s="9">
        <v>76</v>
      </c>
      <c r="AE815" s="9" t="s">
        <v>219</v>
      </c>
      <c r="AF815" s="26"/>
      <c r="AG815" s="56">
        <v>25.7683</v>
      </c>
      <c r="AH815" s="9">
        <v>-80.382400000000004</v>
      </c>
      <c r="AI815" s="88"/>
      <c r="AJ815" s="88"/>
      <c r="AK815" s="88"/>
      <c r="AL815" s="88"/>
      <c r="AM815" s="88"/>
      <c r="AN815" s="88"/>
      <c r="AO815" s="88"/>
      <c r="AP815" s="88"/>
      <c r="AQ815" s="88"/>
      <c r="AR815" s="88"/>
      <c r="AS815" s="88"/>
      <c r="AT815" s="88"/>
      <c r="AU815" s="88"/>
      <c r="AV815" s="88"/>
      <c r="AW815" s="88"/>
      <c r="AX815" s="88"/>
      <c r="AY815" s="88"/>
      <c r="AZ815" s="88"/>
      <c r="BA815" s="88"/>
      <c r="BB815" s="88"/>
      <c r="BC815" s="88"/>
      <c r="BD815" s="88"/>
      <c r="BE815" s="88"/>
      <c r="BF815" s="88"/>
      <c r="BG815" s="88"/>
    </row>
    <row r="816" spans="1:59" x14ac:dyDescent="0.25">
      <c r="A816" s="25">
        <v>1735</v>
      </c>
      <c r="B816" s="9" t="s">
        <v>1247</v>
      </c>
      <c r="C816" s="9" t="s">
        <v>3203</v>
      </c>
      <c r="D816" s="9" t="s">
        <v>2282</v>
      </c>
      <c r="E816" s="9" t="s">
        <v>1562</v>
      </c>
      <c r="F816" s="14" t="s">
        <v>2674</v>
      </c>
      <c r="G816" s="9" t="s">
        <v>10</v>
      </c>
      <c r="H816" s="9" t="s">
        <v>37</v>
      </c>
      <c r="I816" s="9">
        <v>1</v>
      </c>
      <c r="J816" s="9">
        <v>89</v>
      </c>
      <c r="K816" s="9">
        <f t="shared" si="61"/>
        <v>534</v>
      </c>
      <c r="L816" s="9">
        <f t="shared" si="62"/>
        <v>529</v>
      </c>
      <c r="M816" s="48">
        <v>0.99063670411985016</v>
      </c>
      <c r="N816" s="9">
        <v>0</v>
      </c>
      <c r="O816" s="9">
        <v>89</v>
      </c>
      <c r="P816" s="9"/>
      <c r="Q816" s="9">
        <v>89</v>
      </c>
      <c r="R816" s="9"/>
      <c r="S816" s="9"/>
      <c r="T816" s="9"/>
      <c r="U816" s="55"/>
      <c r="V816" s="131">
        <f t="shared" si="63"/>
        <v>0.99063670411985016</v>
      </c>
      <c r="W816" s="125">
        <v>0.96250000000000002</v>
      </c>
      <c r="X816" s="14">
        <v>0.96250000000000002</v>
      </c>
      <c r="Y816" s="9">
        <v>88</v>
      </c>
      <c r="Z816" s="9">
        <v>88</v>
      </c>
      <c r="AA816" s="9">
        <v>89</v>
      </c>
      <c r="AB816" s="9">
        <v>87</v>
      </c>
      <c r="AC816" s="9">
        <v>88</v>
      </c>
      <c r="AD816" s="9">
        <v>89</v>
      </c>
      <c r="AE816" s="9" t="s">
        <v>1255</v>
      </c>
      <c r="AF816" s="26"/>
      <c r="AG816" s="56">
        <v>25.846800000000002</v>
      </c>
      <c r="AH816" s="9">
        <v>-80.192700000000002</v>
      </c>
      <c r="AI816" s="88"/>
      <c r="AJ816" s="88"/>
      <c r="AK816" s="88"/>
      <c r="AL816" s="88"/>
      <c r="AM816" s="88"/>
      <c r="AN816" s="88"/>
      <c r="AO816" s="88"/>
      <c r="AP816" s="88"/>
      <c r="AQ816" s="88"/>
      <c r="AR816" s="88"/>
      <c r="AS816" s="88"/>
      <c r="AT816" s="88"/>
      <c r="AU816" s="88"/>
      <c r="AV816" s="88"/>
      <c r="AW816" s="88"/>
      <c r="AX816" s="88"/>
      <c r="AY816" s="88"/>
      <c r="AZ816" s="88"/>
      <c r="BA816" s="88"/>
      <c r="BB816" s="88"/>
      <c r="BC816" s="88"/>
      <c r="BD816" s="88"/>
      <c r="BE816" s="88"/>
      <c r="BF816" s="88"/>
      <c r="BG816" s="88"/>
    </row>
    <row r="817" spans="1:59" x14ac:dyDescent="0.25">
      <c r="A817" s="25">
        <v>1786</v>
      </c>
      <c r="B817" s="9" t="s">
        <v>1247</v>
      </c>
      <c r="C817" s="9" t="s">
        <v>3203</v>
      </c>
      <c r="D817" s="9" t="s">
        <v>2282</v>
      </c>
      <c r="E817" s="9" t="s">
        <v>1563</v>
      </c>
      <c r="F817" s="14" t="s">
        <v>2647</v>
      </c>
      <c r="G817" s="9" t="s">
        <v>10</v>
      </c>
      <c r="H817" s="9" t="s">
        <v>37</v>
      </c>
      <c r="I817" s="9">
        <v>1</v>
      </c>
      <c r="J817" s="9">
        <v>110</v>
      </c>
      <c r="K817" s="9">
        <f t="shared" si="61"/>
        <v>660</v>
      </c>
      <c r="L817" s="9">
        <f t="shared" si="62"/>
        <v>656</v>
      </c>
      <c r="M817" s="48">
        <v>0.9939393939393939</v>
      </c>
      <c r="N817" s="9">
        <v>0</v>
      </c>
      <c r="O817" s="9">
        <v>110</v>
      </c>
      <c r="P817" s="9"/>
      <c r="Q817" s="9">
        <v>110</v>
      </c>
      <c r="R817" s="9"/>
      <c r="S817" s="9"/>
      <c r="T817" s="9"/>
      <c r="U817" s="55"/>
      <c r="V817" s="131">
        <f t="shared" si="63"/>
        <v>0.9939393939393939</v>
      </c>
      <c r="W817" s="125">
        <v>0.99390000000000001</v>
      </c>
      <c r="X817" s="14">
        <v>0.98480000000000001</v>
      </c>
      <c r="Y817" s="9">
        <v>109</v>
      </c>
      <c r="Z817" s="9">
        <v>110</v>
      </c>
      <c r="AA817" s="9">
        <v>110</v>
      </c>
      <c r="AB817" s="9">
        <v>110</v>
      </c>
      <c r="AC817" s="9">
        <v>109</v>
      </c>
      <c r="AD817" s="9">
        <v>108</v>
      </c>
      <c r="AE817" s="9" t="s">
        <v>1255</v>
      </c>
      <c r="AF817" s="26"/>
      <c r="AG817" s="56">
        <v>25.799099999999999</v>
      </c>
      <c r="AH817" s="9">
        <v>-80.223500000000001</v>
      </c>
      <c r="AI817" s="88"/>
      <c r="AJ817" s="88"/>
      <c r="AK817" s="88"/>
      <c r="AL817" s="88"/>
      <c r="AM817" s="88"/>
      <c r="AN817" s="88"/>
      <c r="AO817" s="88"/>
      <c r="AP817" s="88"/>
      <c r="AQ817" s="88"/>
      <c r="AR817" s="88"/>
      <c r="AS817" s="88"/>
      <c r="AT817" s="88"/>
      <c r="AU817" s="88"/>
      <c r="AV817" s="88"/>
      <c r="AW817" s="88"/>
      <c r="AX817" s="88"/>
      <c r="AY817" s="88"/>
      <c r="AZ817" s="88"/>
      <c r="BA817" s="88"/>
      <c r="BB817" s="88"/>
      <c r="BC817" s="88"/>
      <c r="BD817" s="88"/>
      <c r="BE817" s="88"/>
      <c r="BF817" s="88"/>
      <c r="BG817" s="88"/>
    </row>
    <row r="818" spans="1:59" x14ac:dyDescent="0.25">
      <c r="A818" s="25">
        <v>1788</v>
      </c>
      <c r="B818" s="9" t="s">
        <v>1247</v>
      </c>
      <c r="C818" s="9" t="s">
        <v>3203</v>
      </c>
      <c r="D818" s="9" t="s">
        <v>2282</v>
      </c>
      <c r="E818" s="9" t="s">
        <v>1565</v>
      </c>
      <c r="F818" s="14" t="s">
        <v>2647</v>
      </c>
      <c r="G818" s="9" t="s">
        <v>10</v>
      </c>
      <c r="H818" s="9" t="s">
        <v>37</v>
      </c>
      <c r="I818" s="9">
        <v>1</v>
      </c>
      <c r="J818" s="9">
        <v>112</v>
      </c>
      <c r="K818" s="9">
        <f t="shared" si="61"/>
        <v>672</v>
      </c>
      <c r="L818" s="9">
        <f t="shared" si="62"/>
        <v>666</v>
      </c>
      <c r="M818" s="48">
        <v>0.9910714285714286</v>
      </c>
      <c r="N818" s="9">
        <v>0</v>
      </c>
      <c r="O818" s="9">
        <v>112</v>
      </c>
      <c r="P818" s="9"/>
      <c r="Q818" s="9">
        <v>112</v>
      </c>
      <c r="R818" s="9"/>
      <c r="S818" s="9"/>
      <c r="T818" s="9"/>
      <c r="U818" s="55"/>
      <c r="V818" s="131">
        <f t="shared" si="63"/>
        <v>0.9910714285714286</v>
      </c>
      <c r="W818" s="125">
        <v>0.98360000000000003</v>
      </c>
      <c r="X818" s="14">
        <v>0.98070000000000002</v>
      </c>
      <c r="Y818" s="9">
        <v>110</v>
      </c>
      <c r="Z818" s="9">
        <v>110</v>
      </c>
      <c r="AA818" s="9">
        <v>111</v>
      </c>
      <c r="AB818" s="9">
        <v>112</v>
      </c>
      <c r="AC818" s="9">
        <v>111</v>
      </c>
      <c r="AD818" s="9">
        <v>112</v>
      </c>
      <c r="AE818" s="9" t="s">
        <v>1255</v>
      </c>
      <c r="AF818" s="26"/>
      <c r="AG818" s="56">
        <v>25.8399</v>
      </c>
      <c r="AH818" s="9">
        <v>-80.203199999999995</v>
      </c>
      <c r="AI818" s="88"/>
      <c r="AJ818" s="88"/>
      <c r="AK818" s="88"/>
      <c r="AL818" s="88"/>
      <c r="AM818" s="88"/>
      <c r="AN818" s="88"/>
      <c r="AO818" s="88"/>
      <c r="AP818" s="88"/>
      <c r="AQ818" s="88"/>
      <c r="AR818" s="88"/>
      <c r="AS818" s="88"/>
      <c r="AT818" s="88"/>
      <c r="AU818" s="88"/>
      <c r="AV818" s="88"/>
      <c r="AW818" s="88"/>
      <c r="AX818" s="88"/>
      <c r="AY818" s="88"/>
      <c r="AZ818" s="88"/>
      <c r="BA818" s="88"/>
      <c r="BB818" s="88"/>
      <c r="BC818" s="88"/>
      <c r="BD818" s="88"/>
      <c r="BE818" s="88"/>
      <c r="BF818" s="88"/>
      <c r="BG818" s="88"/>
    </row>
    <row r="819" spans="1:59" x14ac:dyDescent="0.25">
      <c r="A819" s="25">
        <v>1235</v>
      </c>
      <c r="B819" s="9" t="s">
        <v>1247</v>
      </c>
      <c r="C819" s="9" t="s">
        <v>3203</v>
      </c>
      <c r="D819" s="9" t="s">
        <v>2282</v>
      </c>
      <c r="E819" s="9" t="s">
        <v>1568</v>
      </c>
      <c r="F819" s="14" t="s">
        <v>2648</v>
      </c>
      <c r="G819" s="9" t="s">
        <v>10</v>
      </c>
      <c r="H819" s="9" t="s">
        <v>37</v>
      </c>
      <c r="I819" s="9">
        <v>1</v>
      </c>
      <c r="J819" s="9">
        <v>288</v>
      </c>
      <c r="K819" s="9">
        <f t="shared" si="61"/>
        <v>1728</v>
      </c>
      <c r="L819" s="9">
        <f t="shared" si="62"/>
        <v>1717</v>
      </c>
      <c r="M819" s="48">
        <v>0.9936342592592593</v>
      </c>
      <c r="N819" s="9">
        <v>0</v>
      </c>
      <c r="O819" s="9">
        <v>288</v>
      </c>
      <c r="P819" s="9"/>
      <c r="Q819" s="9">
        <v>288</v>
      </c>
      <c r="R819" s="9"/>
      <c r="S819" s="9"/>
      <c r="T819" s="9"/>
      <c r="U819" s="55"/>
      <c r="V819" s="131">
        <f t="shared" si="63"/>
        <v>0.9936342592592593</v>
      </c>
      <c r="W819" s="125">
        <v>0.98839999999999995</v>
      </c>
      <c r="X819" s="14">
        <v>0.98960000000000004</v>
      </c>
      <c r="Y819" s="9">
        <v>287</v>
      </c>
      <c r="Z819" s="9">
        <v>286</v>
      </c>
      <c r="AA819" s="9">
        <v>284</v>
      </c>
      <c r="AB819" s="9">
        <v>287</v>
      </c>
      <c r="AC819" s="9">
        <v>286</v>
      </c>
      <c r="AD819" s="9">
        <v>287</v>
      </c>
      <c r="AE819" s="9" t="s">
        <v>1569</v>
      </c>
      <c r="AF819" s="26"/>
      <c r="AG819" s="56">
        <v>25.727</v>
      </c>
      <c r="AH819" s="9">
        <v>-80.253600000000006</v>
      </c>
      <c r="AI819" s="88"/>
      <c r="AJ819" s="88"/>
      <c r="AK819" s="88"/>
      <c r="AL819" s="88"/>
      <c r="AM819" s="88"/>
      <c r="AN819" s="88"/>
      <c r="AO819" s="88"/>
      <c r="AP819" s="88"/>
      <c r="AQ819" s="88"/>
      <c r="AR819" s="88"/>
      <c r="AS819" s="88"/>
      <c r="AT819" s="88"/>
      <c r="AU819" s="88"/>
      <c r="AV819" s="88"/>
      <c r="AW819" s="88"/>
      <c r="AX819" s="88"/>
      <c r="AY819" s="88"/>
      <c r="AZ819" s="88"/>
      <c r="BA819" s="88"/>
      <c r="BB819" s="88"/>
      <c r="BC819" s="88"/>
      <c r="BD819" s="88"/>
      <c r="BE819" s="88"/>
      <c r="BF819" s="88"/>
      <c r="BG819" s="88"/>
    </row>
    <row r="820" spans="1:59" x14ac:dyDescent="0.25">
      <c r="A820" s="25">
        <v>2371</v>
      </c>
      <c r="B820" s="9" t="s">
        <v>1247</v>
      </c>
      <c r="C820" s="9" t="s">
        <v>3203</v>
      </c>
      <c r="D820" s="9" t="s">
        <v>2282</v>
      </c>
      <c r="E820" s="9" t="s">
        <v>1571</v>
      </c>
      <c r="F820" s="14" t="s">
        <v>3050</v>
      </c>
      <c r="G820" s="9" t="s">
        <v>10</v>
      </c>
      <c r="H820" s="9" t="s">
        <v>37</v>
      </c>
      <c r="I820" s="9">
        <v>1</v>
      </c>
      <c r="J820" s="9">
        <v>110</v>
      </c>
      <c r="K820" s="9">
        <f t="shared" si="61"/>
        <v>660</v>
      </c>
      <c r="L820" s="9">
        <f t="shared" si="62"/>
        <v>656</v>
      </c>
      <c r="M820" s="48">
        <v>0.9939393939393939</v>
      </c>
      <c r="N820" s="9">
        <v>0</v>
      </c>
      <c r="O820" s="9">
        <v>110</v>
      </c>
      <c r="P820" s="9"/>
      <c r="Q820" s="9">
        <v>110</v>
      </c>
      <c r="R820" s="9"/>
      <c r="S820" s="9"/>
      <c r="T820" s="9">
        <v>6</v>
      </c>
      <c r="U820" s="55"/>
      <c r="V820" s="131">
        <f t="shared" si="63"/>
        <v>0.9939393939393939</v>
      </c>
      <c r="W820" s="125">
        <v>0.99390000000000001</v>
      </c>
      <c r="X820" s="14">
        <v>0.99390000000000001</v>
      </c>
      <c r="Y820" s="9">
        <v>108</v>
      </c>
      <c r="Z820" s="9">
        <v>110</v>
      </c>
      <c r="AA820" s="9">
        <v>109</v>
      </c>
      <c r="AB820" s="9">
        <v>110</v>
      </c>
      <c r="AC820" s="9">
        <v>110</v>
      </c>
      <c r="AD820" s="9">
        <v>109</v>
      </c>
      <c r="AE820" s="9" t="s">
        <v>160</v>
      </c>
      <c r="AF820" s="26"/>
      <c r="AG820" s="56">
        <v>25.810199999999998</v>
      </c>
      <c r="AH820" s="9">
        <v>-80.203500000000005</v>
      </c>
      <c r="AI820" s="88"/>
      <c r="AJ820" s="88"/>
      <c r="AK820" s="88"/>
      <c r="AL820" s="88"/>
      <c r="AM820" s="88"/>
      <c r="AN820" s="88"/>
      <c r="AO820" s="88"/>
      <c r="AP820" s="88"/>
      <c r="AQ820" s="88"/>
      <c r="AR820" s="88"/>
      <c r="AS820" s="88"/>
      <c r="AT820" s="88"/>
      <c r="AU820" s="88"/>
      <c r="AV820" s="88"/>
      <c r="AW820" s="88"/>
      <c r="AX820" s="88"/>
      <c r="AY820" s="88"/>
      <c r="AZ820" s="88"/>
      <c r="BA820" s="88"/>
      <c r="BB820" s="88"/>
      <c r="BC820" s="88"/>
      <c r="BD820" s="88"/>
      <c r="BE820" s="88"/>
      <c r="BF820" s="88"/>
      <c r="BG820" s="88"/>
    </row>
    <row r="821" spans="1:59" ht="12.6" customHeight="1" x14ac:dyDescent="0.25">
      <c r="A821" s="25">
        <v>907</v>
      </c>
      <c r="B821" s="9" t="s">
        <v>1247</v>
      </c>
      <c r="C821" s="9" t="s">
        <v>3203</v>
      </c>
      <c r="D821" s="9" t="s">
        <v>2282</v>
      </c>
      <c r="E821" s="9" t="s">
        <v>1572</v>
      </c>
      <c r="F821" s="14" t="s">
        <v>2681</v>
      </c>
      <c r="G821" s="9" t="s">
        <v>10</v>
      </c>
      <c r="H821" s="9" t="s">
        <v>37</v>
      </c>
      <c r="I821" s="9">
        <v>1</v>
      </c>
      <c r="J821" s="9">
        <v>174</v>
      </c>
      <c r="K821" s="9">
        <f t="shared" si="61"/>
        <v>1044</v>
      </c>
      <c r="L821" s="9">
        <f t="shared" si="62"/>
        <v>1044</v>
      </c>
      <c r="M821" s="48">
        <v>1</v>
      </c>
      <c r="N821" s="9">
        <v>0</v>
      </c>
      <c r="O821" s="9">
        <v>174</v>
      </c>
      <c r="P821" s="9"/>
      <c r="Q821" s="9">
        <v>174</v>
      </c>
      <c r="R821" s="9"/>
      <c r="S821" s="9"/>
      <c r="T821" s="9"/>
      <c r="U821" s="55"/>
      <c r="V821" s="131">
        <f t="shared" si="63"/>
        <v>1</v>
      </c>
      <c r="W821" s="125">
        <v>0.99329999999999996</v>
      </c>
      <c r="X821" s="14">
        <v>0.98660000000000003</v>
      </c>
      <c r="Y821" s="9">
        <v>174</v>
      </c>
      <c r="Z821" s="9">
        <v>174</v>
      </c>
      <c r="AA821" s="9">
        <v>174</v>
      </c>
      <c r="AB821" s="9">
        <v>174</v>
      </c>
      <c r="AC821" s="9">
        <v>174</v>
      </c>
      <c r="AD821" s="9">
        <v>174</v>
      </c>
      <c r="AE821" s="9" t="s">
        <v>280</v>
      </c>
      <c r="AF821" s="26"/>
      <c r="AG821" s="56">
        <v>25.779315</v>
      </c>
      <c r="AH821" s="9">
        <v>-80.324736000000001</v>
      </c>
      <c r="AI821" s="88"/>
      <c r="AJ821" s="88"/>
      <c r="AK821" s="88"/>
      <c r="AL821" s="88"/>
      <c r="AM821" s="88"/>
      <c r="AN821" s="88"/>
      <c r="AO821" s="88"/>
      <c r="AP821" s="88"/>
      <c r="AQ821" s="88"/>
      <c r="AR821" s="88"/>
      <c r="AS821" s="88"/>
      <c r="AT821" s="88"/>
      <c r="AU821" s="88"/>
      <c r="AV821" s="88"/>
      <c r="AW821" s="88"/>
      <c r="AX821" s="88"/>
      <c r="AY821" s="88"/>
      <c r="AZ821" s="88"/>
      <c r="BA821" s="88"/>
      <c r="BB821" s="88"/>
      <c r="BC821" s="88"/>
      <c r="BD821" s="88"/>
      <c r="BE821" s="88"/>
      <c r="BF821" s="88"/>
      <c r="BG821" s="88"/>
    </row>
    <row r="822" spans="1:59" x14ac:dyDescent="0.25">
      <c r="A822" s="25">
        <v>916</v>
      </c>
      <c r="B822" s="9" t="s">
        <v>1247</v>
      </c>
      <c r="C822" s="9" t="s">
        <v>3203</v>
      </c>
      <c r="D822" s="9" t="s">
        <v>2282</v>
      </c>
      <c r="E822" s="9" t="s">
        <v>1574</v>
      </c>
      <c r="F822" s="14" t="s">
        <v>2939</v>
      </c>
      <c r="G822" s="9" t="s">
        <v>10</v>
      </c>
      <c r="H822" s="9" t="s">
        <v>37</v>
      </c>
      <c r="I822" s="9">
        <v>1</v>
      </c>
      <c r="J822" s="9">
        <v>290</v>
      </c>
      <c r="K822" s="9">
        <f t="shared" si="61"/>
        <v>1740</v>
      </c>
      <c r="L822" s="9">
        <f t="shared" si="62"/>
        <v>1704</v>
      </c>
      <c r="M822" s="48">
        <v>0.97931034482758617</v>
      </c>
      <c r="N822" s="9">
        <v>0</v>
      </c>
      <c r="O822" s="9">
        <v>290</v>
      </c>
      <c r="P822" s="9"/>
      <c r="Q822" s="9">
        <v>290</v>
      </c>
      <c r="R822" s="9"/>
      <c r="S822" s="9"/>
      <c r="T822" s="9"/>
      <c r="U822" s="55"/>
      <c r="V822" s="131">
        <f t="shared" si="63"/>
        <v>0.97931034482758617</v>
      </c>
      <c r="W822" s="125">
        <v>0.99080000000000001</v>
      </c>
      <c r="X822" s="14">
        <v>0.98480000000000001</v>
      </c>
      <c r="Y822" s="9">
        <v>289</v>
      </c>
      <c r="Z822" s="9">
        <v>289</v>
      </c>
      <c r="AA822" s="9">
        <v>284</v>
      </c>
      <c r="AB822" s="9">
        <v>282</v>
      </c>
      <c r="AC822" s="9">
        <v>279</v>
      </c>
      <c r="AD822" s="9">
        <v>281</v>
      </c>
      <c r="AE822" s="9" t="s">
        <v>415</v>
      </c>
      <c r="AF822" s="26"/>
      <c r="AG822" s="56">
        <v>25.968499999999999</v>
      </c>
      <c r="AH822" s="9">
        <v>-80.214799999999997</v>
      </c>
      <c r="AI822" s="88"/>
      <c r="AJ822" s="88"/>
      <c r="AK822" s="88"/>
      <c r="AL822" s="88"/>
      <c r="AM822" s="88"/>
      <c r="AN822" s="88"/>
      <c r="AO822" s="88"/>
      <c r="AP822" s="88"/>
      <c r="AQ822" s="88"/>
      <c r="AR822" s="88"/>
      <c r="AS822" s="88"/>
      <c r="AT822" s="88"/>
      <c r="AU822" s="88"/>
      <c r="AV822" s="88"/>
      <c r="AW822" s="88"/>
      <c r="AX822" s="88"/>
      <c r="AY822" s="88"/>
      <c r="AZ822" s="88"/>
      <c r="BA822" s="88"/>
      <c r="BB822" s="88"/>
      <c r="BC822" s="88"/>
      <c r="BD822" s="88"/>
      <c r="BE822" s="88"/>
      <c r="BF822" s="88"/>
      <c r="BG822" s="88"/>
    </row>
    <row r="823" spans="1:59" x14ac:dyDescent="0.25">
      <c r="A823" s="25">
        <v>975</v>
      </c>
      <c r="B823" s="9" t="s">
        <v>1247</v>
      </c>
      <c r="C823" s="9" t="s">
        <v>3203</v>
      </c>
      <c r="D823" s="9" t="s">
        <v>2282</v>
      </c>
      <c r="E823" s="9" t="s">
        <v>1585</v>
      </c>
      <c r="F823" s="14" t="s">
        <v>3034</v>
      </c>
      <c r="G823" s="9" t="s">
        <v>10</v>
      </c>
      <c r="H823" s="9" t="s">
        <v>37</v>
      </c>
      <c r="I823" s="9">
        <v>1</v>
      </c>
      <c r="J823" s="9">
        <v>117</v>
      </c>
      <c r="K823" s="9">
        <f t="shared" si="61"/>
        <v>702</v>
      </c>
      <c r="L823" s="9">
        <f t="shared" si="62"/>
        <v>688</v>
      </c>
      <c r="M823" s="48">
        <v>0.98005698005698005</v>
      </c>
      <c r="N823" s="9">
        <v>0</v>
      </c>
      <c r="O823" s="9">
        <v>117</v>
      </c>
      <c r="P823" s="9"/>
      <c r="Q823" s="9">
        <v>117</v>
      </c>
      <c r="R823" s="9"/>
      <c r="S823" s="9"/>
      <c r="T823" s="9"/>
      <c r="U823" s="55"/>
      <c r="V823" s="131">
        <f t="shared" si="63"/>
        <v>0.98005698005698005</v>
      </c>
      <c r="W823" s="125">
        <v>0.97860000000000003</v>
      </c>
      <c r="X823" s="14">
        <v>0.98009999999999997</v>
      </c>
      <c r="Y823" s="9">
        <v>116</v>
      </c>
      <c r="Z823" s="9">
        <v>114</v>
      </c>
      <c r="AA823" s="9">
        <v>113</v>
      </c>
      <c r="AB823" s="9">
        <v>116</v>
      </c>
      <c r="AC823" s="9">
        <v>115</v>
      </c>
      <c r="AD823" s="9">
        <v>114</v>
      </c>
      <c r="AE823" s="9" t="s">
        <v>415</v>
      </c>
      <c r="AF823" s="26"/>
      <c r="AG823" s="56">
        <v>25.4846</v>
      </c>
      <c r="AH823" s="9">
        <v>-80.457899999999995</v>
      </c>
      <c r="AI823" s="88"/>
      <c r="AJ823" s="88"/>
      <c r="AK823" s="88"/>
      <c r="AL823" s="88"/>
      <c r="AM823" s="88"/>
      <c r="AN823" s="88"/>
      <c r="AO823" s="88"/>
      <c r="AP823" s="88"/>
      <c r="AQ823" s="88"/>
      <c r="AR823" s="88"/>
      <c r="AS823" s="88"/>
      <c r="AT823" s="88"/>
      <c r="AU823" s="88"/>
      <c r="AV823" s="88"/>
      <c r="AW823" s="88"/>
      <c r="AX823" s="88"/>
      <c r="AY823" s="88"/>
      <c r="AZ823" s="88"/>
      <c r="BA823" s="88"/>
      <c r="BB823" s="88"/>
      <c r="BC823" s="88"/>
      <c r="BD823" s="88"/>
      <c r="BE823" s="88"/>
      <c r="BF823" s="88"/>
      <c r="BG823" s="88"/>
    </row>
    <row r="824" spans="1:59" x14ac:dyDescent="0.25">
      <c r="A824" s="25">
        <v>2480</v>
      </c>
      <c r="B824" s="9" t="s">
        <v>1247</v>
      </c>
      <c r="C824" s="9" t="s">
        <v>3203</v>
      </c>
      <c r="D824" s="9" t="s">
        <v>2282</v>
      </c>
      <c r="E824" s="9" t="s">
        <v>1587</v>
      </c>
      <c r="F824" s="14" t="s">
        <v>3043</v>
      </c>
      <c r="G824" s="9" t="s">
        <v>10</v>
      </c>
      <c r="H824" s="9" t="s">
        <v>37</v>
      </c>
      <c r="I824" s="9">
        <v>1</v>
      </c>
      <c r="J824" s="9">
        <v>103</v>
      </c>
      <c r="K824" s="9">
        <f t="shared" si="61"/>
        <v>618</v>
      </c>
      <c r="L824" s="9">
        <f t="shared" si="62"/>
        <v>616</v>
      </c>
      <c r="M824" s="48">
        <v>0.99676375404530748</v>
      </c>
      <c r="N824" s="9">
        <v>0</v>
      </c>
      <c r="O824" s="9">
        <v>103</v>
      </c>
      <c r="P824" s="9"/>
      <c r="Q824" s="9">
        <v>103</v>
      </c>
      <c r="R824" s="9"/>
      <c r="S824" s="9"/>
      <c r="T824" s="9">
        <v>6</v>
      </c>
      <c r="U824" s="55"/>
      <c r="V824" s="131">
        <f t="shared" si="63"/>
        <v>0.99676375404530748</v>
      </c>
      <c r="W824" s="125">
        <v>0.99029999999999996</v>
      </c>
      <c r="X824" s="14">
        <v>0.9919</v>
      </c>
      <c r="Y824" s="9">
        <v>102</v>
      </c>
      <c r="Z824" s="9">
        <v>103</v>
      </c>
      <c r="AA824" s="9">
        <v>103</v>
      </c>
      <c r="AB824" s="9">
        <v>103</v>
      </c>
      <c r="AC824" s="9">
        <v>103</v>
      </c>
      <c r="AD824" s="9">
        <v>102</v>
      </c>
      <c r="AE824" s="9" t="s">
        <v>1298</v>
      </c>
      <c r="AF824" s="26"/>
      <c r="AG824" s="56">
        <v>25.523499999999999</v>
      </c>
      <c r="AH824" s="9">
        <v>-80.425200000000004</v>
      </c>
      <c r="AI824" s="88"/>
      <c r="AJ824" s="88"/>
      <c r="AK824" s="88"/>
      <c r="AL824" s="88"/>
      <c r="AM824" s="88"/>
      <c r="AN824" s="88"/>
      <c r="AO824" s="88"/>
      <c r="AP824" s="88"/>
      <c r="AQ824" s="88"/>
      <c r="AR824" s="88"/>
      <c r="AS824" s="88"/>
      <c r="AT824" s="88"/>
      <c r="AU824" s="88"/>
      <c r="AV824" s="88"/>
      <c r="AW824" s="88"/>
      <c r="AX824" s="88"/>
      <c r="AY824" s="88"/>
      <c r="AZ824" s="88"/>
      <c r="BA824" s="88"/>
      <c r="BB824" s="88"/>
      <c r="BC824" s="88"/>
      <c r="BD824" s="88"/>
      <c r="BE824" s="88"/>
      <c r="BF824" s="88"/>
      <c r="BG824" s="88"/>
    </row>
    <row r="825" spans="1:59" x14ac:dyDescent="0.25">
      <c r="A825" s="25">
        <v>2661</v>
      </c>
      <c r="B825" s="9" t="s">
        <v>1247</v>
      </c>
      <c r="C825" s="9" t="s">
        <v>3207</v>
      </c>
      <c r="D825" s="9" t="s">
        <v>2640</v>
      </c>
      <c r="E825" s="9" t="s">
        <v>1250</v>
      </c>
      <c r="F825" s="14" t="s">
        <v>2643</v>
      </c>
      <c r="G825" s="9" t="s">
        <v>10</v>
      </c>
      <c r="H825" s="9" t="s">
        <v>184</v>
      </c>
      <c r="I825" s="9">
        <v>1</v>
      </c>
      <c r="J825" s="9">
        <v>77</v>
      </c>
      <c r="K825" s="9">
        <f t="shared" si="61"/>
        <v>308</v>
      </c>
      <c r="L825" s="9">
        <f t="shared" si="62"/>
        <v>308</v>
      </c>
      <c r="M825" s="48">
        <v>1</v>
      </c>
      <c r="N825" s="9">
        <v>0</v>
      </c>
      <c r="O825" s="9">
        <v>77</v>
      </c>
      <c r="P825" s="9"/>
      <c r="Q825" s="9">
        <v>77</v>
      </c>
      <c r="R825" s="9"/>
      <c r="S825" s="9"/>
      <c r="T825" s="9">
        <v>4</v>
      </c>
      <c r="U825" s="55"/>
      <c r="V825" s="131">
        <f t="shared" si="63"/>
        <v>1</v>
      </c>
      <c r="W825" s="125"/>
      <c r="X825" s="14"/>
      <c r="Y825" s="9">
        <v>77</v>
      </c>
      <c r="Z825" s="9">
        <v>77</v>
      </c>
      <c r="AA825" s="9">
        <v>77</v>
      </c>
      <c r="AB825" s="9">
        <v>77</v>
      </c>
      <c r="AC825" s="9"/>
      <c r="AD825" s="9"/>
      <c r="AE825" s="9"/>
      <c r="AF825" s="26"/>
      <c r="AG825" s="56">
        <v>25.807832999999999</v>
      </c>
      <c r="AH825" s="9">
        <v>-80.223611000000005</v>
      </c>
      <c r="AI825" s="88"/>
      <c r="AJ825" s="88"/>
      <c r="AK825" s="88"/>
      <c r="AL825" s="88"/>
      <c r="AM825" s="88"/>
      <c r="AN825" s="88"/>
      <c r="AO825" s="88"/>
      <c r="AP825" s="88"/>
      <c r="AQ825" s="88"/>
      <c r="AR825" s="88"/>
      <c r="AS825" s="88"/>
      <c r="AT825" s="88"/>
      <c r="AU825" s="88"/>
      <c r="AV825" s="88"/>
      <c r="AW825" s="88"/>
      <c r="AX825" s="88"/>
      <c r="AY825" s="88"/>
      <c r="AZ825" s="88"/>
      <c r="BA825" s="88"/>
      <c r="BB825" s="88"/>
      <c r="BC825" s="88"/>
      <c r="BD825" s="88"/>
      <c r="BE825" s="88"/>
      <c r="BF825" s="88"/>
      <c r="BG825" s="88"/>
    </row>
    <row r="826" spans="1:59" ht="12.6" customHeight="1" x14ac:dyDescent="0.25">
      <c r="A826" s="25">
        <v>2690</v>
      </c>
      <c r="B826" s="9" t="s">
        <v>1247</v>
      </c>
      <c r="C826" s="9" t="s">
        <v>3207</v>
      </c>
      <c r="D826" s="9" t="s">
        <v>2640</v>
      </c>
      <c r="E826" s="9" t="s">
        <v>1307</v>
      </c>
      <c r="F826" s="14" t="s">
        <v>2919</v>
      </c>
      <c r="G826" s="9" t="s">
        <v>10</v>
      </c>
      <c r="H826" s="9" t="s">
        <v>184</v>
      </c>
      <c r="I826" s="9">
        <v>1</v>
      </c>
      <c r="J826" s="9">
        <v>96</v>
      </c>
      <c r="K826" s="9">
        <f t="shared" si="61"/>
        <v>480</v>
      </c>
      <c r="L826" s="9">
        <f t="shared" si="62"/>
        <v>306</v>
      </c>
      <c r="M826" s="48">
        <v>0.63749999999999996</v>
      </c>
      <c r="N826" s="9">
        <v>0</v>
      </c>
      <c r="O826" s="9">
        <v>96</v>
      </c>
      <c r="P826" s="9"/>
      <c r="Q826" s="9">
        <v>96</v>
      </c>
      <c r="R826" s="9"/>
      <c r="S826" s="9"/>
      <c r="T826" s="9">
        <v>5</v>
      </c>
      <c r="U826" s="55"/>
      <c r="V826" s="131">
        <f t="shared" si="63"/>
        <v>0.63749999999999996</v>
      </c>
      <c r="W826" s="125"/>
      <c r="X826" s="14"/>
      <c r="Y826" s="9">
        <v>88</v>
      </c>
      <c r="Z826" s="9">
        <v>83</v>
      </c>
      <c r="AA826" s="9">
        <v>69</v>
      </c>
      <c r="AB826" s="9">
        <v>34</v>
      </c>
      <c r="AC826" s="9">
        <v>32</v>
      </c>
      <c r="AD826" s="9"/>
      <c r="AE826" s="9" t="s">
        <v>219</v>
      </c>
      <c r="AF826" s="26"/>
      <c r="AG826" s="56">
        <v>25.567443999999998</v>
      </c>
      <c r="AH826" s="9">
        <v>-80.373361000000003</v>
      </c>
      <c r="AI826" s="88"/>
      <c r="AJ826" s="88"/>
      <c r="AK826" s="88"/>
      <c r="AL826" s="88"/>
      <c r="AM826" s="88"/>
      <c r="AN826" s="88"/>
      <c r="AO826" s="88"/>
      <c r="AP826" s="88"/>
      <c r="AQ826" s="88"/>
      <c r="AR826" s="88"/>
      <c r="AS826" s="88"/>
      <c r="AT826" s="88"/>
      <c r="AU826" s="88"/>
      <c r="AV826" s="88"/>
      <c r="AW826" s="88"/>
      <c r="AX826" s="88"/>
      <c r="AY826" s="88"/>
      <c r="AZ826" s="88"/>
      <c r="BA826" s="88"/>
      <c r="BB826" s="88"/>
      <c r="BC826" s="88"/>
      <c r="BD826" s="88"/>
      <c r="BE826" s="88"/>
      <c r="BF826" s="88"/>
      <c r="BG826" s="88"/>
    </row>
    <row r="827" spans="1:59" x14ac:dyDescent="0.25">
      <c r="A827" s="25">
        <v>2831</v>
      </c>
      <c r="B827" s="9" t="s">
        <v>1247</v>
      </c>
      <c r="C827" s="9" t="s">
        <v>3207</v>
      </c>
      <c r="D827" s="9" t="s">
        <v>2640</v>
      </c>
      <c r="E827" s="9" t="s">
        <v>1387</v>
      </c>
      <c r="F827" s="14" t="s">
        <v>2717</v>
      </c>
      <c r="G827" s="9" t="s">
        <v>10</v>
      </c>
      <c r="H827" s="9" t="s">
        <v>184</v>
      </c>
      <c r="I827" s="9">
        <v>1</v>
      </c>
      <c r="J827" s="9">
        <v>100</v>
      </c>
      <c r="K827" s="9">
        <f t="shared" si="61"/>
        <v>100</v>
      </c>
      <c r="L827" s="9">
        <f t="shared" si="62"/>
        <v>38</v>
      </c>
      <c r="M827" s="48">
        <v>0.38</v>
      </c>
      <c r="N827" s="9">
        <v>0</v>
      </c>
      <c r="O827" s="9">
        <v>100</v>
      </c>
      <c r="P827" s="9"/>
      <c r="Q827" s="9">
        <v>100</v>
      </c>
      <c r="R827" s="9"/>
      <c r="S827" s="9"/>
      <c r="T827" s="9"/>
      <c r="U827" s="55"/>
      <c r="V827" s="131">
        <f t="shared" si="63"/>
        <v>0.38</v>
      </c>
      <c r="W827" s="125"/>
      <c r="X827" s="14"/>
      <c r="Y827" s="9">
        <v>38</v>
      </c>
      <c r="Z827" s="9"/>
      <c r="AA827" s="9"/>
      <c r="AB827" s="9"/>
      <c r="AC827" s="9"/>
      <c r="AD827" s="9"/>
      <c r="AE827" s="9"/>
      <c r="AF827" s="26"/>
      <c r="AG827" s="56"/>
      <c r="AH827" s="9"/>
      <c r="AI827" s="88"/>
      <c r="AJ827" s="88"/>
      <c r="AK827" s="88"/>
      <c r="AL827" s="88"/>
      <c r="AM827" s="88"/>
      <c r="AN827" s="88"/>
      <c r="AO827" s="88"/>
      <c r="AP827" s="88"/>
      <c r="AQ827" s="88"/>
      <c r="AR827" s="88"/>
      <c r="AS827" s="88"/>
      <c r="AT827" s="88"/>
      <c r="AU827" s="88"/>
      <c r="AV827" s="88"/>
      <c r="AW827" s="88"/>
      <c r="AX827" s="88"/>
      <c r="AY827" s="88"/>
      <c r="AZ827" s="88"/>
      <c r="BA827" s="88"/>
      <c r="BB827" s="88"/>
      <c r="BC827" s="88"/>
      <c r="BD827" s="88"/>
      <c r="BE827" s="88"/>
      <c r="BF827" s="88"/>
      <c r="BG827" s="88"/>
    </row>
    <row r="828" spans="1:59" x14ac:dyDescent="0.25">
      <c r="A828" s="25">
        <v>2931</v>
      </c>
      <c r="B828" s="9" t="s">
        <v>1247</v>
      </c>
      <c r="C828" s="9" t="s">
        <v>3210</v>
      </c>
      <c r="D828" s="9" t="s">
        <v>2283</v>
      </c>
      <c r="E828" s="9" t="s">
        <v>1251</v>
      </c>
      <c r="F828" s="14" t="s">
        <v>2654</v>
      </c>
      <c r="G828" s="9" t="s">
        <v>10</v>
      </c>
      <c r="H828" s="9" t="s">
        <v>42</v>
      </c>
      <c r="I828" s="9">
        <v>1</v>
      </c>
      <c r="J828" s="9">
        <v>120</v>
      </c>
      <c r="K828" s="9">
        <f t="shared" si="61"/>
        <v>0</v>
      </c>
      <c r="L828" s="9">
        <f t="shared" si="62"/>
        <v>0</v>
      </c>
      <c r="M828" s="42">
        <v>0</v>
      </c>
      <c r="N828" s="9"/>
      <c r="O828" s="9">
        <v>120</v>
      </c>
      <c r="P828" s="9"/>
      <c r="Q828" s="9">
        <v>120</v>
      </c>
      <c r="R828" s="9"/>
      <c r="S828" s="9"/>
      <c r="T828" s="9">
        <v>6</v>
      </c>
      <c r="U828" s="55"/>
      <c r="V828" s="131"/>
      <c r="W828" s="125"/>
      <c r="X828" s="14"/>
      <c r="Y828" s="9"/>
      <c r="Z828" s="9"/>
      <c r="AA828" s="9"/>
      <c r="AB828" s="9"/>
      <c r="AC828" s="9"/>
      <c r="AD828" s="9"/>
      <c r="AE828" s="9"/>
      <c r="AF828" s="26"/>
      <c r="AG828" s="56">
        <v>25.450127999999999</v>
      </c>
      <c r="AH828" s="9">
        <v>-80.471243999999999</v>
      </c>
      <c r="AI828" s="88"/>
      <c r="AJ828" s="88"/>
      <c r="AK828" s="88"/>
      <c r="AL828" s="88"/>
      <c r="AM828" s="88"/>
      <c r="AN828" s="88"/>
      <c r="AO828" s="88"/>
      <c r="AP828" s="88"/>
      <c r="AQ828" s="88"/>
      <c r="AR828" s="88"/>
      <c r="AS828" s="88"/>
      <c r="AT828" s="88"/>
      <c r="AU828" s="88"/>
      <c r="AV828" s="88"/>
      <c r="AW828" s="88"/>
      <c r="AX828" s="88"/>
      <c r="AY828" s="88"/>
      <c r="AZ828" s="88"/>
      <c r="BA828" s="88"/>
      <c r="BB828" s="88"/>
      <c r="BC828" s="88"/>
      <c r="BD828" s="88"/>
      <c r="BE828" s="88"/>
      <c r="BF828" s="88"/>
      <c r="BG828" s="88"/>
    </row>
    <row r="829" spans="1:59" x14ac:dyDescent="0.25">
      <c r="A829" s="25">
        <v>2936</v>
      </c>
      <c r="B829" s="9" t="s">
        <v>1247</v>
      </c>
      <c r="C829" s="9" t="s">
        <v>3210</v>
      </c>
      <c r="D829" s="9" t="s">
        <v>2283</v>
      </c>
      <c r="E829" s="9" t="s">
        <v>1252</v>
      </c>
      <c r="F829" s="14" t="s">
        <v>2940</v>
      </c>
      <c r="G829" s="9" t="s">
        <v>10</v>
      </c>
      <c r="H829" s="9" t="s">
        <v>42</v>
      </c>
      <c r="I829" s="9">
        <v>1</v>
      </c>
      <c r="J829" s="9">
        <v>108</v>
      </c>
      <c r="K829" s="9">
        <f t="shared" si="61"/>
        <v>0</v>
      </c>
      <c r="L829" s="9">
        <f t="shared" si="62"/>
        <v>0</v>
      </c>
      <c r="M829" s="42">
        <v>0</v>
      </c>
      <c r="N829" s="9"/>
      <c r="O829" s="9">
        <v>108</v>
      </c>
      <c r="P829" s="9"/>
      <c r="Q829" s="9">
        <v>108</v>
      </c>
      <c r="R829" s="9"/>
      <c r="S829" s="9"/>
      <c r="T829" s="9"/>
      <c r="U829" s="55"/>
      <c r="V829" s="131"/>
      <c r="W829" s="125"/>
      <c r="X829" s="14"/>
      <c r="Y829" s="9"/>
      <c r="Z829" s="9"/>
      <c r="AA829" s="9"/>
      <c r="AB829" s="9"/>
      <c r="AC829" s="9"/>
      <c r="AD829" s="9"/>
      <c r="AE829" s="9"/>
      <c r="AF829" s="26"/>
      <c r="AG829" s="56">
        <v>25.45035</v>
      </c>
      <c r="AH829" s="9">
        <v>-80.470236</v>
      </c>
      <c r="AI829" s="88"/>
      <c r="AJ829" s="88"/>
      <c r="AK829" s="88"/>
      <c r="AL829" s="88"/>
      <c r="AM829" s="88"/>
      <c r="AN829" s="88"/>
      <c r="AO829" s="88"/>
      <c r="AP829" s="88"/>
      <c r="AQ829" s="88"/>
      <c r="AR829" s="88"/>
      <c r="AS829" s="88"/>
      <c r="AT829" s="88"/>
      <c r="AU829" s="88"/>
      <c r="AV829" s="88"/>
      <c r="AW829" s="88"/>
      <c r="AX829" s="88"/>
      <c r="AY829" s="88"/>
      <c r="AZ829" s="88"/>
      <c r="BA829" s="88"/>
      <c r="BB829" s="88"/>
      <c r="BC829" s="88"/>
      <c r="BD829" s="88"/>
      <c r="BE829" s="88"/>
      <c r="BF829" s="88"/>
      <c r="BG829" s="88"/>
    </row>
    <row r="830" spans="1:59" x14ac:dyDescent="0.25">
      <c r="A830" s="25">
        <v>2503</v>
      </c>
      <c r="B830" s="9" t="s">
        <v>1247</v>
      </c>
      <c r="C830" s="9" t="s">
        <v>3210</v>
      </c>
      <c r="D830" s="9" t="s">
        <v>2283</v>
      </c>
      <c r="E830" s="9" t="s">
        <v>1301</v>
      </c>
      <c r="F830" s="14" t="s">
        <v>2719</v>
      </c>
      <c r="G830" s="9" t="s">
        <v>10</v>
      </c>
      <c r="H830" s="9" t="s">
        <v>42</v>
      </c>
      <c r="I830" s="9">
        <v>1</v>
      </c>
      <c r="J830" s="9"/>
      <c r="K830" s="9">
        <f t="shared" si="61"/>
        <v>0</v>
      </c>
      <c r="L830" s="9">
        <f t="shared" si="62"/>
        <v>0</v>
      </c>
      <c r="M830" s="42">
        <v>0</v>
      </c>
      <c r="N830" s="9"/>
      <c r="O830" s="9">
        <v>196</v>
      </c>
      <c r="P830" s="9"/>
      <c r="Q830" s="9"/>
      <c r="R830" s="9"/>
      <c r="S830" s="9"/>
      <c r="T830" s="9"/>
      <c r="U830" s="55"/>
      <c r="V830" s="131"/>
      <c r="W830" s="125"/>
      <c r="X830" s="14"/>
      <c r="Y830" s="9"/>
      <c r="Z830" s="9"/>
      <c r="AA830" s="9"/>
      <c r="AB830" s="9"/>
      <c r="AC830" s="9"/>
      <c r="AD830" s="9"/>
      <c r="AE830" s="9"/>
      <c r="AF830" s="26"/>
      <c r="AG830" s="56">
        <v>25.792452999999998</v>
      </c>
      <c r="AH830" s="9">
        <v>-80.220301000000006</v>
      </c>
      <c r="AI830" s="88"/>
      <c r="AJ830" s="88"/>
      <c r="AK830" s="88"/>
      <c r="AL830" s="88"/>
      <c r="AM830" s="88"/>
      <c r="AN830" s="88"/>
      <c r="AO830" s="88"/>
      <c r="AP830" s="88"/>
      <c r="AQ830" s="88"/>
      <c r="AR830" s="88"/>
      <c r="AS830" s="88"/>
      <c r="AT830" s="88"/>
      <c r="AU830" s="88"/>
      <c r="AV830" s="88"/>
      <c r="AW830" s="88"/>
      <c r="AX830" s="88"/>
      <c r="AY830" s="88"/>
      <c r="AZ830" s="88"/>
      <c r="BA830" s="88"/>
      <c r="BB830" s="88"/>
      <c r="BC830" s="88"/>
      <c r="BD830" s="88"/>
      <c r="BE830" s="88"/>
      <c r="BF830" s="88"/>
      <c r="BG830" s="88"/>
    </row>
    <row r="831" spans="1:59" x14ac:dyDescent="0.25">
      <c r="A831" s="25">
        <v>2903</v>
      </c>
      <c r="B831" s="9" t="s">
        <v>1247</v>
      </c>
      <c r="C831" s="9" t="s">
        <v>3210</v>
      </c>
      <c r="D831" s="9" t="s">
        <v>2283</v>
      </c>
      <c r="E831" s="9" t="s">
        <v>1308</v>
      </c>
      <c r="F831" s="14" t="s">
        <v>2877</v>
      </c>
      <c r="G831" s="9" t="s">
        <v>10</v>
      </c>
      <c r="H831" s="9" t="s">
        <v>42</v>
      </c>
      <c r="I831" s="9">
        <v>1</v>
      </c>
      <c r="J831" s="9">
        <v>224</v>
      </c>
      <c r="K831" s="9">
        <f t="shared" si="61"/>
        <v>0</v>
      </c>
      <c r="L831" s="9">
        <f t="shared" si="62"/>
        <v>0</v>
      </c>
      <c r="M831" s="42">
        <v>0</v>
      </c>
      <c r="N831" s="9"/>
      <c r="O831" s="9">
        <v>224</v>
      </c>
      <c r="P831" s="9"/>
      <c r="Q831" s="9">
        <v>224</v>
      </c>
      <c r="R831" s="9"/>
      <c r="S831" s="9"/>
      <c r="T831" s="9">
        <v>12</v>
      </c>
      <c r="U831" s="55"/>
      <c r="V831" s="131"/>
      <c r="W831" s="125"/>
      <c r="X831" s="14"/>
      <c r="Y831" s="9"/>
      <c r="Z831" s="9"/>
      <c r="AA831" s="9"/>
      <c r="AB831" s="9"/>
      <c r="AC831" s="9"/>
      <c r="AD831" s="9"/>
      <c r="AE831" s="9"/>
      <c r="AF831" s="26"/>
      <c r="AG831" s="56">
        <v>25.526125</v>
      </c>
      <c r="AH831" s="9">
        <v>-80.420742000000004</v>
      </c>
      <c r="AI831" s="88"/>
      <c r="AJ831" s="88"/>
      <c r="AK831" s="88"/>
      <c r="AL831" s="88"/>
      <c r="AM831" s="88"/>
      <c r="AN831" s="88"/>
      <c r="AO831" s="88"/>
      <c r="AP831" s="88"/>
      <c r="AQ831" s="88"/>
      <c r="AR831" s="88"/>
      <c r="AS831" s="88"/>
      <c r="AT831" s="88"/>
      <c r="AU831" s="88"/>
      <c r="AV831" s="88"/>
      <c r="AW831" s="88"/>
      <c r="AX831" s="88"/>
      <c r="AY831" s="88"/>
      <c r="AZ831" s="88"/>
      <c r="BA831" s="88"/>
      <c r="BB831" s="88"/>
      <c r="BC831" s="88"/>
      <c r="BD831" s="88"/>
      <c r="BE831" s="88"/>
      <c r="BF831" s="88"/>
      <c r="BG831" s="88"/>
    </row>
    <row r="832" spans="1:59" x14ac:dyDescent="0.25">
      <c r="A832" s="25">
        <v>2900</v>
      </c>
      <c r="B832" s="9" t="s">
        <v>1247</v>
      </c>
      <c r="C832" s="9" t="s">
        <v>3210</v>
      </c>
      <c r="D832" s="9" t="s">
        <v>2283</v>
      </c>
      <c r="E832" s="9" t="s">
        <v>1436</v>
      </c>
      <c r="F832" s="14" t="s">
        <v>2701</v>
      </c>
      <c r="G832" s="9" t="s">
        <v>10</v>
      </c>
      <c r="H832" s="9" t="s">
        <v>42</v>
      </c>
      <c r="I832" s="9">
        <v>1</v>
      </c>
      <c r="J832" s="9">
        <v>100</v>
      </c>
      <c r="K832" s="9">
        <f t="shared" si="61"/>
        <v>0</v>
      </c>
      <c r="L832" s="9">
        <f t="shared" si="62"/>
        <v>0</v>
      </c>
      <c r="M832" s="42">
        <v>0</v>
      </c>
      <c r="N832" s="9"/>
      <c r="O832" s="9">
        <v>100</v>
      </c>
      <c r="P832" s="9"/>
      <c r="Q832" s="9">
        <v>100</v>
      </c>
      <c r="R832" s="9"/>
      <c r="S832" s="9"/>
      <c r="T832" s="9"/>
      <c r="U832" s="55"/>
      <c r="V832" s="131"/>
      <c r="W832" s="125"/>
      <c r="X832" s="14"/>
      <c r="Y832" s="9"/>
      <c r="Z832" s="9"/>
      <c r="AA832" s="9"/>
      <c r="AB832" s="9"/>
      <c r="AC832" s="9"/>
      <c r="AD832" s="9"/>
      <c r="AE832" s="9"/>
      <c r="AF832" s="26"/>
      <c r="AG832" s="56"/>
      <c r="AH832" s="9"/>
      <c r="AI832" s="88"/>
      <c r="AJ832" s="88"/>
      <c r="AK832" s="88"/>
      <c r="AL832" s="88"/>
      <c r="AM832" s="88"/>
      <c r="AN832" s="88"/>
      <c r="AO832" s="88"/>
      <c r="AP832" s="88"/>
      <c r="AQ832" s="88"/>
      <c r="AR832" s="88"/>
      <c r="AS832" s="88"/>
      <c r="AT832" s="88"/>
      <c r="AU832" s="88"/>
      <c r="AV832" s="88"/>
      <c r="AW832" s="88"/>
      <c r="AX832" s="88"/>
      <c r="AY832" s="88"/>
      <c r="AZ832" s="88"/>
      <c r="BA832" s="88"/>
      <c r="BB832" s="88"/>
      <c r="BC832" s="88"/>
      <c r="BD832" s="88"/>
      <c r="BE832" s="88"/>
      <c r="BF832" s="88"/>
      <c r="BG832" s="88"/>
    </row>
    <row r="833" spans="1:59" x14ac:dyDescent="0.25">
      <c r="A833" s="25">
        <v>2811</v>
      </c>
      <c r="B833" s="9" t="s">
        <v>1247</v>
      </c>
      <c r="C833" s="9" t="s">
        <v>3210</v>
      </c>
      <c r="D833" s="9" t="s">
        <v>2283</v>
      </c>
      <c r="E833" s="9" t="s">
        <v>1448</v>
      </c>
      <c r="F833" s="14" t="s">
        <v>2837</v>
      </c>
      <c r="G833" s="9" t="s">
        <v>10</v>
      </c>
      <c r="H833" s="9" t="s">
        <v>42</v>
      </c>
      <c r="I833" s="9">
        <v>1</v>
      </c>
      <c r="J833" s="9">
        <v>74</v>
      </c>
      <c r="K833" s="9">
        <f t="shared" si="61"/>
        <v>0</v>
      </c>
      <c r="L833" s="9">
        <f t="shared" si="62"/>
        <v>0</v>
      </c>
      <c r="M833" s="42">
        <v>0</v>
      </c>
      <c r="N833" s="9">
        <v>0</v>
      </c>
      <c r="O833" s="9">
        <v>74</v>
      </c>
      <c r="P833" s="9"/>
      <c r="Q833" s="9">
        <v>74</v>
      </c>
      <c r="R833" s="9"/>
      <c r="S833" s="9"/>
      <c r="T833" s="9">
        <v>8</v>
      </c>
      <c r="U833" s="55"/>
      <c r="V833" s="131"/>
      <c r="W833" s="125"/>
      <c r="X833" s="14"/>
      <c r="Y833" s="9"/>
      <c r="Z833" s="9"/>
      <c r="AA833" s="9"/>
      <c r="AB833" s="9"/>
      <c r="AC833" s="9"/>
      <c r="AD833" s="9"/>
      <c r="AE833" s="9"/>
      <c r="AF833" s="26"/>
      <c r="AG833" s="56">
        <v>25.521186</v>
      </c>
      <c r="AH833" s="9">
        <v>-80.428550000000001</v>
      </c>
      <c r="AI833" s="88"/>
      <c r="AJ833" s="88"/>
      <c r="AK833" s="88"/>
      <c r="AL833" s="88"/>
      <c r="AM833" s="88"/>
      <c r="AN833" s="88"/>
      <c r="AO833" s="88"/>
      <c r="AP833" s="88"/>
      <c r="AQ833" s="88"/>
      <c r="AR833" s="88"/>
      <c r="AS833" s="88"/>
      <c r="AT833" s="88"/>
      <c r="AU833" s="88"/>
      <c r="AV833" s="88"/>
      <c r="AW833" s="88"/>
      <c r="AX833" s="88"/>
      <c r="AY833" s="88"/>
      <c r="AZ833" s="88"/>
      <c r="BA833" s="88"/>
      <c r="BB833" s="88"/>
      <c r="BC833" s="88"/>
      <c r="BD833" s="88"/>
      <c r="BE833" s="88"/>
      <c r="BF833" s="88"/>
      <c r="BG833" s="88"/>
    </row>
    <row r="834" spans="1:59" x14ac:dyDescent="0.25">
      <c r="A834" s="25">
        <v>2810</v>
      </c>
      <c r="B834" s="9" t="s">
        <v>1247</v>
      </c>
      <c r="C834" s="9" t="s">
        <v>3210</v>
      </c>
      <c r="D834" s="9" t="s">
        <v>2283</v>
      </c>
      <c r="E834" s="9" t="s">
        <v>1466</v>
      </c>
      <c r="F834" s="14" t="s">
        <v>2646</v>
      </c>
      <c r="G834" s="9" t="s">
        <v>10</v>
      </c>
      <c r="H834" s="9" t="s">
        <v>42</v>
      </c>
      <c r="I834" s="9">
        <v>1</v>
      </c>
      <c r="J834" s="9">
        <v>109</v>
      </c>
      <c r="K834" s="9">
        <f t="shared" ref="K834:K897" si="64">COUNTA(Y834:AD834)*J834</f>
        <v>0</v>
      </c>
      <c r="L834" s="9">
        <f t="shared" ref="L834:L897" si="65">SUM(Y834:AD834)</f>
        <v>0</v>
      </c>
      <c r="M834" s="42">
        <v>0</v>
      </c>
      <c r="N834" s="9">
        <v>0</v>
      </c>
      <c r="O834" s="9">
        <v>105</v>
      </c>
      <c r="P834" s="9"/>
      <c r="Q834" s="9">
        <v>105</v>
      </c>
      <c r="R834" s="9"/>
      <c r="S834" s="9"/>
      <c r="T834" s="9">
        <v>6</v>
      </c>
      <c r="U834" s="55"/>
      <c r="V834" s="131"/>
      <c r="W834" s="125"/>
      <c r="X834" s="14"/>
      <c r="Y834" s="9"/>
      <c r="Z834" s="9"/>
      <c r="AA834" s="9"/>
      <c r="AB834" s="9"/>
      <c r="AC834" s="9"/>
      <c r="AD834" s="9"/>
      <c r="AE834" s="9"/>
      <c r="AF834" s="26"/>
      <c r="AG834" s="56">
        <v>25.808444000000001</v>
      </c>
      <c r="AH834" s="9">
        <v>-80.253952999999996</v>
      </c>
      <c r="AI834" s="88"/>
      <c r="AJ834" s="88"/>
      <c r="AK834" s="88"/>
      <c r="AL834" s="88"/>
      <c r="AM834" s="88"/>
      <c r="AN834" s="88"/>
      <c r="AO834" s="88"/>
      <c r="AP834" s="88"/>
      <c r="AQ834" s="88"/>
      <c r="AR834" s="88"/>
      <c r="AS834" s="88"/>
      <c r="AT834" s="88"/>
      <c r="AU834" s="88"/>
      <c r="AV834" s="88"/>
      <c r="AW834" s="88"/>
      <c r="AX834" s="88"/>
      <c r="AY834" s="88"/>
      <c r="AZ834" s="88"/>
      <c r="BA834" s="88"/>
      <c r="BB834" s="88"/>
      <c r="BC834" s="88"/>
      <c r="BD834" s="88"/>
      <c r="BE834" s="88"/>
      <c r="BF834" s="88"/>
      <c r="BG834" s="88"/>
    </row>
    <row r="835" spans="1:59" x14ac:dyDescent="0.25">
      <c r="A835" s="25">
        <v>2890</v>
      </c>
      <c r="B835" s="9" t="s">
        <v>1247</v>
      </c>
      <c r="C835" s="9" t="s">
        <v>3210</v>
      </c>
      <c r="D835" s="9" t="s">
        <v>2283</v>
      </c>
      <c r="E835" s="9" t="s">
        <v>1478</v>
      </c>
      <c r="F835" s="14" t="s">
        <v>2657</v>
      </c>
      <c r="G835" s="9" t="s">
        <v>10</v>
      </c>
      <c r="H835" s="9" t="s">
        <v>42</v>
      </c>
      <c r="I835" s="9">
        <v>1</v>
      </c>
      <c r="J835" s="9">
        <v>150</v>
      </c>
      <c r="K835" s="9">
        <f t="shared" si="64"/>
        <v>0</v>
      </c>
      <c r="L835" s="9">
        <f t="shared" si="65"/>
        <v>0</v>
      </c>
      <c r="M835" s="42">
        <v>0</v>
      </c>
      <c r="N835" s="9"/>
      <c r="O835" s="9">
        <v>150</v>
      </c>
      <c r="P835" s="9"/>
      <c r="Q835" s="9">
        <v>150</v>
      </c>
      <c r="R835" s="9"/>
      <c r="S835" s="9"/>
      <c r="T835" s="9">
        <v>8</v>
      </c>
      <c r="U835" s="55"/>
      <c r="V835" s="131"/>
      <c r="W835" s="125"/>
      <c r="X835" s="14"/>
      <c r="Y835" s="9"/>
      <c r="Z835" s="9"/>
      <c r="AA835" s="9"/>
      <c r="AB835" s="9"/>
      <c r="AC835" s="9"/>
      <c r="AD835" s="9"/>
      <c r="AE835" s="9"/>
      <c r="AF835" s="26"/>
      <c r="AG835" s="56">
        <v>25.537216999999998</v>
      </c>
      <c r="AH835" s="9">
        <v>-80.405502999999996</v>
      </c>
      <c r="AI835" s="88"/>
      <c r="AJ835" s="88"/>
      <c r="AK835" s="88"/>
      <c r="AL835" s="88"/>
      <c r="AM835" s="88"/>
      <c r="AN835" s="88"/>
      <c r="AO835" s="88"/>
      <c r="AP835" s="88"/>
      <c r="AQ835" s="88"/>
      <c r="AR835" s="88"/>
      <c r="AS835" s="88"/>
      <c r="AT835" s="88"/>
      <c r="AU835" s="88"/>
      <c r="AV835" s="88"/>
      <c r="AW835" s="88"/>
      <c r="AX835" s="88"/>
      <c r="AY835" s="88"/>
      <c r="AZ835" s="88"/>
      <c r="BA835" s="88"/>
      <c r="BB835" s="88"/>
      <c r="BC835" s="88"/>
      <c r="BD835" s="88"/>
      <c r="BE835" s="88"/>
      <c r="BF835" s="88"/>
      <c r="BG835" s="88"/>
    </row>
    <row r="836" spans="1:59" x14ac:dyDescent="0.25">
      <c r="A836" s="25">
        <v>2934</v>
      </c>
      <c r="B836" s="9" t="s">
        <v>1247</v>
      </c>
      <c r="C836" s="9" t="s">
        <v>3210</v>
      </c>
      <c r="D836" s="9" t="s">
        <v>2283</v>
      </c>
      <c r="E836" s="9" t="s">
        <v>1481</v>
      </c>
      <c r="F836" s="14" t="s">
        <v>2940</v>
      </c>
      <c r="G836" s="9" t="s">
        <v>10</v>
      </c>
      <c r="H836" s="9" t="s">
        <v>42</v>
      </c>
      <c r="I836" s="9">
        <v>1</v>
      </c>
      <c r="J836" s="9">
        <v>134</v>
      </c>
      <c r="K836" s="9">
        <f t="shared" si="64"/>
        <v>0</v>
      </c>
      <c r="L836" s="9">
        <f t="shared" si="65"/>
        <v>0</v>
      </c>
      <c r="M836" s="42">
        <v>0</v>
      </c>
      <c r="N836" s="9"/>
      <c r="O836" s="9">
        <v>134</v>
      </c>
      <c r="P836" s="9"/>
      <c r="Q836" s="9">
        <v>134</v>
      </c>
      <c r="R836" s="9"/>
      <c r="S836" s="9"/>
      <c r="T836" s="9"/>
      <c r="U836" s="55"/>
      <c r="V836" s="131"/>
      <c r="W836" s="125"/>
      <c r="X836" s="14"/>
      <c r="Y836" s="9"/>
      <c r="Z836" s="9"/>
      <c r="AA836" s="9"/>
      <c r="AB836" s="9"/>
      <c r="AC836" s="9"/>
      <c r="AD836" s="9"/>
      <c r="AE836" s="9"/>
      <c r="AF836" s="26"/>
      <c r="AG836" s="56">
        <v>25.519127999999998</v>
      </c>
      <c r="AH836" s="9">
        <v>-80.429100000000005</v>
      </c>
      <c r="AI836" s="88"/>
      <c r="AJ836" s="88"/>
      <c r="AK836" s="88"/>
      <c r="AL836" s="88"/>
      <c r="AM836" s="88"/>
      <c r="AN836" s="88"/>
      <c r="AO836" s="88"/>
      <c r="AP836" s="88"/>
      <c r="AQ836" s="88"/>
      <c r="AR836" s="88"/>
      <c r="AS836" s="88"/>
      <c r="AT836" s="88"/>
      <c r="AU836" s="88"/>
      <c r="AV836" s="88"/>
      <c r="AW836" s="88"/>
      <c r="AX836" s="88"/>
      <c r="AY836" s="88"/>
      <c r="AZ836" s="88"/>
      <c r="BA836" s="88"/>
      <c r="BB836" s="88"/>
      <c r="BC836" s="88"/>
      <c r="BD836" s="88"/>
      <c r="BE836" s="88"/>
      <c r="BF836" s="88"/>
      <c r="BG836" s="88"/>
    </row>
    <row r="837" spans="1:59" x14ac:dyDescent="0.25">
      <c r="A837" s="25">
        <v>2943</v>
      </c>
      <c r="B837" s="9" t="s">
        <v>1247</v>
      </c>
      <c r="C837" s="9" t="s">
        <v>3210</v>
      </c>
      <c r="D837" s="9" t="s">
        <v>2283</v>
      </c>
      <c r="E837" s="9" t="s">
        <v>1482</v>
      </c>
      <c r="F837" s="14" t="s">
        <v>2941</v>
      </c>
      <c r="G837" s="9" t="s">
        <v>10</v>
      </c>
      <c r="H837" s="9" t="s">
        <v>42</v>
      </c>
      <c r="I837" s="9">
        <v>1</v>
      </c>
      <c r="J837" s="9">
        <v>108</v>
      </c>
      <c r="K837" s="9">
        <f t="shared" si="64"/>
        <v>0</v>
      </c>
      <c r="L837" s="9">
        <f t="shared" si="65"/>
        <v>0</v>
      </c>
      <c r="M837" s="42">
        <v>0</v>
      </c>
      <c r="N837" s="9"/>
      <c r="O837" s="9">
        <v>108</v>
      </c>
      <c r="P837" s="9"/>
      <c r="Q837" s="9">
        <v>108</v>
      </c>
      <c r="R837" s="9"/>
      <c r="S837" s="9"/>
      <c r="T837" s="9">
        <v>6</v>
      </c>
      <c r="U837" s="55"/>
      <c r="V837" s="131"/>
      <c r="W837" s="125"/>
      <c r="X837" s="14"/>
      <c r="Y837" s="9"/>
      <c r="Z837" s="9"/>
      <c r="AA837" s="9"/>
      <c r="AB837" s="9"/>
      <c r="AC837" s="9"/>
      <c r="AD837" s="9"/>
      <c r="AE837" s="9"/>
      <c r="AF837" s="26"/>
      <c r="AG837" s="56">
        <v>25.813447</v>
      </c>
      <c r="AH837" s="9">
        <v>-80.247444000000002</v>
      </c>
      <c r="AI837" s="88"/>
      <c r="AJ837" s="88"/>
      <c r="AK837" s="88"/>
      <c r="AL837" s="88"/>
      <c r="AM837" s="88"/>
      <c r="AN837" s="88"/>
      <c r="AO837" s="88"/>
      <c r="AP837" s="88"/>
      <c r="AQ837" s="88"/>
      <c r="AR837" s="88"/>
      <c r="AS837" s="88"/>
      <c r="AT837" s="88"/>
      <c r="AU837" s="88"/>
      <c r="AV837" s="88"/>
      <c r="AW837" s="88"/>
      <c r="AX837" s="88"/>
      <c r="AY837" s="88"/>
      <c r="AZ837" s="88"/>
      <c r="BA837" s="88"/>
      <c r="BB837" s="88"/>
      <c r="BC837" s="88"/>
      <c r="BD837" s="88"/>
      <c r="BE837" s="88"/>
      <c r="BF837" s="88"/>
      <c r="BG837" s="88"/>
    </row>
    <row r="838" spans="1:59" x14ac:dyDescent="0.25">
      <c r="A838" s="25">
        <v>2772</v>
      </c>
      <c r="B838" s="9" t="s">
        <v>1247</v>
      </c>
      <c r="C838" s="9" t="s">
        <v>3210</v>
      </c>
      <c r="D838" s="9" t="s">
        <v>2283</v>
      </c>
      <c r="E838" s="9" t="s">
        <v>1514</v>
      </c>
      <c r="F838" s="14" t="s">
        <v>2646</v>
      </c>
      <c r="G838" s="9" t="s">
        <v>10</v>
      </c>
      <c r="H838" s="9" t="s">
        <v>42</v>
      </c>
      <c r="I838" s="9">
        <v>1</v>
      </c>
      <c r="J838" s="9">
        <v>100</v>
      </c>
      <c r="K838" s="9">
        <f t="shared" si="64"/>
        <v>0</v>
      </c>
      <c r="L838" s="9">
        <f t="shared" si="65"/>
        <v>0</v>
      </c>
      <c r="M838" s="42">
        <v>0</v>
      </c>
      <c r="N838" s="9">
        <v>0</v>
      </c>
      <c r="O838" s="9">
        <v>100</v>
      </c>
      <c r="P838" s="9"/>
      <c r="Q838" s="9">
        <v>100</v>
      </c>
      <c r="R838" s="9"/>
      <c r="S838" s="9"/>
      <c r="T838" s="9">
        <v>5</v>
      </c>
      <c r="U838" s="55"/>
      <c r="V838" s="131"/>
      <c r="W838" s="125"/>
      <c r="X838" s="14"/>
      <c r="Y838" s="9"/>
      <c r="Z838" s="9"/>
      <c r="AA838" s="9"/>
      <c r="AB838" s="9"/>
      <c r="AC838" s="9"/>
      <c r="AD838" s="9"/>
      <c r="AE838" s="9"/>
      <c r="AF838" s="26"/>
      <c r="AG838" s="56">
        <v>25.832083000000001</v>
      </c>
      <c r="AH838" s="9">
        <v>-80.208222000000006</v>
      </c>
      <c r="AI838" s="88"/>
      <c r="AJ838" s="88"/>
      <c r="AK838" s="88"/>
      <c r="AL838" s="88"/>
      <c r="AM838" s="88"/>
      <c r="AN838" s="88"/>
      <c r="AO838" s="88"/>
      <c r="AP838" s="88"/>
      <c r="AQ838" s="88"/>
      <c r="AR838" s="88"/>
      <c r="AS838" s="88"/>
      <c r="AT838" s="88"/>
      <c r="AU838" s="88"/>
      <c r="AV838" s="88"/>
      <c r="AW838" s="88"/>
      <c r="AX838" s="88"/>
      <c r="AY838" s="88"/>
      <c r="AZ838" s="88"/>
      <c r="BA838" s="88"/>
      <c r="BB838" s="88"/>
      <c r="BC838" s="88"/>
      <c r="BD838" s="88"/>
      <c r="BE838" s="88"/>
      <c r="BF838" s="88"/>
      <c r="BG838" s="88"/>
    </row>
    <row r="839" spans="1:59" x14ac:dyDescent="0.25">
      <c r="A839" s="25">
        <v>2932</v>
      </c>
      <c r="B839" s="9" t="s">
        <v>1247</v>
      </c>
      <c r="C839" s="9" t="s">
        <v>3210</v>
      </c>
      <c r="D839" s="9" t="s">
        <v>2283</v>
      </c>
      <c r="E839" s="9" t="s">
        <v>1551</v>
      </c>
      <c r="F839" s="14" t="s">
        <v>2654</v>
      </c>
      <c r="G839" s="9" t="s">
        <v>10</v>
      </c>
      <c r="H839" s="9" t="s">
        <v>42</v>
      </c>
      <c r="I839" s="9">
        <v>1</v>
      </c>
      <c r="J839" s="9">
        <v>110</v>
      </c>
      <c r="K839" s="9">
        <f t="shared" si="64"/>
        <v>0</v>
      </c>
      <c r="L839" s="9">
        <f t="shared" si="65"/>
        <v>0</v>
      </c>
      <c r="M839" s="42">
        <v>0</v>
      </c>
      <c r="N839" s="9"/>
      <c r="O839" s="9">
        <v>110</v>
      </c>
      <c r="P839" s="9"/>
      <c r="Q839" s="9">
        <v>110</v>
      </c>
      <c r="R839" s="9"/>
      <c r="S839" s="9"/>
      <c r="T839" s="9">
        <v>6</v>
      </c>
      <c r="U839" s="55"/>
      <c r="V839" s="131"/>
      <c r="W839" s="125"/>
      <c r="X839" s="14"/>
      <c r="Y839" s="9"/>
      <c r="Z839" s="9"/>
      <c r="AA839" s="9"/>
      <c r="AB839" s="9"/>
      <c r="AC839" s="9"/>
      <c r="AD839" s="9"/>
      <c r="AE839" s="9"/>
      <c r="AF839" s="26"/>
      <c r="AG839" s="56">
        <v>25.504207999999998</v>
      </c>
      <c r="AH839" s="9">
        <v>-80.442008000000001</v>
      </c>
      <c r="AI839" s="88"/>
      <c r="AJ839" s="88"/>
      <c r="AK839" s="88"/>
      <c r="AL839" s="88"/>
      <c r="AM839" s="88"/>
      <c r="AN839" s="88"/>
      <c r="AO839" s="88"/>
      <c r="AP839" s="88"/>
      <c r="AQ839" s="88"/>
      <c r="AR839" s="88"/>
      <c r="AS839" s="88"/>
      <c r="AT839" s="88"/>
      <c r="AU839" s="88"/>
      <c r="AV839" s="88"/>
      <c r="AW839" s="88"/>
      <c r="AX839" s="88"/>
      <c r="AY839" s="88"/>
      <c r="AZ839" s="88"/>
      <c r="BA839" s="88"/>
      <c r="BB839" s="88"/>
      <c r="BC839" s="88"/>
      <c r="BD839" s="88"/>
      <c r="BE839" s="88"/>
      <c r="BF839" s="88"/>
      <c r="BG839" s="88"/>
    </row>
    <row r="840" spans="1:59" x14ac:dyDescent="0.25">
      <c r="A840" s="25">
        <v>2813</v>
      </c>
      <c r="B840" s="9" t="s">
        <v>1247</v>
      </c>
      <c r="C840" s="9" t="s">
        <v>3210</v>
      </c>
      <c r="D840" s="9" t="s">
        <v>2283</v>
      </c>
      <c r="E840" s="9" t="s">
        <v>1554</v>
      </c>
      <c r="F840" s="14" t="s">
        <v>2701</v>
      </c>
      <c r="G840" s="9" t="s">
        <v>10</v>
      </c>
      <c r="H840" s="9" t="s">
        <v>42</v>
      </c>
      <c r="I840" s="9">
        <v>1</v>
      </c>
      <c r="J840" s="9">
        <v>117</v>
      </c>
      <c r="K840" s="9">
        <f t="shared" si="64"/>
        <v>0</v>
      </c>
      <c r="L840" s="9">
        <f t="shared" si="65"/>
        <v>0</v>
      </c>
      <c r="M840" s="42">
        <v>0</v>
      </c>
      <c r="N840" s="9"/>
      <c r="O840" s="9">
        <v>117</v>
      </c>
      <c r="P840" s="9"/>
      <c r="Q840" s="9">
        <v>117</v>
      </c>
      <c r="R840" s="9"/>
      <c r="S840" s="9"/>
      <c r="T840" s="9"/>
      <c r="U840" s="55"/>
      <c r="V840" s="131"/>
      <c r="W840" s="125"/>
      <c r="X840" s="14"/>
      <c r="Y840" s="9"/>
      <c r="Z840" s="9"/>
      <c r="AA840" s="9"/>
      <c r="AB840" s="9"/>
      <c r="AC840" s="9"/>
      <c r="AD840" s="9"/>
      <c r="AE840" s="9"/>
      <c r="AF840" s="26"/>
      <c r="AG840" s="56"/>
      <c r="AH840" s="9"/>
      <c r="AI840" s="88"/>
      <c r="AJ840" s="88"/>
      <c r="AK840" s="88"/>
      <c r="AL840" s="88"/>
      <c r="AM840" s="88"/>
      <c r="AN840" s="88"/>
      <c r="AO840" s="88"/>
      <c r="AP840" s="88"/>
      <c r="AQ840" s="88"/>
      <c r="AR840" s="88"/>
      <c r="AS840" s="88"/>
      <c r="AT840" s="88"/>
      <c r="AU840" s="88"/>
      <c r="AV840" s="88"/>
      <c r="AW840" s="88"/>
      <c r="AX840" s="88"/>
      <c r="AY840" s="88"/>
      <c r="AZ840" s="88"/>
      <c r="BA840" s="88"/>
      <c r="BB840" s="88"/>
      <c r="BC840" s="88"/>
      <c r="BD840" s="88"/>
      <c r="BE840" s="88"/>
      <c r="BF840" s="88"/>
      <c r="BG840" s="88"/>
    </row>
    <row r="841" spans="1:59" x14ac:dyDescent="0.25">
      <c r="A841" s="25">
        <v>2738</v>
      </c>
      <c r="B841" s="9" t="s">
        <v>1247</v>
      </c>
      <c r="C841" s="9" t="s">
        <v>3210</v>
      </c>
      <c r="D841" s="9" t="s">
        <v>2283</v>
      </c>
      <c r="E841" s="9" t="s">
        <v>1567</v>
      </c>
      <c r="F841" s="14" t="s">
        <v>2748</v>
      </c>
      <c r="G841" s="9" t="s">
        <v>10</v>
      </c>
      <c r="H841" s="9" t="s">
        <v>42</v>
      </c>
      <c r="I841" s="9">
        <v>1</v>
      </c>
      <c r="J841" s="9">
        <v>150</v>
      </c>
      <c r="K841" s="9">
        <f t="shared" si="64"/>
        <v>0</v>
      </c>
      <c r="L841" s="9">
        <f t="shared" si="65"/>
        <v>0</v>
      </c>
      <c r="M841" s="42">
        <v>0</v>
      </c>
      <c r="N841" s="9">
        <v>0</v>
      </c>
      <c r="O841" s="9">
        <v>150</v>
      </c>
      <c r="P841" s="9"/>
      <c r="Q841" s="9">
        <v>150</v>
      </c>
      <c r="R841" s="9"/>
      <c r="S841" s="9"/>
      <c r="T841" s="9">
        <v>4</v>
      </c>
      <c r="U841" s="55"/>
      <c r="V841" s="131"/>
      <c r="W841" s="125"/>
      <c r="X841" s="14"/>
      <c r="Y841" s="9"/>
      <c r="Z841" s="9"/>
      <c r="AA841" s="9"/>
      <c r="AB841" s="9"/>
      <c r="AC841" s="9"/>
      <c r="AD841" s="9"/>
      <c r="AE841" s="9"/>
      <c r="AF841" s="26"/>
      <c r="AG841" s="56">
        <v>25.8368</v>
      </c>
      <c r="AH841" s="9">
        <v>-80.209810000000004</v>
      </c>
      <c r="AI841" s="88"/>
      <c r="AJ841" s="88"/>
      <c r="AK841" s="88"/>
      <c r="AL841" s="88"/>
      <c r="AM841" s="88"/>
      <c r="AN841" s="88"/>
      <c r="AO841" s="88"/>
      <c r="AP841" s="88"/>
      <c r="AQ841" s="88"/>
      <c r="AR841" s="88"/>
      <c r="AS841" s="88"/>
      <c r="AT841" s="88"/>
      <c r="AU841" s="88"/>
      <c r="AV841" s="88"/>
      <c r="AW841" s="88"/>
      <c r="AX841" s="88"/>
      <c r="AY841" s="88"/>
      <c r="AZ841" s="88"/>
      <c r="BA841" s="88"/>
      <c r="BB841" s="88"/>
      <c r="BC841" s="88"/>
      <c r="BD841" s="88"/>
      <c r="BE841" s="88"/>
      <c r="BF841" s="88"/>
      <c r="BG841" s="88"/>
    </row>
    <row r="842" spans="1:59" x14ac:dyDescent="0.25">
      <c r="A842" s="25">
        <v>2833</v>
      </c>
      <c r="B842" s="9" t="s">
        <v>1247</v>
      </c>
      <c r="C842" s="9" t="s">
        <v>3210</v>
      </c>
      <c r="D842" s="9" t="s">
        <v>2283</v>
      </c>
      <c r="E842" s="9" t="s">
        <v>1584</v>
      </c>
      <c r="F842" s="14" t="s">
        <v>2717</v>
      </c>
      <c r="G842" s="9" t="s">
        <v>10</v>
      </c>
      <c r="H842" s="9" t="s">
        <v>42</v>
      </c>
      <c r="I842" s="9">
        <v>1</v>
      </c>
      <c r="J842" s="9">
        <v>121</v>
      </c>
      <c r="K842" s="9">
        <f t="shared" si="64"/>
        <v>121</v>
      </c>
      <c r="L842" s="9">
        <f t="shared" si="65"/>
        <v>6</v>
      </c>
      <c r="M842" s="48">
        <v>4.9586776859504134E-2</v>
      </c>
      <c r="N842" s="9">
        <v>0</v>
      </c>
      <c r="O842" s="9">
        <v>121</v>
      </c>
      <c r="P842" s="9"/>
      <c r="Q842" s="9">
        <v>121</v>
      </c>
      <c r="R842" s="9"/>
      <c r="S842" s="9"/>
      <c r="T842" s="9"/>
      <c r="U842" s="55"/>
      <c r="V842" s="131">
        <f t="shared" ref="V842:V859" si="66">(Y842+Z842+AA842+AB842+AC842+AD842)/(J842*COUNTA(Y842,Z842,AA842,AB842,AC842,AD842))</f>
        <v>4.9586776859504134E-2</v>
      </c>
      <c r="W842" s="125"/>
      <c r="X842" s="14"/>
      <c r="Y842" s="9">
        <v>6</v>
      </c>
      <c r="Z842" s="9"/>
      <c r="AA842" s="9"/>
      <c r="AB842" s="9"/>
      <c r="AC842" s="9"/>
      <c r="AD842" s="9"/>
      <c r="AE842" s="9"/>
      <c r="AF842" s="26"/>
      <c r="AG842" s="56">
        <v>25.961313000000001</v>
      </c>
      <c r="AH842" s="9">
        <v>-80.204722000000004</v>
      </c>
      <c r="AI842" s="88"/>
      <c r="AJ842" s="88"/>
      <c r="AK842" s="88"/>
      <c r="AL842" s="88"/>
      <c r="AM842" s="88"/>
      <c r="AN842" s="88"/>
      <c r="AO842" s="88"/>
      <c r="AP842" s="88"/>
      <c r="AQ842" s="88"/>
      <c r="AR842" s="88"/>
      <c r="AS842" s="88"/>
      <c r="AT842" s="88"/>
      <c r="AU842" s="88"/>
      <c r="AV842" s="88"/>
      <c r="AW842" s="88"/>
      <c r="AX842" s="88"/>
      <c r="AY842" s="88"/>
      <c r="AZ842" s="88"/>
      <c r="BA842" s="88"/>
      <c r="BB842" s="88"/>
      <c r="BC842" s="88"/>
      <c r="BD842" s="88"/>
      <c r="BE842" s="88"/>
      <c r="BF842" s="88"/>
      <c r="BG842" s="88"/>
    </row>
    <row r="843" spans="1:59" x14ac:dyDescent="0.25">
      <c r="A843" s="25">
        <v>2590</v>
      </c>
      <c r="B843" s="9" t="s">
        <v>1247</v>
      </c>
      <c r="C843" s="9" t="s">
        <v>3204</v>
      </c>
      <c r="D843" s="9" t="s">
        <v>2284</v>
      </c>
      <c r="E843" s="9" t="s">
        <v>1273</v>
      </c>
      <c r="F843" s="14" t="s">
        <v>2645</v>
      </c>
      <c r="G843" s="9" t="s">
        <v>99</v>
      </c>
      <c r="H843" s="9" t="s">
        <v>37</v>
      </c>
      <c r="I843" s="9">
        <v>1</v>
      </c>
      <c r="J843" s="9">
        <v>176</v>
      </c>
      <c r="K843" s="9">
        <f t="shared" si="64"/>
        <v>1056</v>
      </c>
      <c r="L843" s="9">
        <f t="shared" si="65"/>
        <v>741</v>
      </c>
      <c r="M843" s="48">
        <v>0.70170454545454541</v>
      </c>
      <c r="N843" s="9">
        <v>76</v>
      </c>
      <c r="O843" s="9">
        <v>100</v>
      </c>
      <c r="P843" s="9"/>
      <c r="Q843" s="9">
        <v>100</v>
      </c>
      <c r="R843" s="9"/>
      <c r="S843" s="9"/>
      <c r="T843" s="9">
        <v>5</v>
      </c>
      <c r="U843" s="55"/>
      <c r="V843" s="131">
        <f t="shared" si="66"/>
        <v>0.70170454545454541</v>
      </c>
      <c r="W843" s="125">
        <v>0.49719999999999998</v>
      </c>
      <c r="X843" s="14"/>
      <c r="Y843" s="9">
        <v>99</v>
      </c>
      <c r="Z843" s="9">
        <v>99</v>
      </c>
      <c r="AA843" s="9">
        <v>99</v>
      </c>
      <c r="AB843" s="9">
        <v>96</v>
      </c>
      <c r="AC843" s="9">
        <v>174</v>
      </c>
      <c r="AD843" s="9">
        <v>174</v>
      </c>
      <c r="AE843" s="9"/>
      <c r="AF843" s="26"/>
      <c r="AG843" s="56">
        <v>25.764500000000002</v>
      </c>
      <c r="AH843" s="9">
        <v>-80.195778000000004</v>
      </c>
      <c r="AI843" s="88"/>
      <c r="AJ843" s="88"/>
      <c r="AK843" s="88"/>
      <c r="AL843" s="88"/>
      <c r="AM843" s="88"/>
      <c r="AN843" s="88"/>
      <c r="AO843" s="88"/>
      <c r="AP843" s="88"/>
      <c r="AQ843" s="88"/>
      <c r="AR843" s="88"/>
      <c r="AS843" s="88"/>
      <c r="AT843" s="88"/>
      <c r="AU843" s="88"/>
      <c r="AV843" s="88"/>
      <c r="AW843" s="88"/>
      <c r="AX843" s="88"/>
      <c r="AY843" s="88"/>
      <c r="AZ843" s="88"/>
      <c r="BA843" s="88"/>
      <c r="BB843" s="88"/>
      <c r="BC843" s="88"/>
      <c r="BD843" s="88"/>
      <c r="BE843" s="88"/>
      <c r="BF843" s="88"/>
      <c r="BG843" s="88"/>
    </row>
    <row r="844" spans="1:59" x14ac:dyDescent="0.25">
      <c r="A844" s="25">
        <v>132</v>
      </c>
      <c r="B844" s="9" t="s">
        <v>1247</v>
      </c>
      <c r="C844" s="9" t="s">
        <v>3204</v>
      </c>
      <c r="D844" s="9" t="s">
        <v>2284</v>
      </c>
      <c r="E844" s="9" t="s">
        <v>1287</v>
      </c>
      <c r="F844" s="14" t="s">
        <v>3035</v>
      </c>
      <c r="G844" s="9" t="s">
        <v>99</v>
      </c>
      <c r="H844" s="9" t="s">
        <v>37</v>
      </c>
      <c r="I844" s="9">
        <v>1</v>
      </c>
      <c r="J844" s="9">
        <v>102</v>
      </c>
      <c r="K844" s="9">
        <f t="shared" si="64"/>
        <v>612</v>
      </c>
      <c r="L844" s="9">
        <f t="shared" si="65"/>
        <v>602</v>
      </c>
      <c r="M844" s="48">
        <v>0.9836601307189542</v>
      </c>
      <c r="N844" s="9">
        <v>102</v>
      </c>
      <c r="O844" s="9">
        <v>102</v>
      </c>
      <c r="P844" s="9"/>
      <c r="Q844" s="9">
        <v>102</v>
      </c>
      <c r="R844" s="9"/>
      <c r="S844" s="9"/>
      <c r="T844" s="9"/>
      <c r="U844" s="55"/>
      <c r="V844" s="131">
        <f t="shared" si="66"/>
        <v>0.9836601307189542</v>
      </c>
      <c r="W844" s="125">
        <v>0.9788</v>
      </c>
      <c r="X844" s="14">
        <v>0.97219999999999995</v>
      </c>
      <c r="Y844" s="9">
        <v>100</v>
      </c>
      <c r="Z844" s="9">
        <v>102</v>
      </c>
      <c r="AA844" s="9">
        <v>102</v>
      </c>
      <c r="AB844" s="9">
        <v>102</v>
      </c>
      <c r="AC844" s="9">
        <v>98</v>
      </c>
      <c r="AD844" s="9">
        <v>98</v>
      </c>
      <c r="AE844" s="9" t="s">
        <v>123</v>
      </c>
      <c r="AF844" s="26"/>
      <c r="AG844" s="56">
        <v>25.580382</v>
      </c>
      <c r="AH844" s="9">
        <v>-80.387585000000001</v>
      </c>
      <c r="AI844" s="88"/>
      <c r="AJ844" s="88"/>
      <c r="AK844" s="88"/>
      <c r="AL844" s="88"/>
      <c r="AM844" s="88"/>
      <c r="AN844" s="88"/>
      <c r="AO844" s="88"/>
      <c r="AP844" s="88"/>
      <c r="AQ844" s="88"/>
      <c r="AR844" s="88"/>
      <c r="AS844" s="88"/>
      <c r="AT844" s="88"/>
      <c r="AU844" s="88"/>
      <c r="AV844" s="88"/>
      <c r="AW844" s="88"/>
      <c r="AX844" s="88"/>
      <c r="AY844" s="88"/>
      <c r="AZ844" s="88"/>
      <c r="BA844" s="88"/>
      <c r="BB844" s="88"/>
      <c r="BC844" s="88"/>
      <c r="BD844" s="88"/>
      <c r="BE844" s="88"/>
      <c r="BF844" s="88"/>
      <c r="BG844" s="88"/>
    </row>
    <row r="845" spans="1:59" x14ac:dyDescent="0.25">
      <c r="A845" s="25">
        <v>189</v>
      </c>
      <c r="B845" s="44" t="s">
        <v>1247</v>
      </c>
      <c r="C845" s="9" t="s">
        <v>3204</v>
      </c>
      <c r="D845" s="9" t="s">
        <v>2284</v>
      </c>
      <c r="E845" s="9" t="s">
        <v>1306</v>
      </c>
      <c r="F845" s="14" t="s">
        <v>2797</v>
      </c>
      <c r="G845" s="9" t="s">
        <v>99</v>
      </c>
      <c r="H845" s="9" t="s">
        <v>37</v>
      </c>
      <c r="I845" s="9">
        <v>1</v>
      </c>
      <c r="J845" s="9">
        <v>129</v>
      </c>
      <c r="K845" s="9">
        <f t="shared" si="64"/>
        <v>774</v>
      </c>
      <c r="L845" s="9">
        <f t="shared" si="65"/>
        <v>768</v>
      </c>
      <c r="M845" s="48">
        <v>0.99224806201550386</v>
      </c>
      <c r="N845" s="9">
        <v>1</v>
      </c>
      <c r="O845" s="9">
        <v>128</v>
      </c>
      <c r="P845" s="9"/>
      <c r="Q845" s="9">
        <v>128</v>
      </c>
      <c r="R845" s="9"/>
      <c r="S845" s="9"/>
      <c r="T845" s="9"/>
      <c r="U845" s="55"/>
      <c r="V845" s="131">
        <f t="shared" si="66"/>
        <v>0.99224806201550386</v>
      </c>
      <c r="W845" s="125">
        <v>0.99870000000000003</v>
      </c>
      <c r="X845" s="14">
        <v>0.99739999999999995</v>
      </c>
      <c r="Y845" s="9">
        <v>129</v>
      </c>
      <c r="Z845" s="9">
        <v>127</v>
      </c>
      <c r="AA845" s="9">
        <v>128</v>
      </c>
      <c r="AB845" s="9">
        <v>129</v>
      </c>
      <c r="AC845" s="9">
        <v>128</v>
      </c>
      <c r="AD845" s="9">
        <v>127</v>
      </c>
      <c r="AE845" s="9" t="s">
        <v>415</v>
      </c>
      <c r="AF845" s="26"/>
      <c r="AG845" s="56">
        <v>25.775600000000001</v>
      </c>
      <c r="AH845" s="9">
        <v>-80.190200000000004</v>
      </c>
      <c r="AI845" s="88"/>
      <c r="AJ845" s="88"/>
      <c r="AK845" s="88"/>
      <c r="AL845" s="88"/>
      <c r="AM845" s="88"/>
      <c r="AN845" s="88"/>
      <c r="AO845" s="88"/>
      <c r="AP845" s="88"/>
      <c r="AQ845" s="88"/>
      <c r="AR845" s="88"/>
      <c r="AS845" s="88"/>
      <c r="AT845" s="88"/>
      <c r="AU845" s="88"/>
      <c r="AV845" s="88"/>
      <c r="AW845" s="88"/>
      <c r="AX845" s="88"/>
      <c r="AY845" s="88"/>
      <c r="AZ845" s="88"/>
      <c r="BA845" s="88"/>
      <c r="BB845" s="88"/>
      <c r="BC845" s="88"/>
      <c r="BD845" s="88"/>
      <c r="BE845" s="88"/>
      <c r="BF845" s="88"/>
      <c r="BG845" s="88"/>
    </row>
    <row r="846" spans="1:59" x14ac:dyDescent="0.25">
      <c r="A846" s="25">
        <v>17</v>
      </c>
      <c r="B846" s="9" t="s">
        <v>1247</v>
      </c>
      <c r="C846" s="9" t="s">
        <v>3204</v>
      </c>
      <c r="D846" s="9" t="s">
        <v>2284</v>
      </c>
      <c r="E846" s="9" t="s">
        <v>1317</v>
      </c>
      <c r="F846" s="14" t="s">
        <v>3055</v>
      </c>
      <c r="G846" s="9" t="s">
        <v>99</v>
      </c>
      <c r="H846" s="9" t="s">
        <v>37</v>
      </c>
      <c r="I846" s="9">
        <v>1</v>
      </c>
      <c r="J846" s="9">
        <v>225</v>
      </c>
      <c r="K846" s="9">
        <f t="shared" si="64"/>
        <v>1350</v>
      </c>
      <c r="L846" s="9">
        <f t="shared" si="65"/>
        <v>1348</v>
      </c>
      <c r="M846" s="48">
        <v>0.99851851851851847</v>
      </c>
      <c r="N846" s="9">
        <v>180</v>
      </c>
      <c r="O846" s="9">
        <v>169</v>
      </c>
      <c r="P846" s="9"/>
      <c r="Q846" s="9">
        <v>169</v>
      </c>
      <c r="R846" s="9"/>
      <c r="S846" s="9"/>
      <c r="T846" s="9"/>
      <c r="U846" s="55"/>
      <c r="V846" s="131">
        <f t="shared" si="66"/>
        <v>0.99851851851851847</v>
      </c>
      <c r="W846" s="125">
        <v>0.9919</v>
      </c>
      <c r="X846" s="14">
        <v>0.99850000000000005</v>
      </c>
      <c r="Y846" s="9">
        <v>225</v>
      </c>
      <c r="Z846" s="9">
        <v>225</v>
      </c>
      <c r="AA846" s="9">
        <v>225</v>
      </c>
      <c r="AB846" s="9">
        <v>225</v>
      </c>
      <c r="AC846" s="9">
        <v>225</v>
      </c>
      <c r="AD846" s="9">
        <v>223</v>
      </c>
      <c r="AE846" s="9" t="s">
        <v>248</v>
      </c>
      <c r="AF846" s="26">
        <v>224</v>
      </c>
      <c r="AG846" s="56">
        <v>25.584700000000002</v>
      </c>
      <c r="AH846" s="9">
        <v>-80.370999999999995</v>
      </c>
      <c r="AI846" s="88"/>
      <c r="AJ846" s="88"/>
      <c r="AK846" s="88"/>
      <c r="AL846" s="88"/>
      <c r="AM846" s="88"/>
      <c r="AN846" s="88"/>
      <c r="AO846" s="88"/>
      <c r="AP846" s="88"/>
      <c r="AQ846" s="88"/>
      <c r="AR846" s="88"/>
      <c r="AS846" s="88"/>
      <c r="AT846" s="88"/>
      <c r="AU846" s="88"/>
      <c r="AV846" s="88"/>
      <c r="AW846" s="88"/>
      <c r="AX846" s="88"/>
      <c r="AY846" s="88"/>
      <c r="AZ846" s="88"/>
      <c r="BA846" s="88"/>
      <c r="BB846" s="88"/>
      <c r="BC846" s="88"/>
      <c r="BD846" s="88"/>
      <c r="BE846" s="88"/>
      <c r="BF846" s="88"/>
      <c r="BG846" s="88"/>
    </row>
    <row r="847" spans="1:59" x14ac:dyDescent="0.25">
      <c r="A847" s="25">
        <v>237</v>
      </c>
      <c r="B847" s="9" t="s">
        <v>1247</v>
      </c>
      <c r="C847" s="9" t="s">
        <v>3204</v>
      </c>
      <c r="D847" s="9" t="s">
        <v>2284</v>
      </c>
      <c r="E847" s="9" t="s">
        <v>1331</v>
      </c>
      <c r="F847" s="14" t="s">
        <v>2838</v>
      </c>
      <c r="G847" s="9" t="s">
        <v>99</v>
      </c>
      <c r="H847" s="9" t="s">
        <v>37</v>
      </c>
      <c r="I847" s="9">
        <v>1</v>
      </c>
      <c r="J847" s="9">
        <v>256</v>
      </c>
      <c r="K847" s="9">
        <f t="shared" si="64"/>
        <v>1280</v>
      </c>
      <c r="L847" s="9">
        <f t="shared" si="65"/>
        <v>1271</v>
      </c>
      <c r="M847" s="48">
        <v>0.99296874999999996</v>
      </c>
      <c r="N847" s="9">
        <v>72</v>
      </c>
      <c r="O847" s="9">
        <v>184</v>
      </c>
      <c r="P847" s="9"/>
      <c r="Q847" s="9">
        <v>184</v>
      </c>
      <c r="R847" s="9"/>
      <c r="S847" s="9"/>
      <c r="T847" s="9"/>
      <c r="U847" s="55"/>
      <c r="V847" s="131">
        <f t="shared" si="66"/>
        <v>0.99296874999999996</v>
      </c>
      <c r="W847" s="125">
        <v>0.99870000000000003</v>
      </c>
      <c r="X847" s="14">
        <v>0.99539999999999995</v>
      </c>
      <c r="Y847" s="9">
        <v>255</v>
      </c>
      <c r="Z847" s="9"/>
      <c r="AA847" s="9">
        <v>254</v>
      </c>
      <c r="AB847" s="9">
        <v>254</v>
      </c>
      <c r="AC847" s="9">
        <v>254</v>
      </c>
      <c r="AD847" s="9">
        <v>254</v>
      </c>
      <c r="AE847" s="9" t="s">
        <v>219</v>
      </c>
      <c r="AF847" s="26"/>
      <c r="AG847" s="56">
        <v>25.818899999999999</v>
      </c>
      <c r="AH847" s="9">
        <v>-80.374099999999999</v>
      </c>
      <c r="AI847" s="88"/>
      <c r="AJ847" s="88"/>
      <c r="AK847" s="88"/>
      <c r="AL847" s="88"/>
      <c r="AM847" s="88"/>
      <c r="AN847" s="88"/>
      <c r="AO847" s="88"/>
      <c r="AP847" s="88"/>
      <c r="AQ847" s="88"/>
      <c r="AR847" s="88"/>
      <c r="AS847" s="88"/>
      <c r="AT847" s="88"/>
      <c r="AU847" s="88"/>
      <c r="AV847" s="88"/>
      <c r="AW847" s="88"/>
      <c r="AX847" s="88"/>
      <c r="AY847" s="88"/>
      <c r="AZ847" s="88"/>
      <c r="BA847" s="88"/>
      <c r="BB847" s="88"/>
      <c r="BC847" s="88"/>
      <c r="BD847" s="88"/>
      <c r="BE847" s="88"/>
      <c r="BF847" s="88"/>
      <c r="BG847" s="88"/>
    </row>
    <row r="848" spans="1:59" x14ac:dyDescent="0.25">
      <c r="A848" s="25">
        <v>252</v>
      </c>
      <c r="B848" s="9" t="s">
        <v>1247</v>
      </c>
      <c r="C848" s="9" t="s">
        <v>3204</v>
      </c>
      <c r="D848" s="9" t="s">
        <v>2284</v>
      </c>
      <c r="E848" s="9" t="s">
        <v>1335</v>
      </c>
      <c r="F848" s="14" t="s">
        <v>2722</v>
      </c>
      <c r="G848" s="9" t="s">
        <v>99</v>
      </c>
      <c r="H848" s="9" t="s">
        <v>37</v>
      </c>
      <c r="I848" s="9">
        <v>1</v>
      </c>
      <c r="J848" s="9">
        <v>60</v>
      </c>
      <c r="K848" s="9">
        <f t="shared" si="64"/>
        <v>360</v>
      </c>
      <c r="L848" s="9">
        <f t="shared" si="65"/>
        <v>306</v>
      </c>
      <c r="M848" s="48">
        <v>0.85</v>
      </c>
      <c r="N848" s="9">
        <v>7</v>
      </c>
      <c r="O848" s="9">
        <v>60</v>
      </c>
      <c r="P848" s="9"/>
      <c r="Q848" s="9">
        <v>60</v>
      </c>
      <c r="R848" s="9"/>
      <c r="S848" s="9"/>
      <c r="T848" s="9"/>
      <c r="U848" s="55"/>
      <c r="V848" s="131">
        <f t="shared" si="66"/>
        <v>0.85</v>
      </c>
      <c r="W848" s="125">
        <v>0.70830000000000004</v>
      </c>
      <c r="X848" s="14">
        <v>0.98329999999999995</v>
      </c>
      <c r="Y848" s="9">
        <v>60</v>
      </c>
      <c r="Z848" s="9">
        <v>60</v>
      </c>
      <c r="AA848" s="9">
        <v>60</v>
      </c>
      <c r="AB848" s="9">
        <v>60</v>
      </c>
      <c r="AC848" s="9">
        <v>33</v>
      </c>
      <c r="AD848" s="9">
        <v>33</v>
      </c>
      <c r="AE848" s="9" t="s">
        <v>1338</v>
      </c>
      <c r="AF848" s="26"/>
      <c r="AG848" s="56">
        <v>25.826899999999998</v>
      </c>
      <c r="AH848" s="9">
        <v>-80.207400000000007</v>
      </c>
      <c r="AI848" s="88"/>
      <c r="AJ848" s="88"/>
      <c r="AK848" s="88"/>
      <c r="AL848" s="88"/>
      <c r="AM848" s="88"/>
      <c r="AN848" s="88"/>
      <c r="AO848" s="88"/>
      <c r="AP848" s="88"/>
      <c r="AQ848" s="88"/>
      <c r="AR848" s="88"/>
      <c r="AS848" s="88"/>
      <c r="AT848" s="88"/>
      <c r="AU848" s="88"/>
      <c r="AV848" s="88"/>
      <c r="AW848" s="88"/>
      <c r="AX848" s="88"/>
      <c r="AY848" s="88"/>
      <c r="AZ848" s="88"/>
      <c r="BA848" s="88"/>
      <c r="BB848" s="88"/>
      <c r="BC848" s="88"/>
      <c r="BD848" s="88"/>
      <c r="BE848" s="88"/>
      <c r="BF848" s="88"/>
      <c r="BG848" s="88"/>
    </row>
    <row r="849" spans="1:59" ht="24" x14ac:dyDescent="0.25">
      <c r="A849" s="25">
        <v>253</v>
      </c>
      <c r="B849" s="9" t="s">
        <v>1247</v>
      </c>
      <c r="C849" s="9" t="s">
        <v>3204</v>
      </c>
      <c r="D849" s="9" t="s">
        <v>2284</v>
      </c>
      <c r="E849" s="9" t="s">
        <v>1339</v>
      </c>
      <c r="F849" s="14" t="s">
        <v>3036</v>
      </c>
      <c r="G849" s="9" t="s">
        <v>99</v>
      </c>
      <c r="H849" s="9" t="s">
        <v>37</v>
      </c>
      <c r="I849" s="9">
        <v>1</v>
      </c>
      <c r="J849" s="9">
        <v>60</v>
      </c>
      <c r="K849" s="9">
        <f t="shared" si="64"/>
        <v>300</v>
      </c>
      <c r="L849" s="9">
        <f t="shared" si="65"/>
        <v>215</v>
      </c>
      <c r="M849" s="48">
        <v>0.71666666666666667</v>
      </c>
      <c r="N849" s="9">
        <v>10</v>
      </c>
      <c r="O849" s="9">
        <v>60</v>
      </c>
      <c r="P849" s="9"/>
      <c r="Q849" s="9">
        <v>60</v>
      </c>
      <c r="R849" s="9"/>
      <c r="S849" s="9"/>
      <c r="T849" s="9"/>
      <c r="U849" s="55"/>
      <c r="V849" s="131">
        <f t="shared" si="66"/>
        <v>0.71666666666666667</v>
      </c>
      <c r="W849" s="125">
        <v>0.94720000000000004</v>
      </c>
      <c r="X849" s="14">
        <v>0.98060000000000003</v>
      </c>
      <c r="Y849" s="9">
        <v>44</v>
      </c>
      <c r="Z849" s="9">
        <v>38</v>
      </c>
      <c r="AA849" s="9">
        <v>37</v>
      </c>
      <c r="AB849" s="9">
        <v>39</v>
      </c>
      <c r="AC849" s="9"/>
      <c r="AD849" s="9">
        <v>57</v>
      </c>
      <c r="AE849" s="9" t="s">
        <v>1338</v>
      </c>
      <c r="AF849" s="26"/>
      <c r="AG849" s="56">
        <v>25.826899999999998</v>
      </c>
      <c r="AH849" s="9">
        <v>-80.207400000000007</v>
      </c>
      <c r="AI849" s="88"/>
      <c r="AJ849" s="88"/>
      <c r="AK849" s="88"/>
      <c r="AL849" s="88"/>
      <c r="AM849" s="88"/>
      <c r="AN849" s="88"/>
      <c r="AO849" s="88"/>
      <c r="AP849" s="88"/>
      <c r="AQ849" s="88"/>
      <c r="AR849" s="88"/>
      <c r="AS849" s="88"/>
      <c r="AT849" s="88"/>
      <c r="AU849" s="88"/>
      <c r="AV849" s="88"/>
      <c r="AW849" s="88"/>
      <c r="AX849" s="88"/>
      <c r="AY849" s="88"/>
      <c r="AZ849" s="88"/>
      <c r="BA849" s="88"/>
      <c r="BB849" s="88"/>
      <c r="BC849" s="88"/>
      <c r="BD849" s="88"/>
      <c r="BE849" s="88"/>
      <c r="BF849" s="88"/>
      <c r="BG849" s="88"/>
    </row>
    <row r="850" spans="1:59" x14ac:dyDescent="0.25">
      <c r="A850" s="25">
        <v>178</v>
      </c>
      <c r="B850" s="9" t="s">
        <v>1247</v>
      </c>
      <c r="C850" s="9" t="s">
        <v>3204</v>
      </c>
      <c r="D850" s="9" t="s">
        <v>2284</v>
      </c>
      <c r="E850" s="9" t="s">
        <v>1359</v>
      </c>
      <c r="F850" s="14" t="s">
        <v>2723</v>
      </c>
      <c r="G850" s="9" t="s">
        <v>99</v>
      </c>
      <c r="H850" s="9" t="s">
        <v>37</v>
      </c>
      <c r="I850" s="9">
        <v>1</v>
      </c>
      <c r="J850" s="9">
        <v>194</v>
      </c>
      <c r="K850" s="9">
        <f t="shared" si="64"/>
        <v>1164</v>
      </c>
      <c r="L850" s="9">
        <f t="shared" si="65"/>
        <v>1156</v>
      </c>
      <c r="M850" s="48">
        <v>0.99312714776632305</v>
      </c>
      <c r="N850" s="9">
        <v>16</v>
      </c>
      <c r="O850" s="9">
        <v>178</v>
      </c>
      <c r="P850" s="9"/>
      <c r="Q850" s="9">
        <v>178</v>
      </c>
      <c r="R850" s="9"/>
      <c r="S850" s="9"/>
      <c r="T850" s="9"/>
      <c r="U850" s="55"/>
      <c r="V850" s="131">
        <f t="shared" si="66"/>
        <v>0.99312714776632305</v>
      </c>
      <c r="W850" s="125">
        <v>0.98199999999999998</v>
      </c>
      <c r="X850" s="14">
        <v>0.96740000000000004</v>
      </c>
      <c r="Y850" s="9">
        <v>193</v>
      </c>
      <c r="Z850" s="9">
        <v>194</v>
      </c>
      <c r="AA850" s="9">
        <v>194</v>
      </c>
      <c r="AB850" s="9">
        <v>194</v>
      </c>
      <c r="AC850" s="9">
        <v>194</v>
      </c>
      <c r="AD850" s="9">
        <v>187</v>
      </c>
      <c r="AE850" s="9" t="s">
        <v>415</v>
      </c>
      <c r="AF850" s="26"/>
      <c r="AG850" s="56">
        <v>25.934799999999999</v>
      </c>
      <c r="AH850" s="9">
        <v>-80.315600000000003</v>
      </c>
      <c r="AI850" s="88"/>
      <c r="AJ850" s="88"/>
      <c r="AK850" s="88"/>
      <c r="AL850" s="88"/>
      <c r="AM850" s="88"/>
      <c r="AN850" s="88"/>
      <c r="AO850" s="88"/>
      <c r="AP850" s="88"/>
      <c r="AQ850" s="88"/>
      <c r="AR850" s="88"/>
      <c r="AS850" s="88"/>
      <c r="AT850" s="88"/>
      <c r="AU850" s="88"/>
      <c r="AV850" s="88"/>
      <c r="AW850" s="88"/>
      <c r="AX850" s="88"/>
      <c r="AY850" s="88"/>
      <c r="AZ850" s="88"/>
      <c r="BA850" s="88"/>
      <c r="BB850" s="88"/>
      <c r="BC850" s="88"/>
      <c r="BD850" s="88"/>
      <c r="BE850" s="88"/>
      <c r="BF850" s="88"/>
      <c r="BG850" s="88"/>
    </row>
    <row r="851" spans="1:59" x14ac:dyDescent="0.25">
      <c r="A851" s="25">
        <v>479</v>
      </c>
      <c r="B851" s="9" t="s">
        <v>1247</v>
      </c>
      <c r="C851" s="9" t="s">
        <v>3204</v>
      </c>
      <c r="D851" s="9" t="s">
        <v>2284</v>
      </c>
      <c r="E851" s="9" t="s">
        <v>1408</v>
      </c>
      <c r="F851" s="14" t="s">
        <v>2736</v>
      </c>
      <c r="G851" s="9" t="s">
        <v>99</v>
      </c>
      <c r="H851" s="9" t="s">
        <v>37</v>
      </c>
      <c r="I851" s="9">
        <v>1</v>
      </c>
      <c r="J851" s="9">
        <v>80</v>
      </c>
      <c r="K851" s="9">
        <f t="shared" si="64"/>
        <v>480</v>
      </c>
      <c r="L851" s="9">
        <f t="shared" si="65"/>
        <v>449</v>
      </c>
      <c r="M851" s="48">
        <v>0.93541666666666667</v>
      </c>
      <c r="N851" s="9">
        <v>23</v>
      </c>
      <c r="O851" s="9">
        <v>57</v>
      </c>
      <c r="P851" s="9"/>
      <c r="Q851" s="9">
        <v>57</v>
      </c>
      <c r="R851" s="9"/>
      <c r="S851" s="9"/>
      <c r="T851" s="9"/>
      <c r="U851" s="55"/>
      <c r="V851" s="131">
        <f t="shared" si="66"/>
        <v>0.93541666666666667</v>
      </c>
      <c r="W851" s="125">
        <v>0.9667</v>
      </c>
      <c r="X851" s="14">
        <v>0.95830000000000004</v>
      </c>
      <c r="Y851" s="9">
        <v>76</v>
      </c>
      <c r="Z851" s="9">
        <v>76</v>
      </c>
      <c r="AA851" s="9">
        <v>75</v>
      </c>
      <c r="AB851" s="9">
        <v>74</v>
      </c>
      <c r="AC851" s="9">
        <v>74</v>
      </c>
      <c r="AD851" s="9">
        <v>74</v>
      </c>
      <c r="AE851" s="9" t="s">
        <v>1330</v>
      </c>
      <c r="AF851" s="26"/>
      <c r="AG851" s="56">
        <v>25.833200000000001</v>
      </c>
      <c r="AH851" s="9">
        <v>-80.1922</v>
      </c>
      <c r="AI851" s="88"/>
      <c r="AJ851" s="88"/>
      <c r="AK851" s="88"/>
      <c r="AL851" s="88"/>
      <c r="AM851" s="88"/>
      <c r="AN851" s="88"/>
      <c r="AO851" s="88"/>
      <c r="AP851" s="88"/>
      <c r="AQ851" s="88"/>
      <c r="AR851" s="88"/>
      <c r="AS851" s="88"/>
      <c r="AT851" s="88"/>
      <c r="AU851" s="88"/>
      <c r="AV851" s="88"/>
      <c r="AW851" s="88"/>
      <c r="AX851" s="88"/>
      <c r="AY851" s="88"/>
      <c r="AZ851" s="88"/>
      <c r="BA851" s="88"/>
      <c r="BB851" s="88"/>
      <c r="BC851" s="88"/>
      <c r="BD851" s="88"/>
      <c r="BE851" s="88"/>
      <c r="BF851" s="88"/>
      <c r="BG851" s="88"/>
    </row>
    <row r="852" spans="1:59" x14ac:dyDescent="0.25">
      <c r="A852" s="25">
        <v>484</v>
      </c>
      <c r="B852" s="9" t="s">
        <v>1247</v>
      </c>
      <c r="C852" s="9" t="s">
        <v>3204</v>
      </c>
      <c r="D852" s="9" t="s">
        <v>2284</v>
      </c>
      <c r="E852" s="9" t="s">
        <v>1409</v>
      </c>
      <c r="F852" s="14" t="s">
        <v>2839</v>
      </c>
      <c r="G852" s="9" t="s">
        <v>99</v>
      </c>
      <c r="H852" s="9" t="s">
        <v>37</v>
      </c>
      <c r="I852" s="9">
        <v>1</v>
      </c>
      <c r="J852" s="9">
        <v>25</v>
      </c>
      <c r="K852" s="9">
        <f t="shared" si="64"/>
        <v>150</v>
      </c>
      <c r="L852" s="9">
        <f t="shared" si="65"/>
        <v>150</v>
      </c>
      <c r="M852" s="48">
        <v>1</v>
      </c>
      <c r="N852" s="9">
        <v>9</v>
      </c>
      <c r="O852" s="9">
        <v>24</v>
      </c>
      <c r="P852" s="9"/>
      <c r="Q852" s="9">
        <v>24</v>
      </c>
      <c r="R852" s="9"/>
      <c r="S852" s="9"/>
      <c r="T852" s="9"/>
      <c r="U852" s="55"/>
      <c r="V852" s="131">
        <f t="shared" si="66"/>
        <v>1</v>
      </c>
      <c r="W852" s="125"/>
      <c r="X852" s="14"/>
      <c r="Y852" s="9">
        <v>25</v>
      </c>
      <c r="Z852" s="9">
        <v>25</v>
      </c>
      <c r="AA852" s="9">
        <v>25</v>
      </c>
      <c r="AB852" s="9">
        <v>25</v>
      </c>
      <c r="AC852" s="9">
        <v>25</v>
      </c>
      <c r="AD852" s="9">
        <v>25</v>
      </c>
      <c r="AE852" s="9" t="s">
        <v>1411</v>
      </c>
      <c r="AF852" s="26"/>
      <c r="AG852" s="56">
        <v>25.7775</v>
      </c>
      <c r="AH852" s="9">
        <v>-80.132300000000001</v>
      </c>
      <c r="AI852" s="88"/>
      <c r="AJ852" s="88"/>
      <c r="AK852" s="88"/>
      <c r="AL852" s="88"/>
      <c r="AM852" s="88"/>
      <c r="AN852" s="88"/>
      <c r="AO852" s="88"/>
      <c r="AP852" s="88"/>
      <c r="AQ852" s="88"/>
      <c r="AR852" s="88"/>
      <c r="AS852" s="88"/>
      <c r="AT852" s="88"/>
      <c r="AU852" s="88"/>
      <c r="AV852" s="88"/>
      <c r="AW852" s="88"/>
      <c r="AX852" s="88"/>
      <c r="AY852" s="88"/>
      <c r="AZ852" s="88"/>
      <c r="BA852" s="88"/>
      <c r="BB852" s="88"/>
      <c r="BC852" s="88"/>
      <c r="BD852" s="88"/>
      <c r="BE852" s="88"/>
      <c r="BF852" s="88"/>
      <c r="BG852" s="88"/>
    </row>
    <row r="853" spans="1:59" x14ac:dyDescent="0.25">
      <c r="A853" s="25">
        <v>2531</v>
      </c>
      <c r="B853" s="9" t="s">
        <v>1247</v>
      </c>
      <c r="C853" s="9" t="s">
        <v>3204</v>
      </c>
      <c r="D853" s="9" t="s">
        <v>2284</v>
      </c>
      <c r="E853" s="9" t="s">
        <v>1413</v>
      </c>
      <c r="F853" s="14" t="s">
        <v>1414</v>
      </c>
      <c r="G853" s="9" t="s">
        <v>99</v>
      </c>
      <c r="H853" s="9" t="s">
        <v>37</v>
      </c>
      <c r="I853" s="9">
        <v>1</v>
      </c>
      <c r="J853" s="9">
        <v>50</v>
      </c>
      <c r="K853" s="9">
        <f t="shared" si="64"/>
        <v>300</v>
      </c>
      <c r="L853" s="9">
        <f t="shared" si="65"/>
        <v>275</v>
      </c>
      <c r="M853" s="48">
        <v>0.91666666666666663</v>
      </c>
      <c r="N853" s="9">
        <v>50</v>
      </c>
      <c r="O853" s="9">
        <v>40</v>
      </c>
      <c r="P853" s="9"/>
      <c r="Q853" s="9">
        <v>40</v>
      </c>
      <c r="R853" s="9"/>
      <c r="S853" s="9"/>
      <c r="T853" s="9"/>
      <c r="U853" s="55"/>
      <c r="V853" s="131">
        <f t="shared" si="66"/>
        <v>0.91666666666666663</v>
      </c>
      <c r="W853" s="125">
        <v>0.95</v>
      </c>
      <c r="X853" s="14">
        <v>0.95330000000000004</v>
      </c>
      <c r="Y853" s="9">
        <v>43</v>
      </c>
      <c r="Z853" s="9">
        <v>47</v>
      </c>
      <c r="AA853" s="9">
        <v>46</v>
      </c>
      <c r="AB853" s="9">
        <v>45</v>
      </c>
      <c r="AC853" s="9">
        <v>47</v>
      </c>
      <c r="AD853" s="9">
        <v>47</v>
      </c>
      <c r="AE853" s="9" t="s">
        <v>1415</v>
      </c>
      <c r="AF853" s="26"/>
      <c r="AG853" s="56">
        <v>25.814775000000001</v>
      </c>
      <c r="AH853" s="9">
        <v>-80.137266999999994</v>
      </c>
      <c r="AI853" s="88"/>
      <c r="AJ853" s="88"/>
      <c r="AK853" s="88"/>
      <c r="AL853" s="88"/>
      <c r="AM853" s="88"/>
      <c r="AN853" s="88"/>
      <c r="AO853" s="88"/>
      <c r="AP853" s="88"/>
      <c r="AQ853" s="88"/>
      <c r="AR853" s="88"/>
      <c r="AS853" s="88"/>
      <c r="AT853" s="88"/>
      <c r="AU853" s="88"/>
      <c r="AV853" s="88"/>
      <c r="AW853" s="88"/>
      <c r="AX853" s="88"/>
      <c r="AY853" s="88"/>
      <c r="AZ853" s="88"/>
      <c r="BA853" s="88"/>
      <c r="BB853" s="88"/>
      <c r="BC853" s="88"/>
      <c r="BD853" s="88"/>
      <c r="BE853" s="88"/>
      <c r="BF853" s="88"/>
      <c r="BG853" s="88"/>
    </row>
    <row r="854" spans="1:59" x14ac:dyDescent="0.25">
      <c r="A854" s="25">
        <v>685</v>
      </c>
      <c r="B854" s="9" t="s">
        <v>1247</v>
      </c>
      <c r="C854" s="9" t="s">
        <v>3204</v>
      </c>
      <c r="D854" s="9" t="s">
        <v>2284</v>
      </c>
      <c r="E854" s="9" t="s">
        <v>1485</v>
      </c>
      <c r="F854" s="14" t="s">
        <v>2656</v>
      </c>
      <c r="G854" s="9" t="s">
        <v>99</v>
      </c>
      <c r="H854" s="9" t="s">
        <v>37</v>
      </c>
      <c r="I854" s="9">
        <v>1</v>
      </c>
      <c r="J854" s="9">
        <v>448</v>
      </c>
      <c r="K854" s="9">
        <f t="shared" si="64"/>
        <v>2688</v>
      </c>
      <c r="L854" s="9">
        <f t="shared" si="65"/>
        <v>2178</v>
      </c>
      <c r="M854" s="48">
        <v>0.8102678571428571</v>
      </c>
      <c r="N854" s="9">
        <v>179</v>
      </c>
      <c r="O854" s="9">
        <v>269</v>
      </c>
      <c r="P854" s="9"/>
      <c r="Q854" s="9">
        <v>269</v>
      </c>
      <c r="R854" s="9"/>
      <c r="S854" s="9"/>
      <c r="T854" s="9"/>
      <c r="U854" s="55"/>
      <c r="V854" s="131">
        <f t="shared" si="66"/>
        <v>0.8102678571428571</v>
      </c>
      <c r="W854" s="125">
        <v>0.7742</v>
      </c>
      <c r="X854" s="14">
        <v>0.80840000000000001</v>
      </c>
      <c r="Y854" s="9">
        <v>352</v>
      </c>
      <c r="Z854" s="9">
        <v>356</v>
      </c>
      <c r="AA854" s="9">
        <v>352</v>
      </c>
      <c r="AB854" s="9">
        <v>362</v>
      </c>
      <c r="AC854" s="9">
        <v>370</v>
      </c>
      <c r="AD854" s="9">
        <v>386</v>
      </c>
      <c r="AE854" s="9" t="s">
        <v>1486</v>
      </c>
      <c r="AF854" s="26"/>
      <c r="AG854" s="56">
        <v>25.778099999999998</v>
      </c>
      <c r="AH854" s="9">
        <v>-80.286799999999999</v>
      </c>
      <c r="AI854" s="88"/>
      <c r="AJ854" s="88"/>
      <c r="AK854" s="88"/>
      <c r="AL854" s="88"/>
      <c r="AM854" s="88"/>
      <c r="AN854" s="88"/>
      <c r="AO854" s="88"/>
      <c r="AP854" s="88"/>
      <c r="AQ854" s="88"/>
      <c r="AR854" s="88"/>
      <c r="AS854" s="88"/>
      <c r="AT854" s="88"/>
      <c r="AU854" s="88"/>
      <c r="AV854" s="88"/>
      <c r="AW854" s="88"/>
      <c r="AX854" s="88"/>
      <c r="AY854" s="88"/>
      <c r="AZ854" s="88"/>
      <c r="BA854" s="88"/>
      <c r="BB854" s="88"/>
      <c r="BC854" s="88"/>
      <c r="BD854" s="88"/>
      <c r="BE854" s="88"/>
      <c r="BF854" s="88"/>
      <c r="BG854" s="88"/>
    </row>
    <row r="855" spans="1:59" x14ac:dyDescent="0.25">
      <c r="A855" s="25">
        <v>2323</v>
      </c>
      <c r="B855" s="9" t="s">
        <v>1247</v>
      </c>
      <c r="C855" s="9" t="s">
        <v>3204</v>
      </c>
      <c r="D855" s="9" t="s">
        <v>2284</v>
      </c>
      <c r="E855" s="9" t="s">
        <v>1505</v>
      </c>
      <c r="F855" s="14" t="s">
        <v>3009</v>
      </c>
      <c r="G855" s="9" t="s">
        <v>99</v>
      </c>
      <c r="H855" s="9" t="s">
        <v>37</v>
      </c>
      <c r="I855" s="9">
        <v>1</v>
      </c>
      <c r="J855" s="9">
        <v>18</v>
      </c>
      <c r="K855" s="9">
        <f t="shared" si="64"/>
        <v>108</v>
      </c>
      <c r="L855" s="9">
        <f t="shared" si="65"/>
        <v>108</v>
      </c>
      <c r="M855" s="48">
        <v>1</v>
      </c>
      <c r="N855" s="9">
        <v>2</v>
      </c>
      <c r="O855" s="9">
        <v>16</v>
      </c>
      <c r="P855" s="9"/>
      <c r="Q855" s="9">
        <v>16</v>
      </c>
      <c r="R855" s="9"/>
      <c r="S855" s="9"/>
      <c r="T855" s="9"/>
      <c r="U855" s="55"/>
      <c r="V855" s="131">
        <f t="shared" si="66"/>
        <v>1</v>
      </c>
      <c r="W855" s="125">
        <v>1</v>
      </c>
      <c r="X855" s="14">
        <v>1</v>
      </c>
      <c r="Y855" s="9">
        <v>18</v>
      </c>
      <c r="Z855" s="9">
        <v>18</v>
      </c>
      <c r="AA855" s="9">
        <v>18</v>
      </c>
      <c r="AB855" s="9">
        <v>18</v>
      </c>
      <c r="AC855" s="9">
        <v>18</v>
      </c>
      <c r="AD855" s="9">
        <v>18</v>
      </c>
      <c r="AE855" s="9" t="s">
        <v>1459</v>
      </c>
      <c r="AF855" s="26"/>
      <c r="AG855" s="56">
        <v>25.823699999999999</v>
      </c>
      <c r="AH855" s="9">
        <v>-80.277299999999997</v>
      </c>
      <c r="AI855" s="88"/>
      <c r="AJ855" s="88"/>
      <c r="AK855" s="88"/>
      <c r="AL855" s="88"/>
      <c r="AM855" s="88"/>
      <c r="AN855" s="88"/>
      <c r="AO855" s="88"/>
      <c r="AP855" s="88"/>
      <c r="AQ855" s="88"/>
      <c r="AR855" s="88"/>
      <c r="AS855" s="88"/>
      <c r="AT855" s="88"/>
      <c r="AU855" s="88"/>
      <c r="AV855" s="88"/>
      <c r="AW855" s="88"/>
      <c r="AX855" s="88"/>
      <c r="AY855" s="88"/>
      <c r="AZ855" s="88"/>
      <c r="BA855" s="88"/>
      <c r="BB855" s="88"/>
      <c r="BC855" s="88"/>
      <c r="BD855" s="88"/>
      <c r="BE855" s="88"/>
      <c r="BF855" s="88"/>
      <c r="BG855" s="88"/>
    </row>
    <row r="856" spans="1:59" x14ac:dyDescent="0.25">
      <c r="A856" s="25">
        <v>2525</v>
      </c>
      <c r="B856" s="9" t="s">
        <v>1247</v>
      </c>
      <c r="C856" s="9" t="s">
        <v>3204</v>
      </c>
      <c r="D856" s="9" t="s">
        <v>2284</v>
      </c>
      <c r="E856" s="9" t="s">
        <v>1512</v>
      </c>
      <c r="F856" s="14" t="s">
        <v>2712</v>
      </c>
      <c r="G856" s="9" t="s">
        <v>99</v>
      </c>
      <c r="H856" s="9" t="s">
        <v>37</v>
      </c>
      <c r="I856" s="9">
        <v>1</v>
      </c>
      <c r="J856" s="9">
        <v>220</v>
      </c>
      <c r="K856" s="9">
        <f t="shared" si="64"/>
        <v>1320</v>
      </c>
      <c r="L856" s="9">
        <f t="shared" si="65"/>
        <v>1289</v>
      </c>
      <c r="M856" s="48">
        <v>0.97651515151515156</v>
      </c>
      <c r="N856" s="9">
        <v>44</v>
      </c>
      <c r="O856" s="9">
        <v>176</v>
      </c>
      <c r="P856" s="9"/>
      <c r="Q856" s="9">
        <v>176</v>
      </c>
      <c r="R856" s="9"/>
      <c r="S856" s="9"/>
      <c r="T856" s="9"/>
      <c r="U856" s="55"/>
      <c r="V856" s="131">
        <f t="shared" si="66"/>
        <v>0.97651515151515156</v>
      </c>
      <c r="W856" s="125">
        <v>0.9718</v>
      </c>
      <c r="X856" s="14">
        <v>0.97419999999999995</v>
      </c>
      <c r="Y856" s="9">
        <v>218</v>
      </c>
      <c r="Z856" s="9">
        <v>212</v>
      </c>
      <c r="AA856" s="9">
        <v>214</v>
      </c>
      <c r="AB856" s="9">
        <v>215</v>
      </c>
      <c r="AC856" s="9">
        <v>214</v>
      </c>
      <c r="AD856" s="9">
        <v>216</v>
      </c>
      <c r="AE856" s="9" t="s">
        <v>234</v>
      </c>
      <c r="AF856" s="26"/>
      <c r="AG856" s="56">
        <v>25.84308</v>
      </c>
      <c r="AH856" s="9">
        <v>-80.233368999999996</v>
      </c>
      <c r="AI856" s="88"/>
      <c r="AJ856" s="88"/>
      <c r="AK856" s="88"/>
      <c r="AL856" s="88"/>
      <c r="AM856" s="88"/>
      <c r="AN856" s="88"/>
      <c r="AO856" s="88"/>
      <c r="AP856" s="88"/>
      <c r="AQ856" s="88"/>
      <c r="AR856" s="88"/>
      <c r="AS856" s="88"/>
      <c r="AT856" s="88"/>
      <c r="AU856" s="88"/>
      <c r="AV856" s="88"/>
      <c r="AW856" s="88"/>
      <c r="AX856" s="88"/>
      <c r="AY856" s="88"/>
      <c r="AZ856" s="88"/>
      <c r="BA856" s="88"/>
      <c r="BB856" s="88"/>
      <c r="BC856" s="88"/>
      <c r="BD856" s="88"/>
      <c r="BE856" s="88"/>
      <c r="BF856" s="88"/>
      <c r="BG856" s="88"/>
    </row>
    <row r="857" spans="1:59" x14ac:dyDescent="0.25">
      <c r="A857" s="25">
        <v>2526</v>
      </c>
      <c r="B857" s="9" t="s">
        <v>1247</v>
      </c>
      <c r="C857" s="9" t="s">
        <v>3204</v>
      </c>
      <c r="D857" s="9" t="s">
        <v>2284</v>
      </c>
      <c r="E857" s="9" t="s">
        <v>1513</v>
      </c>
      <c r="F857" s="14" t="s">
        <v>2712</v>
      </c>
      <c r="G857" s="9" t="s">
        <v>99</v>
      </c>
      <c r="H857" s="9" t="s">
        <v>37</v>
      </c>
      <c r="I857" s="9">
        <v>1</v>
      </c>
      <c r="J857" s="9">
        <v>134</v>
      </c>
      <c r="K857" s="9">
        <f t="shared" si="64"/>
        <v>804</v>
      </c>
      <c r="L857" s="9">
        <f t="shared" si="65"/>
        <v>795</v>
      </c>
      <c r="M857" s="48">
        <v>0.98880597014925375</v>
      </c>
      <c r="N857" s="9">
        <v>26</v>
      </c>
      <c r="O857" s="9">
        <v>108</v>
      </c>
      <c r="P857" s="9"/>
      <c r="Q857" s="9">
        <v>108</v>
      </c>
      <c r="R857" s="9"/>
      <c r="S857" s="9"/>
      <c r="T857" s="9"/>
      <c r="U857" s="55"/>
      <c r="V857" s="131">
        <f t="shared" si="66"/>
        <v>0.98880597014925375</v>
      </c>
      <c r="W857" s="125">
        <v>0.98380000000000001</v>
      </c>
      <c r="X857" s="14">
        <v>0.98509999999999998</v>
      </c>
      <c r="Y857" s="9">
        <v>133</v>
      </c>
      <c r="Z857" s="9">
        <v>134</v>
      </c>
      <c r="AA857" s="9">
        <v>133</v>
      </c>
      <c r="AB857" s="9">
        <v>132</v>
      </c>
      <c r="AC857" s="9">
        <v>131</v>
      </c>
      <c r="AD857" s="9">
        <v>132</v>
      </c>
      <c r="AE857" s="9" t="s">
        <v>234</v>
      </c>
      <c r="AF857" s="26"/>
      <c r="AG857" s="56">
        <v>25.842925999999999</v>
      </c>
      <c r="AH857" s="9">
        <v>-80.237488999999997</v>
      </c>
      <c r="AI857" s="88"/>
      <c r="AJ857" s="88"/>
      <c r="AK857" s="88"/>
      <c r="AL857" s="88"/>
      <c r="AM857" s="88"/>
      <c r="AN857" s="88"/>
      <c r="AO857" s="88"/>
      <c r="AP857" s="88"/>
      <c r="AQ857" s="88"/>
      <c r="AR857" s="88"/>
      <c r="AS857" s="88"/>
      <c r="AT857" s="88"/>
      <c r="AU857" s="88"/>
      <c r="AV857" s="88"/>
      <c r="AW857" s="88"/>
      <c r="AX857" s="88"/>
      <c r="AY857" s="88"/>
      <c r="AZ857" s="88"/>
      <c r="BA857" s="88"/>
      <c r="BB857" s="88"/>
      <c r="BC857" s="88"/>
      <c r="BD857" s="88"/>
      <c r="BE857" s="88"/>
      <c r="BF857" s="88"/>
      <c r="BG857" s="88"/>
    </row>
    <row r="858" spans="1:59" x14ac:dyDescent="0.25">
      <c r="A858" s="25">
        <v>1979</v>
      </c>
      <c r="B858" s="9" t="s">
        <v>1247</v>
      </c>
      <c r="C858" s="9" t="s">
        <v>3204</v>
      </c>
      <c r="D858" s="9" t="s">
        <v>2284</v>
      </c>
      <c r="E858" s="9" t="s">
        <v>1548</v>
      </c>
      <c r="F858" s="14" t="s">
        <v>2905</v>
      </c>
      <c r="G858" s="9" t="s">
        <v>99</v>
      </c>
      <c r="H858" s="9" t="s">
        <v>37</v>
      </c>
      <c r="I858" s="9">
        <v>1</v>
      </c>
      <c r="J858" s="9">
        <v>148</v>
      </c>
      <c r="K858" s="9">
        <f t="shared" si="64"/>
        <v>888</v>
      </c>
      <c r="L858" s="9">
        <f t="shared" si="65"/>
        <v>880</v>
      </c>
      <c r="M858" s="48">
        <v>0.99099099099099097</v>
      </c>
      <c r="N858" s="9">
        <v>53</v>
      </c>
      <c r="O858" s="9">
        <v>148</v>
      </c>
      <c r="P858" s="9"/>
      <c r="Q858" s="9">
        <v>95</v>
      </c>
      <c r="R858" s="9"/>
      <c r="S858" s="9"/>
      <c r="T858" s="9"/>
      <c r="U858" s="55"/>
      <c r="V858" s="131">
        <f t="shared" si="66"/>
        <v>0.99099099099099097</v>
      </c>
      <c r="W858" s="125">
        <v>0.98650000000000004</v>
      </c>
      <c r="X858" s="14">
        <v>0.99890000000000001</v>
      </c>
      <c r="Y858" s="9">
        <v>148</v>
      </c>
      <c r="Z858" s="9">
        <v>147</v>
      </c>
      <c r="AA858" s="9">
        <v>147</v>
      </c>
      <c r="AB858" s="9">
        <v>147</v>
      </c>
      <c r="AC858" s="9">
        <v>147</v>
      </c>
      <c r="AD858" s="9">
        <v>144</v>
      </c>
      <c r="AE858" s="9" t="s">
        <v>219</v>
      </c>
      <c r="AF858" s="26"/>
      <c r="AG858" s="56">
        <v>25.8459</v>
      </c>
      <c r="AH858" s="9">
        <v>-80.240099999999998</v>
      </c>
      <c r="AI858" s="88"/>
      <c r="AJ858" s="88"/>
      <c r="AK858" s="88"/>
      <c r="AL858" s="88"/>
      <c r="AM858" s="88"/>
      <c r="AN858" s="88"/>
      <c r="AO858" s="88"/>
      <c r="AP858" s="88"/>
      <c r="AQ858" s="88"/>
      <c r="AR858" s="88"/>
      <c r="AS858" s="88"/>
      <c r="AT858" s="88"/>
      <c r="AU858" s="88"/>
      <c r="AV858" s="88"/>
      <c r="AW858" s="88"/>
      <c r="AX858" s="88"/>
      <c r="AY858" s="88"/>
      <c r="AZ858" s="88"/>
      <c r="BA858" s="88"/>
      <c r="BB858" s="88"/>
      <c r="BC858" s="88"/>
      <c r="BD858" s="88"/>
      <c r="BE858" s="88"/>
      <c r="BF858" s="88"/>
      <c r="BG858" s="88"/>
    </row>
    <row r="859" spans="1:59" ht="12.6" customHeight="1" x14ac:dyDescent="0.25">
      <c r="A859" s="25">
        <v>2606</v>
      </c>
      <c r="B859" s="9" t="s">
        <v>1247</v>
      </c>
      <c r="C859" s="9" t="s">
        <v>3204</v>
      </c>
      <c r="D859" s="9" t="s">
        <v>2284</v>
      </c>
      <c r="E859" s="9" t="s">
        <v>1578</v>
      </c>
      <c r="F859" s="14" t="s">
        <v>2711</v>
      </c>
      <c r="G859" s="9" t="s">
        <v>99</v>
      </c>
      <c r="H859" s="9" t="s">
        <v>37</v>
      </c>
      <c r="I859" s="9">
        <v>1</v>
      </c>
      <c r="J859" s="9">
        <v>72</v>
      </c>
      <c r="K859" s="9">
        <f t="shared" si="64"/>
        <v>432</v>
      </c>
      <c r="L859" s="9">
        <f t="shared" si="65"/>
        <v>431</v>
      </c>
      <c r="M859" s="48">
        <v>0.99768518518518523</v>
      </c>
      <c r="N859" s="9">
        <v>8</v>
      </c>
      <c r="O859" s="9">
        <v>64</v>
      </c>
      <c r="P859" s="9"/>
      <c r="Q859" s="9">
        <v>64</v>
      </c>
      <c r="R859" s="9"/>
      <c r="S859" s="9"/>
      <c r="T859" s="9"/>
      <c r="U859" s="55"/>
      <c r="V859" s="131">
        <f t="shared" si="66"/>
        <v>0.99768518518518523</v>
      </c>
      <c r="W859" s="125">
        <v>0.99770000000000003</v>
      </c>
      <c r="X859" s="14">
        <v>1</v>
      </c>
      <c r="Y859" s="9">
        <v>72</v>
      </c>
      <c r="Z859" s="9">
        <v>72</v>
      </c>
      <c r="AA859" s="9">
        <v>72</v>
      </c>
      <c r="AB859" s="9">
        <v>72</v>
      </c>
      <c r="AC859" s="9">
        <v>72</v>
      </c>
      <c r="AD859" s="9">
        <v>71</v>
      </c>
      <c r="AE859" s="9" t="s">
        <v>219</v>
      </c>
      <c r="AF859" s="26"/>
      <c r="AG859" s="56">
        <v>25.956472000000002</v>
      </c>
      <c r="AH859" s="9">
        <v>-80.147440000000003</v>
      </c>
      <c r="AI859" s="88"/>
      <c r="AJ859" s="88"/>
      <c r="AK859" s="88"/>
      <c r="AL859" s="88"/>
      <c r="AM859" s="88"/>
      <c r="AN859" s="88"/>
      <c r="AO859" s="88"/>
      <c r="AP859" s="88"/>
      <c r="AQ859" s="88"/>
      <c r="AR859" s="88"/>
      <c r="AS859" s="88"/>
      <c r="AT859" s="88"/>
      <c r="AU859" s="88"/>
      <c r="AV859" s="88"/>
      <c r="AW859" s="88"/>
      <c r="AX859" s="88"/>
      <c r="AY859" s="88"/>
      <c r="AZ859" s="88"/>
      <c r="BA859" s="88"/>
      <c r="BB859" s="88"/>
      <c r="BC859" s="88"/>
      <c r="BD859" s="88"/>
      <c r="BE859" s="88"/>
      <c r="BF859" s="88"/>
      <c r="BG859" s="88"/>
    </row>
    <row r="860" spans="1:59" x14ac:dyDescent="0.25">
      <c r="A860" s="25">
        <v>2829</v>
      </c>
      <c r="B860" s="9" t="s">
        <v>1247</v>
      </c>
      <c r="C860" s="9" t="s">
        <v>3211</v>
      </c>
      <c r="D860" s="9" t="s">
        <v>2287</v>
      </c>
      <c r="E860" s="9" t="s">
        <v>1292</v>
      </c>
      <c r="F860" s="14" t="s">
        <v>3006</v>
      </c>
      <c r="G860" s="9" t="s">
        <v>99</v>
      </c>
      <c r="H860" s="9" t="s">
        <v>42</v>
      </c>
      <c r="I860" s="9">
        <v>1</v>
      </c>
      <c r="J860" s="9">
        <v>104</v>
      </c>
      <c r="K860" s="9">
        <f t="shared" si="64"/>
        <v>0</v>
      </c>
      <c r="L860" s="9">
        <f t="shared" si="65"/>
        <v>0</v>
      </c>
      <c r="M860" s="42">
        <v>0</v>
      </c>
      <c r="N860" s="9">
        <v>50</v>
      </c>
      <c r="O860" s="9">
        <v>98</v>
      </c>
      <c r="P860" s="9"/>
      <c r="Q860" s="9">
        <v>98</v>
      </c>
      <c r="R860" s="9"/>
      <c r="S860" s="9"/>
      <c r="T860" s="9"/>
      <c r="U860" s="55"/>
      <c r="V860" s="131"/>
      <c r="W860" s="125"/>
      <c r="X860" s="14"/>
      <c r="Y860" s="9"/>
      <c r="Z860" s="9"/>
      <c r="AA860" s="9"/>
      <c r="AB860" s="9"/>
      <c r="AC860" s="9"/>
      <c r="AD860" s="9"/>
      <c r="AE860" s="9"/>
      <c r="AF860" s="26"/>
      <c r="AG860" s="56">
        <v>25.600897</v>
      </c>
      <c r="AH860" s="9">
        <v>-80.364778000000001</v>
      </c>
      <c r="AI860" s="88"/>
      <c r="AJ860" s="88"/>
      <c r="AK860" s="88"/>
      <c r="AL860" s="88"/>
      <c r="AM860" s="88"/>
      <c r="AN860" s="88"/>
      <c r="AO860" s="88"/>
      <c r="AP860" s="88"/>
      <c r="AQ860" s="88"/>
      <c r="AR860" s="88"/>
      <c r="AS860" s="88"/>
      <c r="AT860" s="88"/>
      <c r="AU860" s="88"/>
      <c r="AV860" s="88"/>
      <c r="AW860" s="88"/>
      <c r="AX860" s="88"/>
      <c r="AY860" s="88"/>
      <c r="AZ860" s="88"/>
      <c r="BA860" s="88"/>
      <c r="BB860" s="88"/>
      <c r="BC860" s="88"/>
      <c r="BD860" s="88"/>
      <c r="BE860" s="88"/>
      <c r="BF860" s="88"/>
      <c r="BG860" s="88"/>
    </row>
    <row r="861" spans="1:59" x14ac:dyDescent="0.25">
      <c r="A861" s="25">
        <v>2835</v>
      </c>
      <c r="B861" s="9" t="s">
        <v>1247</v>
      </c>
      <c r="C861" s="9" t="s">
        <v>3211</v>
      </c>
      <c r="D861" s="9" t="s">
        <v>2287</v>
      </c>
      <c r="E861" s="9" t="s">
        <v>1532</v>
      </c>
      <c r="F861" s="14" t="s">
        <v>3006</v>
      </c>
      <c r="G861" s="9" t="s">
        <v>99</v>
      </c>
      <c r="H861" s="9" t="s">
        <v>42</v>
      </c>
      <c r="I861" s="9">
        <v>1</v>
      </c>
      <c r="J861" s="9">
        <v>82</v>
      </c>
      <c r="K861" s="9">
        <f t="shared" si="64"/>
        <v>0</v>
      </c>
      <c r="L861" s="9">
        <f t="shared" si="65"/>
        <v>0</v>
      </c>
      <c r="M861" s="42">
        <v>0</v>
      </c>
      <c r="N861" s="9">
        <v>40</v>
      </c>
      <c r="O861" s="9">
        <v>82</v>
      </c>
      <c r="P861" s="9"/>
      <c r="Q861" s="9">
        <v>82</v>
      </c>
      <c r="R861" s="9"/>
      <c r="S861" s="9"/>
      <c r="T861" s="9"/>
      <c r="U861" s="55"/>
      <c r="V861" s="131"/>
      <c r="W861" s="125"/>
      <c r="X861" s="14"/>
      <c r="Y861" s="9"/>
      <c r="Z861" s="9"/>
      <c r="AA861" s="9"/>
      <c r="AB861" s="9"/>
      <c r="AC861" s="9"/>
      <c r="AD861" s="9"/>
      <c r="AE861" s="9"/>
      <c r="AF861" s="26"/>
      <c r="AG861" s="56">
        <v>25.846419000000001</v>
      </c>
      <c r="AH861" s="9">
        <v>-80.216586000000007</v>
      </c>
      <c r="AI861" s="88"/>
      <c r="AJ861" s="88"/>
      <c r="AK861" s="88"/>
      <c r="AL861" s="88"/>
      <c r="AM861" s="88"/>
      <c r="AN861" s="88"/>
      <c r="AO861" s="88"/>
      <c r="AP861" s="88"/>
      <c r="AQ861" s="88"/>
      <c r="AR861" s="88"/>
      <c r="AS861" s="88"/>
      <c r="AT861" s="88"/>
      <c r="AU861" s="88"/>
      <c r="AV861" s="88"/>
      <c r="AW861" s="88"/>
      <c r="AX861" s="88"/>
      <c r="AY861" s="88"/>
      <c r="AZ861" s="88"/>
      <c r="BA861" s="88"/>
      <c r="BB861" s="88"/>
      <c r="BC861" s="88"/>
      <c r="BD861" s="88"/>
      <c r="BE861" s="88"/>
      <c r="BF861" s="88"/>
      <c r="BG861" s="88"/>
    </row>
    <row r="862" spans="1:59" x14ac:dyDescent="0.25">
      <c r="A862" s="25">
        <v>2658</v>
      </c>
      <c r="B862" s="9" t="s">
        <v>1247</v>
      </c>
      <c r="C862" s="9" t="s">
        <v>3211</v>
      </c>
      <c r="D862" s="9" t="s">
        <v>2287</v>
      </c>
      <c r="E862" s="9" t="s">
        <v>1573</v>
      </c>
      <c r="F862" s="14" t="s">
        <v>2643</v>
      </c>
      <c r="G862" s="9" t="s">
        <v>99</v>
      </c>
      <c r="H862" s="9" t="s">
        <v>42</v>
      </c>
      <c r="I862" s="9">
        <v>1</v>
      </c>
      <c r="J862" s="9">
        <v>73</v>
      </c>
      <c r="K862" s="9">
        <f t="shared" si="64"/>
        <v>0</v>
      </c>
      <c r="L862" s="9">
        <f t="shared" si="65"/>
        <v>0</v>
      </c>
      <c r="M862" s="42">
        <v>0</v>
      </c>
      <c r="N862" s="9">
        <v>5</v>
      </c>
      <c r="O862" s="9">
        <v>68</v>
      </c>
      <c r="P862" s="9"/>
      <c r="Q862" s="9">
        <v>68</v>
      </c>
      <c r="R862" s="9"/>
      <c r="S862" s="9"/>
      <c r="T862" s="9">
        <v>4</v>
      </c>
      <c r="U862" s="55"/>
      <c r="V862" s="131"/>
      <c r="W862" s="125"/>
      <c r="X862" s="14"/>
      <c r="Y862" s="9"/>
      <c r="Z862" s="9"/>
      <c r="AA862" s="9"/>
      <c r="AB862" s="9"/>
      <c r="AC862" s="9"/>
      <c r="AD862" s="9"/>
      <c r="AE862" s="9" t="s">
        <v>409</v>
      </c>
      <c r="AF862" s="26"/>
      <c r="AG862" s="56">
        <v>25.789417</v>
      </c>
      <c r="AH862" s="9">
        <v>-80.216668999999996</v>
      </c>
      <c r="AI862" s="88"/>
      <c r="AJ862" s="88"/>
      <c r="AK862" s="88"/>
      <c r="AL862" s="88"/>
      <c r="AM862" s="88"/>
      <c r="AN862" s="88"/>
      <c r="AO862" s="88"/>
      <c r="AP862" s="88"/>
      <c r="AQ862" s="88"/>
      <c r="AR862" s="88"/>
      <c r="AS862" s="88"/>
      <c r="AT862" s="88"/>
      <c r="AU862" s="88"/>
      <c r="AV862" s="88"/>
      <c r="AW862" s="88"/>
      <c r="AX862" s="88"/>
      <c r="AY862" s="88"/>
      <c r="AZ862" s="88"/>
      <c r="BA862" s="88"/>
      <c r="BB862" s="88"/>
      <c r="BC862" s="88"/>
      <c r="BD862" s="88"/>
      <c r="BE862" s="88"/>
      <c r="BF862" s="88"/>
      <c r="BG862" s="88"/>
    </row>
    <row r="863" spans="1:59" x14ac:dyDescent="0.25">
      <c r="A863" s="25">
        <v>2467</v>
      </c>
      <c r="B863" s="9" t="s">
        <v>1247</v>
      </c>
      <c r="C863" s="9" t="s">
        <v>3205</v>
      </c>
      <c r="D863" s="9" t="s">
        <v>2288</v>
      </c>
      <c r="E863" s="9" t="s">
        <v>1346</v>
      </c>
      <c r="F863" s="14" t="s">
        <v>2995</v>
      </c>
      <c r="G863" s="9" t="s">
        <v>499</v>
      </c>
      <c r="H863" s="9" t="s">
        <v>37</v>
      </c>
      <c r="I863" s="9">
        <v>1</v>
      </c>
      <c r="J863" s="9">
        <v>30</v>
      </c>
      <c r="K863" s="9">
        <f t="shared" si="64"/>
        <v>180</v>
      </c>
      <c r="L863" s="9">
        <f t="shared" si="65"/>
        <v>180</v>
      </c>
      <c r="M863" s="48">
        <v>1</v>
      </c>
      <c r="N863" s="9">
        <v>0</v>
      </c>
      <c r="O863" s="9">
        <v>30</v>
      </c>
      <c r="P863" s="9"/>
      <c r="Q863" s="9"/>
      <c r="R863" s="9">
        <v>30</v>
      </c>
      <c r="S863" s="9"/>
      <c r="T863" s="9"/>
      <c r="U863" s="55"/>
      <c r="V863" s="131">
        <f t="shared" ref="V863:V879" si="67">(Y863+Z863+AA863+AB863+AC863+AD863)/(J863*COUNTA(Y863,Z863,AA863,AB863,AC863,AD863))</f>
        <v>1</v>
      </c>
      <c r="W863" s="125">
        <v>0.9778</v>
      </c>
      <c r="X863" s="14">
        <v>0.9667</v>
      </c>
      <c r="Y863" s="9">
        <v>30</v>
      </c>
      <c r="Z863" s="9">
        <v>30</v>
      </c>
      <c r="AA863" s="9">
        <v>30</v>
      </c>
      <c r="AB863" s="9">
        <v>30</v>
      </c>
      <c r="AC863" s="9">
        <v>30</v>
      </c>
      <c r="AD863" s="9">
        <v>30</v>
      </c>
      <c r="AE863" s="9" t="s">
        <v>500</v>
      </c>
      <c r="AF863" s="26">
        <v>29</v>
      </c>
      <c r="AG863" s="56">
        <v>25.413827999999999</v>
      </c>
      <c r="AH863" s="9">
        <v>-80.502746000000002</v>
      </c>
      <c r="AI863" s="88"/>
      <c r="AJ863" s="88"/>
      <c r="AK863" s="88"/>
      <c r="AL863" s="88"/>
      <c r="AM863" s="88"/>
      <c r="AN863" s="88"/>
      <c r="AO863" s="88"/>
      <c r="AP863" s="88"/>
      <c r="AQ863" s="88"/>
      <c r="AR863" s="88"/>
      <c r="AS863" s="88"/>
      <c r="AT863" s="88"/>
      <c r="AU863" s="88"/>
      <c r="AV863" s="88"/>
      <c r="AW863" s="88"/>
      <c r="AX863" s="88"/>
      <c r="AY863" s="88"/>
      <c r="AZ863" s="88"/>
      <c r="BA863" s="88"/>
      <c r="BB863" s="88"/>
      <c r="BC863" s="88"/>
      <c r="BD863" s="88"/>
      <c r="BE863" s="88"/>
      <c r="BF863" s="88"/>
      <c r="BG863" s="88"/>
    </row>
    <row r="864" spans="1:59" x14ac:dyDescent="0.25">
      <c r="A864" s="25">
        <v>1131</v>
      </c>
      <c r="B864" s="9" t="s">
        <v>1247</v>
      </c>
      <c r="C864" s="9" t="s">
        <v>3205</v>
      </c>
      <c r="D864" s="9" t="s">
        <v>2288</v>
      </c>
      <c r="E864" s="9" t="s">
        <v>1428</v>
      </c>
      <c r="F864" s="14" t="s">
        <v>2740</v>
      </c>
      <c r="G864" s="9" t="s">
        <v>499</v>
      </c>
      <c r="H864" s="9" t="s">
        <v>37</v>
      </c>
      <c r="I864" s="9">
        <v>1</v>
      </c>
      <c r="J864" s="9">
        <v>159</v>
      </c>
      <c r="K864" s="9">
        <f t="shared" si="64"/>
        <v>954</v>
      </c>
      <c r="L864" s="9">
        <f t="shared" si="65"/>
        <v>951</v>
      </c>
      <c r="M864" s="48">
        <v>0.99685534591194969</v>
      </c>
      <c r="N864" s="9">
        <v>0</v>
      </c>
      <c r="O864" s="9">
        <v>159</v>
      </c>
      <c r="P864" s="9"/>
      <c r="Q864" s="9">
        <v>95</v>
      </c>
      <c r="R864" s="9">
        <v>64</v>
      </c>
      <c r="S864" s="9"/>
      <c r="T864" s="9"/>
      <c r="U864" s="55"/>
      <c r="V864" s="131">
        <f t="shared" si="67"/>
        <v>0.99685534591194969</v>
      </c>
      <c r="W864" s="125">
        <v>0.99690000000000001</v>
      </c>
      <c r="X864" s="14">
        <v>0.98529999999999995</v>
      </c>
      <c r="Y864" s="9">
        <v>159</v>
      </c>
      <c r="Z864" s="9">
        <v>159</v>
      </c>
      <c r="AA864" s="9">
        <v>158</v>
      </c>
      <c r="AB864" s="9">
        <v>158</v>
      </c>
      <c r="AC864" s="9">
        <v>158</v>
      </c>
      <c r="AD864" s="9">
        <v>159</v>
      </c>
      <c r="AE864" s="9" t="s">
        <v>1429</v>
      </c>
      <c r="AF864" s="26"/>
      <c r="AG864" s="56">
        <v>25.4467</v>
      </c>
      <c r="AH864" s="9">
        <v>-80.491900000000001</v>
      </c>
      <c r="AI864" s="88"/>
      <c r="AJ864" s="88"/>
      <c r="AK864" s="88"/>
      <c r="AL864" s="88"/>
      <c r="AM864" s="88"/>
      <c r="AN864" s="88"/>
      <c r="AO864" s="88"/>
      <c r="AP864" s="88"/>
      <c r="AQ864" s="88"/>
      <c r="AR864" s="88"/>
      <c r="AS864" s="88"/>
      <c r="AT864" s="88"/>
      <c r="AU864" s="88"/>
      <c r="AV864" s="88"/>
      <c r="AW864" s="88"/>
      <c r="AX864" s="88"/>
      <c r="AY864" s="88"/>
      <c r="AZ864" s="88"/>
      <c r="BA864" s="88"/>
      <c r="BB864" s="88"/>
      <c r="BC864" s="88"/>
      <c r="BD864" s="88"/>
      <c r="BE864" s="88"/>
      <c r="BF864" s="88"/>
      <c r="BG864" s="88"/>
    </row>
    <row r="865" spans="1:59" x14ac:dyDescent="0.25">
      <c r="A865" s="25">
        <v>2310</v>
      </c>
      <c r="B865" s="9" t="s">
        <v>1247</v>
      </c>
      <c r="C865" s="9" t="s">
        <v>3205</v>
      </c>
      <c r="D865" s="9" t="s">
        <v>2288</v>
      </c>
      <c r="E865" s="9" t="s">
        <v>1450</v>
      </c>
      <c r="F865" s="14" t="s">
        <v>3050</v>
      </c>
      <c r="G865" s="9" t="s">
        <v>499</v>
      </c>
      <c r="H865" s="9" t="s">
        <v>37</v>
      </c>
      <c r="I865" s="9">
        <v>1</v>
      </c>
      <c r="J865" s="9">
        <v>80</v>
      </c>
      <c r="K865" s="9">
        <f t="shared" si="64"/>
        <v>480</v>
      </c>
      <c r="L865" s="9">
        <f t="shared" si="65"/>
        <v>473</v>
      </c>
      <c r="M865" s="48">
        <v>0.98541666666666672</v>
      </c>
      <c r="N865" s="9">
        <v>0</v>
      </c>
      <c r="O865" s="9">
        <v>80</v>
      </c>
      <c r="P865" s="9"/>
      <c r="Q865" s="9">
        <v>48</v>
      </c>
      <c r="R865" s="9">
        <v>32</v>
      </c>
      <c r="S865" s="9"/>
      <c r="T865" s="9"/>
      <c r="U865" s="55"/>
      <c r="V865" s="131">
        <f t="shared" si="67"/>
        <v>0.98541666666666672</v>
      </c>
      <c r="W865" s="125">
        <v>0.98960000000000004</v>
      </c>
      <c r="X865" s="14">
        <v>0.98540000000000005</v>
      </c>
      <c r="Y865" s="9">
        <v>78</v>
      </c>
      <c r="Z865" s="9">
        <v>78</v>
      </c>
      <c r="AA865" s="9">
        <v>80</v>
      </c>
      <c r="AB865" s="9">
        <v>78</v>
      </c>
      <c r="AC865" s="9">
        <v>79</v>
      </c>
      <c r="AD865" s="9">
        <v>80</v>
      </c>
      <c r="AE865" s="9" t="s">
        <v>500</v>
      </c>
      <c r="AF865" s="26"/>
      <c r="AG865" s="56">
        <v>25.457021000000001</v>
      </c>
      <c r="AH865" s="9">
        <v>-80.488211000000007</v>
      </c>
      <c r="AI865" s="88"/>
      <c r="AJ865" s="88"/>
      <c r="AK865" s="88"/>
      <c r="AL865" s="88"/>
      <c r="AM865" s="88"/>
      <c r="AN865" s="88"/>
      <c r="AO865" s="88"/>
      <c r="AP865" s="88"/>
      <c r="AQ865" s="88"/>
      <c r="AR865" s="88"/>
      <c r="AS865" s="88"/>
      <c r="AT865" s="88"/>
      <c r="AU865" s="88"/>
      <c r="AV865" s="88"/>
      <c r="AW865" s="88"/>
      <c r="AX865" s="88"/>
      <c r="AY865" s="88"/>
      <c r="AZ865" s="88"/>
      <c r="BA865" s="88"/>
      <c r="BB865" s="88"/>
      <c r="BC865" s="88"/>
      <c r="BD865" s="88"/>
      <c r="BE865" s="88"/>
      <c r="BF865" s="88"/>
      <c r="BG865" s="88"/>
    </row>
    <row r="866" spans="1:59" ht="13.8" thickBot="1" x14ac:dyDescent="0.3">
      <c r="A866" s="27">
        <v>708</v>
      </c>
      <c r="B866" s="19" t="s">
        <v>1247</v>
      </c>
      <c r="C866" s="9" t="s">
        <v>3205</v>
      </c>
      <c r="D866" s="9" t="s">
        <v>2288</v>
      </c>
      <c r="E866" s="19" t="s">
        <v>1493</v>
      </c>
      <c r="F866" s="15" t="s">
        <v>2942</v>
      </c>
      <c r="G866" s="19" t="s">
        <v>499</v>
      </c>
      <c r="H866" s="19" t="s">
        <v>37</v>
      </c>
      <c r="I866" s="19">
        <v>1</v>
      </c>
      <c r="J866" s="19">
        <v>123</v>
      </c>
      <c r="K866" s="19">
        <f t="shared" si="64"/>
        <v>738</v>
      </c>
      <c r="L866" s="19">
        <f t="shared" si="65"/>
        <v>723</v>
      </c>
      <c r="M866" s="93">
        <v>0.97967479674796742</v>
      </c>
      <c r="N866" s="19">
        <v>0</v>
      </c>
      <c r="O866" s="19">
        <v>123</v>
      </c>
      <c r="P866" s="19"/>
      <c r="Q866" s="19">
        <v>123</v>
      </c>
      <c r="R866" s="19">
        <v>25</v>
      </c>
      <c r="S866" s="19"/>
      <c r="T866" s="19"/>
      <c r="U866" s="120"/>
      <c r="V866" s="134">
        <f t="shared" si="67"/>
        <v>0.97967479674796742</v>
      </c>
      <c r="W866" s="128">
        <v>0.96479999999999999</v>
      </c>
      <c r="X866" s="15">
        <v>0.95530000000000004</v>
      </c>
      <c r="Y866" s="19">
        <v>118</v>
      </c>
      <c r="Z866" s="19">
        <v>120</v>
      </c>
      <c r="AA866" s="19">
        <v>119</v>
      </c>
      <c r="AB866" s="19">
        <v>121</v>
      </c>
      <c r="AC866" s="19">
        <v>122</v>
      </c>
      <c r="AD866" s="19">
        <v>123</v>
      </c>
      <c r="AE866" s="19" t="s">
        <v>284</v>
      </c>
      <c r="AF866" s="28"/>
      <c r="AG866" s="56">
        <v>25.473600000000001</v>
      </c>
      <c r="AH866" s="9">
        <v>-80.452699999999993</v>
      </c>
      <c r="AI866" s="88"/>
      <c r="AJ866" s="88"/>
      <c r="AK866" s="88"/>
      <c r="AL866" s="88"/>
      <c r="AM866" s="88"/>
      <c r="AN866" s="88"/>
      <c r="AO866" s="88"/>
      <c r="AP866" s="88"/>
      <c r="AQ866" s="88"/>
      <c r="AR866" s="88"/>
      <c r="AS866" s="88"/>
      <c r="AT866" s="88"/>
      <c r="AU866" s="88"/>
      <c r="AV866" s="88"/>
      <c r="AW866" s="88"/>
      <c r="AX866" s="88"/>
      <c r="AY866" s="88"/>
      <c r="AZ866" s="88"/>
      <c r="BA866" s="88"/>
      <c r="BB866" s="88"/>
      <c r="BC866" s="88"/>
      <c r="BD866" s="88"/>
      <c r="BE866" s="88"/>
      <c r="BF866" s="88"/>
      <c r="BG866" s="88"/>
    </row>
    <row r="867" spans="1:59" ht="13.8" thickTop="1" x14ac:dyDescent="0.25">
      <c r="A867" s="29">
        <v>410</v>
      </c>
      <c r="B867" s="12" t="s">
        <v>1588</v>
      </c>
      <c r="C867" s="9" t="s">
        <v>3212</v>
      </c>
      <c r="D867" s="9" t="s">
        <v>2280</v>
      </c>
      <c r="E867" s="12" t="s">
        <v>1605</v>
      </c>
      <c r="F867" s="13" t="s">
        <v>3004</v>
      </c>
      <c r="G867" s="12" t="s">
        <v>9</v>
      </c>
      <c r="H867" s="12" t="s">
        <v>37</v>
      </c>
      <c r="I867" s="12">
        <v>1</v>
      </c>
      <c r="J867" s="12">
        <v>28</v>
      </c>
      <c r="K867" s="12">
        <f t="shared" si="64"/>
        <v>168</v>
      </c>
      <c r="L867" s="12">
        <f t="shared" si="65"/>
        <v>163</v>
      </c>
      <c r="M867" s="60">
        <v>0.97023809523809523</v>
      </c>
      <c r="N867" s="12">
        <v>0</v>
      </c>
      <c r="O867" s="12">
        <v>28</v>
      </c>
      <c r="P867" s="12">
        <v>28</v>
      </c>
      <c r="Q867" s="12"/>
      <c r="R867" s="12"/>
      <c r="S867" s="12"/>
      <c r="T867" s="12"/>
      <c r="U867" s="121"/>
      <c r="V867" s="8">
        <f t="shared" si="67"/>
        <v>0.97023809523809523</v>
      </c>
      <c r="W867" s="10">
        <v>0.98809999999999998</v>
      </c>
      <c r="X867" s="13">
        <v>1</v>
      </c>
      <c r="Y867" s="12">
        <v>27</v>
      </c>
      <c r="Z867" s="12">
        <v>28</v>
      </c>
      <c r="AA867" s="12">
        <v>28</v>
      </c>
      <c r="AB867" s="12">
        <v>27</v>
      </c>
      <c r="AC867" s="12">
        <v>27</v>
      </c>
      <c r="AD867" s="12">
        <v>26</v>
      </c>
      <c r="AE867" s="12" t="s">
        <v>1602</v>
      </c>
      <c r="AF867" s="30"/>
      <c r="AG867" s="56">
        <v>24.547899999999998</v>
      </c>
      <c r="AH867" s="9">
        <v>-81.801199999999994</v>
      </c>
      <c r="AI867" s="88"/>
      <c r="AJ867" s="88"/>
      <c r="AK867" s="88"/>
      <c r="AL867" s="88"/>
      <c r="AM867" s="88"/>
      <c r="AN867" s="88"/>
      <c r="AO867" s="88"/>
      <c r="AP867" s="88"/>
      <c r="AQ867" s="88"/>
      <c r="AR867" s="88"/>
      <c r="AS867" s="88"/>
      <c r="AT867" s="88"/>
      <c r="AU867" s="88"/>
      <c r="AV867" s="88"/>
      <c r="AW867" s="88"/>
      <c r="AX867" s="88"/>
      <c r="AY867" s="88"/>
      <c r="AZ867" s="88"/>
      <c r="BA867" s="88"/>
      <c r="BB867" s="88"/>
      <c r="BC867" s="88"/>
      <c r="BD867" s="88"/>
      <c r="BE867" s="88"/>
      <c r="BF867" s="88"/>
      <c r="BG867" s="88"/>
    </row>
    <row r="868" spans="1:59" x14ac:dyDescent="0.25">
      <c r="A868" s="25">
        <v>2620</v>
      </c>
      <c r="B868" s="9" t="s">
        <v>1588</v>
      </c>
      <c r="C868" s="9" t="s">
        <v>3216</v>
      </c>
      <c r="D868" s="9" t="s">
        <v>2641</v>
      </c>
      <c r="E868" s="9" t="s">
        <v>1609</v>
      </c>
      <c r="F868" s="14" t="s">
        <v>2644</v>
      </c>
      <c r="G868" s="9" t="s">
        <v>9</v>
      </c>
      <c r="H868" s="9" t="s">
        <v>184</v>
      </c>
      <c r="I868" s="9">
        <v>1</v>
      </c>
      <c r="J868" s="9">
        <v>42</v>
      </c>
      <c r="K868" s="9">
        <f t="shared" si="64"/>
        <v>126</v>
      </c>
      <c r="L868" s="9">
        <f t="shared" si="65"/>
        <v>71</v>
      </c>
      <c r="M868" s="48">
        <v>0.56349206349206349</v>
      </c>
      <c r="N868" s="9">
        <v>0</v>
      </c>
      <c r="O868" s="9">
        <v>42</v>
      </c>
      <c r="P868" s="9">
        <v>34</v>
      </c>
      <c r="Q868" s="9">
        <v>8</v>
      </c>
      <c r="R868" s="9"/>
      <c r="S868" s="9"/>
      <c r="T868" s="9">
        <v>3</v>
      </c>
      <c r="U868" s="55"/>
      <c r="V868" s="131">
        <f t="shared" si="67"/>
        <v>0.56349206349206349</v>
      </c>
      <c r="W868" s="125"/>
      <c r="X868" s="14"/>
      <c r="Y868" s="9">
        <v>30</v>
      </c>
      <c r="Z868" s="9">
        <v>25</v>
      </c>
      <c r="AA868" s="9">
        <v>16</v>
      </c>
      <c r="AB868" s="9"/>
      <c r="AC868" s="9"/>
      <c r="AD868" s="9"/>
      <c r="AE868" s="9"/>
      <c r="AF868" s="26"/>
      <c r="AG868" s="56">
        <v>25.160416999999999</v>
      </c>
      <c r="AH868" s="9">
        <v>-80.385389000000004</v>
      </c>
      <c r="AI868" s="88"/>
      <c r="AJ868" s="88"/>
      <c r="AK868" s="88"/>
      <c r="AL868" s="88"/>
      <c r="AM868" s="88"/>
      <c r="AN868" s="88"/>
      <c r="AO868" s="88"/>
      <c r="AP868" s="88"/>
      <c r="AQ868" s="88"/>
      <c r="AR868" s="88"/>
      <c r="AS868" s="88"/>
      <c r="AT868" s="88"/>
      <c r="AU868" s="88"/>
      <c r="AV868" s="88"/>
      <c r="AW868" s="88"/>
      <c r="AX868" s="88"/>
      <c r="AY868" s="88"/>
      <c r="AZ868" s="88"/>
      <c r="BA868" s="88"/>
      <c r="BB868" s="88"/>
      <c r="BC868" s="88"/>
      <c r="BD868" s="88"/>
      <c r="BE868" s="88"/>
      <c r="BF868" s="88"/>
      <c r="BG868" s="88"/>
    </row>
    <row r="869" spans="1:59" x14ac:dyDescent="0.25">
      <c r="A869" s="25">
        <v>2754</v>
      </c>
      <c r="B869" s="9" t="s">
        <v>1588</v>
      </c>
      <c r="C869" s="9" t="s">
        <v>3213</v>
      </c>
      <c r="D869" s="9" t="s">
        <v>2282</v>
      </c>
      <c r="E869" s="9" t="s">
        <v>1589</v>
      </c>
      <c r="F869" s="14" t="s">
        <v>2646</v>
      </c>
      <c r="G869" s="9" t="s">
        <v>10</v>
      </c>
      <c r="H869" s="9" t="s">
        <v>37</v>
      </c>
      <c r="I869" s="9">
        <v>1</v>
      </c>
      <c r="J869" s="9">
        <v>51</v>
      </c>
      <c r="K869" s="9">
        <f t="shared" si="64"/>
        <v>306</v>
      </c>
      <c r="L869" s="9">
        <f t="shared" si="65"/>
        <v>277</v>
      </c>
      <c r="M869" s="48">
        <v>0.90522875816993464</v>
      </c>
      <c r="N869" s="9">
        <v>0</v>
      </c>
      <c r="O869" s="9">
        <v>51</v>
      </c>
      <c r="P869" s="9"/>
      <c r="Q869" s="9">
        <v>51</v>
      </c>
      <c r="R869" s="9"/>
      <c r="S869" s="9"/>
      <c r="T869" s="9">
        <v>3</v>
      </c>
      <c r="U869" s="55"/>
      <c r="V869" s="131">
        <f t="shared" si="67"/>
        <v>0.90522875816993464</v>
      </c>
      <c r="W869" s="125"/>
      <c r="X869" s="14"/>
      <c r="Y869" s="9">
        <v>51</v>
      </c>
      <c r="Z869" s="9">
        <v>51</v>
      </c>
      <c r="AA869" s="9">
        <v>49</v>
      </c>
      <c r="AB869" s="9">
        <v>50</v>
      </c>
      <c r="AC869" s="9">
        <v>50</v>
      </c>
      <c r="AD869" s="9">
        <v>26</v>
      </c>
      <c r="AE869" s="9" t="s">
        <v>1590</v>
      </c>
      <c r="AF869" s="26"/>
      <c r="AG869" s="56">
        <v>24.718711110000001</v>
      </c>
      <c r="AH869" s="9">
        <v>-81.061758330000004</v>
      </c>
      <c r="AI869" s="88"/>
      <c r="AJ869" s="88"/>
      <c r="AK869" s="88"/>
      <c r="AL869" s="88"/>
      <c r="AM869" s="88"/>
      <c r="AN869" s="88"/>
      <c r="AO869" s="88"/>
      <c r="AP869" s="88"/>
      <c r="AQ869" s="88"/>
      <c r="AR869" s="88"/>
      <c r="AS869" s="88"/>
      <c r="AT869" s="88"/>
      <c r="AU869" s="88"/>
      <c r="AV869" s="88"/>
      <c r="AW869" s="88"/>
      <c r="AX869" s="88"/>
      <c r="AY869" s="88"/>
      <c r="AZ869" s="88"/>
      <c r="BA869" s="88"/>
      <c r="BB869" s="88"/>
      <c r="BC869" s="88"/>
      <c r="BD869" s="88"/>
      <c r="BE869" s="88"/>
      <c r="BF869" s="88"/>
      <c r="BG869" s="88"/>
    </row>
    <row r="870" spans="1:59" x14ac:dyDescent="0.25">
      <c r="A870" s="25">
        <v>2546</v>
      </c>
      <c r="B870" s="9" t="s">
        <v>1588</v>
      </c>
      <c r="C870" s="9" t="s">
        <v>3213</v>
      </c>
      <c r="D870" s="9" t="s">
        <v>2282</v>
      </c>
      <c r="E870" s="9" t="s">
        <v>1593</v>
      </c>
      <c r="F870" s="14" t="s">
        <v>2645</v>
      </c>
      <c r="G870" s="9" t="s">
        <v>10</v>
      </c>
      <c r="H870" s="9" t="s">
        <v>37</v>
      </c>
      <c r="I870" s="9">
        <v>1</v>
      </c>
      <c r="J870" s="9">
        <v>48</v>
      </c>
      <c r="K870" s="9">
        <f t="shared" si="64"/>
        <v>288</v>
      </c>
      <c r="L870" s="9">
        <f t="shared" si="65"/>
        <v>286</v>
      </c>
      <c r="M870" s="48">
        <v>0.99305555555555558</v>
      </c>
      <c r="N870" s="9">
        <v>0</v>
      </c>
      <c r="O870" s="9">
        <v>48</v>
      </c>
      <c r="P870" s="9"/>
      <c r="Q870" s="9">
        <v>48</v>
      </c>
      <c r="R870" s="9"/>
      <c r="S870" s="9"/>
      <c r="T870" s="9">
        <v>3</v>
      </c>
      <c r="U870" s="55"/>
      <c r="V870" s="131">
        <f t="shared" si="67"/>
        <v>0.99305555555555558</v>
      </c>
      <c r="W870" s="125">
        <v>1</v>
      </c>
      <c r="X870" s="14">
        <v>0.99650000000000005</v>
      </c>
      <c r="Y870" s="9">
        <v>47</v>
      </c>
      <c r="Z870" s="9">
        <v>48</v>
      </c>
      <c r="AA870" s="9">
        <v>48</v>
      </c>
      <c r="AB870" s="9">
        <v>47</v>
      </c>
      <c r="AC870" s="9">
        <v>48</v>
      </c>
      <c r="AD870" s="9">
        <v>48</v>
      </c>
      <c r="AE870" s="9" t="s">
        <v>1594</v>
      </c>
      <c r="AF870" s="26"/>
      <c r="AG870" s="56">
        <v>24.572917</v>
      </c>
      <c r="AH870" s="9">
        <v>-81.406972222222194</v>
      </c>
      <c r="AI870" s="88"/>
      <c r="AJ870" s="88"/>
      <c r="AK870" s="88"/>
      <c r="AL870" s="88"/>
      <c r="AM870" s="88"/>
      <c r="AN870" s="88"/>
      <c r="AO870" s="88"/>
      <c r="AP870" s="88"/>
      <c r="AQ870" s="88"/>
      <c r="AR870" s="88"/>
      <c r="AS870" s="88"/>
      <c r="AT870" s="88"/>
      <c r="AU870" s="88"/>
      <c r="AV870" s="88"/>
      <c r="AW870" s="88"/>
      <c r="AX870" s="88"/>
      <c r="AY870" s="88"/>
      <c r="AZ870" s="88"/>
      <c r="BA870" s="88"/>
      <c r="BB870" s="88"/>
      <c r="BC870" s="88"/>
      <c r="BD870" s="88"/>
      <c r="BE870" s="88"/>
      <c r="BF870" s="88"/>
      <c r="BG870" s="88"/>
    </row>
    <row r="871" spans="1:59" x14ac:dyDescent="0.25">
      <c r="A871" s="25">
        <v>2460</v>
      </c>
      <c r="B871" s="9" t="s">
        <v>1588</v>
      </c>
      <c r="C871" s="9" t="s">
        <v>3213</v>
      </c>
      <c r="D871" s="9" t="s">
        <v>2282</v>
      </c>
      <c r="E871" s="9" t="s">
        <v>1595</v>
      </c>
      <c r="F871" s="14" t="s">
        <v>3043</v>
      </c>
      <c r="G871" s="9" t="s">
        <v>10</v>
      </c>
      <c r="H871" s="9" t="s">
        <v>37</v>
      </c>
      <c r="I871" s="9">
        <v>1</v>
      </c>
      <c r="J871" s="9">
        <v>36</v>
      </c>
      <c r="K871" s="9">
        <f t="shared" si="64"/>
        <v>216</v>
      </c>
      <c r="L871" s="9">
        <f t="shared" si="65"/>
        <v>216</v>
      </c>
      <c r="M871" s="48">
        <v>1</v>
      </c>
      <c r="N871" s="9">
        <v>0</v>
      </c>
      <c r="O871" s="9">
        <v>36</v>
      </c>
      <c r="P871" s="9"/>
      <c r="Q871" s="9">
        <v>36</v>
      </c>
      <c r="R871" s="9"/>
      <c r="S871" s="9"/>
      <c r="T871" s="9"/>
      <c r="U871" s="55"/>
      <c r="V871" s="131">
        <f t="shared" si="67"/>
        <v>1</v>
      </c>
      <c r="W871" s="125">
        <v>0.98150000000000004</v>
      </c>
      <c r="X871" s="14">
        <v>0.97219999999999995</v>
      </c>
      <c r="Y871" s="9">
        <v>36</v>
      </c>
      <c r="Z871" s="9">
        <v>36</v>
      </c>
      <c r="AA871" s="9">
        <v>36</v>
      </c>
      <c r="AB871" s="9">
        <v>36</v>
      </c>
      <c r="AC871" s="9">
        <v>36</v>
      </c>
      <c r="AD871" s="9">
        <v>36</v>
      </c>
      <c r="AE871" s="9" t="s">
        <v>1596</v>
      </c>
      <c r="AF871" s="26"/>
      <c r="AG871" s="56">
        <v>25.018000000000001</v>
      </c>
      <c r="AH871" s="9">
        <v>-80.512</v>
      </c>
      <c r="AI871" s="88"/>
      <c r="AJ871" s="88"/>
      <c r="AK871" s="88"/>
      <c r="AL871" s="88"/>
      <c r="AM871" s="88"/>
      <c r="AN871" s="88"/>
      <c r="AO871" s="88"/>
      <c r="AP871" s="88"/>
      <c r="AQ871" s="88"/>
      <c r="AR871" s="88"/>
      <c r="AS871" s="88"/>
      <c r="AT871" s="88"/>
      <c r="AU871" s="88"/>
      <c r="AV871" s="88"/>
      <c r="AW871" s="88"/>
      <c r="AX871" s="88"/>
      <c r="AY871" s="88"/>
      <c r="AZ871" s="88"/>
      <c r="BA871" s="88"/>
      <c r="BB871" s="88"/>
      <c r="BC871" s="88"/>
      <c r="BD871" s="88"/>
      <c r="BE871" s="88"/>
      <c r="BF871" s="88"/>
      <c r="BG871" s="88"/>
    </row>
    <row r="872" spans="1:59" x14ac:dyDescent="0.25">
      <c r="A872" s="25">
        <v>1337</v>
      </c>
      <c r="B872" s="9" t="s">
        <v>1588</v>
      </c>
      <c r="C872" s="9" t="s">
        <v>3213</v>
      </c>
      <c r="D872" s="9" t="s">
        <v>2282</v>
      </c>
      <c r="E872" s="9" t="s">
        <v>1598</v>
      </c>
      <c r="F872" s="14" t="s">
        <v>2789</v>
      </c>
      <c r="G872" s="9" t="s">
        <v>10</v>
      </c>
      <c r="H872" s="9" t="s">
        <v>37</v>
      </c>
      <c r="I872" s="9">
        <v>1</v>
      </c>
      <c r="J872" s="9">
        <v>130</v>
      </c>
      <c r="K872" s="9">
        <f t="shared" si="64"/>
        <v>780</v>
      </c>
      <c r="L872" s="9">
        <f t="shared" si="65"/>
        <v>770</v>
      </c>
      <c r="M872" s="48">
        <v>0.98717948717948723</v>
      </c>
      <c r="N872" s="9">
        <v>0</v>
      </c>
      <c r="O872" s="9">
        <v>130</v>
      </c>
      <c r="P872" s="9"/>
      <c r="Q872" s="9">
        <v>130</v>
      </c>
      <c r="R872" s="9"/>
      <c r="S872" s="9"/>
      <c r="T872" s="9"/>
      <c r="U872" s="55"/>
      <c r="V872" s="131">
        <f t="shared" si="67"/>
        <v>0.98717948717948723</v>
      </c>
      <c r="W872" s="125">
        <v>0.99870000000000003</v>
      </c>
      <c r="X872" s="14">
        <v>0.99360000000000004</v>
      </c>
      <c r="Y872" s="9">
        <v>130</v>
      </c>
      <c r="Z872" s="9">
        <v>129</v>
      </c>
      <c r="AA872" s="9">
        <v>129</v>
      </c>
      <c r="AB872" s="9">
        <v>129</v>
      </c>
      <c r="AC872" s="9">
        <v>127</v>
      </c>
      <c r="AD872" s="9">
        <v>126</v>
      </c>
      <c r="AE872" s="9" t="s">
        <v>123</v>
      </c>
      <c r="AF872" s="26">
        <v>121</v>
      </c>
      <c r="AG872" s="56">
        <v>24.569600000000001</v>
      </c>
      <c r="AH872" s="9">
        <v>-81.738799999999998</v>
      </c>
      <c r="AI872" s="88"/>
      <c r="AJ872" s="88"/>
      <c r="AK872" s="88"/>
      <c r="AL872" s="88"/>
      <c r="AM872" s="88"/>
      <c r="AN872" s="88"/>
      <c r="AO872" s="88"/>
      <c r="AP872" s="88"/>
      <c r="AQ872" s="88"/>
      <c r="AR872" s="88"/>
      <c r="AS872" s="88"/>
      <c r="AT872" s="88"/>
      <c r="AU872" s="88"/>
      <c r="AV872" s="88"/>
      <c r="AW872" s="88"/>
      <c r="AX872" s="88"/>
      <c r="AY872" s="88"/>
      <c r="AZ872" s="88"/>
      <c r="BA872" s="88"/>
      <c r="BB872" s="88"/>
      <c r="BC872" s="88"/>
      <c r="BD872" s="88"/>
      <c r="BE872" s="88"/>
      <c r="BF872" s="88"/>
      <c r="BG872" s="88"/>
    </row>
    <row r="873" spans="1:59" x14ac:dyDescent="0.25">
      <c r="A873" s="25">
        <v>2459</v>
      </c>
      <c r="B873" s="9" t="s">
        <v>1588</v>
      </c>
      <c r="C873" s="9" t="s">
        <v>3213</v>
      </c>
      <c r="D873" s="9" t="s">
        <v>2282</v>
      </c>
      <c r="E873" s="9" t="s">
        <v>1603</v>
      </c>
      <c r="F873" s="14" t="s">
        <v>3043</v>
      </c>
      <c r="G873" s="9" t="s">
        <v>10</v>
      </c>
      <c r="H873" s="9" t="s">
        <v>37</v>
      </c>
      <c r="I873" s="9">
        <v>1</v>
      </c>
      <c r="J873" s="9">
        <v>49</v>
      </c>
      <c r="K873" s="9">
        <f t="shared" si="64"/>
        <v>294</v>
      </c>
      <c r="L873" s="9">
        <f t="shared" si="65"/>
        <v>292</v>
      </c>
      <c r="M873" s="48">
        <v>0.99319727891156462</v>
      </c>
      <c r="N873" s="9">
        <v>0</v>
      </c>
      <c r="O873" s="9">
        <v>49</v>
      </c>
      <c r="P873" s="9"/>
      <c r="Q873" s="9">
        <v>49</v>
      </c>
      <c r="R873" s="9"/>
      <c r="S873" s="9"/>
      <c r="T873" s="9">
        <v>3</v>
      </c>
      <c r="U873" s="55"/>
      <c r="V873" s="131">
        <f t="shared" si="67"/>
        <v>0.99319727891156462</v>
      </c>
      <c r="W873" s="125">
        <v>0.99319999999999997</v>
      </c>
      <c r="X873" s="14">
        <v>0.99660000000000004</v>
      </c>
      <c r="Y873" s="9">
        <v>48</v>
      </c>
      <c r="Z873" s="9">
        <v>48</v>
      </c>
      <c r="AA873" s="9">
        <v>49</v>
      </c>
      <c r="AB873" s="9">
        <v>49</v>
      </c>
      <c r="AC873" s="9">
        <v>49</v>
      </c>
      <c r="AD873" s="9">
        <v>49</v>
      </c>
      <c r="AE873" s="9" t="s">
        <v>1604</v>
      </c>
      <c r="AF873" s="26"/>
      <c r="AG873" s="56">
        <v>24.573</v>
      </c>
      <c r="AH873" s="9">
        <v>-81.742000000000004</v>
      </c>
      <c r="AI873" s="88"/>
      <c r="AJ873" s="88"/>
      <c r="AK873" s="88"/>
      <c r="AL873" s="88"/>
      <c r="AM873" s="88"/>
      <c r="AN873" s="88"/>
      <c r="AO873" s="88"/>
      <c r="AP873" s="88"/>
      <c r="AQ873" s="88"/>
      <c r="AR873" s="88"/>
      <c r="AS873" s="88"/>
      <c r="AT873" s="88"/>
      <c r="AU873" s="88"/>
      <c r="AV873" s="88"/>
      <c r="AW873" s="88"/>
      <c r="AX873" s="88"/>
      <c r="AY873" s="88"/>
      <c r="AZ873" s="88"/>
      <c r="BA873" s="88"/>
      <c r="BB873" s="88"/>
      <c r="BC873" s="88"/>
      <c r="BD873" s="88"/>
      <c r="BE873" s="88"/>
      <c r="BF873" s="88"/>
      <c r="BG873" s="88"/>
    </row>
    <row r="874" spans="1:59" x14ac:dyDescent="0.25">
      <c r="A874" s="25">
        <v>1130</v>
      </c>
      <c r="B874" s="9" t="s">
        <v>1588</v>
      </c>
      <c r="C874" s="9" t="s">
        <v>3213</v>
      </c>
      <c r="D874" s="9" t="s">
        <v>2282</v>
      </c>
      <c r="E874" s="9" t="s">
        <v>1608</v>
      </c>
      <c r="F874" s="14" t="s">
        <v>2740</v>
      </c>
      <c r="G874" s="9" t="s">
        <v>10</v>
      </c>
      <c r="H874" s="9" t="s">
        <v>37</v>
      </c>
      <c r="I874" s="9">
        <v>1</v>
      </c>
      <c r="J874" s="9">
        <v>102</v>
      </c>
      <c r="K874" s="9">
        <f t="shared" si="64"/>
        <v>612</v>
      </c>
      <c r="L874" s="9">
        <f t="shared" si="65"/>
        <v>612</v>
      </c>
      <c r="M874" s="48">
        <v>1</v>
      </c>
      <c r="N874" s="9">
        <v>0</v>
      </c>
      <c r="O874" s="9">
        <v>102</v>
      </c>
      <c r="P874" s="9"/>
      <c r="Q874" s="9">
        <v>102</v>
      </c>
      <c r="R874" s="9"/>
      <c r="S874" s="9"/>
      <c r="T874" s="9"/>
      <c r="U874" s="55"/>
      <c r="V874" s="131">
        <f t="shared" si="67"/>
        <v>1</v>
      </c>
      <c r="W874" s="125">
        <v>0.99839999999999995</v>
      </c>
      <c r="X874" s="14">
        <v>0.99350000000000005</v>
      </c>
      <c r="Y874" s="9">
        <v>102</v>
      </c>
      <c r="Z874" s="9">
        <v>102</v>
      </c>
      <c r="AA874" s="9">
        <v>102</v>
      </c>
      <c r="AB874" s="9">
        <v>102</v>
      </c>
      <c r="AC874" s="9">
        <v>102</v>
      </c>
      <c r="AD874" s="9">
        <v>102</v>
      </c>
      <c r="AE874" s="9" t="s">
        <v>317</v>
      </c>
      <c r="AF874" s="26"/>
      <c r="AG874" s="56">
        <v>24.5686</v>
      </c>
      <c r="AH874" s="9">
        <v>-81.7393</v>
      </c>
      <c r="AI874" s="88"/>
      <c r="AJ874" s="88"/>
      <c r="AK874" s="88"/>
      <c r="AL874" s="88"/>
      <c r="AM874" s="88"/>
      <c r="AN874" s="88"/>
      <c r="AO874" s="88"/>
      <c r="AP874" s="88"/>
      <c r="AQ874" s="88"/>
      <c r="AR874" s="88"/>
      <c r="AS874" s="88"/>
      <c r="AT874" s="88"/>
      <c r="AU874" s="88"/>
      <c r="AV874" s="88"/>
      <c r="AW874" s="88"/>
      <c r="AX874" s="88"/>
      <c r="AY874" s="88"/>
      <c r="AZ874" s="88"/>
      <c r="BA874" s="88"/>
      <c r="BB874" s="88"/>
      <c r="BC874" s="88"/>
      <c r="BD874" s="88"/>
      <c r="BE874" s="88"/>
      <c r="BF874" s="88"/>
      <c r="BG874" s="88"/>
    </row>
    <row r="875" spans="1:59" x14ac:dyDescent="0.25">
      <c r="A875" s="25">
        <v>2230</v>
      </c>
      <c r="B875" s="9" t="s">
        <v>1588</v>
      </c>
      <c r="C875" s="9" t="s">
        <v>3213</v>
      </c>
      <c r="D875" s="9" t="s">
        <v>2282</v>
      </c>
      <c r="E875" s="9" t="s">
        <v>1610</v>
      </c>
      <c r="F875" s="14" t="s">
        <v>3048</v>
      </c>
      <c r="G875" s="9" t="s">
        <v>10</v>
      </c>
      <c r="H875" s="9" t="s">
        <v>37</v>
      </c>
      <c r="I875" s="9">
        <v>1</v>
      </c>
      <c r="J875" s="9">
        <v>50</v>
      </c>
      <c r="K875" s="9">
        <f t="shared" si="64"/>
        <v>300</v>
      </c>
      <c r="L875" s="9">
        <f t="shared" si="65"/>
        <v>297</v>
      </c>
      <c r="M875" s="48">
        <v>0.99</v>
      </c>
      <c r="N875" s="9">
        <v>0</v>
      </c>
      <c r="O875" s="9">
        <v>50</v>
      </c>
      <c r="P875" s="9"/>
      <c r="Q875" s="9">
        <v>50</v>
      </c>
      <c r="R875" s="9"/>
      <c r="S875" s="9"/>
      <c r="T875" s="9">
        <v>5</v>
      </c>
      <c r="U875" s="55"/>
      <c r="V875" s="131">
        <f t="shared" si="67"/>
        <v>0.99</v>
      </c>
      <c r="W875" s="125">
        <v>0.99</v>
      </c>
      <c r="X875" s="14">
        <v>0.98670000000000002</v>
      </c>
      <c r="Y875" s="9">
        <v>49</v>
      </c>
      <c r="Z875" s="9">
        <v>48</v>
      </c>
      <c r="AA875" s="9">
        <v>50</v>
      </c>
      <c r="AB875" s="9">
        <v>50</v>
      </c>
      <c r="AC875" s="9">
        <v>50</v>
      </c>
      <c r="AD875" s="9">
        <v>50</v>
      </c>
      <c r="AE875" s="9" t="s">
        <v>1612</v>
      </c>
      <c r="AF875" s="26"/>
      <c r="AG875" s="56">
        <v>24.564833</v>
      </c>
      <c r="AH875" s="9">
        <v>-81.760917000000006</v>
      </c>
      <c r="AI875" s="88"/>
      <c r="AJ875" s="88"/>
      <c r="AK875" s="88"/>
      <c r="AL875" s="88"/>
      <c r="AM875" s="88"/>
      <c r="AN875" s="88"/>
      <c r="AO875" s="88"/>
      <c r="AP875" s="88"/>
      <c r="AQ875" s="88"/>
      <c r="AR875" s="88"/>
      <c r="AS875" s="88"/>
      <c r="AT875" s="88"/>
      <c r="AU875" s="88"/>
      <c r="AV875" s="88"/>
      <c r="AW875" s="88"/>
      <c r="AX875" s="88"/>
      <c r="AY875" s="88"/>
      <c r="AZ875" s="88"/>
      <c r="BA875" s="88"/>
      <c r="BB875" s="88"/>
      <c r="BC875" s="88"/>
      <c r="BD875" s="88"/>
      <c r="BE875" s="88"/>
      <c r="BF875" s="88"/>
      <c r="BG875" s="88"/>
    </row>
    <row r="876" spans="1:59" x14ac:dyDescent="0.25">
      <c r="A876" s="25">
        <v>1845</v>
      </c>
      <c r="B876" s="9" t="s">
        <v>1588</v>
      </c>
      <c r="C876" s="9" t="s">
        <v>3213</v>
      </c>
      <c r="D876" s="9" t="s">
        <v>2282</v>
      </c>
      <c r="E876" s="9" t="s">
        <v>1615</v>
      </c>
      <c r="F876" s="14" t="s">
        <v>2753</v>
      </c>
      <c r="G876" s="9" t="s">
        <v>10</v>
      </c>
      <c r="H876" s="9" t="s">
        <v>37</v>
      </c>
      <c r="I876" s="9">
        <v>1</v>
      </c>
      <c r="J876" s="9">
        <v>56</v>
      </c>
      <c r="K876" s="9">
        <f t="shared" si="64"/>
        <v>336</v>
      </c>
      <c r="L876" s="9">
        <f t="shared" si="65"/>
        <v>333</v>
      </c>
      <c r="M876" s="48">
        <v>0.9910714285714286</v>
      </c>
      <c r="N876" s="9">
        <v>0</v>
      </c>
      <c r="O876" s="9">
        <v>56</v>
      </c>
      <c r="P876" s="9"/>
      <c r="Q876" s="9">
        <v>56</v>
      </c>
      <c r="R876" s="9"/>
      <c r="S876" s="9"/>
      <c r="T876" s="9"/>
      <c r="U876" s="55"/>
      <c r="V876" s="131">
        <f t="shared" si="67"/>
        <v>0.9910714285714286</v>
      </c>
      <c r="W876" s="125">
        <v>0.99109999999999998</v>
      </c>
      <c r="X876" s="14">
        <v>1</v>
      </c>
      <c r="Y876" s="9">
        <v>55</v>
      </c>
      <c r="Z876" s="9">
        <v>54</v>
      </c>
      <c r="AA876" s="9">
        <v>56</v>
      </c>
      <c r="AB876" s="9">
        <v>56</v>
      </c>
      <c r="AC876" s="9">
        <v>56</v>
      </c>
      <c r="AD876" s="9">
        <v>56</v>
      </c>
      <c r="AE876" s="9" t="s">
        <v>1616</v>
      </c>
      <c r="AF876" s="26"/>
      <c r="AG876" s="56">
        <v>24.7165</v>
      </c>
      <c r="AH876" s="9">
        <v>-81.0642</v>
      </c>
      <c r="AI876" s="88"/>
      <c r="AJ876" s="88"/>
      <c r="AK876" s="88"/>
      <c r="AL876" s="88"/>
      <c r="AM876" s="88"/>
      <c r="AN876" s="88"/>
      <c r="AO876" s="88"/>
      <c r="AP876" s="88"/>
      <c r="AQ876" s="88"/>
      <c r="AR876" s="88"/>
      <c r="AS876" s="88"/>
      <c r="AT876" s="88"/>
      <c r="AU876" s="88"/>
      <c r="AV876" s="88"/>
      <c r="AW876" s="88"/>
      <c r="AX876" s="88"/>
      <c r="AY876" s="88"/>
      <c r="AZ876" s="88"/>
      <c r="BA876" s="88"/>
      <c r="BB876" s="88"/>
      <c r="BC876" s="88"/>
      <c r="BD876" s="88"/>
      <c r="BE876" s="88"/>
      <c r="BF876" s="88"/>
      <c r="BG876" s="88"/>
    </row>
    <row r="877" spans="1:59" x14ac:dyDescent="0.25">
      <c r="A877" s="25">
        <v>2028</v>
      </c>
      <c r="B877" s="9" t="s">
        <v>1588</v>
      </c>
      <c r="C877" s="9" t="s">
        <v>3213</v>
      </c>
      <c r="D877" s="9" t="s">
        <v>2282</v>
      </c>
      <c r="E877" s="9" t="s">
        <v>1617</v>
      </c>
      <c r="F877" s="14" t="s">
        <v>2840</v>
      </c>
      <c r="G877" s="9" t="s">
        <v>10</v>
      </c>
      <c r="H877" s="9" t="s">
        <v>37</v>
      </c>
      <c r="I877" s="9">
        <v>1</v>
      </c>
      <c r="J877" s="9">
        <v>28</v>
      </c>
      <c r="K877" s="9">
        <f t="shared" si="64"/>
        <v>168</v>
      </c>
      <c r="L877" s="9">
        <f t="shared" si="65"/>
        <v>164</v>
      </c>
      <c r="M877" s="48">
        <v>0.97619047619047616</v>
      </c>
      <c r="N877" s="9">
        <v>0</v>
      </c>
      <c r="O877" s="9">
        <v>28</v>
      </c>
      <c r="P877" s="9"/>
      <c r="Q877" s="9">
        <v>28</v>
      </c>
      <c r="R877" s="9"/>
      <c r="S877" s="9"/>
      <c r="T877" s="9"/>
      <c r="U877" s="55"/>
      <c r="V877" s="131">
        <f t="shared" si="67"/>
        <v>0.97619047619047616</v>
      </c>
      <c r="W877" s="125">
        <v>1</v>
      </c>
      <c r="X877" s="14">
        <v>0.99399999999999999</v>
      </c>
      <c r="Y877" s="9">
        <v>27</v>
      </c>
      <c r="Z877" s="9">
        <v>26</v>
      </c>
      <c r="AA877" s="9">
        <v>27</v>
      </c>
      <c r="AB877" s="9">
        <v>28</v>
      </c>
      <c r="AC877" s="9">
        <v>28</v>
      </c>
      <c r="AD877" s="9">
        <v>28</v>
      </c>
      <c r="AE877" s="9" t="s">
        <v>1616</v>
      </c>
      <c r="AF877" s="26"/>
      <c r="AG877" s="56">
        <v>24.717306000000001</v>
      </c>
      <c r="AH877" s="9">
        <v>-81.063500000000005</v>
      </c>
      <c r="AI877" s="88"/>
      <c r="AJ877" s="88"/>
      <c r="AK877" s="88"/>
      <c r="AL877" s="88"/>
      <c r="AM877" s="88"/>
      <c r="AN877" s="88"/>
      <c r="AO877" s="88"/>
      <c r="AP877" s="88"/>
      <c r="AQ877" s="88"/>
      <c r="AR877" s="88"/>
      <c r="AS877" s="88"/>
      <c r="AT877" s="88"/>
      <c r="AU877" s="88"/>
      <c r="AV877" s="88"/>
      <c r="AW877" s="88"/>
      <c r="AX877" s="88"/>
      <c r="AY877" s="88"/>
      <c r="AZ877" s="88"/>
      <c r="BA877" s="88"/>
      <c r="BB877" s="88"/>
      <c r="BC877" s="88"/>
      <c r="BD877" s="88"/>
      <c r="BE877" s="88"/>
      <c r="BF877" s="88"/>
      <c r="BG877" s="88"/>
    </row>
    <row r="878" spans="1:59" x14ac:dyDescent="0.25">
      <c r="A878" s="25">
        <v>871</v>
      </c>
      <c r="B878" s="9" t="s">
        <v>1588</v>
      </c>
      <c r="C878" s="9" t="s">
        <v>3213</v>
      </c>
      <c r="D878" s="9" t="s">
        <v>2282</v>
      </c>
      <c r="E878" s="9" t="s">
        <v>1619</v>
      </c>
      <c r="F878" s="14" t="s">
        <v>2992</v>
      </c>
      <c r="G878" s="9" t="s">
        <v>10</v>
      </c>
      <c r="H878" s="9" t="s">
        <v>37</v>
      </c>
      <c r="I878" s="9">
        <v>1</v>
      </c>
      <c r="J878" s="9">
        <v>66</v>
      </c>
      <c r="K878" s="9">
        <f t="shared" si="64"/>
        <v>396</v>
      </c>
      <c r="L878" s="9">
        <f t="shared" si="65"/>
        <v>390</v>
      </c>
      <c r="M878" s="48">
        <v>0.98484848484848486</v>
      </c>
      <c r="N878" s="9">
        <v>0</v>
      </c>
      <c r="O878" s="9">
        <v>66</v>
      </c>
      <c r="P878" s="9"/>
      <c r="Q878" s="9">
        <v>66</v>
      </c>
      <c r="R878" s="9"/>
      <c r="S878" s="9"/>
      <c r="T878" s="9"/>
      <c r="U878" s="55"/>
      <c r="V878" s="131">
        <f t="shared" si="67"/>
        <v>0.98484848484848486</v>
      </c>
      <c r="W878" s="125">
        <v>0.98740000000000006</v>
      </c>
      <c r="X878" s="14">
        <v>0.99490000000000001</v>
      </c>
      <c r="Y878" s="9">
        <v>65</v>
      </c>
      <c r="Z878" s="9">
        <v>66</v>
      </c>
      <c r="AA878" s="9">
        <v>66</v>
      </c>
      <c r="AB878" s="9">
        <v>64</v>
      </c>
      <c r="AC878" s="9">
        <v>64</v>
      </c>
      <c r="AD878" s="9">
        <v>65</v>
      </c>
      <c r="AE878" s="9" t="s">
        <v>831</v>
      </c>
      <c r="AF878" s="26"/>
      <c r="AG878" s="56">
        <v>25.148299999999999</v>
      </c>
      <c r="AH878" s="9">
        <v>-80.391499999999994</v>
      </c>
      <c r="AI878" s="88"/>
      <c r="AJ878" s="88"/>
      <c r="AK878" s="88"/>
      <c r="AL878" s="88"/>
      <c r="AM878" s="88"/>
      <c r="AN878" s="88"/>
      <c r="AO878" s="88"/>
      <c r="AP878" s="88"/>
      <c r="AQ878" s="88"/>
      <c r="AR878" s="88"/>
      <c r="AS878" s="88"/>
      <c r="AT878" s="88"/>
      <c r="AU878" s="88"/>
      <c r="AV878" s="88"/>
      <c r="AW878" s="88"/>
      <c r="AX878" s="88"/>
      <c r="AY878" s="88"/>
      <c r="AZ878" s="88"/>
      <c r="BA878" s="88"/>
      <c r="BB878" s="88"/>
      <c r="BC878" s="88"/>
      <c r="BD878" s="88"/>
      <c r="BE878" s="88"/>
      <c r="BF878" s="88"/>
      <c r="BG878" s="88"/>
    </row>
    <row r="879" spans="1:59" x14ac:dyDescent="0.25">
      <c r="A879" s="25">
        <v>2547</v>
      </c>
      <c r="B879" s="9" t="s">
        <v>1588</v>
      </c>
      <c r="C879" s="9" t="s">
        <v>3213</v>
      </c>
      <c r="D879" s="9" t="s">
        <v>2282</v>
      </c>
      <c r="E879" s="9" t="s">
        <v>1621</v>
      </c>
      <c r="F879" s="14" t="s">
        <v>2645</v>
      </c>
      <c r="G879" s="9" t="s">
        <v>10</v>
      </c>
      <c r="H879" s="9" t="s">
        <v>37</v>
      </c>
      <c r="I879" s="9">
        <v>1</v>
      </c>
      <c r="J879" s="9">
        <v>36</v>
      </c>
      <c r="K879" s="9">
        <f t="shared" si="64"/>
        <v>216</v>
      </c>
      <c r="L879" s="9">
        <f t="shared" si="65"/>
        <v>216</v>
      </c>
      <c r="M879" s="48">
        <v>1</v>
      </c>
      <c r="N879" s="9">
        <v>0</v>
      </c>
      <c r="O879" s="9">
        <v>36</v>
      </c>
      <c r="P879" s="9"/>
      <c r="Q879" s="9">
        <v>36</v>
      </c>
      <c r="R879" s="9"/>
      <c r="S879" s="9"/>
      <c r="T879" s="9">
        <v>2</v>
      </c>
      <c r="U879" s="55"/>
      <c r="V879" s="131">
        <f t="shared" si="67"/>
        <v>1</v>
      </c>
      <c r="W879" s="125">
        <v>1</v>
      </c>
      <c r="X879" s="14">
        <v>0.97689999999999999</v>
      </c>
      <c r="Y879" s="9">
        <v>36</v>
      </c>
      <c r="Z879" s="9">
        <v>36</v>
      </c>
      <c r="AA879" s="9">
        <v>36</v>
      </c>
      <c r="AB879" s="9">
        <v>36</v>
      </c>
      <c r="AC879" s="9">
        <v>36</v>
      </c>
      <c r="AD879" s="9">
        <v>36</v>
      </c>
      <c r="AE879" s="9" t="s">
        <v>1596</v>
      </c>
      <c r="AF879" s="26"/>
      <c r="AG879" s="56">
        <v>24.909749999999999</v>
      </c>
      <c r="AH879" s="9">
        <v>-80.643277777777797</v>
      </c>
      <c r="AI879" s="88"/>
      <c r="AJ879" s="88"/>
      <c r="AK879" s="88"/>
      <c r="AL879" s="88"/>
      <c r="AM879" s="88"/>
      <c r="AN879" s="88"/>
      <c r="AO879" s="88"/>
      <c r="AP879" s="88"/>
      <c r="AQ879" s="88"/>
      <c r="AR879" s="88"/>
      <c r="AS879" s="88"/>
      <c r="AT879" s="88"/>
      <c r="AU879" s="88"/>
      <c r="AV879" s="88"/>
      <c r="AW879" s="88"/>
      <c r="AX879" s="88"/>
      <c r="AY879" s="88"/>
      <c r="AZ879" s="88"/>
      <c r="BA879" s="88"/>
      <c r="BB879" s="88"/>
      <c r="BC879" s="88"/>
      <c r="BD879" s="88"/>
      <c r="BE879" s="88"/>
      <c r="BF879" s="88"/>
      <c r="BG879" s="88"/>
    </row>
    <row r="880" spans="1:59" x14ac:dyDescent="0.25">
      <c r="A880" s="25">
        <v>2864</v>
      </c>
      <c r="B880" s="9" t="s">
        <v>1588</v>
      </c>
      <c r="C880" s="9" t="s">
        <v>3217</v>
      </c>
      <c r="D880" s="9" t="s">
        <v>2283</v>
      </c>
      <c r="E880" s="9" t="s">
        <v>1597</v>
      </c>
      <c r="F880" s="14" t="s">
        <v>2738</v>
      </c>
      <c r="G880" s="9" t="s">
        <v>10</v>
      </c>
      <c r="H880" s="9" t="s">
        <v>42</v>
      </c>
      <c r="I880" s="9">
        <v>1</v>
      </c>
      <c r="J880" s="9">
        <v>42</v>
      </c>
      <c r="K880" s="9">
        <f t="shared" si="64"/>
        <v>0</v>
      </c>
      <c r="L880" s="9">
        <f t="shared" si="65"/>
        <v>0</v>
      </c>
      <c r="M880" s="42">
        <v>0</v>
      </c>
      <c r="N880" s="9">
        <v>0</v>
      </c>
      <c r="O880" s="9">
        <v>42</v>
      </c>
      <c r="P880" s="9"/>
      <c r="Q880" s="9">
        <v>42</v>
      </c>
      <c r="R880" s="9"/>
      <c r="S880" s="9"/>
      <c r="T880" s="9">
        <v>3</v>
      </c>
      <c r="U880" s="55"/>
      <c r="V880" s="131"/>
      <c r="W880" s="125"/>
      <c r="X880" s="14"/>
      <c r="Y880" s="9"/>
      <c r="Z880" s="9"/>
      <c r="AA880" s="9"/>
      <c r="AB880" s="9"/>
      <c r="AC880" s="9"/>
      <c r="AD880" s="9"/>
      <c r="AE880" s="9"/>
      <c r="AF880" s="26"/>
      <c r="AG880" s="56">
        <v>24.718257999999999</v>
      </c>
      <c r="AH880" s="9">
        <v>-81.061869000000002</v>
      </c>
      <c r="AI880" s="88"/>
      <c r="AJ880" s="88"/>
      <c r="AK880" s="88"/>
      <c r="AL880" s="88"/>
      <c r="AM880" s="88"/>
      <c r="AN880" s="88"/>
      <c r="AO880" s="88"/>
      <c r="AP880" s="88"/>
      <c r="AQ880" s="88"/>
      <c r="AR880" s="88"/>
      <c r="AS880" s="88"/>
      <c r="AT880" s="88"/>
      <c r="AU880" s="88"/>
      <c r="AV880" s="88"/>
      <c r="AW880" s="88"/>
      <c r="AX880" s="88"/>
      <c r="AY880" s="88"/>
      <c r="AZ880" s="88"/>
      <c r="BA880" s="88"/>
      <c r="BB880" s="88"/>
      <c r="BC880" s="88"/>
      <c r="BD880" s="88"/>
      <c r="BE880" s="88"/>
      <c r="BF880" s="88"/>
      <c r="BG880" s="88"/>
    </row>
    <row r="881" spans="1:59" x14ac:dyDescent="0.25">
      <c r="A881" s="25">
        <v>2937</v>
      </c>
      <c r="B881" s="9" t="s">
        <v>1588</v>
      </c>
      <c r="C881" s="9" t="s">
        <v>3217</v>
      </c>
      <c r="D881" s="9" t="s">
        <v>2283</v>
      </c>
      <c r="E881" s="9" t="s">
        <v>1613</v>
      </c>
      <c r="F881" s="14" t="s">
        <v>2841</v>
      </c>
      <c r="G881" s="9" t="s">
        <v>10</v>
      </c>
      <c r="H881" s="9" t="s">
        <v>42</v>
      </c>
      <c r="I881" s="9">
        <v>1</v>
      </c>
      <c r="J881" s="9">
        <v>96</v>
      </c>
      <c r="K881" s="9">
        <f t="shared" si="64"/>
        <v>0</v>
      </c>
      <c r="L881" s="9">
        <f t="shared" si="65"/>
        <v>0</v>
      </c>
      <c r="M881" s="42">
        <v>0</v>
      </c>
      <c r="N881" s="9"/>
      <c r="O881" s="9">
        <v>96</v>
      </c>
      <c r="P881" s="9"/>
      <c r="Q881" s="9">
        <v>96</v>
      </c>
      <c r="R881" s="9"/>
      <c r="S881" s="9"/>
      <c r="T881" s="9"/>
      <c r="U881" s="55"/>
      <c r="V881" s="131"/>
      <c r="W881" s="125"/>
      <c r="X881" s="14"/>
      <c r="Y881" s="9"/>
      <c r="Z881" s="9"/>
      <c r="AA881" s="9"/>
      <c r="AB881" s="9"/>
      <c r="AC881" s="9"/>
      <c r="AD881" s="9"/>
      <c r="AE881" s="9"/>
      <c r="AF881" s="26"/>
      <c r="AG881" s="56">
        <v>24.597975000000002</v>
      </c>
      <c r="AH881" s="9">
        <v>-81.670208000000002</v>
      </c>
      <c r="AI881" s="88"/>
      <c r="AJ881" s="88"/>
      <c r="AK881" s="88"/>
      <c r="AL881" s="88"/>
      <c r="AM881" s="88"/>
      <c r="AN881" s="88"/>
      <c r="AO881" s="88"/>
      <c r="AP881" s="88"/>
      <c r="AQ881" s="88"/>
      <c r="AR881" s="88"/>
      <c r="AS881" s="88"/>
      <c r="AT881" s="88"/>
      <c r="AU881" s="88"/>
      <c r="AV881" s="88"/>
      <c r="AW881" s="88"/>
      <c r="AX881" s="88"/>
      <c r="AY881" s="88"/>
      <c r="AZ881" s="88"/>
      <c r="BA881" s="88"/>
      <c r="BB881" s="88"/>
      <c r="BC881" s="88"/>
      <c r="BD881" s="88"/>
      <c r="BE881" s="88"/>
      <c r="BF881" s="88"/>
      <c r="BG881" s="88"/>
    </row>
    <row r="882" spans="1:59" x14ac:dyDescent="0.25">
      <c r="A882" s="25">
        <v>239</v>
      </c>
      <c r="B882" s="9" t="s">
        <v>1588</v>
      </c>
      <c r="C882" s="9" t="s">
        <v>3214</v>
      </c>
      <c r="D882" s="9" t="s">
        <v>2284</v>
      </c>
      <c r="E882" s="9" t="s">
        <v>1599</v>
      </c>
      <c r="F882" s="14" t="s">
        <v>2842</v>
      </c>
      <c r="G882" s="9" t="s">
        <v>99</v>
      </c>
      <c r="H882" s="9" t="s">
        <v>37</v>
      </c>
      <c r="I882" s="9">
        <v>1</v>
      </c>
      <c r="J882" s="9">
        <v>52</v>
      </c>
      <c r="K882" s="9">
        <f t="shared" si="64"/>
        <v>312</v>
      </c>
      <c r="L882" s="9">
        <f t="shared" si="65"/>
        <v>305</v>
      </c>
      <c r="M882" s="48">
        <v>0.97756410256410253</v>
      </c>
      <c r="N882" s="9">
        <v>35</v>
      </c>
      <c r="O882" s="9">
        <v>17</v>
      </c>
      <c r="P882" s="9"/>
      <c r="Q882" s="9">
        <v>17</v>
      </c>
      <c r="R882" s="9"/>
      <c r="S882" s="9"/>
      <c r="T882" s="9"/>
      <c r="U882" s="55"/>
      <c r="V882" s="131">
        <f t="shared" ref="V882:V900" si="68">(Y882+Z882+AA882+AB882+AC882+AD882)/(J882*COUNTA(Y882,Z882,AA882,AB882,AC882,AD882))</f>
        <v>0.97756410256410253</v>
      </c>
      <c r="W882" s="125">
        <v>0.97119999999999995</v>
      </c>
      <c r="X882" s="14">
        <v>0.9</v>
      </c>
      <c r="Y882" s="9">
        <v>52</v>
      </c>
      <c r="Z882" s="9">
        <v>51</v>
      </c>
      <c r="AA882" s="9">
        <v>51</v>
      </c>
      <c r="AB882" s="9">
        <v>50</v>
      </c>
      <c r="AC882" s="9">
        <v>51</v>
      </c>
      <c r="AD882" s="9">
        <v>50</v>
      </c>
      <c r="AE882" s="9" t="s">
        <v>1019</v>
      </c>
      <c r="AF882" s="26"/>
      <c r="AG882" s="56">
        <v>24.550699999999999</v>
      </c>
      <c r="AH882" s="9">
        <v>-81.804000000000002</v>
      </c>
      <c r="AI882" s="88"/>
      <c r="AJ882" s="88"/>
      <c r="AK882" s="88"/>
      <c r="AL882" s="88"/>
      <c r="AM882" s="88"/>
      <c r="AN882" s="88"/>
      <c r="AO882" s="88"/>
      <c r="AP882" s="88"/>
      <c r="AQ882" s="88"/>
      <c r="AR882" s="88"/>
      <c r="AS882" s="88"/>
      <c r="AT882" s="88"/>
      <c r="AU882" s="88"/>
      <c r="AV882" s="88"/>
      <c r="AW882" s="88"/>
      <c r="AX882" s="88"/>
      <c r="AY882" s="88"/>
      <c r="AZ882" s="88"/>
      <c r="BA882" s="88"/>
      <c r="BB882" s="88"/>
      <c r="BC882" s="88"/>
      <c r="BD882" s="88"/>
      <c r="BE882" s="88"/>
      <c r="BF882" s="88"/>
      <c r="BG882" s="88"/>
    </row>
    <row r="883" spans="1:59" x14ac:dyDescent="0.25">
      <c r="A883" s="25">
        <v>249</v>
      </c>
      <c r="B883" s="9" t="s">
        <v>1588</v>
      </c>
      <c r="C883" s="9" t="s">
        <v>3214</v>
      </c>
      <c r="D883" s="9" t="s">
        <v>2284</v>
      </c>
      <c r="E883" s="9" t="s">
        <v>1601</v>
      </c>
      <c r="F883" s="14" t="s">
        <v>3022</v>
      </c>
      <c r="G883" s="9" t="s">
        <v>99</v>
      </c>
      <c r="H883" s="9" t="s">
        <v>37</v>
      </c>
      <c r="I883" s="9">
        <v>1</v>
      </c>
      <c r="J883" s="9">
        <v>130</v>
      </c>
      <c r="K883" s="9">
        <f t="shared" si="64"/>
        <v>650</v>
      </c>
      <c r="L883" s="9">
        <f t="shared" si="65"/>
        <v>641</v>
      </c>
      <c r="M883" s="48">
        <v>0.98615384615384616</v>
      </c>
      <c r="N883" s="9">
        <v>104</v>
      </c>
      <c r="O883" s="9">
        <v>130</v>
      </c>
      <c r="P883" s="9"/>
      <c r="Q883" s="9">
        <v>130</v>
      </c>
      <c r="R883" s="9"/>
      <c r="S883" s="9"/>
      <c r="T883" s="9"/>
      <c r="U883" s="55"/>
      <c r="V883" s="131">
        <f t="shared" si="68"/>
        <v>0.98615384615384616</v>
      </c>
      <c r="W883" s="125">
        <v>0.97689999999999999</v>
      </c>
      <c r="X883" s="14">
        <v>0.97440000000000004</v>
      </c>
      <c r="Y883" s="9">
        <v>127</v>
      </c>
      <c r="Z883" s="9">
        <v>127</v>
      </c>
      <c r="AA883" s="9">
        <v>129</v>
      </c>
      <c r="AB883" s="9">
        <v>129</v>
      </c>
      <c r="AC883" s="9">
        <v>129</v>
      </c>
      <c r="AD883" s="9"/>
      <c r="AE883" s="9" t="s">
        <v>1602</v>
      </c>
      <c r="AF883" s="26">
        <v>130</v>
      </c>
      <c r="AG883" s="56">
        <v>24.710799999999999</v>
      </c>
      <c r="AH883" s="9">
        <v>-81.074399999999997</v>
      </c>
      <c r="AI883" s="88"/>
      <c r="AJ883" s="88"/>
      <c r="AK883" s="88"/>
      <c r="AL883" s="88"/>
      <c r="AM883" s="88"/>
      <c r="AN883" s="88"/>
      <c r="AO883" s="88"/>
      <c r="AP883" s="88"/>
      <c r="AQ883" s="88"/>
      <c r="AR883" s="88"/>
      <c r="AS883" s="88"/>
      <c r="AT883" s="88"/>
      <c r="AU883" s="88"/>
      <c r="AV883" s="88"/>
      <c r="AW883" s="88"/>
      <c r="AX883" s="88"/>
      <c r="AY883" s="88"/>
      <c r="AZ883" s="88"/>
      <c r="BA883" s="88"/>
      <c r="BB883" s="88"/>
      <c r="BC883" s="88"/>
      <c r="BD883" s="88"/>
      <c r="BE883" s="88"/>
      <c r="BF883" s="88"/>
      <c r="BG883" s="88"/>
    </row>
    <row r="884" spans="1:59" x14ac:dyDescent="0.25">
      <c r="A884" s="25">
        <v>877</v>
      </c>
      <c r="B884" s="9" t="s">
        <v>1588</v>
      </c>
      <c r="C884" s="9" t="s">
        <v>3214</v>
      </c>
      <c r="D884" s="9" t="s">
        <v>2284</v>
      </c>
      <c r="E884" s="9" t="s">
        <v>1620</v>
      </c>
      <c r="F884" s="14" t="s">
        <v>3022</v>
      </c>
      <c r="G884" s="9" t="s">
        <v>99</v>
      </c>
      <c r="H884" s="9" t="s">
        <v>37</v>
      </c>
      <c r="I884" s="9">
        <v>1</v>
      </c>
      <c r="J884" s="9">
        <v>23</v>
      </c>
      <c r="K884" s="9">
        <f t="shared" si="64"/>
        <v>138</v>
      </c>
      <c r="L884" s="9">
        <f t="shared" si="65"/>
        <v>138</v>
      </c>
      <c r="M884" s="48">
        <v>1</v>
      </c>
      <c r="N884" s="9">
        <v>18</v>
      </c>
      <c r="O884" s="9">
        <v>22</v>
      </c>
      <c r="P884" s="9"/>
      <c r="Q884" s="9">
        <v>22</v>
      </c>
      <c r="R884" s="9"/>
      <c r="S884" s="9"/>
      <c r="T884" s="9"/>
      <c r="U884" s="55"/>
      <c r="V884" s="131">
        <f t="shared" si="68"/>
        <v>1</v>
      </c>
      <c r="W884" s="125">
        <v>0.97099999999999997</v>
      </c>
      <c r="X884" s="14">
        <v>0.99280000000000002</v>
      </c>
      <c r="Y884" s="9">
        <v>23</v>
      </c>
      <c r="Z884" s="9">
        <v>23</v>
      </c>
      <c r="AA884" s="9">
        <v>23</v>
      </c>
      <c r="AB884" s="9">
        <v>23</v>
      </c>
      <c r="AC884" s="9">
        <v>23</v>
      </c>
      <c r="AD884" s="9">
        <v>23</v>
      </c>
      <c r="AE884" s="9" t="s">
        <v>1602</v>
      </c>
      <c r="AF884" s="26"/>
      <c r="AG884" s="56">
        <v>24.714700000000001</v>
      </c>
      <c r="AH884" s="9">
        <v>-81.087599999999995</v>
      </c>
      <c r="AI884" s="88"/>
      <c r="AJ884" s="88"/>
      <c r="AK884" s="88"/>
      <c r="AL884" s="88"/>
      <c r="AM884" s="88"/>
      <c r="AN884" s="88"/>
      <c r="AO884" s="88"/>
      <c r="AP884" s="88"/>
      <c r="AQ884" s="88"/>
      <c r="AR884" s="88"/>
      <c r="AS884" s="88"/>
      <c r="AT884" s="88"/>
      <c r="AU884" s="88"/>
      <c r="AV884" s="88"/>
      <c r="AW884" s="88"/>
      <c r="AX884" s="88"/>
      <c r="AY884" s="88"/>
      <c r="AZ884" s="88"/>
      <c r="BA884" s="88"/>
      <c r="BB884" s="88"/>
      <c r="BC884" s="88"/>
      <c r="BD884" s="88"/>
      <c r="BE884" s="88"/>
      <c r="BF884" s="88"/>
      <c r="BG884" s="88"/>
    </row>
    <row r="885" spans="1:59" x14ac:dyDescent="0.25">
      <c r="A885" s="25">
        <v>51</v>
      </c>
      <c r="B885" s="9" t="s">
        <v>1588</v>
      </c>
      <c r="C885" s="9" t="s">
        <v>3215</v>
      </c>
      <c r="D885" s="9" t="s">
        <v>2288</v>
      </c>
      <c r="E885" s="9" t="s">
        <v>1591</v>
      </c>
      <c r="F885" s="14" t="s">
        <v>2843</v>
      </c>
      <c r="G885" s="9" t="s">
        <v>499</v>
      </c>
      <c r="H885" s="9" t="s">
        <v>37</v>
      </c>
      <c r="I885" s="9">
        <v>1</v>
      </c>
      <c r="J885" s="9">
        <v>14</v>
      </c>
      <c r="K885" s="9">
        <f t="shared" si="64"/>
        <v>84</v>
      </c>
      <c r="L885" s="9">
        <f t="shared" si="65"/>
        <v>82</v>
      </c>
      <c r="M885" s="48">
        <v>0.97619047619047616</v>
      </c>
      <c r="N885" s="9">
        <v>0</v>
      </c>
      <c r="O885" s="9">
        <v>14</v>
      </c>
      <c r="P885" s="9"/>
      <c r="Q885" s="9"/>
      <c r="R885" s="9">
        <v>14</v>
      </c>
      <c r="S885" s="9"/>
      <c r="T885" s="9"/>
      <c r="U885" s="55"/>
      <c r="V885" s="131">
        <f t="shared" si="68"/>
        <v>0.97619047619047616</v>
      </c>
      <c r="W885" s="125">
        <v>0.97619999999999996</v>
      </c>
      <c r="X885" s="14">
        <v>1</v>
      </c>
      <c r="Y885" s="9">
        <v>14</v>
      </c>
      <c r="Z885" s="9">
        <v>12</v>
      </c>
      <c r="AA885" s="9">
        <v>14</v>
      </c>
      <c r="AB885" s="9">
        <v>14</v>
      </c>
      <c r="AC885" s="9">
        <v>14</v>
      </c>
      <c r="AD885" s="9">
        <v>14</v>
      </c>
      <c r="AE885" s="9" t="s">
        <v>454</v>
      </c>
      <c r="AF885" s="26"/>
      <c r="AG885" s="56">
        <v>24.669833000000001</v>
      </c>
      <c r="AH885" s="9">
        <v>-81.349553999999998</v>
      </c>
      <c r="AI885" s="88"/>
      <c r="AJ885" s="88"/>
      <c r="AK885" s="88"/>
      <c r="AL885" s="88"/>
      <c r="AM885" s="88"/>
      <c r="AN885" s="88"/>
      <c r="AO885" s="88"/>
      <c r="AP885" s="88"/>
      <c r="AQ885" s="88"/>
      <c r="AR885" s="88"/>
      <c r="AS885" s="88"/>
      <c r="AT885" s="88"/>
      <c r="AU885" s="88"/>
      <c r="AV885" s="88"/>
      <c r="AW885" s="88"/>
      <c r="AX885" s="88"/>
      <c r="AY885" s="88"/>
      <c r="AZ885" s="88"/>
      <c r="BA885" s="88"/>
      <c r="BB885" s="88"/>
      <c r="BC885" s="88"/>
      <c r="BD885" s="88"/>
      <c r="BE885" s="88"/>
      <c r="BF885" s="88"/>
      <c r="BG885" s="88"/>
    </row>
    <row r="886" spans="1:59" ht="13.8" thickBot="1" x14ac:dyDescent="0.3">
      <c r="A886" s="40">
        <v>507</v>
      </c>
      <c r="B886" s="34" t="s">
        <v>1588</v>
      </c>
      <c r="C886" s="9" t="s">
        <v>3215</v>
      </c>
      <c r="D886" s="9" t="s">
        <v>2288</v>
      </c>
      <c r="E886" s="34" t="s">
        <v>1606</v>
      </c>
      <c r="F886" s="17" t="s">
        <v>2844</v>
      </c>
      <c r="G886" s="34" t="s">
        <v>499</v>
      </c>
      <c r="H886" s="34" t="s">
        <v>37</v>
      </c>
      <c r="I886" s="34">
        <v>1</v>
      </c>
      <c r="J886" s="34">
        <v>78</v>
      </c>
      <c r="K886" s="34">
        <f t="shared" si="64"/>
        <v>468</v>
      </c>
      <c r="L886" s="34">
        <f t="shared" si="65"/>
        <v>450</v>
      </c>
      <c r="M886" s="79">
        <v>0.96153846153846156</v>
      </c>
      <c r="N886" s="34">
        <v>0</v>
      </c>
      <c r="O886" s="34">
        <v>78</v>
      </c>
      <c r="P886" s="34"/>
      <c r="Q886" s="34">
        <v>46</v>
      </c>
      <c r="R886" s="34">
        <v>32</v>
      </c>
      <c r="S886" s="34"/>
      <c r="T886" s="34"/>
      <c r="U886" s="112"/>
      <c r="V886" s="132">
        <f t="shared" si="68"/>
        <v>0.96153846153846156</v>
      </c>
      <c r="W886" s="126">
        <v>0.95940000000000003</v>
      </c>
      <c r="X886" s="17">
        <v>0.98499999999999999</v>
      </c>
      <c r="Y886" s="34">
        <v>77</v>
      </c>
      <c r="Z886" s="34">
        <v>75</v>
      </c>
      <c r="AA886" s="34">
        <v>72</v>
      </c>
      <c r="AB886" s="34">
        <v>75</v>
      </c>
      <c r="AC886" s="34">
        <v>76</v>
      </c>
      <c r="AD886" s="34">
        <v>75</v>
      </c>
      <c r="AE886" s="34" t="s">
        <v>206</v>
      </c>
      <c r="AF886" s="41"/>
      <c r="AG886" s="56">
        <v>24.569400000000002</v>
      </c>
      <c r="AH886" s="9">
        <v>-81.762600000000006</v>
      </c>
      <c r="AI886" s="88"/>
      <c r="AJ886" s="88"/>
      <c r="AK886" s="88"/>
      <c r="AL886" s="88"/>
      <c r="AM886" s="88"/>
      <c r="AN886" s="88"/>
      <c r="AO886" s="88"/>
      <c r="AP886" s="88"/>
      <c r="AQ886" s="88"/>
      <c r="AR886" s="88"/>
      <c r="AS886" s="88"/>
      <c r="AT886" s="88"/>
      <c r="AU886" s="88"/>
      <c r="AV886" s="88"/>
      <c r="AW886" s="88"/>
      <c r="AX886" s="88"/>
      <c r="AY886" s="88"/>
      <c r="AZ886" s="88"/>
      <c r="BA886" s="88"/>
      <c r="BB886" s="88"/>
      <c r="BC886" s="88"/>
      <c r="BD886" s="88"/>
      <c r="BE886" s="88"/>
      <c r="BF886" s="88"/>
      <c r="BG886" s="88"/>
    </row>
    <row r="887" spans="1:59" ht="13.8" thickTop="1" x14ac:dyDescent="0.25">
      <c r="A887" s="103">
        <v>128</v>
      </c>
      <c r="B887" s="89" t="s">
        <v>1622</v>
      </c>
      <c r="C887" s="9" t="s">
        <v>3218</v>
      </c>
      <c r="D887" s="9" t="s">
        <v>2280</v>
      </c>
      <c r="E887" s="89" t="s">
        <v>1624</v>
      </c>
      <c r="F887" s="90" t="s">
        <v>2724</v>
      </c>
      <c r="G887" s="89" t="s">
        <v>9</v>
      </c>
      <c r="H887" s="89" t="s">
        <v>37</v>
      </c>
      <c r="I887" s="89">
        <v>1</v>
      </c>
      <c r="J887" s="89">
        <v>36</v>
      </c>
      <c r="K887" s="89">
        <f t="shared" si="64"/>
        <v>216</v>
      </c>
      <c r="L887" s="89">
        <f t="shared" si="65"/>
        <v>211</v>
      </c>
      <c r="M887" s="91">
        <v>0.97685185185185186</v>
      </c>
      <c r="N887" s="89">
        <v>0</v>
      </c>
      <c r="O887" s="89">
        <v>36</v>
      </c>
      <c r="P887" s="89">
        <v>29</v>
      </c>
      <c r="Q887" s="89">
        <v>36</v>
      </c>
      <c r="R887" s="89"/>
      <c r="S887" s="89"/>
      <c r="T887" s="89"/>
      <c r="U887" s="119"/>
      <c r="V887" s="133">
        <f t="shared" si="68"/>
        <v>0.97685185185185186</v>
      </c>
      <c r="W887" s="127">
        <v>0.98150000000000004</v>
      </c>
      <c r="X887" s="90">
        <v>0.95369999999999999</v>
      </c>
      <c r="Y887" s="89">
        <v>35</v>
      </c>
      <c r="Z887" s="89">
        <v>35</v>
      </c>
      <c r="AA887" s="89">
        <v>35</v>
      </c>
      <c r="AB887" s="89">
        <v>36</v>
      </c>
      <c r="AC887" s="89">
        <v>35</v>
      </c>
      <c r="AD887" s="89">
        <v>35</v>
      </c>
      <c r="AE887" s="89" t="s">
        <v>448</v>
      </c>
      <c r="AF887" s="104">
        <v>34</v>
      </c>
      <c r="AG887" s="56">
        <v>30.7605</v>
      </c>
      <c r="AH887" s="9">
        <v>-81.966099999999997</v>
      </c>
      <c r="AI887" s="88"/>
      <c r="AJ887" s="88"/>
      <c r="AK887" s="88"/>
      <c r="AL887" s="88"/>
      <c r="AM887" s="88"/>
      <c r="AN887" s="88"/>
      <c r="AO887" s="88"/>
      <c r="AP887" s="88"/>
      <c r="AQ887" s="88"/>
      <c r="AR887" s="88"/>
      <c r="AS887" s="88"/>
      <c r="AT887" s="88"/>
      <c r="AU887" s="88"/>
      <c r="AV887" s="88"/>
      <c r="AW887" s="88"/>
      <c r="AX887" s="88"/>
      <c r="AY887" s="88"/>
      <c r="AZ887" s="88"/>
      <c r="BA887" s="88"/>
      <c r="BB887" s="88"/>
      <c r="BC887" s="88"/>
      <c r="BD887" s="88"/>
      <c r="BE887" s="88"/>
      <c r="BF887" s="88"/>
      <c r="BG887" s="88"/>
    </row>
    <row r="888" spans="1:59" x14ac:dyDescent="0.25">
      <c r="A888" s="25">
        <v>1810</v>
      </c>
      <c r="B888" s="9" t="s">
        <v>1622</v>
      </c>
      <c r="C888" s="9" t="s">
        <v>3219</v>
      </c>
      <c r="D888" s="9" t="s">
        <v>2282</v>
      </c>
      <c r="E888" s="9" t="s">
        <v>1626</v>
      </c>
      <c r="F888" s="14" t="s">
        <v>2647</v>
      </c>
      <c r="G888" s="9" t="s">
        <v>10</v>
      </c>
      <c r="H888" s="9" t="s">
        <v>37</v>
      </c>
      <c r="I888" s="9">
        <v>1</v>
      </c>
      <c r="J888" s="9">
        <v>39</v>
      </c>
      <c r="K888" s="9">
        <f t="shared" si="64"/>
        <v>234</v>
      </c>
      <c r="L888" s="9">
        <f t="shared" si="65"/>
        <v>103</v>
      </c>
      <c r="M888" s="48">
        <v>0.44017094017094016</v>
      </c>
      <c r="N888" s="9">
        <v>0</v>
      </c>
      <c r="O888" s="9">
        <v>39</v>
      </c>
      <c r="P888" s="9"/>
      <c r="Q888" s="9">
        <v>39</v>
      </c>
      <c r="R888" s="9"/>
      <c r="S888" s="9"/>
      <c r="T888" s="9"/>
      <c r="U888" s="55"/>
      <c r="V888" s="131">
        <f t="shared" si="68"/>
        <v>0.44017094017094016</v>
      </c>
      <c r="W888" s="125">
        <v>0.92310000000000003</v>
      </c>
      <c r="X888" s="14">
        <v>0.94869999999999999</v>
      </c>
      <c r="Y888" s="9">
        <v>13</v>
      </c>
      <c r="Z888" s="9">
        <v>13</v>
      </c>
      <c r="AA888" s="9">
        <v>13</v>
      </c>
      <c r="AB888" s="9">
        <v>13</v>
      </c>
      <c r="AC888" s="9">
        <v>13</v>
      </c>
      <c r="AD888" s="9">
        <v>38</v>
      </c>
      <c r="AE888" s="9" t="s">
        <v>715</v>
      </c>
      <c r="AF888" s="26">
        <v>34</v>
      </c>
      <c r="AG888" s="56">
        <v>30.656300000000002</v>
      </c>
      <c r="AH888" s="9">
        <v>-81.455200000000005</v>
      </c>
      <c r="AI888" s="88"/>
      <c r="AJ888" s="88"/>
      <c r="AK888" s="88"/>
      <c r="AL888" s="88"/>
      <c r="AM888" s="88"/>
      <c r="AN888" s="88"/>
      <c r="AO888" s="88"/>
      <c r="AP888" s="88"/>
      <c r="AQ888" s="88"/>
      <c r="AR888" s="88"/>
      <c r="AS888" s="88"/>
      <c r="AT888" s="88"/>
      <c r="AU888" s="88"/>
      <c r="AV888" s="88"/>
      <c r="AW888" s="88"/>
      <c r="AX888" s="88"/>
      <c r="AY888" s="88"/>
      <c r="AZ888" s="88"/>
      <c r="BA888" s="88"/>
      <c r="BB888" s="88"/>
      <c r="BC888" s="88"/>
      <c r="BD888" s="88"/>
      <c r="BE888" s="88"/>
      <c r="BF888" s="88"/>
      <c r="BG888" s="88"/>
    </row>
    <row r="889" spans="1:59" x14ac:dyDescent="0.25">
      <c r="A889" s="25">
        <v>2462</v>
      </c>
      <c r="B889" s="9" t="s">
        <v>1622</v>
      </c>
      <c r="C889" s="9" t="s">
        <v>3219</v>
      </c>
      <c r="D889" s="9" t="s">
        <v>2282</v>
      </c>
      <c r="E889" s="9" t="s">
        <v>1628</v>
      </c>
      <c r="F889" s="14" t="s">
        <v>3043</v>
      </c>
      <c r="G889" s="9" t="s">
        <v>10</v>
      </c>
      <c r="H889" s="9" t="s">
        <v>37</v>
      </c>
      <c r="I889" s="9">
        <v>1</v>
      </c>
      <c r="J889" s="9">
        <v>63</v>
      </c>
      <c r="K889" s="9">
        <f t="shared" si="64"/>
        <v>378</v>
      </c>
      <c r="L889" s="9">
        <f t="shared" si="65"/>
        <v>369</v>
      </c>
      <c r="M889" s="48">
        <v>0.97619047619047616</v>
      </c>
      <c r="N889" s="9">
        <v>0</v>
      </c>
      <c r="O889" s="9">
        <v>63</v>
      </c>
      <c r="P889" s="9"/>
      <c r="Q889" s="9">
        <v>63</v>
      </c>
      <c r="R889" s="9"/>
      <c r="S889" s="9"/>
      <c r="T889" s="9">
        <v>4</v>
      </c>
      <c r="U889" s="55"/>
      <c r="V889" s="131">
        <f t="shared" si="68"/>
        <v>0.97619047619047616</v>
      </c>
      <c r="W889" s="125">
        <v>0.99470000000000003</v>
      </c>
      <c r="X889" s="14">
        <v>0.9788</v>
      </c>
      <c r="Y889" s="9">
        <v>59</v>
      </c>
      <c r="Z889" s="9">
        <v>61</v>
      </c>
      <c r="AA889" s="9">
        <v>61</v>
      </c>
      <c r="AB889" s="9">
        <v>62</v>
      </c>
      <c r="AC889" s="9">
        <v>63</v>
      </c>
      <c r="AD889" s="9">
        <v>63</v>
      </c>
      <c r="AE889" s="9" t="s">
        <v>448</v>
      </c>
      <c r="AF889" s="26">
        <v>13</v>
      </c>
      <c r="AG889" s="56">
        <v>30.556339000000001</v>
      </c>
      <c r="AH889" s="9">
        <v>-81.828130000000002</v>
      </c>
      <c r="AI889" s="88"/>
      <c r="AJ889" s="88"/>
      <c r="AK889" s="88"/>
      <c r="AL889" s="88"/>
      <c r="AM889" s="88"/>
      <c r="AN889" s="88"/>
      <c r="AO889" s="88"/>
      <c r="AP889" s="88"/>
      <c r="AQ889" s="88"/>
      <c r="AR889" s="88"/>
      <c r="AS889" s="88"/>
      <c r="AT889" s="88"/>
      <c r="AU889" s="88"/>
      <c r="AV889" s="88"/>
      <c r="AW889" s="88"/>
      <c r="AX889" s="88"/>
      <c r="AY889" s="88"/>
      <c r="AZ889" s="88"/>
      <c r="BA889" s="88"/>
      <c r="BB889" s="88"/>
      <c r="BC889" s="88"/>
      <c r="BD889" s="88"/>
      <c r="BE889" s="88"/>
      <c r="BF889" s="88"/>
      <c r="BG889" s="88"/>
    </row>
    <row r="890" spans="1:59" x14ac:dyDescent="0.25">
      <c r="A890" s="25">
        <v>651</v>
      </c>
      <c r="B890" s="9" t="s">
        <v>1622</v>
      </c>
      <c r="C890" s="9" t="s">
        <v>3219</v>
      </c>
      <c r="D890" s="9" t="s">
        <v>2282</v>
      </c>
      <c r="E890" s="9" t="s">
        <v>1630</v>
      </c>
      <c r="F890" s="14" t="s">
        <v>2701</v>
      </c>
      <c r="G890" s="9" t="s">
        <v>10</v>
      </c>
      <c r="H890" s="9" t="s">
        <v>37</v>
      </c>
      <c r="I890" s="9">
        <v>1</v>
      </c>
      <c r="J890" s="9">
        <v>42</v>
      </c>
      <c r="K890" s="9">
        <f t="shared" si="64"/>
        <v>84</v>
      </c>
      <c r="L890" s="9">
        <f t="shared" si="65"/>
        <v>76</v>
      </c>
      <c r="M890" s="48">
        <v>0.90476190476190477</v>
      </c>
      <c r="N890" s="9"/>
      <c r="O890" s="9">
        <v>42</v>
      </c>
      <c r="P890" s="9"/>
      <c r="Q890" s="9">
        <v>42</v>
      </c>
      <c r="R890" s="9"/>
      <c r="S890" s="9"/>
      <c r="T890" s="9"/>
      <c r="U890" s="55"/>
      <c r="V890" s="131">
        <f t="shared" si="68"/>
        <v>0.90476190476190477</v>
      </c>
      <c r="W890" s="125"/>
      <c r="X890" s="14"/>
      <c r="Y890" s="9">
        <v>38</v>
      </c>
      <c r="Z890" s="9">
        <v>38</v>
      </c>
      <c r="AA890" s="9"/>
      <c r="AB890" s="9"/>
      <c r="AC890" s="9"/>
      <c r="AD890" s="9"/>
      <c r="AE890" s="9" t="s">
        <v>448</v>
      </c>
      <c r="AF890" s="26"/>
      <c r="AG890" s="56">
        <v>30.656500000000001</v>
      </c>
      <c r="AH890" s="9">
        <v>-81.445400000000006</v>
      </c>
      <c r="AI890" s="88"/>
      <c r="AJ890" s="88"/>
      <c r="AK890" s="88"/>
      <c r="AL890" s="88"/>
      <c r="AM890" s="88"/>
      <c r="AN890" s="88"/>
      <c r="AO890" s="88"/>
      <c r="AP890" s="88"/>
      <c r="AQ890" s="88"/>
      <c r="AR890" s="88"/>
      <c r="AS890" s="88"/>
      <c r="AT890" s="88"/>
      <c r="AU890" s="88"/>
      <c r="AV890" s="88"/>
      <c r="AW890" s="88"/>
      <c r="AX890" s="88"/>
      <c r="AY890" s="88"/>
      <c r="AZ890" s="88"/>
      <c r="BA890" s="88"/>
      <c r="BB890" s="88"/>
      <c r="BC890" s="88"/>
      <c r="BD890" s="88"/>
      <c r="BE890" s="88"/>
      <c r="BF890" s="88"/>
      <c r="BG890" s="88"/>
    </row>
    <row r="891" spans="1:59" x14ac:dyDescent="0.25">
      <c r="A891" s="25">
        <v>628</v>
      </c>
      <c r="B891" s="9" t="s">
        <v>1622</v>
      </c>
      <c r="C891" s="9" t="s">
        <v>3221</v>
      </c>
      <c r="D891" s="9" t="s">
        <v>2283</v>
      </c>
      <c r="E891" s="9" t="s">
        <v>1629</v>
      </c>
      <c r="F891" s="14" t="s">
        <v>2701</v>
      </c>
      <c r="G891" s="9" t="s">
        <v>10</v>
      </c>
      <c r="H891" s="9" t="s">
        <v>42</v>
      </c>
      <c r="I891" s="9">
        <v>1</v>
      </c>
      <c r="J891" s="9">
        <v>40</v>
      </c>
      <c r="K891" s="9">
        <f t="shared" si="64"/>
        <v>40</v>
      </c>
      <c r="L891" s="9">
        <f t="shared" si="65"/>
        <v>40</v>
      </c>
      <c r="M891" s="48">
        <v>1</v>
      </c>
      <c r="N891" s="9"/>
      <c r="O891" s="9">
        <v>40</v>
      </c>
      <c r="P891" s="9"/>
      <c r="Q891" s="9">
        <v>40</v>
      </c>
      <c r="R891" s="9"/>
      <c r="S891" s="9"/>
      <c r="T891" s="9"/>
      <c r="U891" s="55"/>
      <c r="V891" s="131">
        <f t="shared" si="68"/>
        <v>1</v>
      </c>
      <c r="W891" s="125"/>
      <c r="X891" s="14"/>
      <c r="Y891" s="9">
        <v>40</v>
      </c>
      <c r="Z891" s="9"/>
      <c r="AA891" s="9"/>
      <c r="AB891" s="9"/>
      <c r="AC891" s="9"/>
      <c r="AD891" s="9"/>
      <c r="AE891" s="9" t="s">
        <v>448</v>
      </c>
      <c r="AF891" s="26"/>
      <c r="AG891" s="56">
        <v>0</v>
      </c>
      <c r="AH891" s="9">
        <v>0</v>
      </c>
      <c r="AI891" s="88"/>
      <c r="AJ891" s="88"/>
      <c r="AK891" s="88"/>
      <c r="AL891" s="88"/>
      <c r="AM891" s="88"/>
      <c r="AN891" s="88"/>
      <c r="AO891" s="88"/>
      <c r="AP891" s="88"/>
      <c r="AQ891" s="88"/>
      <c r="AR891" s="88"/>
      <c r="AS891" s="88"/>
      <c r="AT891" s="88"/>
      <c r="AU891" s="88"/>
      <c r="AV891" s="88"/>
      <c r="AW891" s="88"/>
      <c r="AX891" s="88"/>
      <c r="AY891" s="88"/>
      <c r="AZ891" s="88"/>
      <c r="BA891" s="88"/>
      <c r="BB891" s="88"/>
      <c r="BC891" s="88"/>
      <c r="BD891" s="88"/>
      <c r="BE891" s="88"/>
      <c r="BF891" s="88"/>
      <c r="BG891" s="88"/>
    </row>
    <row r="892" spans="1:59" x14ac:dyDescent="0.25">
      <c r="A892" s="25">
        <v>114</v>
      </c>
      <c r="B892" s="9" t="s">
        <v>1622</v>
      </c>
      <c r="C892" s="9" t="s">
        <v>3220</v>
      </c>
      <c r="D892" s="9" t="s">
        <v>2284</v>
      </c>
      <c r="E892" s="9" t="s">
        <v>1623</v>
      </c>
      <c r="F892" s="14" t="s">
        <v>2661</v>
      </c>
      <c r="G892" s="9" t="s">
        <v>99</v>
      </c>
      <c r="H892" s="9" t="s">
        <v>37</v>
      </c>
      <c r="I892" s="9">
        <v>1</v>
      </c>
      <c r="J892" s="9">
        <v>48</v>
      </c>
      <c r="K892" s="9">
        <f t="shared" si="64"/>
        <v>288</v>
      </c>
      <c r="L892" s="9">
        <f t="shared" si="65"/>
        <v>256</v>
      </c>
      <c r="M892" s="48">
        <v>0.88888888888888884</v>
      </c>
      <c r="N892" s="9">
        <v>2</v>
      </c>
      <c r="O892" s="9">
        <v>46</v>
      </c>
      <c r="P892" s="9"/>
      <c r="Q892" s="9">
        <v>46</v>
      </c>
      <c r="R892" s="9"/>
      <c r="S892" s="9"/>
      <c r="T892" s="9"/>
      <c r="U892" s="55"/>
      <c r="V892" s="131">
        <f t="shared" si="68"/>
        <v>0.88888888888888884</v>
      </c>
      <c r="W892" s="125">
        <v>0.95489999999999997</v>
      </c>
      <c r="X892" s="14">
        <v>0.93400000000000005</v>
      </c>
      <c r="Y892" s="9">
        <v>45</v>
      </c>
      <c r="Z892" s="9">
        <v>45</v>
      </c>
      <c r="AA892" s="9">
        <v>42</v>
      </c>
      <c r="AB892" s="9">
        <v>42</v>
      </c>
      <c r="AC892" s="9">
        <v>41</v>
      </c>
      <c r="AD892" s="9">
        <v>41</v>
      </c>
      <c r="AE892" s="9" t="s">
        <v>633</v>
      </c>
      <c r="AF892" s="26">
        <v>41</v>
      </c>
      <c r="AG892" s="56">
        <v>30.654900000000001</v>
      </c>
      <c r="AH892" s="9">
        <v>-81.455299999999994</v>
      </c>
      <c r="AI892" s="88"/>
      <c r="AJ892" s="88"/>
      <c r="AK892" s="88"/>
      <c r="AL892" s="88"/>
      <c r="AM892" s="88"/>
      <c r="AN892" s="88"/>
      <c r="AO892" s="88"/>
      <c r="AP892" s="88"/>
      <c r="AQ892" s="88"/>
      <c r="AR892" s="88"/>
      <c r="AS892" s="88"/>
      <c r="AT892" s="88"/>
      <c r="AU892" s="88"/>
      <c r="AV892" s="88"/>
      <c r="AW892" s="88"/>
      <c r="AX892" s="88"/>
      <c r="AY892" s="88"/>
      <c r="AZ892" s="88"/>
      <c r="BA892" s="88"/>
      <c r="BB892" s="88"/>
      <c r="BC892" s="88"/>
      <c r="BD892" s="88"/>
      <c r="BE892" s="88"/>
      <c r="BF892" s="88"/>
      <c r="BG892" s="88"/>
    </row>
    <row r="893" spans="1:59" ht="13.8" thickBot="1" x14ac:dyDescent="0.3">
      <c r="A893" s="27">
        <v>1437</v>
      </c>
      <c r="B893" s="19" t="s">
        <v>1622</v>
      </c>
      <c r="C893" s="9" t="s">
        <v>3220</v>
      </c>
      <c r="D893" s="9" t="s">
        <v>2284</v>
      </c>
      <c r="E893" s="19" t="s">
        <v>1627</v>
      </c>
      <c r="F893" s="15" t="s">
        <v>2798</v>
      </c>
      <c r="G893" s="19" t="s">
        <v>99</v>
      </c>
      <c r="H893" s="19" t="s">
        <v>37</v>
      </c>
      <c r="I893" s="19">
        <v>1</v>
      </c>
      <c r="J893" s="19">
        <v>192</v>
      </c>
      <c r="K893" s="19">
        <f t="shared" si="64"/>
        <v>1152</v>
      </c>
      <c r="L893" s="19">
        <f t="shared" si="65"/>
        <v>1052</v>
      </c>
      <c r="M893" s="93">
        <v>0.91319444444444442</v>
      </c>
      <c r="N893" s="19">
        <v>58</v>
      </c>
      <c r="O893" s="19">
        <v>134</v>
      </c>
      <c r="P893" s="19"/>
      <c r="Q893" s="19">
        <v>134</v>
      </c>
      <c r="R893" s="19"/>
      <c r="S893" s="19"/>
      <c r="T893" s="19"/>
      <c r="U893" s="120"/>
      <c r="V893" s="134">
        <f t="shared" si="68"/>
        <v>0.91319444444444442</v>
      </c>
      <c r="W893" s="128">
        <v>0.95050000000000001</v>
      </c>
      <c r="X893" s="15">
        <v>0.90800000000000003</v>
      </c>
      <c r="Y893" s="19">
        <v>188</v>
      </c>
      <c r="Z893" s="19">
        <v>184</v>
      </c>
      <c r="AA893" s="19">
        <v>175</v>
      </c>
      <c r="AB893" s="19">
        <v>168</v>
      </c>
      <c r="AC893" s="19">
        <v>169</v>
      </c>
      <c r="AD893" s="19">
        <v>168</v>
      </c>
      <c r="AE893" s="19" t="s">
        <v>50</v>
      </c>
      <c r="AF893" s="28"/>
      <c r="AG893" s="56">
        <v>30.609300000000001</v>
      </c>
      <c r="AH893" s="9">
        <v>-81.550899999999999</v>
      </c>
      <c r="AI893" s="88"/>
      <c r="AJ893" s="88"/>
      <c r="AK893" s="88"/>
      <c r="AL893" s="88"/>
      <c r="AM893" s="88"/>
      <c r="AN893" s="88"/>
      <c r="AO893" s="88"/>
      <c r="AP893" s="88"/>
      <c r="AQ893" s="88"/>
      <c r="AR893" s="88"/>
      <c r="AS893" s="88"/>
      <c r="AT893" s="88"/>
      <c r="AU893" s="88"/>
      <c r="AV893" s="88"/>
      <c r="AW893" s="88"/>
      <c r="AX893" s="88"/>
      <c r="AY893" s="88"/>
      <c r="AZ893" s="88"/>
      <c r="BA893" s="88"/>
      <c r="BB893" s="88"/>
      <c r="BC893" s="88"/>
      <c r="BD893" s="88"/>
      <c r="BE893" s="88"/>
      <c r="BF893" s="88"/>
      <c r="BG893" s="88"/>
    </row>
    <row r="894" spans="1:59" ht="13.8" thickTop="1" x14ac:dyDescent="0.25">
      <c r="A894" s="29">
        <v>2628</v>
      </c>
      <c r="B894" s="12" t="s">
        <v>1631</v>
      </c>
      <c r="C894" s="9" t="s">
        <v>3223</v>
      </c>
      <c r="D894" s="9" t="s">
        <v>2641</v>
      </c>
      <c r="E894" s="12" t="s">
        <v>1636</v>
      </c>
      <c r="F894" s="13" t="s">
        <v>2644</v>
      </c>
      <c r="G894" s="12" t="s">
        <v>9</v>
      </c>
      <c r="H894" s="12" t="s">
        <v>184</v>
      </c>
      <c r="I894" s="12">
        <v>1</v>
      </c>
      <c r="J894" s="12">
        <v>102</v>
      </c>
      <c r="K894" s="12">
        <f t="shared" si="64"/>
        <v>612</v>
      </c>
      <c r="L894" s="12">
        <f t="shared" si="65"/>
        <v>492</v>
      </c>
      <c r="M894" s="60">
        <v>0.80392156862745101</v>
      </c>
      <c r="N894" s="12">
        <v>0</v>
      </c>
      <c r="O894" s="12">
        <v>102</v>
      </c>
      <c r="P894" s="12">
        <v>82</v>
      </c>
      <c r="Q894" s="12">
        <v>20</v>
      </c>
      <c r="R894" s="12"/>
      <c r="S894" s="12"/>
      <c r="T894" s="12">
        <v>5</v>
      </c>
      <c r="U894" s="121"/>
      <c r="V894" s="8">
        <f t="shared" si="68"/>
        <v>0.80392156862745101</v>
      </c>
      <c r="W894" s="10"/>
      <c r="X894" s="13"/>
      <c r="Y894" s="12">
        <v>97</v>
      </c>
      <c r="Z894" s="12">
        <v>88</v>
      </c>
      <c r="AA894" s="12">
        <v>81</v>
      </c>
      <c r="AB894" s="12">
        <v>79</v>
      </c>
      <c r="AC894" s="12">
        <v>76</v>
      </c>
      <c r="AD894" s="12">
        <v>71</v>
      </c>
      <c r="AE894" s="12" t="s">
        <v>478</v>
      </c>
      <c r="AF894" s="30"/>
      <c r="AG894" s="56">
        <v>30.732638999999999</v>
      </c>
      <c r="AH894" s="9">
        <v>-86.559167000000002</v>
      </c>
      <c r="AI894" s="88"/>
      <c r="AJ894" s="88"/>
      <c r="AK894" s="88"/>
      <c r="AL894" s="88"/>
      <c r="AM894" s="88"/>
      <c r="AN894" s="88"/>
      <c r="AO894" s="88"/>
      <c r="AP894" s="88"/>
      <c r="AQ894" s="88"/>
      <c r="AR894" s="88"/>
      <c r="AS894" s="88"/>
      <c r="AT894" s="88"/>
      <c r="AU894" s="88"/>
      <c r="AV894" s="88"/>
      <c r="AW894" s="88"/>
      <c r="AX894" s="88"/>
      <c r="AY894" s="88"/>
      <c r="AZ894" s="88"/>
      <c r="BA894" s="88"/>
      <c r="BB894" s="88"/>
      <c r="BC894" s="88"/>
      <c r="BD894" s="88"/>
      <c r="BE894" s="88"/>
      <c r="BF894" s="88"/>
      <c r="BG894" s="88"/>
    </row>
    <row r="895" spans="1:59" x14ac:dyDescent="0.25">
      <c r="A895" s="25">
        <v>1140</v>
      </c>
      <c r="B895" s="9" t="s">
        <v>1631</v>
      </c>
      <c r="C895" s="9" t="s">
        <v>3222</v>
      </c>
      <c r="D895" s="9" t="s">
        <v>2282</v>
      </c>
      <c r="E895" s="9" t="s">
        <v>1632</v>
      </c>
      <c r="F895" s="14" t="s">
        <v>2943</v>
      </c>
      <c r="G895" s="9" t="s">
        <v>10</v>
      </c>
      <c r="H895" s="9" t="s">
        <v>37</v>
      </c>
      <c r="I895" s="9">
        <v>1</v>
      </c>
      <c r="J895" s="9">
        <v>160</v>
      </c>
      <c r="K895" s="9">
        <f t="shared" si="64"/>
        <v>960</v>
      </c>
      <c r="L895" s="9">
        <f t="shared" si="65"/>
        <v>849</v>
      </c>
      <c r="M895" s="48">
        <v>0.88437500000000002</v>
      </c>
      <c r="N895" s="9">
        <v>0</v>
      </c>
      <c r="O895" s="9">
        <v>160</v>
      </c>
      <c r="P895" s="9"/>
      <c r="Q895" s="9">
        <v>160</v>
      </c>
      <c r="R895" s="9"/>
      <c r="S895" s="9"/>
      <c r="T895" s="9"/>
      <c r="U895" s="55"/>
      <c r="V895" s="131">
        <f t="shared" si="68"/>
        <v>0.88437500000000002</v>
      </c>
      <c r="W895" s="125">
        <v>0.90629999999999999</v>
      </c>
      <c r="X895" s="14">
        <v>0.91349999999999998</v>
      </c>
      <c r="Y895" s="9">
        <v>140</v>
      </c>
      <c r="Z895" s="9">
        <v>144</v>
      </c>
      <c r="AA895" s="9">
        <v>138</v>
      </c>
      <c r="AB895" s="9">
        <v>141</v>
      </c>
      <c r="AC895" s="9">
        <v>142</v>
      </c>
      <c r="AD895" s="9">
        <v>144</v>
      </c>
      <c r="AE895" s="9" t="s">
        <v>234</v>
      </c>
      <c r="AF895" s="26"/>
      <c r="AG895" s="56">
        <v>30.7104</v>
      </c>
      <c r="AH895" s="9">
        <v>-86.588800000000006</v>
      </c>
      <c r="AI895" s="88"/>
      <c r="AJ895" s="88"/>
      <c r="AK895" s="88"/>
      <c r="AL895" s="88"/>
      <c r="AM895" s="88"/>
      <c r="AN895" s="88"/>
      <c r="AO895" s="88"/>
      <c r="AP895" s="88"/>
      <c r="AQ895" s="88"/>
      <c r="AR895" s="88"/>
      <c r="AS895" s="88"/>
      <c r="AT895" s="88"/>
      <c r="AU895" s="88"/>
      <c r="AV895" s="88"/>
      <c r="AW895" s="88"/>
      <c r="AX895" s="88"/>
      <c r="AY895" s="88"/>
      <c r="AZ895" s="88"/>
      <c r="BA895" s="88"/>
      <c r="BB895" s="88"/>
      <c r="BC895" s="88"/>
      <c r="BD895" s="88"/>
      <c r="BE895" s="88"/>
      <c r="BF895" s="88"/>
      <c r="BG895" s="88"/>
    </row>
    <row r="896" spans="1:59" x14ac:dyDescent="0.25">
      <c r="A896" s="25">
        <v>111</v>
      </c>
      <c r="B896" s="9" t="s">
        <v>1631</v>
      </c>
      <c r="C896" s="9" t="s">
        <v>3222</v>
      </c>
      <c r="D896" s="9" t="s">
        <v>2282</v>
      </c>
      <c r="E896" s="9" t="s">
        <v>1634</v>
      </c>
      <c r="F896" s="14" t="s">
        <v>2655</v>
      </c>
      <c r="G896" s="9" t="s">
        <v>10</v>
      </c>
      <c r="H896" s="9" t="s">
        <v>37</v>
      </c>
      <c r="I896" s="9">
        <v>1</v>
      </c>
      <c r="J896" s="9">
        <v>32</v>
      </c>
      <c r="K896" s="9">
        <f t="shared" si="64"/>
        <v>192</v>
      </c>
      <c r="L896" s="9">
        <f t="shared" si="65"/>
        <v>188</v>
      </c>
      <c r="M896" s="48">
        <v>0.97916666666666663</v>
      </c>
      <c r="N896" s="9">
        <v>0</v>
      </c>
      <c r="O896" s="9">
        <v>32</v>
      </c>
      <c r="P896" s="9"/>
      <c r="Q896" s="9">
        <v>32</v>
      </c>
      <c r="R896" s="9"/>
      <c r="S896" s="9"/>
      <c r="T896" s="9"/>
      <c r="U896" s="55"/>
      <c r="V896" s="131">
        <f t="shared" si="68"/>
        <v>0.97916666666666663</v>
      </c>
      <c r="W896" s="125">
        <v>0.99480000000000002</v>
      </c>
      <c r="X896" s="14">
        <v>0.97919999999999996</v>
      </c>
      <c r="Y896" s="9">
        <v>32</v>
      </c>
      <c r="Z896" s="9">
        <v>32</v>
      </c>
      <c r="AA896" s="9">
        <v>31</v>
      </c>
      <c r="AB896" s="9">
        <v>30</v>
      </c>
      <c r="AC896" s="9">
        <v>31</v>
      </c>
      <c r="AD896" s="9">
        <v>32</v>
      </c>
      <c r="AE896" s="9" t="s">
        <v>96</v>
      </c>
      <c r="AF896" s="26">
        <v>28</v>
      </c>
      <c r="AG896" s="56">
        <v>30.740500000000001</v>
      </c>
      <c r="AH896" s="9">
        <v>-86.558400000000006</v>
      </c>
      <c r="AI896" s="88"/>
      <c r="AJ896" s="88"/>
      <c r="AK896" s="88"/>
      <c r="AL896" s="88"/>
      <c r="AM896" s="88"/>
      <c r="AN896" s="88"/>
      <c r="AO896" s="88"/>
      <c r="AP896" s="88"/>
      <c r="AQ896" s="88"/>
      <c r="AR896" s="88"/>
      <c r="AS896" s="88"/>
      <c r="AT896" s="88"/>
      <c r="AU896" s="88"/>
      <c r="AV896" s="88"/>
      <c r="AW896" s="88"/>
      <c r="AX896" s="88"/>
      <c r="AY896" s="88"/>
      <c r="AZ896" s="88"/>
      <c r="BA896" s="88"/>
      <c r="BB896" s="88"/>
      <c r="BC896" s="88"/>
      <c r="BD896" s="88"/>
      <c r="BE896" s="88"/>
      <c r="BF896" s="88"/>
      <c r="BG896" s="88"/>
    </row>
    <row r="897" spans="1:59" ht="13.8" thickBot="1" x14ac:dyDescent="0.3">
      <c r="A897" s="40">
        <v>1118</v>
      </c>
      <c r="B897" s="34" t="s">
        <v>1631</v>
      </c>
      <c r="C897" s="9" t="s">
        <v>3222</v>
      </c>
      <c r="D897" s="9" t="s">
        <v>2282</v>
      </c>
      <c r="E897" s="34" t="s">
        <v>1635</v>
      </c>
      <c r="F897" s="17" t="s">
        <v>2911</v>
      </c>
      <c r="G897" s="34" t="s">
        <v>10</v>
      </c>
      <c r="H897" s="34" t="s">
        <v>37</v>
      </c>
      <c r="I897" s="34">
        <v>1</v>
      </c>
      <c r="J897" s="34">
        <v>168</v>
      </c>
      <c r="K897" s="34">
        <f t="shared" si="64"/>
        <v>1008</v>
      </c>
      <c r="L897" s="34">
        <f t="shared" si="65"/>
        <v>925</v>
      </c>
      <c r="M897" s="79">
        <v>0.91765873015873012</v>
      </c>
      <c r="N897" s="34">
        <v>0</v>
      </c>
      <c r="O897" s="34">
        <v>168</v>
      </c>
      <c r="P897" s="34"/>
      <c r="Q897" s="34">
        <v>168</v>
      </c>
      <c r="R897" s="34"/>
      <c r="S897" s="34"/>
      <c r="T897" s="34"/>
      <c r="U897" s="112"/>
      <c r="V897" s="132">
        <f t="shared" si="68"/>
        <v>0.91765873015873012</v>
      </c>
      <c r="W897" s="126">
        <v>0.94640000000000002</v>
      </c>
      <c r="X897" s="17">
        <v>0.95140000000000002</v>
      </c>
      <c r="Y897" s="34">
        <v>158</v>
      </c>
      <c r="Z897" s="34">
        <v>152</v>
      </c>
      <c r="AA897" s="34">
        <v>152</v>
      </c>
      <c r="AB897" s="34">
        <v>152</v>
      </c>
      <c r="AC897" s="34">
        <v>156</v>
      </c>
      <c r="AD897" s="34">
        <v>155</v>
      </c>
      <c r="AE897" s="34" t="s">
        <v>50</v>
      </c>
      <c r="AF897" s="41"/>
      <c r="AG897" s="56">
        <v>30.4313</v>
      </c>
      <c r="AH897" s="9">
        <v>-86.668400000000005</v>
      </c>
      <c r="AI897" s="88"/>
      <c r="AJ897" s="88"/>
      <c r="AK897" s="88"/>
      <c r="AL897" s="88"/>
      <c r="AM897" s="88"/>
      <c r="AN897" s="88"/>
      <c r="AO897" s="88"/>
      <c r="AP897" s="88"/>
      <c r="AQ897" s="88"/>
      <c r="AR897" s="88"/>
      <c r="AS897" s="88"/>
      <c r="AT897" s="88"/>
      <c r="AU897" s="88"/>
      <c r="AV897" s="88"/>
      <c r="AW897" s="88"/>
      <c r="AX897" s="88"/>
      <c r="AY897" s="88"/>
      <c r="AZ897" s="88"/>
      <c r="BA897" s="88"/>
      <c r="BB897" s="88"/>
      <c r="BC897" s="88"/>
      <c r="BD897" s="88"/>
      <c r="BE897" s="88"/>
      <c r="BF897" s="88"/>
      <c r="BG897" s="88"/>
    </row>
    <row r="898" spans="1:59" ht="13.8" thickTop="1" x14ac:dyDescent="0.25">
      <c r="A898" s="103">
        <v>1863</v>
      </c>
      <c r="B898" s="89" t="s">
        <v>1637</v>
      </c>
      <c r="C898" s="9" t="s">
        <v>3224</v>
      </c>
      <c r="D898" s="9" t="s">
        <v>2280</v>
      </c>
      <c r="E898" s="89" t="s">
        <v>1640</v>
      </c>
      <c r="F898" s="90" t="s">
        <v>2647</v>
      </c>
      <c r="G898" s="89" t="s">
        <v>9</v>
      </c>
      <c r="H898" s="89" t="s">
        <v>37</v>
      </c>
      <c r="I898" s="89">
        <v>1</v>
      </c>
      <c r="J898" s="89">
        <v>80</v>
      </c>
      <c r="K898" s="89">
        <f t="shared" ref="K898:K961" si="69">COUNTA(Y898:AD898)*J898</f>
        <v>480</v>
      </c>
      <c r="L898" s="89">
        <f t="shared" ref="L898:L961" si="70">SUM(Y898:AD898)</f>
        <v>460</v>
      </c>
      <c r="M898" s="91">
        <v>0.95833333333333337</v>
      </c>
      <c r="N898" s="89">
        <v>0</v>
      </c>
      <c r="O898" s="89">
        <v>80</v>
      </c>
      <c r="P898" s="89">
        <v>64</v>
      </c>
      <c r="Q898" s="89">
        <v>16</v>
      </c>
      <c r="R898" s="89"/>
      <c r="S898" s="89"/>
      <c r="T898" s="89"/>
      <c r="U898" s="119"/>
      <c r="V898" s="133">
        <f t="shared" si="68"/>
        <v>0.95833333333333337</v>
      </c>
      <c r="W898" s="127">
        <v>0.95420000000000005</v>
      </c>
      <c r="X898" s="90">
        <v>0.97709999999999997</v>
      </c>
      <c r="Y898" s="89">
        <v>77</v>
      </c>
      <c r="Z898" s="89">
        <v>77</v>
      </c>
      <c r="AA898" s="89">
        <v>75</v>
      </c>
      <c r="AB898" s="89">
        <v>77</v>
      </c>
      <c r="AC898" s="89">
        <v>76</v>
      </c>
      <c r="AD898" s="89">
        <v>78</v>
      </c>
      <c r="AE898" s="89" t="s">
        <v>223</v>
      </c>
      <c r="AF898" s="104"/>
      <c r="AG898" s="56">
        <v>27.245799999999999</v>
      </c>
      <c r="AH898" s="9">
        <v>-80.844999999999999</v>
      </c>
      <c r="AI898" s="88"/>
      <c r="AJ898" s="88"/>
      <c r="AK898" s="88"/>
      <c r="AL898" s="88"/>
      <c r="AM898" s="88"/>
      <c r="AN898" s="88"/>
      <c r="AO898" s="88"/>
      <c r="AP898" s="88"/>
      <c r="AQ898" s="88"/>
      <c r="AR898" s="88"/>
      <c r="AS898" s="88"/>
      <c r="AT898" s="88"/>
      <c r="AU898" s="88"/>
      <c r="AV898" s="88"/>
      <c r="AW898" s="88"/>
      <c r="AX898" s="88"/>
      <c r="AY898" s="88"/>
      <c r="AZ898" s="88"/>
      <c r="BA898" s="88"/>
      <c r="BB898" s="88"/>
      <c r="BC898" s="88"/>
      <c r="BD898" s="88"/>
      <c r="BE898" s="88"/>
      <c r="BF898" s="88"/>
      <c r="BG898" s="88"/>
    </row>
    <row r="899" spans="1:59" x14ac:dyDescent="0.25">
      <c r="A899" s="25">
        <v>1570</v>
      </c>
      <c r="B899" s="9" t="s">
        <v>1637</v>
      </c>
      <c r="C899" s="9" t="s">
        <v>3225</v>
      </c>
      <c r="D899" s="9" t="s">
        <v>2282</v>
      </c>
      <c r="E899" s="9" t="s">
        <v>1641</v>
      </c>
      <c r="F899" s="14" t="s">
        <v>2653</v>
      </c>
      <c r="G899" s="9" t="s">
        <v>10</v>
      </c>
      <c r="H899" s="9" t="s">
        <v>37</v>
      </c>
      <c r="I899" s="9">
        <v>1</v>
      </c>
      <c r="J899" s="9">
        <v>100</v>
      </c>
      <c r="K899" s="9">
        <f t="shared" si="69"/>
        <v>600</v>
      </c>
      <c r="L899" s="9">
        <f t="shared" si="70"/>
        <v>537</v>
      </c>
      <c r="M899" s="48">
        <v>0.89500000000000002</v>
      </c>
      <c r="N899" s="9">
        <v>0</v>
      </c>
      <c r="O899" s="9">
        <v>100</v>
      </c>
      <c r="P899" s="9"/>
      <c r="Q899" s="9">
        <v>100</v>
      </c>
      <c r="R899" s="9"/>
      <c r="S899" s="9"/>
      <c r="T899" s="9"/>
      <c r="U899" s="55"/>
      <c r="V899" s="131">
        <f t="shared" si="68"/>
        <v>0.89500000000000002</v>
      </c>
      <c r="W899" s="125">
        <v>0.93169999999999997</v>
      </c>
      <c r="X899" s="14">
        <v>0.98</v>
      </c>
      <c r="Y899" s="9">
        <v>94</v>
      </c>
      <c r="Z899" s="9">
        <v>88</v>
      </c>
      <c r="AA899" s="9">
        <v>88</v>
      </c>
      <c r="AB899" s="9">
        <v>88</v>
      </c>
      <c r="AC899" s="9">
        <v>91</v>
      </c>
      <c r="AD899" s="9">
        <v>88</v>
      </c>
      <c r="AE899" s="9" t="s">
        <v>500</v>
      </c>
      <c r="AF899" s="26">
        <v>90</v>
      </c>
      <c r="AG899" s="56">
        <v>27.2029</v>
      </c>
      <c r="AH899" s="9">
        <v>-80.818799999999996</v>
      </c>
      <c r="AI899" s="88"/>
      <c r="AJ899" s="88"/>
      <c r="AK899" s="88"/>
      <c r="AL899" s="88"/>
      <c r="AM899" s="88"/>
      <c r="AN899" s="88"/>
      <c r="AO899" s="88"/>
      <c r="AP899" s="88"/>
      <c r="AQ899" s="88"/>
      <c r="AR899" s="88"/>
      <c r="AS899" s="88"/>
      <c r="AT899" s="88"/>
      <c r="AU899" s="88"/>
      <c r="AV899" s="88"/>
      <c r="AW899" s="88"/>
      <c r="AX899" s="88"/>
      <c r="AY899" s="88"/>
      <c r="AZ899" s="88"/>
      <c r="BA899" s="88"/>
      <c r="BB899" s="88"/>
      <c r="BC899" s="88"/>
      <c r="BD899" s="88"/>
      <c r="BE899" s="88"/>
      <c r="BF899" s="88"/>
      <c r="BG899" s="88"/>
    </row>
    <row r="900" spans="1:59" x14ac:dyDescent="0.25">
      <c r="A900" s="25">
        <v>572</v>
      </c>
      <c r="B900" s="9" t="s">
        <v>1637</v>
      </c>
      <c r="C900" s="9" t="s">
        <v>3225</v>
      </c>
      <c r="D900" s="9" t="s">
        <v>2282</v>
      </c>
      <c r="E900" s="9" t="s">
        <v>1642</v>
      </c>
      <c r="F900" s="14" t="s">
        <v>2664</v>
      </c>
      <c r="G900" s="9" t="s">
        <v>10</v>
      </c>
      <c r="H900" s="9" t="s">
        <v>37</v>
      </c>
      <c r="I900" s="9">
        <v>1</v>
      </c>
      <c r="J900" s="9">
        <v>34</v>
      </c>
      <c r="K900" s="9">
        <f t="shared" si="69"/>
        <v>204</v>
      </c>
      <c r="L900" s="9">
        <f t="shared" si="70"/>
        <v>200</v>
      </c>
      <c r="M900" s="48">
        <v>0.98039215686274506</v>
      </c>
      <c r="N900" s="9">
        <v>0</v>
      </c>
      <c r="O900" s="9">
        <v>34</v>
      </c>
      <c r="P900" s="9"/>
      <c r="Q900" s="9">
        <v>34</v>
      </c>
      <c r="R900" s="9"/>
      <c r="S900" s="9"/>
      <c r="T900" s="9"/>
      <c r="U900" s="55"/>
      <c r="V900" s="131">
        <f t="shared" si="68"/>
        <v>0.98039215686274506</v>
      </c>
      <c r="W900" s="125">
        <v>0.97550000000000003</v>
      </c>
      <c r="X900" s="14">
        <v>0.97550000000000003</v>
      </c>
      <c r="Y900" s="9">
        <v>33</v>
      </c>
      <c r="Z900" s="9">
        <v>33</v>
      </c>
      <c r="AA900" s="9">
        <v>34</v>
      </c>
      <c r="AB900" s="9">
        <v>34</v>
      </c>
      <c r="AC900" s="9">
        <v>33</v>
      </c>
      <c r="AD900" s="9">
        <v>33</v>
      </c>
      <c r="AE900" s="9" t="s">
        <v>448</v>
      </c>
      <c r="AF900" s="26">
        <v>34</v>
      </c>
      <c r="AG900" s="56">
        <v>27.253799999999998</v>
      </c>
      <c r="AH900" s="9">
        <v>-80.833500000000001</v>
      </c>
      <c r="AI900" s="88"/>
      <c r="AJ900" s="88"/>
      <c r="AK900" s="88"/>
      <c r="AL900" s="88"/>
      <c r="AM900" s="88"/>
      <c r="AN900" s="88"/>
      <c r="AO900" s="88"/>
      <c r="AP900" s="88"/>
      <c r="AQ900" s="88"/>
      <c r="AR900" s="88"/>
      <c r="AS900" s="88"/>
      <c r="AT900" s="88"/>
      <c r="AU900" s="88"/>
      <c r="AV900" s="88"/>
      <c r="AW900" s="88"/>
      <c r="AX900" s="88"/>
      <c r="AY900" s="88"/>
      <c r="AZ900" s="88"/>
      <c r="BA900" s="88"/>
      <c r="BB900" s="88"/>
      <c r="BC900" s="88"/>
      <c r="BD900" s="88"/>
      <c r="BE900" s="88"/>
      <c r="BF900" s="88"/>
      <c r="BG900" s="88"/>
    </row>
    <row r="901" spans="1:59" x14ac:dyDescent="0.25">
      <c r="A901" s="25">
        <v>2893</v>
      </c>
      <c r="B901" s="9" t="s">
        <v>1637</v>
      </c>
      <c r="C901" s="9" t="s">
        <v>3227</v>
      </c>
      <c r="D901" s="9" t="s">
        <v>2283</v>
      </c>
      <c r="E901" s="9" t="s">
        <v>1643</v>
      </c>
      <c r="F901" s="14" t="s">
        <v>2985</v>
      </c>
      <c r="G901" s="9" t="s">
        <v>10</v>
      </c>
      <c r="H901" s="9" t="s">
        <v>42</v>
      </c>
      <c r="I901" s="9">
        <v>1</v>
      </c>
      <c r="J901" s="9">
        <v>26</v>
      </c>
      <c r="K901" s="9">
        <f t="shared" si="69"/>
        <v>0</v>
      </c>
      <c r="L901" s="9">
        <f t="shared" si="70"/>
        <v>0</v>
      </c>
      <c r="M901" s="42">
        <v>0</v>
      </c>
      <c r="N901" s="9"/>
      <c r="O901" s="9">
        <v>26</v>
      </c>
      <c r="P901" s="9"/>
      <c r="Q901" s="9">
        <v>26</v>
      </c>
      <c r="R901" s="9"/>
      <c r="S901" s="9"/>
      <c r="T901" s="9"/>
      <c r="U901" s="55"/>
      <c r="V901" s="131"/>
      <c r="W901" s="125"/>
      <c r="X901" s="14"/>
      <c r="Y901" s="9"/>
      <c r="Z901" s="9"/>
      <c r="AA901" s="9"/>
      <c r="AB901" s="9"/>
      <c r="AC901" s="9"/>
      <c r="AD901" s="9"/>
      <c r="AE901" s="9" t="s">
        <v>1644</v>
      </c>
      <c r="AF901" s="26"/>
      <c r="AG901" s="56">
        <v>27.264472000000001</v>
      </c>
      <c r="AH901" s="9">
        <v>-80.833360999999996</v>
      </c>
      <c r="AI901" s="88"/>
      <c r="AJ901" s="88"/>
      <c r="AK901" s="88"/>
      <c r="AL901" s="88"/>
      <c r="AM901" s="88"/>
      <c r="AN901" s="88"/>
      <c r="AO901" s="88"/>
      <c r="AP901" s="88"/>
      <c r="AQ901" s="88"/>
      <c r="AR901" s="88"/>
      <c r="AS901" s="88"/>
      <c r="AT901" s="88"/>
      <c r="AU901" s="88"/>
      <c r="AV901" s="88"/>
      <c r="AW901" s="88"/>
      <c r="AX901" s="88"/>
      <c r="AY901" s="88"/>
      <c r="AZ901" s="88"/>
      <c r="BA901" s="88"/>
      <c r="BB901" s="88"/>
      <c r="BC901" s="88"/>
      <c r="BD901" s="88"/>
      <c r="BE901" s="88"/>
      <c r="BF901" s="88"/>
      <c r="BG901" s="88"/>
    </row>
    <row r="902" spans="1:59" ht="13.8" thickBot="1" x14ac:dyDescent="0.3">
      <c r="A902" s="27">
        <v>1073</v>
      </c>
      <c r="B902" s="19" t="s">
        <v>1637</v>
      </c>
      <c r="C902" s="9" t="s">
        <v>3226</v>
      </c>
      <c r="D902" s="9" t="s">
        <v>2288</v>
      </c>
      <c r="E902" s="19" t="s">
        <v>1638</v>
      </c>
      <c r="F902" s="15" t="s">
        <v>3016</v>
      </c>
      <c r="G902" s="19" t="s">
        <v>499</v>
      </c>
      <c r="H902" s="19" t="s">
        <v>37</v>
      </c>
      <c r="I902" s="19">
        <v>1</v>
      </c>
      <c r="J902" s="19">
        <v>15</v>
      </c>
      <c r="K902" s="19">
        <f t="shared" si="69"/>
        <v>75</v>
      </c>
      <c r="L902" s="19">
        <f t="shared" si="70"/>
        <v>73</v>
      </c>
      <c r="M902" s="93">
        <v>0.97333333333333338</v>
      </c>
      <c r="N902" s="19">
        <v>0</v>
      </c>
      <c r="O902" s="19">
        <v>15</v>
      </c>
      <c r="P902" s="19"/>
      <c r="Q902" s="19"/>
      <c r="R902" s="19">
        <v>15</v>
      </c>
      <c r="S902" s="19"/>
      <c r="T902" s="19"/>
      <c r="U902" s="120"/>
      <c r="V902" s="134">
        <f t="shared" ref="V902:V907" si="71">(Y902+Z902+AA902+AB902+AC902+AD902)/(J902*COUNTA(Y902,Z902,AA902,AB902,AC902,AD902))</f>
        <v>0.97333333333333338</v>
      </c>
      <c r="W902" s="128">
        <v>1</v>
      </c>
      <c r="X902" s="15">
        <v>0.9667</v>
      </c>
      <c r="Y902" s="19"/>
      <c r="Z902" s="19">
        <v>13</v>
      </c>
      <c r="AA902" s="19">
        <v>15</v>
      </c>
      <c r="AB902" s="19">
        <v>15</v>
      </c>
      <c r="AC902" s="19">
        <v>15</v>
      </c>
      <c r="AD902" s="19">
        <v>15</v>
      </c>
      <c r="AE902" s="19" t="s">
        <v>1639</v>
      </c>
      <c r="AF902" s="28"/>
      <c r="AG902" s="56">
        <v>27.247599999999998</v>
      </c>
      <c r="AH902" s="9">
        <v>-80.864699999999999</v>
      </c>
      <c r="AI902" s="88"/>
      <c r="AJ902" s="88"/>
      <c r="AK902" s="88"/>
      <c r="AL902" s="88"/>
      <c r="AM902" s="88"/>
      <c r="AN902" s="88"/>
      <c r="AO902" s="88"/>
      <c r="AP902" s="88"/>
      <c r="AQ902" s="88"/>
      <c r="AR902" s="88"/>
      <c r="AS902" s="88"/>
      <c r="AT902" s="88"/>
      <c r="AU902" s="88"/>
      <c r="AV902" s="88"/>
      <c r="AW902" s="88"/>
      <c r="AX902" s="88"/>
      <c r="AY902" s="88"/>
      <c r="AZ902" s="88"/>
      <c r="BA902" s="88"/>
      <c r="BB902" s="88"/>
      <c r="BC902" s="88"/>
      <c r="BD902" s="88"/>
      <c r="BE902" s="88"/>
      <c r="BF902" s="88"/>
      <c r="BG902" s="88"/>
    </row>
    <row r="903" spans="1:59" ht="13.8" thickTop="1" x14ac:dyDescent="0.25">
      <c r="A903" s="29">
        <v>1524</v>
      </c>
      <c r="B903" s="12" t="s">
        <v>1645</v>
      </c>
      <c r="C903" s="9" t="s">
        <v>3228</v>
      </c>
      <c r="D903" s="9" t="s">
        <v>2280</v>
      </c>
      <c r="E903" s="12" t="s">
        <v>1677</v>
      </c>
      <c r="F903" s="13" t="s">
        <v>2651</v>
      </c>
      <c r="G903" s="12" t="s">
        <v>9</v>
      </c>
      <c r="H903" s="12" t="s">
        <v>37</v>
      </c>
      <c r="I903" s="12">
        <v>1</v>
      </c>
      <c r="J903" s="12">
        <v>122</v>
      </c>
      <c r="K903" s="12">
        <f t="shared" si="69"/>
        <v>732</v>
      </c>
      <c r="L903" s="12">
        <f t="shared" si="70"/>
        <v>720</v>
      </c>
      <c r="M903" s="60">
        <v>0.98360655737704916</v>
      </c>
      <c r="N903" s="12">
        <v>0</v>
      </c>
      <c r="O903" s="12">
        <v>122</v>
      </c>
      <c r="P903" s="12">
        <v>98</v>
      </c>
      <c r="Q903" s="12">
        <v>24</v>
      </c>
      <c r="R903" s="12"/>
      <c r="S903" s="12"/>
      <c r="T903" s="12"/>
      <c r="U903" s="121"/>
      <c r="V903" s="8">
        <f t="shared" si="71"/>
        <v>0.98360655737704916</v>
      </c>
      <c r="W903" s="10">
        <v>0.97270000000000001</v>
      </c>
      <c r="X903" s="13">
        <v>0.93720000000000003</v>
      </c>
      <c r="Y903" s="12">
        <v>121</v>
      </c>
      <c r="Z903" s="12">
        <v>121</v>
      </c>
      <c r="AA903" s="12">
        <v>121</v>
      </c>
      <c r="AB903" s="12">
        <v>118</v>
      </c>
      <c r="AC903" s="12">
        <v>120</v>
      </c>
      <c r="AD903" s="12">
        <v>119</v>
      </c>
      <c r="AE903" s="12" t="s">
        <v>427</v>
      </c>
      <c r="AF903" s="30"/>
      <c r="AG903" s="56">
        <v>28.518999999999998</v>
      </c>
      <c r="AH903" s="9">
        <v>-81.401300000000006</v>
      </c>
      <c r="AI903" s="88"/>
      <c r="AJ903" s="88"/>
      <c r="AK903" s="88"/>
      <c r="AL903" s="88"/>
      <c r="AM903" s="88"/>
      <c r="AN903" s="88"/>
      <c r="AO903" s="88"/>
      <c r="AP903" s="88"/>
      <c r="AQ903" s="88"/>
      <c r="AR903" s="88"/>
      <c r="AS903" s="88"/>
      <c r="AT903" s="88"/>
      <c r="AU903" s="88"/>
      <c r="AV903" s="88"/>
      <c r="AW903" s="88"/>
      <c r="AX903" s="88"/>
      <c r="AY903" s="88"/>
      <c r="AZ903" s="88"/>
      <c r="BA903" s="88"/>
      <c r="BB903" s="88"/>
      <c r="BC903" s="88"/>
      <c r="BD903" s="88"/>
      <c r="BE903" s="88"/>
      <c r="BF903" s="88"/>
      <c r="BG903" s="88"/>
    </row>
    <row r="904" spans="1:59" x14ac:dyDescent="0.25">
      <c r="A904" s="25">
        <v>1207</v>
      </c>
      <c r="B904" s="9" t="s">
        <v>1645</v>
      </c>
      <c r="C904" s="9" t="s">
        <v>3228</v>
      </c>
      <c r="D904" s="9" t="s">
        <v>2280</v>
      </c>
      <c r="E904" s="9" t="s">
        <v>1678</v>
      </c>
      <c r="F904" s="14" t="s">
        <v>2740</v>
      </c>
      <c r="G904" s="9" t="s">
        <v>9</v>
      </c>
      <c r="H904" s="9" t="s">
        <v>37</v>
      </c>
      <c r="I904" s="9">
        <v>1</v>
      </c>
      <c r="J904" s="9">
        <v>215</v>
      </c>
      <c r="K904" s="9">
        <f t="shared" si="69"/>
        <v>1075</v>
      </c>
      <c r="L904" s="9">
        <f t="shared" si="70"/>
        <v>1065</v>
      </c>
      <c r="M904" s="48">
        <v>0.99069767441860468</v>
      </c>
      <c r="N904" s="9">
        <v>0</v>
      </c>
      <c r="O904" s="9">
        <v>215</v>
      </c>
      <c r="P904" s="9">
        <v>172</v>
      </c>
      <c r="Q904" s="9">
        <v>43</v>
      </c>
      <c r="R904" s="9"/>
      <c r="S904" s="9"/>
      <c r="T904" s="9"/>
      <c r="U904" s="55"/>
      <c r="V904" s="131">
        <f t="shared" si="71"/>
        <v>0.99069767441860468</v>
      </c>
      <c r="W904" s="125">
        <v>0.99529999999999996</v>
      </c>
      <c r="X904" s="14">
        <v>0.97519999999999996</v>
      </c>
      <c r="Y904" s="9">
        <v>213</v>
      </c>
      <c r="Z904" s="9"/>
      <c r="AA904" s="9">
        <v>212</v>
      </c>
      <c r="AB904" s="9">
        <v>213</v>
      </c>
      <c r="AC904" s="9">
        <v>214</v>
      </c>
      <c r="AD904" s="9">
        <v>213</v>
      </c>
      <c r="AE904" s="9" t="s">
        <v>628</v>
      </c>
      <c r="AF904" s="26"/>
      <c r="AG904" s="56">
        <v>28.5016</v>
      </c>
      <c r="AH904" s="9">
        <v>-81.4011</v>
      </c>
      <c r="AI904" s="88"/>
      <c r="AJ904" s="88"/>
      <c r="AK904" s="88"/>
      <c r="AL904" s="88"/>
      <c r="AM904" s="88"/>
      <c r="AN904" s="88"/>
      <c r="AO904" s="88"/>
      <c r="AP904" s="88"/>
      <c r="AQ904" s="88"/>
      <c r="AR904" s="88"/>
      <c r="AS904" s="88"/>
      <c r="AT904" s="88"/>
      <c r="AU904" s="88"/>
      <c r="AV904" s="88"/>
      <c r="AW904" s="88"/>
      <c r="AX904" s="88"/>
      <c r="AY904" s="88"/>
      <c r="AZ904" s="88"/>
      <c r="BA904" s="88"/>
      <c r="BB904" s="88"/>
      <c r="BC904" s="88"/>
      <c r="BD904" s="88"/>
      <c r="BE904" s="88"/>
      <c r="BF904" s="88"/>
      <c r="BG904" s="88"/>
    </row>
    <row r="905" spans="1:59" x14ac:dyDescent="0.25">
      <c r="A905" s="25">
        <v>496</v>
      </c>
      <c r="B905" s="9" t="s">
        <v>1645</v>
      </c>
      <c r="C905" s="9" t="s">
        <v>3228</v>
      </c>
      <c r="D905" s="9" t="s">
        <v>2280</v>
      </c>
      <c r="E905" s="9" t="s">
        <v>1729</v>
      </c>
      <c r="F905" s="14" t="s">
        <v>2652</v>
      </c>
      <c r="G905" s="9" t="s">
        <v>9</v>
      </c>
      <c r="H905" s="9" t="s">
        <v>37</v>
      </c>
      <c r="I905" s="9">
        <v>1</v>
      </c>
      <c r="J905" s="9">
        <v>168</v>
      </c>
      <c r="K905" s="9">
        <f t="shared" si="69"/>
        <v>1008</v>
      </c>
      <c r="L905" s="9">
        <f t="shared" si="70"/>
        <v>995</v>
      </c>
      <c r="M905" s="48">
        <v>0.98710317460317465</v>
      </c>
      <c r="N905" s="9">
        <v>0</v>
      </c>
      <c r="O905" s="9">
        <v>168</v>
      </c>
      <c r="P905" s="9">
        <v>135</v>
      </c>
      <c r="Q905" s="9">
        <v>33</v>
      </c>
      <c r="R905" s="9"/>
      <c r="S905" s="9"/>
      <c r="T905" s="9"/>
      <c r="U905" s="55"/>
      <c r="V905" s="131">
        <f t="shared" si="71"/>
        <v>0.98710317460317465</v>
      </c>
      <c r="W905" s="125">
        <v>0.98909999999999998</v>
      </c>
      <c r="X905" s="14">
        <v>0.97019999999999995</v>
      </c>
      <c r="Y905" s="9">
        <v>167</v>
      </c>
      <c r="Z905" s="9">
        <v>166</v>
      </c>
      <c r="AA905" s="9">
        <v>167</v>
      </c>
      <c r="AB905" s="9">
        <v>165</v>
      </c>
      <c r="AC905" s="9">
        <v>165</v>
      </c>
      <c r="AD905" s="9">
        <v>165</v>
      </c>
      <c r="AE905" s="9" t="s">
        <v>206</v>
      </c>
      <c r="AF905" s="26"/>
      <c r="AG905" s="56">
        <v>28.565200000000001</v>
      </c>
      <c r="AH905" s="9">
        <v>-81.430499999999995</v>
      </c>
      <c r="AI905" s="88"/>
      <c r="AJ905" s="88"/>
      <c r="AK905" s="88"/>
      <c r="AL905" s="88"/>
      <c r="AM905" s="88"/>
      <c r="AN905" s="88"/>
      <c r="AO905" s="88"/>
      <c r="AP905" s="88"/>
      <c r="AQ905" s="88"/>
      <c r="AR905" s="88"/>
      <c r="AS905" s="88"/>
      <c r="AT905" s="88"/>
      <c r="AU905" s="88"/>
      <c r="AV905" s="88"/>
      <c r="AW905" s="88"/>
      <c r="AX905" s="88"/>
      <c r="AY905" s="88"/>
      <c r="AZ905" s="88"/>
      <c r="BA905" s="88"/>
      <c r="BB905" s="88"/>
      <c r="BC905" s="88"/>
      <c r="BD905" s="88"/>
      <c r="BE905" s="88"/>
      <c r="BF905" s="88"/>
      <c r="BG905" s="88"/>
    </row>
    <row r="906" spans="1:59" x14ac:dyDescent="0.25">
      <c r="A906" s="25">
        <v>2573</v>
      </c>
      <c r="B906" s="9" t="s">
        <v>1645</v>
      </c>
      <c r="C906" s="9" t="s">
        <v>3228</v>
      </c>
      <c r="D906" s="9" t="s">
        <v>2280</v>
      </c>
      <c r="E906" s="9" t="s">
        <v>1788</v>
      </c>
      <c r="F906" s="14" t="s">
        <v>2645</v>
      </c>
      <c r="G906" s="9" t="s">
        <v>9</v>
      </c>
      <c r="H906" s="9" t="s">
        <v>37</v>
      </c>
      <c r="I906" s="9">
        <v>1</v>
      </c>
      <c r="J906" s="9">
        <v>93</v>
      </c>
      <c r="K906" s="9">
        <f t="shared" si="69"/>
        <v>558</v>
      </c>
      <c r="L906" s="9">
        <f t="shared" si="70"/>
        <v>555</v>
      </c>
      <c r="M906" s="48">
        <v>0.9946236559139785</v>
      </c>
      <c r="N906" s="9">
        <v>0</v>
      </c>
      <c r="O906" s="9">
        <v>93</v>
      </c>
      <c r="P906" s="9">
        <v>75</v>
      </c>
      <c r="Q906" s="9">
        <v>18</v>
      </c>
      <c r="R906" s="9"/>
      <c r="S906" s="9"/>
      <c r="T906" s="9">
        <v>5</v>
      </c>
      <c r="U906" s="55"/>
      <c r="V906" s="131">
        <f t="shared" si="71"/>
        <v>0.9946236559139785</v>
      </c>
      <c r="W906" s="125">
        <v>0.98919999999999997</v>
      </c>
      <c r="X906" s="14">
        <v>0.97670000000000001</v>
      </c>
      <c r="Y906" s="9">
        <v>93</v>
      </c>
      <c r="Z906" s="9">
        <v>93</v>
      </c>
      <c r="AA906" s="9">
        <v>92</v>
      </c>
      <c r="AB906" s="9">
        <v>92</v>
      </c>
      <c r="AC906" s="9">
        <v>93</v>
      </c>
      <c r="AD906" s="9">
        <v>92</v>
      </c>
      <c r="AE906" s="9" t="s">
        <v>180</v>
      </c>
      <c r="AF906" s="26"/>
      <c r="AG906" s="56">
        <v>28.631360999999998</v>
      </c>
      <c r="AH906" s="9">
        <v>-81.362916999999996</v>
      </c>
      <c r="AI906" s="88"/>
      <c r="AJ906" s="88"/>
      <c r="AK906" s="88"/>
      <c r="AL906" s="88"/>
      <c r="AM906" s="88"/>
      <c r="AN906" s="88"/>
      <c r="AO906" s="88"/>
      <c r="AP906" s="88"/>
      <c r="AQ906" s="88"/>
      <c r="AR906" s="88"/>
      <c r="AS906" s="88"/>
      <c r="AT906" s="88"/>
      <c r="AU906" s="88"/>
      <c r="AV906" s="88"/>
      <c r="AW906" s="88"/>
      <c r="AX906" s="88"/>
      <c r="AY906" s="88"/>
      <c r="AZ906" s="88"/>
      <c r="BA906" s="88"/>
      <c r="BB906" s="88"/>
      <c r="BC906" s="88"/>
      <c r="BD906" s="88"/>
      <c r="BE906" s="88"/>
      <c r="BF906" s="88"/>
      <c r="BG906" s="88"/>
    </row>
    <row r="907" spans="1:59" x14ac:dyDescent="0.25">
      <c r="A907" s="25">
        <v>2128</v>
      </c>
      <c r="B907" s="9" t="s">
        <v>1645</v>
      </c>
      <c r="C907" s="9" t="s">
        <v>3228</v>
      </c>
      <c r="D907" s="9" t="s">
        <v>2280</v>
      </c>
      <c r="E907" s="9" t="s">
        <v>1794</v>
      </c>
      <c r="F907" s="14" t="s">
        <v>2944</v>
      </c>
      <c r="G907" s="9" t="s">
        <v>9</v>
      </c>
      <c r="H907" s="9" t="s">
        <v>37</v>
      </c>
      <c r="I907" s="9">
        <v>1</v>
      </c>
      <c r="J907" s="9">
        <v>64</v>
      </c>
      <c r="K907" s="9">
        <f t="shared" si="69"/>
        <v>384</v>
      </c>
      <c r="L907" s="9">
        <f t="shared" si="70"/>
        <v>372</v>
      </c>
      <c r="M907" s="48">
        <v>0.96875</v>
      </c>
      <c r="N907" s="9">
        <v>0</v>
      </c>
      <c r="O907" s="9">
        <v>64</v>
      </c>
      <c r="P907" s="9">
        <v>52</v>
      </c>
      <c r="Q907" s="9">
        <v>12</v>
      </c>
      <c r="R907" s="9"/>
      <c r="S907" s="9"/>
      <c r="T907" s="9"/>
      <c r="U907" s="55"/>
      <c r="V907" s="131">
        <f t="shared" si="71"/>
        <v>0.96875</v>
      </c>
      <c r="W907" s="125">
        <v>0.97660000000000002</v>
      </c>
      <c r="X907" s="14">
        <v>0.97660000000000002</v>
      </c>
      <c r="Y907" s="9">
        <v>62</v>
      </c>
      <c r="Z907" s="9">
        <v>63</v>
      </c>
      <c r="AA907" s="9">
        <v>63</v>
      </c>
      <c r="AB907" s="9">
        <v>62</v>
      </c>
      <c r="AC907" s="9">
        <v>62</v>
      </c>
      <c r="AD907" s="9">
        <v>60</v>
      </c>
      <c r="AE907" s="9" t="s">
        <v>640</v>
      </c>
      <c r="AF907" s="26"/>
      <c r="AG907" s="56">
        <v>28.531694000000002</v>
      </c>
      <c r="AH907" s="9">
        <v>-81.391182000000001</v>
      </c>
      <c r="AI907" s="88"/>
      <c r="AJ907" s="88"/>
      <c r="AK907" s="88"/>
      <c r="AL907" s="88"/>
      <c r="AM907" s="88"/>
      <c r="AN907" s="88"/>
      <c r="AO907" s="88"/>
      <c r="AP907" s="88"/>
      <c r="AQ907" s="88"/>
      <c r="AR907" s="88"/>
      <c r="AS907" s="88"/>
      <c r="AT907" s="88"/>
      <c r="AU907" s="88"/>
      <c r="AV907" s="88"/>
      <c r="AW907" s="88"/>
      <c r="AX907" s="88"/>
      <c r="AY907" s="88"/>
      <c r="AZ907" s="88"/>
      <c r="BA907" s="88"/>
      <c r="BB907" s="88"/>
      <c r="BC907" s="88"/>
      <c r="BD907" s="88"/>
      <c r="BE907" s="88"/>
      <c r="BF907" s="88"/>
      <c r="BG907" s="88"/>
    </row>
    <row r="908" spans="1:59" x14ac:dyDescent="0.25">
      <c r="A908" s="25">
        <v>2764</v>
      </c>
      <c r="B908" s="9" t="s">
        <v>1645</v>
      </c>
      <c r="C908" s="9" t="s">
        <v>3232</v>
      </c>
      <c r="D908" s="9" t="s">
        <v>2281</v>
      </c>
      <c r="E908" s="9" t="s">
        <v>1662</v>
      </c>
      <c r="F908" s="14" t="s">
        <v>2646</v>
      </c>
      <c r="G908" s="9" t="s">
        <v>9</v>
      </c>
      <c r="H908" s="9" t="s">
        <v>42</v>
      </c>
      <c r="I908" s="9">
        <v>1</v>
      </c>
      <c r="J908" s="9">
        <v>80</v>
      </c>
      <c r="K908" s="9">
        <f t="shared" si="69"/>
        <v>0</v>
      </c>
      <c r="L908" s="9">
        <f t="shared" si="70"/>
        <v>0</v>
      </c>
      <c r="M908" s="42">
        <v>0</v>
      </c>
      <c r="N908" s="9">
        <v>0</v>
      </c>
      <c r="O908" s="9">
        <v>80</v>
      </c>
      <c r="P908" s="9">
        <v>64</v>
      </c>
      <c r="Q908" s="9">
        <v>16</v>
      </c>
      <c r="R908" s="9"/>
      <c r="S908" s="9"/>
      <c r="T908" s="9">
        <v>4</v>
      </c>
      <c r="U908" s="55"/>
      <c r="V908" s="131"/>
      <c r="W908" s="125"/>
      <c r="X908" s="14"/>
      <c r="Y908" s="9"/>
      <c r="Z908" s="9"/>
      <c r="AA908" s="9"/>
      <c r="AB908" s="9"/>
      <c r="AC908" s="9"/>
      <c r="AD908" s="9"/>
      <c r="AE908" s="9" t="s">
        <v>418</v>
      </c>
      <c r="AF908" s="26"/>
      <c r="AG908" s="56">
        <v>28.661886110000001</v>
      </c>
      <c r="AH908" s="9">
        <v>-81.501141669999996</v>
      </c>
      <c r="AI908" s="88"/>
      <c r="AJ908" s="88"/>
      <c r="AK908" s="88"/>
      <c r="AL908" s="88"/>
      <c r="AM908" s="88"/>
      <c r="AN908" s="88"/>
      <c r="AO908" s="88"/>
      <c r="AP908" s="88"/>
      <c r="AQ908" s="88"/>
      <c r="AR908" s="88"/>
      <c r="AS908" s="88"/>
      <c r="AT908" s="88"/>
      <c r="AU908" s="88"/>
      <c r="AV908" s="88"/>
      <c r="AW908" s="88"/>
      <c r="AX908" s="88"/>
      <c r="AY908" s="88"/>
      <c r="AZ908" s="88"/>
      <c r="BA908" s="88"/>
      <c r="BB908" s="88"/>
      <c r="BC908" s="88"/>
      <c r="BD908" s="88"/>
      <c r="BE908" s="88"/>
      <c r="BF908" s="88"/>
      <c r="BG908" s="88"/>
    </row>
    <row r="909" spans="1:59" x14ac:dyDescent="0.25">
      <c r="A909" s="25">
        <v>2902</v>
      </c>
      <c r="B909" s="9" t="s">
        <v>1645</v>
      </c>
      <c r="C909" s="9" t="s">
        <v>3232</v>
      </c>
      <c r="D909" s="9" t="s">
        <v>2281</v>
      </c>
      <c r="E909" s="9" t="s">
        <v>1686</v>
      </c>
      <c r="F909" s="14" t="s">
        <v>2877</v>
      </c>
      <c r="G909" s="9" t="s">
        <v>9</v>
      </c>
      <c r="H909" s="9" t="s">
        <v>42</v>
      </c>
      <c r="I909" s="9">
        <v>1</v>
      </c>
      <c r="J909" s="9">
        <v>96</v>
      </c>
      <c r="K909" s="9">
        <f t="shared" si="69"/>
        <v>0</v>
      </c>
      <c r="L909" s="9">
        <f t="shared" si="70"/>
        <v>0</v>
      </c>
      <c r="M909" s="42">
        <v>0</v>
      </c>
      <c r="N909" s="9"/>
      <c r="O909" s="9">
        <v>96</v>
      </c>
      <c r="P909" s="9">
        <v>77</v>
      </c>
      <c r="Q909" s="9">
        <v>19</v>
      </c>
      <c r="R909" s="9"/>
      <c r="S909" s="9"/>
      <c r="T909" s="9">
        <v>5</v>
      </c>
      <c r="U909" s="55"/>
      <c r="V909" s="131"/>
      <c r="W909" s="125"/>
      <c r="X909" s="14"/>
      <c r="Y909" s="9"/>
      <c r="Z909" s="9"/>
      <c r="AA909" s="9"/>
      <c r="AB909" s="9"/>
      <c r="AC909" s="9"/>
      <c r="AD909" s="9"/>
      <c r="AE909" s="9"/>
      <c r="AF909" s="26"/>
      <c r="AG909" s="56"/>
      <c r="AH909" s="9"/>
      <c r="AI909" s="88"/>
      <c r="AJ909" s="88"/>
      <c r="AK909" s="88"/>
      <c r="AL909" s="88"/>
      <c r="AM909" s="88"/>
      <c r="AN909" s="88"/>
      <c r="AO909" s="88"/>
      <c r="AP909" s="88"/>
      <c r="AQ909" s="88"/>
      <c r="AR909" s="88"/>
      <c r="AS909" s="88"/>
      <c r="AT909" s="88"/>
      <c r="AU909" s="88"/>
      <c r="AV909" s="88"/>
      <c r="AW909" s="88"/>
      <c r="AX909" s="88"/>
      <c r="AY909" s="88"/>
      <c r="AZ909" s="88"/>
      <c r="BA909" s="88"/>
      <c r="BB909" s="88"/>
      <c r="BC909" s="88"/>
      <c r="BD909" s="88"/>
      <c r="BE909" s="88"/>
      <c r="BF909" s="88"/>
      <c r="BG909" s="88"/>
    </row>
    <row r="910" spans="1:59" x14ac:dyDescent="0.25">
      <c r="A910" s="25">
        <v>2479</v>
      </c>
      <c r="B910" s="9" t="s">
        <v>1645</v>
      </c>
      <c r="C910" s="9" t="s">
        <v>3229</v>
      </c>
      <c r="D910" s="9" t="s">
        <v>2286</v>
      </c>
      <c r="E910" s="9" t="s">
        <v>1698</v>
      </c>
      <c r="F910" s="14" t="s">
        <v>3043</v>
      </c>
      <c r="G910" s="9" t="s">
        <v>194</v>
      </c>
      <c r="H910" s="9" t="s">
        <v>37</v>
      </c>
      <c r="I910" s="9">
        <v>1</v>
      </c>
      <c r="J910" s="9">
        <v>92</v>
      </c>
      <c r="K910" s="9">
        <f t="shared" si="69"/>
        <v>552</v>
      </c>
      <c r="L910" s="9">
        <f t="shared" si="70"/>
        <v>542</v>
      </c>
      <c r="M910" s="48">
        <v>0.98188405797101452</v>
      </c>
      <c r="N910" s="9">
        <v>10</v>
      </c>
      <c r="O910" s="9">
        <v>82</v>
      </c>
      <c r="P910" s="9">
        <v>74</v>
      </c>
      <c r="Q910" s="9">
        <v>18</v>
      </c>
      <c r="R910" s="9"/>
      <c r="S910" s="9"/>
      <c r="T910" s="9">
        <v>5</v>
      </c>
      <c r="U910" s="55"/>
      <c r="V910" s="131">
        <f t="shared" ref="V910:V941" si="72">(Y910+Z910+AA910+AB910+AC910+AD910)/(J910*COUNTA(Y910,Z910,AA910,AB910,AC910,AD910))</f>
        <v>0.98188405797101452</v>
      </c>
      <c r="W910" s="125">
        <v>0.99280000000000002</v>
      </c>
      <c r="X910" s="14">
        <v>0.99819999999999998</v>
      </c>
      <c r="Y910" s="9">
        <v>90</v>
      </c>
      <c r="Z910" s="9">
        <v>90</v>
      </c>
      <c r="AA910" s="9">
        <v>89</v>
      </c>
      <c r="AB910" s="9">
        <v>89</v>
      </c>
      <c r="AC910" s="9">
        <v>92</v>
      </c>
      <c r="AD910" s="9">
        <v>92</v>
      </c>
      <c r="AE910" s="9" t="s">
        <v>180</v>
      </c>
      <c r="AF910" s="26"/>
      <c r="AG910" s="56">
        <v>28.499019000000001</v>
      </c>
      <c r="AH910" s="9">
        <v>-81.294622000000004</v>
      </c>
      <c r="AI910" s="88"/>
      <c r="AJ910" s="88"/>
      <c r="AK910" s="88"/>
      <c r="AL910" s="88"/>
      <c r="AM910" s="88"/>
      <c r="AN910" s="88"/>
      <c r="AO910" s="88"/>
      <c r="AP910" s="88"/>
      <c r="AQ910" s="88"/>
      <c r="AR910" s="88"/>
      <c r="AS910" s="88"/>
      <c r="AT910" s="88"/>
      <c r="AU910" s="88"/>
      <c r="AV910" s="88"/>
      <c r="AW910" s="88"/>
      <c r="AX910" s="88"/>
      <c r="AY910" s="88"/>
      <c r="AZ910" s="88"/>
      <c r="BA910" s="88"/>
      <c r="BB910" s="88"/>
      <c r="BC910" s="88"/>
      <c r="BD910" s="88"/>
      <c r="BE910" s="88"/>
      <c r="BF910" s="88"/>
      <c r="BG910" s="88"/>
    </row>
    <row r="911" spans="1:59" x14ac:dyDescent="0.25">
      <c r="A911" s="25">
        <v>2586</v>
      </c>
      <c r="B911" s="9" t="s">
        <v>1645</v>
      </c>
      <c r="C911" s="9" t="s">
        <v>3229</v>
      </c>
      <c r="D911" s="9" t="s">
        <v>2286</v>
      </c>
      <c r="E911" s="9" t="s">
        <v>1793</v>
      </c>
      <c r="F911" s="14" t="s">
        <v>2645</v>
      </c>
      <c r="G911" s="9" t="s">
        <v>194</v>
      </c>
      <c r="H911" s="9" t="s">
        <v>37</v>
      </c>
      <c r="I911" s="9">
        <v>1</v>
      </c>
      <c r="J911" s="9">
        <v>105</v>
      </c>
      <c r="K911" s="9">
        <f t="shared" si="69"/>
        <v>630</v>
      </c>
      <c r="L911" s="9">
        <f t="shared" si="70"/>
        <v>628</v>
      </c>
      <c r="M911" s="48">
        <v>0.99682539682539684</v>
      </c>
      <c r="N911" s="9">
        <v>5</v>
      </c>
      <c r="O911" s="9">
        <v>100</v>
      </c>
      <c r="P911" s="9">
        <v>84</v>
      </c>
      <c r="Q911" s="9">
        <v>21</v>
      </c>
      <c r="R911" s="9"/>
      <c r="S911" s="9"/>
      <c r="T911" s="9">
        <v>6</v>
      </c>
      <c r="U911" s="55"/>
      <c r="V911" s="131">
        <f t="shared" si="72"/>
        <v>0.99682539682539684</v>
      </c>
      <c r="W911" s="125">
        <v>0.99370000000000003</v>
      </c>
      <c r="X911" s="14">
        <v>0.98570000000000002</v>
      </c>
      <c r="Y911" s="9">
        <v>104</v>
      </c>
      <c r="Z911" s="9">
        <v>105</v>
      </c>
      <c r="AA911" s="9">
        <v>105</v>
      </c>
      <c r="AB911" s="9">
        <v>105</v>
      </c>
      <c r="AC911" s="9">
        <v>105</v>
      </c>
      <c r="AD911" s="9">
        <v>104</v>
      </c>
      <c r="AE911" s="9" t="s">
        <v>202</v>
      </c>
      <c r="AF911" s="26"/>
      <c r="AG911" s="56">
        <v>28.601027999999999</v>
      </c>
      <c r="AH911" s="9">
        <v>-81.360028</v>
      </c>
      <c r="AI911" s="88"/>
      <c r="AJ911" s="88"/>
      <c r="AK911" s="88"/>
      <c r="AL911" s="88"/>
      <c r="AM911" s="88"/>
      <c r="AN911" s="88"/>
      <c r="AO911" s="88"/>
      <c r="AP911" s="88"/>
      <c r="AQ911" s="88"/>
      <c r="AR911" s="88"/>
      <c r="AS911" s="88"/>
      <c r="AT911" s="88"/>
      <c r="AU911" s="88"/>
      <c r="AV911" s="88"/>
      <c r="AW911" s="88"/>
      <c r="AX911" s="88"/>
      <c r="AY911" s="88"/>
      <c r="AZ911" s="88"/>
      <c r="BA911" s="88"/>
      <c r="BB911" s="88"/>
      <c r="BC911" s="88"/>
      <c r="BD911" s="88"/>
      <c r="BE911" s="88"/>
      <c r="BF911" s="88"/>
      <c r="BG911" s="88"/>
    </row>
    <row r="912" spans="1:59" x14ac:dyDescent="0.25">
      <c r="A912" s="25">
        <v>1639</v>
      </c>
      <c r="B912" s="9" t="s">
        <v>1645</v>
      </c>
      <c r="C912" s="9" t="s">
        <v>3230</v>
      </c>
      <c r="D912" s="9" t="s">
        <v>2282</v>
      </c>
      <c r="E912" s="9" t="s">
        <v>1646</v>
      </c>
      <c r="F912" s="14" t="s">
        <v>2708</v>
      </c>
      <c r="G912" s="9" t="s">
        <v>10</v>
      </c>
      <c r="H912" s="9" t="s">
        <v>37</v>
      </c>
      <c r="I912" s="9">
        <v>1</v>
      </c>
      <c r="J912" s="9">
        <v>240</v>
      </c>
      <c r="K912" s="9">
        <f t="shared" si="69"/>
        <v>1440</v>
      </c>
      <c r="L912" s="9">
        <f t="shared" si="70"/>
        <v>1417</v>
      </c>
      <c r="M912" s="48">
        <v>0.98402777777777772</v>
      </c>
      <c r="N912" s="9">
        <v>0</v>
      </c>
      <c r="O912" s="9">
        <v>240</v>
      </c>
      <c r="P912" s="9"/>
      <c r="Q912" s="9">
        <v>240</v>
      </c>
      <c r="R912" s="9"/>
      <c r="S912" s="9"/>
      <c r="T912" s="9"/>
      <c r="U912" s="55"/>
      <c r="V912" s="131">
        <f t="shared" si="72"/>
        <v>0.98402777777777772</v>
      </c>
      <c r="W912" s="125">
        <v>0.97640000000000005</v>
      </c>
      <c r="X912" s="14">
        <v>0.94240000000000002</v>
      </c>
      <c r="Y912" s="9">
        <v>233</v>
      </c>
      <c r="Z912" s="9">
        <v>239</v>
      </c>
      <c r="AA912" s="9">
        <v>237</v>
      </c>
      <c r="AB912" s="9">
        <v>235</v>
      </c>
      <c r="AC912" s="9">
        <v>235</v>
      </c>
      <c r="AD912" s="9">
        <v>238</v>
      </c>
      <c r="AE912" s="9" t="s">
        <v>1647</v>
      </c>
      <c r="AF912" s="26"/>
      <c r="AG912" s="56">
        <v>28.5748</v>
      </c>
      <c r="AH912" s="9">
        <v>-81.475899999999996</v>
      </c>
      <c r="AI912" s="88"/>
      <c r="AJ912" s="88"/>
      <c r="AK912" s="88"/>
      <c r="AL912" s="88"/>
      <c r="AM912" s="88"/>
      <c r="AN912" s="88"/>
      <c r="AO912" s="88"/>
      <c r="AP912" s="88"/>
      <c r="AQ912" s="88"/>
      <c r="AR912" s="88"/>
      <c r="AS912" s="88"/>
      <c r="AT912" s="88"/>
      <c r="AU912" s="88"/>
      <c r="AV912" s="88"/>
      <c r="AW912" s="88"/>
      <c r="AX912" s="88"/>
      <c r="AY912" s="88"/>
      <c r="AZ912" s="88"/>
      <c r="BA912" s="88"/>
      <c r="BB912" s="88"/>
      <c r="BC912" s="88"/>
      <c r="BD912" s="88"/>
      <c r="BE912" s="88"/>
      <c r="BF912" s="88"/>
      <c r="BG912" s="88"/>
    </row>
    <row r="913" spans="1:59" x14ac:dyDescent="0.25">
      <c r="A913" s="25">
        <v>1188</v>
      </c>
      <c r="B913" s="9" t="s">
        <v>1645</v>
      </c>
      <c r="C913" s="9" t="s">
        <v>3230</v>
      </c>
      <c r="D913" s="9" t="s">
        <v>2282</v>
      </c>
      <c r="E913" s="9" t="s">
        <v>1654</v>
      </c>
      <c r="F913" s="14" t="s">
        <v>2871</v>
      </c>
      <c r="G913" s="9" t="s">
        <v>10</v>
      </c>
      <c r="H913" s="9" t="s">
        <v>37</v>
      </c>
      <c r="I913" s="9">
        <v>1</v>
      </c>
      <c r="J913" s="9">
        <v>300</v>
      </c>
      <c r="K913" s="9">
        <f t="shared" si="69"/>
        <v>1800</v>
      </c>
      <c r="L913" s="9">
        <f t="shared" si="70"/>
        <v>1792</v>
      </c>
      <c r="M913" s="48">
        <v>0.99555555555555553</v>
      </c>
      <c r="N913" s="9">
        <v>0</v>
      </c>
      <c r="O913" s="9">
        <v>300</v>
      </c>
      <c r="P913" s="9"/>
      <c r="Q913" s="9">
        <v>300</v>
      </c>
      <c r="R913" s="9"/>
      <c r="S913" s="9"/>
      <c r="T913" s="9"/>
      <c r="U913" s="55"/>
      <c r="V913" s="131">
        <f t="shared" si="72"/>
        <v>0.99555555555555553</v>
      </c>
      <c r="W913" s="125">
        <v>0.98440000000000005</v>
      </c>
      <c r="X913" s="14">
        <v>0.98060000000000003</v>
      </c>
      <c r="Y913" s="9">
        <v>300</v>
      </c>
      <c r="Z913" s="9">
        <v>298</v>
      </c>
      <c r="AA913" s="9">
        <v>298</v>
      </c>
      <c r="AB913" s="9">
        <v>298</v>
      </c>
      <c r="AC913" s="9">
        <v>299</v>
      </c>
      <c r="AD913" s="9">
        <v>299</v>
      </c>
      <c r="AE913" s="9" t="s">
        <v>206</v>
      </c>
      <c r="AF913" s="26"/>
      <c r="AG913" s="56">
        <v>28.550899999999999</v>
      </c>
      <c r="AH913" s="9">
        <v>-81.168400000000005</v>
      </c>
      <c r="AI913" s="88"/>
      <c r="AJ913" s="88"/>
      <c r="AK913" s="88"/>
      <c r="AL913" s="88"/>
      <c r="AM913" s="88"/>
      <c r="AN913" s="88"/>
      <c r="AO913" s="88"/>
      <c r="AP913" s="88"/>
      <c r="AQ913" s="88"/>
      <c r="AR913" s="88"/>
      <c r="AS913" s="88"/>
      <c r="AT913" s="88"/>
      <c r="AU913" s="88"/>
      <c r="AV913" s="88"/>
      <c r="AW913" s="88"/>
      <c r="AX913" s="88"/>
      <c r="AY913" s="88"/>
      <c r="AZ913" s="88"/>
      <c r="BA913" s="88"/>
      <c r="BB913" s="88"/>
      <c r="BC913" s="88"/>
      <c r="BD913" s="88"/>
      <c r="BE913" s="88"/>
      <c r="BF913" s="88"/>
      <c r="BG913" s="88"/>
    </row>
    <row r="914" spans="1:59" x14ac:dyDescent="0.25">
      <c r="A914" s="25">
        <v>67</v>
      </c>
      <c r="B914" s="9" t="s">
        <v>1645</v>
      </c>
      <c r="C914" s="9" t="s">
        <v>3230</v>
      </c>
      <c r="D914" s="9" t="s">
        <v>2282</v>
      </c>
      <c r="E914" s="9" t="s">
        <v>1655</v>
      </c>
      <c r="F914" s="14" t="s">
        <v>2908</v>
      </c>
      <c r="G914" s="9" t="s">
        <v>10</v>
      </c>
      <c r="H914" s="9" t="s">
        <v>37</v>
      </c>
      <c r="I914" s="9">
        <v>1</v>
      </c>
      <c r="J914" s="9">
        <v>192</v>
      </c>
      <c r="K914" s="9">
        <f t="shared" si="69"/>
        <v>1152</v>
      </c>
      <c r="L914" s="9">
        <f t="shared" si="70"/>
        <v>1133</v>
      </c>
      <c r="M914" s="48">
        <v>0.98350694444444442</v>
      </c>
      <c r="N914" s="9">
        <v>0</v>
      </c>
      <c r="O914" s="9">
        <v>192</v>
      </c>
      <c r="P914" s="9"/>
      <c r="Q914" s="9">
        <v>192</v>
      </c>
      <c r="R914" s="9"/>
      <c r="S914" s="9"/>
      <c r="T914" s="9"/>
      <c r="U914" s="55"/>
      <c r="V914" s="131">
        <f t="shared" si="72"/>
        <v>0.98350694444444442</v>
      </c>
      <c r="W914" s="125">
        <v>0.99050000000000005</v>
      </c>
      <c r="X914" s="14">
        <v>0.97219999999999995</v>
      </c>
      <c r="Y914" s="9">
        <v>184</v>
      </c>
      <c r="Z914" s="9">
        <v>189</v>
      </c>
      <c r="AA914" s="9">
        <v>191</v>
      </c>
      <c r="AB914" s="9">
        <v>191</v>
      </c>
      <c r="AC914" s="9">
        <v>189</v>
      </c>
      <c r="AD914" s="9">
        <v>189</v>
      </c>
      <c r="AE914" s="9" t="s">
        <v>1656</v>
      </c>
      <c r="AF914" s="26"/>
      <c r="AG914" s="56">
        <v>28.558</v>
      </c>
      <c r="AH914" s="9">
        <v>-81.483699999999999</v>
      </c>
      <c r="AI914" s="88"/>
      <c r="AJ914" s="88"/>
      <c r="AK914" s="88"/>
      <c r="AL914" s="88"/>
      <c r="AM914" s="88"/>
      <c r="AN914" s="88"/>
      <c r="AO914" s="88"/>
      <c r="AP914" s="88"/>
      <c r="AQ914" s="88"/>
      <c r="AR914" s="88"/>
      <c r="AS914" s="88"/>
      <c r="AT914" s="88"/>
      <c r="AU914" s="88"/>
      <c r="AV914" s="88"/>
      <c r="AW914" s="88"/>
      <c r="AX914" s="88"/>
      <c r="AY914" s="88"/>
      <c r="AZ914" s="88"/>
      <c r="BA914" s="88"/>
      <c r="BB914" s="88"/>
      <c r="BC914" s="88"/>
      <c r="BD914" s="88"/>
      <c r="BE914" s="88"/>
      <c r="BF914" s="88"/>
      <c r="BG914" s="88"/>
    </row>
    <row r="915" spans="1:59" ht="12.6" customHeight="1" x14ac:dyDescent="0.25">
      <c r="A915" s="25">
        <v>519</v>
      </c>
      <c r="B915" s="9" t="s">
        <v>1645</v>
      </c>
      <c r="C915" s="9" t="s">
        <v>3230</v>
      </c>
      <c r="D915" s="9" t="s">
        <v>2282</v>
      </c>
      <c r="E915" s="9" t="s">
        <v>1657</v>
      </c>
      <c r="F915" s="14" t="s">
        <v>2661</v>
      </c>
      <c r="G915" s="9" t="s">
        <v>10</v>
      </c>
      <c r="H915" s="9" t="s">
        <v>37</v>
      </c>
      <c r="I915" s="9">
        <v>1</v>
      </c>
      <c r="J915" s="9">
        <v>248</v>
      </c>
      <c r="K915" s="9">
        <f t="shared" si="69"/>
        <v>1488</v>
      </c>
      <c r="L915" s="9">
        <f t="shared" si="70"/>
        <v>1483</v>
      </c>
      <c r="M915" s="48">
        <v>0.99663978494623651</v>
      </c>
      <c r="N915" s="9">
        <v>0</v>
      </c>
      <c r="O915" s="9">
        <v>248</v>
      </c>
      <c r="P915" s="9"/>
      <c r="Q915" s="9">
        <v>248</v>
      </c>
      <c r="R915" s="9"/>
      <c r="S915" s="9"/>
      <c r="T915" s="9"/>
      <c r="U915" s="55"/>
      <c r="V915" s="131">
        <f t="shared" si="72"/>
        <v>0.99663978494623651</v>
      </c>
      <c r="W915" s="125">
        <v>0.99060000000000004</v>
      </c>
      <c r="X915" s="14">
        <v>0.99399999999999999</v>
      </c>
      <c r="Y915" s="9">
        <v>247</v>
      </c>
      <c r="Z915" s="9">
        <v>248</v>
      </c>
      <c r="AA915" s="9">
        <v>246</v>
      </c>
      <c r="AB915" s="9">
        <v>247</v>
      </c>
      <c r="AC915" s="9">
        <v>247</v>
      </c>
      <c r="AD915" s="9">
        <v>248</v>
      </c>
      <c r="AE915" s="9" t="s">
        <v>1658</v>
      </c>
      <c r="AF915" s="26"/>
      <c r="AG915" s="56">
        <v>28.499199999999998</v>
      </c>
      <c r="AH915" s="9">
        <v>-81.441299999999998</v>
      </c>
      <c r="AI915" s="88"/>
      <c r="AJ915" s="88"/>
      <c r="AK915" s="88"/>
      <c r="AL915" s="88"/>
      <c r="AM915" s="88"/>
      <c r="AN915" s="88"/>
      <c r="AO915" s="88"/>
      <c r="AP915" s="88"/>
      <c r="AQ915" s="88"/>
      <c r="AR915" s="88"/>
      <c r="AS915" s="88"/>
      <c r="AT915" s="88"/>
      <c r="AU915" s="88"/>
      <c r="AV915" s="88"/>
      <c r="AW915" s="88"/>
      <c r="AX915" s="88"/>
      <c r="AY915" s="88"/>
      <c r="AZ915" s="88"/>
      <c r="BA915" s="88"/>
      <c r="BB915" s="88"/>
      <c r="BC915" s="88"/>
      <c r="BD915" s="88"/>
      <c r="BE915" s="88"/>
      <c r="BF915" s="88"/>
      <c r="BG915" s="88"/>
    </row>
    <row r="916" spans="1:59" x14ac:dyDescent="0.25">
      <c r="A916" s="25">
        <v>1060</v>
      </c>
      <c r="B916" s="9" t="s">
        <v>1645</v>
      </c>
      <c r="C916" s="9" t="s">
        <v>3230</v>
      </c>
      <c r="D916" s="9" t="s">
        <v>2282</v>
      </c>
      <c r="E916" s="9" t="s">
        <v>1660</v>
      </c>
      <c r="F916" s="14" t="s">
        <v>2648</v>
      </c>
      <c r="G916" s="9" t="s">
        <v>10</v>
      </c>
      <c r="H916" s="9" t="s">
        <v>37</v>
      </c>
      <c r="I916" s="9">
        <v>1</v>
      </c>
      <c r="J916" s="9">
        <v>288</v>
      </c>
      <c r="K916" s="9">
        <f t="shared" si="69"/>
        <v>1728</v>
      </c>
      <c r="L916" s="9">
        <f t="shared" si="70"/>
        <v>1711</v>
      </c>
      <c r="M916" s="48">
        <v>0.99016203703703709</v>
      </c>
      <c r="N916" s="9">
        <v>0</v>
      </c>
      <c r="O916" s="9">
        <v>288</v>
      </c>
      <c r="P916" s="9"/>
      <c r="Q916" s="9">
        <v>288</v>
      </c>
      <c r="R916" s="9"/>
      <c r="S916" s="9"/>
      <c r="T916" s="9"/>
      <c r="U916" s="55"/>
      <c r="V916" s="131">
        <f t="shared" si="72"/>
        <v>0.99016203703703709</v>
      </c>
      <c r="W916" s="125">
        <v>0.99250000000000005</v>
      </c>
      <c r="X916" s="14">
        <v>0.98729999999999996</v>
      </c>
      <c r="Y916" s="9">
        <v>285</v>
      </c>
      <c r="Z916" s="9">
        <v>283</v>
      </c>
      <c r="AA916" s="9">
        <v>287</v>
      </c>
      <c r="AB916" s="9">
        <v>287</v>
      </c>
      <c r="AC916" s="9">
        <v>285</v>
      </c>
      <c r="AD916" s="9">
        <v>284</v>
      </c>
      <c r="AE916" s="9" t="s">
        <v>50</v>
      </c>
      <c r="AF916" s="26"/>
      <c r="AG916" s="56">
        <v>28.383199999999999</v>
      </c>
      <c r="AH916" s="9">
        <v>-81.407200000000003</v>
      </c>
      <c r="AI916" s="88"/>
      <c r="AJ916" s="88"/>
      <c r="AK916" s="88"/>
      <c r="AL916" s="88"/>
      <c r="AM916" s="88"/>
      <c r="AN916" s="88"/>
      <c r="AO916" s="88"/>
      <c r="AP916" s="88"/>
      <c r="AQ916" s="88"/>
      <c r="AR916" s="88"/>
      <c r="AS916" s="88"/>
      <c r="AT916" s="88"/>
      <c r="AU916" s="88"/>
      <c r="AV916" s="88"/>
      <c r="AW916" s="88"/>
      <c r="AX916" s="88"/>
      <c r="AY916" s="88"/>
      <c r="AZ916" s="88"/>
      <c r="BA916" s="88"/>
      <c r="BB916" s="88"/>
      <c r="BC916" s="88"/>
      <c r="BD916" s="88"/>
      <c r="BE916" s="88"/>
      <c r="BF916" s="88"/>
      <c r="BG916" s="88"/>
    </row>
    <row r="917" spans="1:59" ht="12.6" customHeight="1" x14ac:dyDescent="0.25">
      <c r="A917" s="25">
        <v>1029</v>
      </c>
      <c r="B917" s="9" t="s">
        <v>1645</v>
      </c>
      <c r="C917" s="9" t="s">
        <v>3230</v>
      </c>
      <c r="D917" s="9" t="s">
        <v>2282</v>
      </c>
      <c r="E917" s="9" t="s">
        <v>1661</v>
      </c>
      <c r="F917" s="14" t="s">
        <v>2903</v>
      </c>
      <c r="G917" s="9" t="s">
        <v>10</v>
      </c>
      <c r="H917" s="9" t="s">
        <v>37</v>
      </c>
      <c r="I917" s="9">
        <v>1</v>
      </c>
      <c r="J917" s="9">
        <v>312</v>
      </c>
      <c r="K917" s="9">
        <f t="shared" si="69"/>
        <v>1872</v>
      </c>
      <c r="L917" s="9">
        <f t="shared" si="70"/>
        <v>1859</v>
      </c>
      <c r="M917" s="48">
        <v>0.99305555555555558</v>
      </c>
      <c r="N917" s="9">
        <v>0</v>
      </c>
      <c r="O917" s="9">
        <v>312</v>
      </c>
      <c r="P917" s="9"/>
      <c r="Q917" s="9">
        <v>312</v>
      </c>
      <c r="R917" s="9"/>
      <c r="S917" s="9"/>
      <c r="T917" s="9"/>
      <c r="U917" s="55"/>
      <c r="V917" s="131">
        <f t="shared" si="72"/>
        <v>0.99305555555555558</v>
      </c>
      <c r="W917" s="125">
        <v>0.98819999999999997</v>
      </c>
      <c r="X917" s="14">
        <v>0.98880000000000001</v>
      </c>
      <c r="Y917" s="9">
        <v>311</v>
      </c>
      <c r="Z917" s="9">
        <v>310</v>
      </c>
      <c r="AA917" s="9">
        <v>309</v>
      </c>
      <c r="AB917" s="9">
        <v>311</v>
      </c>
      <c r="AC917" s="9">
        <v>309</v>
      </c>
      <c r="AD917" s="9">
        <v>309</v>
      </c>
      <c r="AE917" s="9" t="s">
        <v>50</v>
      </c>
      <c r="AF917" s="26"/>
      <c r="AG917" s="56">
        <v>28.4787</v>
      </c>
      <c r="AH917" s="9">
        <v>-81.442099999999996</v>
      </c>
      <c r="AI917" s="88"/>
      <c r="AJ917" s="88"/>
      <c r="AK917" s="88"/>
      <c r="AL917" s="88"/>
      <c r="AM917" s="88"/>
      <c r="AN917" s="88"/>
      <c r="AO917" s="88"/>
      <c r="AP917" s="88"/>
      <c r="AQ917" s="88"/>
      <c r="AR917" s="88"/>
      <c r="AS917" s="88"/>
      <c r="AT917" s="88"/>
      <c r="AU917" s="88"/>
      <c r="AV917" s="88"/>
      <c r="AW917" s="88"/>
      <c r="AX917" s="88"/>
      <c r="AY917" s="88"/>
      <c r="AZ917" s="88"/>
      <c r="BA917" s="88"/>
      <c r="BB917" s="88"/>
      <c r="BC917" s="88"/>
      <c r="BD917" s="88"/>
      <c r="BE917" s="88"/>
      <c r="BF917" s="88"/>
      <c r="BG917" s="88"/>
    </row>
    <row r="918" spans="1:59" x14ac:dyDescent="0.25">
      <c r="A918" s="25">
        <v>116</v>
      </c>
      <c r="B918" s="9" t="s">
        <v>1645</v>
      </c>
      <c r="C918" s="9" t="s">
        <v>3230</v>
      </c>
      <c r="D918" s="9" t="s">
        <v>2282</v>
      </c>
      <c r="E918" s="9" t="s">
        <v>1663</v>
      </c>
      <c r="F918" s="14" t="s">
        <v>2652</v>
      </c>
      <c r="G918" s="9" t="s">
        <v>10</v>
      </c>
      <c r="H918" s="9" t="s">
        <v>37</v>
      </c>
      <c r="I918" s="9">
        <v>1</v>
      </c>
      <c r="J918" s="9">
        <v>256</v>
      </c>
      <c r="K918" s="9">
        <f t="shared" si="69"/>
        <v>1536</v>
      </c>
      <c r="L918" s="9">
        <f t="shared" si="70"/>
        <v>1522</v>
      </c>
      <c r="M918" s="48">
        <v>0.99088541666666663</v>
      </c>
      <c r="N918" s="9">
        <v>0</v>
      </c>
      <c r="O918" s="9">
        <v>256</v>
      </c>
      <c r="P918" s="9"/>
      <c r="Q918" s="9">
        <v>256</v>
      </c>
      <c r="R918" s="9"/>
      <c r="S918" s="9"/>
      <c r="T918" s="9"/>
      <c r="U918" s="55"/>
      <c r="V918" s="131">
        <f t="shared" si="72"/>
        <v>0.99088541666666663</v>
      </c>
      <c r="W918" s="125">
        <v>0.94469999999999998</v>
      </c>
      <c r="X918" s="14">
        <v>0.99019999999999997</v>
      </c>
      <c r="Y918" s="9">
        <v>254</v>
      </c>
      <c r="Z918" s="9">
        <v>253</v>
      </c>
      <c r="AA918" s="9">
        <v>253</v>
      </c>
      <c r="AB918" s="9">
        <v>254</v>
      </c>
      <c r="AC918" s="9">
        <v>254</v>
      </c>
      <c r="AD918" s="9">
        <v>254</v>
      </c>
      <c r="AE918" s="9" t="s">
        <v>206</v>
      </c>
      <c r="AF918" s="26"/>
      <c r="AG918" s="56">
        <v>28.4328</v>
      </c>
      <c r="AH918" s="9">
        <v>-81.577699999999993</v>
      </c>
      <c r="AI918" s="88"/>
      <c r="AJ918" s="88"/>
      <c r="AK918" s="88"/>
      <c r="AL918" s="88"/>
      <c r="AM918" s="88"/>
      <c r="AN918" s="88"/>
      <c r="AO918" s="88"/>
      <c r="AP918" s="88"/>
      <c r="AQ918" s="88"/>
      <c r="AR918" s="88"/>
      <c r="AS918" s="88"/>
      <c r="AT918" s="88"/>
      <c r="AU918" s="88"/>
      <c r="AV918" s="88"/>
      <c r="AW918" s="88"/>
      <c r="AX918" s="88"/>
      <c r="AY918" s="88"/>
      <c r="AZ918" s="88"/>
      <c r="BA918" s="88"/>
      <c r="BB918" s="88"/>
      <c r="BC918" s="88"/>
      <c r="BD918" s="88"/>
      <c r="BE918" s="88"/>
      <c r="BF918" s="88"/>
      <c r="BG918" s="88"/>
    </row>
    <row r="919" spans="1:59" x14ac:dyDescent="0.25">
      <c r="A919" s="25">
        <v>117</v>
      </c>
      <c r="B919" s="9" t="s">
        <v>1645</v>
      </c>
      <c r="C919" s="9" t="s">
        <v>3230</v>
      </c>
      <c r="D919" s="9" t="s">
        <v>2282</v>
      </c>
      <c r="E919" s="9" t="s">
        <v>1664</v>
      </c>
      <c r="F919" s="14" t="s">
        <v>2680</v>
      </c>
      <c r="G919" s="9" t="s">
        <v>10</v>
      </c>
      <c r="H919" s="9" t="s">
        <v>37</v>
      </c>
      <c r="I919" s="9">
        <v>1</v>
      </c>
      <c r="J919" s="9">
        <v>84</v>
      </c>
      <c r="K919" s="9">
        <f t="shared" si="69"/>
        <v>504</v>
      </c>
      <c r="L919" s="9">
        <f t="shared" si="70"/>
        <v>496</v>
      </c>
      <c r="M919" s="48">
        <v>0.98412698412698407</v>
      </c>
      <c r="N919" s="9">
        <v>0</v>
      </c>
      <c r="O919" s="9">
        <v>84</v>
      </c>
      <c r="P919" s="9"/>
      <c r="Q919" s="9">
        <v>84</v>
      </c>
      <c r="R919" s="9"/>
      <c r="S919" s="9"/>
      <c r="T919" s="9"/>
      <c r="U919" s="55"/>
      <c r="V919" s="131">
        <f t="shared" si="72"/>
        <v>0.98412698412698407</v>
      </c>
      <c r="W919" s="125">
        <v>0.97619999999999996</v>
      </c>
      <c r="X919" s="14">
        <v>0.99009999999999998</v>
      </c>
      <c r="Y919" s="9">
        <v>82</v>
      </c>
      <c r="Z919" s="9">
        <v>84</v>
      </c>
      <c r="AA919" s="9">
        <v>84</v>
      </c>
      <c r="AB919" s="9">
        <v>82</v>
      </c>
      <c r="AC919" s="9">
        <v>82</v>
      </c>
      <c r="AD919" s="9">
        <v>82</v>
      </c>
      <c r="AE919" s="9" t="s">
        <v>206</v>
      </c>
      <c r="AF919" s="26"/>
      <c r="AG919" s="56">
        <v>28.4328</v>
      </c>
      <c r="AH919" s="9">
        <v>-81.577699999999993</v>
      </c>
      <c r="AI919" s="88"/>
      <c r="AJ919" s="88"/>
      <c r="AK919" s="88"/>
      <c r="AL919" s="88"/>
      <c r="AM919" s="88"/>
      <c r="AN919" s="88"/>
      <c r="AO919" s="88"/>
      <c r="AP919" s="88"/>
      <c r="AQ919" s="88"/>
      <c r="AR919" s="88"/>
      <c r="AS919" s="88"/>
      <c r="AT919" s="88"/>
      <c r="AU919" s="88"/>
      <c r="AV919" s="88"/>
      <c r="AW919" s="88"/>
      <c r="AX919" s="88"/>
      <c r="AY919" s="88"/>
      <c r="AZ919" s="88"/>
      <c r="BA919" s="88"/>
      <c r="BB919" s="88"/>
      <c r="BC919" s="88"/>
      <c r="BD919" s="88"/>
      <c r="BE919" s="88"/>
      <c r="BF919" s="88"/>
      <c r="BG919" s="88"/>
    </row>
    <row r="920" spans="1:59" x14ac:dyDescent="0.25">
      <c r="A920" s="25">
        <v>118</v>
      </c>
      <c r="B920" s="9" t="s">
        <v>1645</v>
      </c>
      <c r="C920" s="9" t="s">
        <v>3230</v>
      </c>
      <c r="D920" s="9" t="s">
        <v>2282</v>
      </c>
      <c r="E920" s="9" t="s">
        <v>1665</v>
      </c>
      <c r="F920" s="14" t="s">
        <v>2664</v>
      </c>
      <c r="G920" s="9" t="s">
        <v>10</v>
      </c>
      <c r="H920" s="9" t="s">
        <v>37</v>
      </c>
      <c r="I920" s="9">
        <v>1</v>
      </c>
      <c r="J920" s="9">
        <v>324</v>
      </c>
      <c r="K920" s="9">
        <f t="shared" si="69"/>
        <v>1944</v>
      </c>
      <c r="L920" s="9">
        <f t="shared" si="70"/>
        <v>1932</v>
      </c>
      <c r="M920" s="48">
        <v>0.99382716049382713</v>
      </c>
      <c r="N920" s="9">
        <v>0</v>
      </c>
      <c r="O920" s="9">
        <v>324</v>
      </c>
      <c r="P920" s="9"/>
      <c r="Q920" s="9">
        <v>324</v>
      </c>
      <c r="R920" s="9"/>
      <c r="S920" s="9"/>
      <c r="T920" s="9"/>
      <c r="U920" s="55"/>
      <c r="V920" s="131">
        <f t="shared" si="72"/>
        <v>0.99382716049382713</v>
      </c>
      <c r="W920" s="125">
        <v>0.98870000000000002</v>
      </c>
      <c r="X920" s="14">
        <v>0.98819999999999997</v>
      </c>
      <c r="Y920" s="9">
        <v>321</v>
      </c>
      <c r="Z920" s="9">
        <v>321</v>
      </c>
      <c r="AA920" s="9">
        <v>321</v>
      </c>
      <c r="AB920" s="9">
        <v>323</v>
      </c>
      <c r="AC920" s="9">
        <v>323</v>
      </c>
      <c r="AD920" s="9">
        <v>323</v>
      </c>
      <c r="AE920" s="9" t="s">
        <v>206</v>
      </c>
      <c r="AF920" s="26"/>
      <c r="AG920" s="56">
        <v>28.3934</v>
      </c>
      <c r="AH920" s="9">
        <v>-81.506299999999996</v>
      </c>
      <c r="AI920" s="88"/>
      <c r="AJ920" s="88"/>
      <c r="AK920" s="88"/>
      <c r="AL920" s="88"/>
      <c r="AM920" s="88"/>
      <c r="AN920" s="88"/>
      <c r="AO920" s="88"/>
      <c r="AP920" s="88"/>
      <c r="AQ920" s="88"/>
      <c r="AR920" s="88"/>
      <c r="AS920" s="88"/>
      <c r="AT920" s="88"/>
      <c r="AU920" s="88"/>
      <c r="AV920" s="88"/>
      <c r="AW920" s="88"/>
      <c r="AX920" s="88"/>
      <c r="AY920" s="88"/>
      <c r="AZ920" s="88"/>
      <c r="BA920" s="88"/>
      <c r="BB920" s="88"/>
      <c r="BC920" s="88"/>
      <c r="BD920" s="88"/>
      <c r="BE920" s="88"/>
      <c r="BF920" s="88"/>
      <c r="BG920" s="88"/>
    </row>
    <row r="921" spans="1:59" x14ac:dyDescent="0.25">
      <c r="A921" s="25">
        <v>1187</v>
      </c>
      <c r="B921" s="9" t="s">
        <v>1645</v>
      </c>
      <c r="C921" s="9" t="s">
        <v>3230</v>
      </c>
      <c r="D921" s="9" t="s">
        <v>2282</v>
      </c>
      <c r="E921" s="9" t="s">
        <v>1666</v>
      </c>
      <c r="F921" s="14" t="s">
        <v>2659</v>
      </c>
      <c r="G921" s="9" t="s">
        <v>10</v>
      </c>
      <c r="H921" s="9" t="s">
        <v>37</v>
      </c>
      <c r="I921" s="9">
        <v>1</v>
      </c>
      <c r="J921" s="9">
        <v>169</v>
      </c>
      <c r="K921" s="9">
        <f t="shared" si="69"/>
        <v>1014</v>
      </c>
      <c r="L921" s="9">
        <f t="shared" si="70"/>
        <v>1005</v>
      </c>
      <c r="M921" s="48">
        <v>0.99112426035502954</v>
      </c>
      <c r="N921" s="9">
        <v>0</v>
      </c>
      <c r="O921" s="9">
        <v>169</v>
      </c>
      <c r="P921" s="9"/>
      <c r="Q921" s="9">
        <v>169</v>
      </c>
      <c r="R921" s="9"/>
      <c r="S921" s="9"/>
      <c r="T921" s="9"/>
      <c r="U921" s="55"/>
      <c r="V921" s="131">
        <f t="shared" si="72"/>
        <v>0.99112426035502954</v>
      </c>
      <c r="W921" s="125">
        <v>0.98619999999999997</v>
      </c>
      <c r="X921" s="14">
        <v>0.96060000000000001</v>
      </c>
      <c r="Y921" s="9">
        <v>168</v>
      </c>
      <c r="Z921" s="9">
        <v>168</v>
      </c>
      <c r="AA921" s="9">
        <v>167</v>
      </c>
      <c r="AB921" s="9">
        <v>168</v>
      </c>
      <c r="AC921" s="9">
        <v>168</v>
      </c>
      <c r="AD921" s="9">
        <v>166</v>
      </c>
      <c r="AE921" s="9" t="s">
        <v>206</v>
      </c>
      <c r="AF921" s="26"/>
      <c r="AG921" s="56">
        <v>28.522099999999998</v>
      </c>
      <c r="AH921" s="9">
        <v>-81.297799999999995</v>
      </c>
      <c r="AI921" s="88"/>
      <c r="AJ921" s="88"/>
      <c r="AK921" s="88"/>
      <c r="AL921" s="88"/>
      <c r="AM921" s="88"/>
      <c r="AN921" s="88"/>
      <c r="AO921" s="88"/>
      <c r="AP921" s="88"/>
      <c r="AQ921" s="88"/>
      <c r="AR921" s="88"/>
      <c r="AS921" s="88"/>
      <c r="AT921" s="88"/>
      <c r="AU921" s="88"/>
      <c r="AV921" s="88"/>
      <c r="AW921" s="88"/>
      <c r="AX921" s="88"/>
      <c r="AY921" s="88"/>
      <c r="AZ921" s="88"/>
      <c r="BA921" s="88"/>
      <c r="BB921" s="88"/>
      <c r="BC921" s="88"/>
      <c r="BD921" s="88"/>
      <c r="BE921" s="88"/>
      <c r="BF921" s="88"/>
      <c r="BG921" s="88"/>
    </row>
    <row r="922" spans="1:59" x14ac:dyDescent="0.25">
      <c r="A922" s="25">
        <v>1030</v>
      </c>
      <c r="B922" s="9" t="s">
        <v>1645</v>
      </c>
      <c r="C922" s="9" t="s">
        <v>3230</v>
      </c>
      <c r="D922" s="9" t="s">
        <v>2282</v>
      </c>
      <c r="E922" s="9" t="s">
        <v>1667</v>
      </c>
      <c r="F922" s="14" t="s">
        <v>2945</v>
      </c>
      <c r="G922" s="9" t="s">
        <v>10</v>
      </c>
      <c r="H922" s="9" t="s">
        <v>37</v>
      </c>
      <c r="I922" s="9">
        <v>1</v>
      </c>
      <c r="J922" s="9">
        <v>312</v>
      </c>
      <c r="K922" s="9">
        <f t="shared" si="69"/>
        <v>1872</v>
      </c>
      <c r="L922" s="9">
        <f t="shared" si="70"/>
        <v>1862</v>
      </c>
      <c r="M922" s="48">
        <v>0.99465811965811968</v>
      </c>
      <c r="N922" s="9">
        <v>0</v>
      </c>
      <c r="O922" s="9">
        <v>312</v>
      </c>
      <c r="P922" s="9"/>
      <c r="Q922" s="9">
        <v>312</v>
      </c>
      <c r="R922" s="9"/>
      <c r="S922" s="9"/>
      <c r="T922" s="9"/>
      <c r="U922" s="55"/>
      <c r="V922" s="131">
        <f t="shared" si="72"/>
        <v>0.99465811965811968</v>
      </c>
      <c r="W922" s="125">
        <v>0.99470000000000003</v>
      </c>
      <c r="X922" s="14">
        <v>0.98929999999999996</v>
      </c>
      <c r="Y922" s="9">
        <v>308</v>
      </c>
      <c r="Z922" s="9">
        <v>309</v>
      </c>
      <c r="AA922" s="9">
        <v>312</v>
      </c>
      <c r="AB922" s="9">
        <v>310</v>
      </c>
      <c r="AC922" s="9">
        <v>311</v>
      </c>
      <c r="AD922" s="9">
        <v>312</v>
      </c>
      <c r="AE922" s="9" t="s">
        <v>120</v>
      </c>
      <c r="AF922" s="26"/>
      <c r="AG922" s="56">
        <v>28.552299999999999</v>
      </c>
      <c r="AH922" s="9">
        <v>-81.287400000000005</v>
      </c>
      <c r="AI922" s="88"/>
      <c r="AJ922" s="88"/>
      <c r="AK922" s="88"/>
      <c r="AL922" s="88"/>
      <c r="AM922" s="88"/>
      <c r="AN922" s="88"/>
      <c r="AO922" s="88"/>
      <c r="AP922" s="88"/>
      <c r="AQ922" s="88"/>
      <c r="AR922" s="88"/>
      <c r="AS922" s="88"/>
      <c r="AT922" s="88"/>
      <c r="AU922" s="88"/>
      <c r="AV922" s="88"/>
      <c r="AW922" s="88"/>
      <c r="AX922" s="88"/>
      <c r="AY922" s="88"/>
      <c r="AZ922" s="88"/>
      <c r="BA922" s="88"/>
      <c r="BB922" s="88"/>
      <c r="BC922" s="88"/>
      <c r="BD922" s="88"/>
      <c r="BE922" s="88"/>
      <c r="BF922" s="88"/>
      <c r="BG922" s="88"/>
    </row>
    <row r="923" spans="1:59" ht="12.6" customHeight="1" x14ac:dyDescent="0.25">
      <c r="A923" s="25">
        <v>166</v>
      </c>
      <c r="B923" s="9" t="s">
        <v>1645</v>
      </c>
      <c r="C923" s="9" t="s">
        <v>3230</v>
      </c>
      <c r="D923" s="9" t="s">
        <v>2282</v>
      </c>
      <c r="E923" s="9" t="s">
        <v>1669</v>
      </c>
      <c r="F923" s="14" t="s">
        <v>2759</v>
      </c>
      <c r="G923" s="9" t="s">
        <v>10</v>
      </c>
      <c r="H923" s="9" t="s">
        <v>37</v>
      </c>
      <c r="I923" s="9">
        <v>1</v>
      </c>
      <c r="J923" s="9">
        <v>176</v>
      </c>
      <c r="K923" s="9">
        <f t="shared" si="69"/>
        <v>1056</v>
      </c>
      <c r="L923" s="9">
        <f t="shared" si="70"/>
        <v>1032</v>
      </c>
      <c r="M923" s="48">
        <v>0.97727272727272729</v>
      </c>
      <c r="N923" s="9">
        <v>0</v>
      </c>
      <c r="O923" s="9">
        <v>176</v>
      </c>
      <c r="P923" s="9"/>
      <c r="Q923" s="9">
        <v>176</v>
      </c>
      <c r="R923" s="9"/>
      <c r="S923" s="9"/>
      <c r="T923" s="9"/>
      <c r="U923" s="55"/>
      <c r="V923" s="131">
        <f t="shared" si="72"/>
        <v>0.97727272727272729</v>
      </c>
      <c r="W923" s="125">
        <v>0.98670000000000002</v>
      </c>
      <c r="X923" s="14">
        <v>0.9536</v>
      </c>
      <c r="Y923" s="9">
        <v>174</v>
      </c>
      <c r="Z923" s="9">
        <v>170</v>
      </c>
      <c r="AA923" s="9">
        <v>172</v>
      </c>
      <c r="AB923" s="9">
        <v>174</v>
      </c>
      <c r="AC923" s="9">
        <v>169</v>
      </c>
      <c r="AD923" s="9">
        <v>173</v>
      </c>
      <c r="AE923" s="9" t="s">
        <v>1653</v>
      </c>
      <c r="AF923" s="26"/>
      <c r="AG923" s="56">
        <v>28.484400000000001</v>
      </c>
      <c r="AH923" s="9">
        <v>-81.410799999999995</v>
      </c>
      <c r="AI923" s="88"/>
      <c r="AJ923" s="88"/>
      <c r="AK923" s="88"/>
      <c r="AL923" s="88"/>
      <c r="AM923" s="88"/>
      <c r="AN923" s="88"/>
      <c r="AO923" s="88"/>
      <c r="AP923" s="88"/>
      <c r="AQ923" s="88"/>
      <c r="AR923" s="88"/>
      <c r="AS923" s="88"/>
      <c r="AT923" s="88"/>
      <c r="AU923" s="88"/>
      <c r="AV923" s="88"/>
      <c r="AW923" s="88"/>
      <c r="AX923" s="88"/>
      <c r="AY923" s="88"/>
      <c r="AZ923" s="88"/>
      <c r="BA923" s="88"/>
      <c r="BB923" s="88"/>
      <c r="BC923" s="88"/>
      <c r="BD923" s="88"/>
      <c r="BE923" s="88"/>
      <c r="BF923" s="88"/>
      <c r="BG923" s="88"/>
    </row>
    <row r="924" spans="1:59" x14ac:dyDescent="0.25">
      <c r="A924" s="25">
        <v>167</v>
      </c>
      <c r="B924" s="9" t="s">
        <v>1645</v>
      </c>
      <c r="C924" s="9" t="s">
        <v>3230</v>
      </c>
      <c r="D924" s="9" t="s">
        <v>2282</v>
      </c>
      <c r="E924" s="9" t="s">
        <v>1670</v>
      </c>
      <c r="F924" s="14" t="s">
        <v>2807</v>
      </c>
      <c r="G924" s="9" t="s">
        <v>10</v>
      </c>
      <c r="H924" s="9" t="s">
        <v>37</v>
      </c>
      <c r="I924" s="9">
        <v>1</v>
      </c>
      <c r="J924" s="9">
        <v>96</v>
      </c>
      <c r="K924" s="9">
        <f t="shared" si="69"/>
        <v>480</v>
      </c>
      <c r="L924" s="9">
        <f t="shared" si="70"/>
        <v>472</v>
      </c>
      <c r="M924" s="48">
        <v>0.98333333333333328</v>
      </c>
      <c r="N924" s="9">
        <v>0</v>
      </c>
      <c r="O924" s="9">
        <v>96</v>
      </c>
      <c r="P924" s="9"/>
      <c r="Q924" s="9">
        <v>96</v>
      </c>
      <c r="R924" s="9"/>
      <c r="S924" s="9"/>
      <c r="T924" s="9"/>
      <c r="U924" s="55"/>
      <c r="V924" s="131">
        <f t="shared" si="72"/>
        <v>0.98333333333333328</v>
      </c>
      <c r="W924" s="125">
        <v>0.98440000000000005</v>
      </c>
      <c r="X924" s="14">
        <v>0.98440000000000005</v>
      </c>
      <c r="Y924" s="9"/>
      <c r="Z924" s="9">
        <v>95</v>
      </c>
      <c r="AA924" s="9">
        <v>94</v>
      </c>
      <c r="AB924" s="9">
        <v>94</v>
      </c>
      <c r="AC924" s="9">
        <v>94</v>
      </c>
      <c r="AD924" s="9">
        <v>95</v>
      </c>
      <c r="AE924" s="9" t="s">
        <v>1653</v>
      </c>
      <c r="AF924" s="26"/>
      <c r="AG924" s="56">
        <v>28.484400000000001</v>
      </c>
      <c r="AH924" s="9">
        <v>-81.410799999999995</v>
      </c>
      <c r="AI924" s="88"/>
      <c r="AJ924" s="88"/>
      <c r="AK924" s="88"/>
      <c r="AL924" s="88"/>
      <c r="AM924" s="88"/>
      <c r="AN924" s="88"/>
      <c r="AO924" s="88"/>
      <c r="AP924" s="88"/>
      <c r="AQ924" s="88"/>
      <c r="AR924" s="88"/>
      <c r="AS924" s="88"/>
      <c r="AT924" s="88"/>
      <c r="AU924" s="88"/>
      <c r="AV924" s="88"/>
      <c r="AW924" s="88"/>
      <c r="AX924" s="88"/>
      <c r="AY924" s="88"/>
      <c r="AZ924" s="88"/>
      <c r="BA924" s="88"/>
      <c r="BB924" s="88"/>
      <c r="BC924" s="88"/>
      <c r="BD924" s="88"/>
      <c r="BE924" s="88"/>
      <c r="BF924" s="88"/>
      <c r="BG924" s="88"/>
    </row>
    <row r="925" spans="1:59" ht="12.6" customHeight="1" x14ac:dyDescent="0.25">
      <c r="A925" s="25">
        <v>1408</v>
      </c>
      <c r="B925" s="9" t="s">
        <v>1645</v>
      </c>
      <c r="C925" s="9" t="s">
        <v>3230</v>
      </c>
      <c r="D925" s="9" t="s">
        <v>2282</v>
      </c>
      <c r="E925" s="9" t="s">
        <v>1671</v>
      </c>
      <c r="F925" s="14" t="s">
        <v>2713</v>
      </c>
      <c r="G925" s="9" t="s">
        <v>10</v>
      </c>
      <c r="H925" s="9" t="s">
        <v>37</v>
      </c>
      <c r="I925" s="9">
        <v>1</v>
      </c>
      <c r="J925" s="9">
        <v>266</v>
      </c>
      <c r="K925" s="9">
        <f t="shared" si="69"/>
        <v>1596</v>
      </c>
      <c r="L925" s="9">
        <f t="shared" si="70"/>
        <v>1535</v>
      </c>
      <c r="M925" s="48">
        <v>0.96177944862155385</v>
      </c>
      <c r="N925" s="9">
        <v>0</v>
      </c>
      <c r="O925" s="9">
        <v>266</v>
      </c>
      <c r="P925" s="9"/>
      <c r="Q925" s="9">
        <v>266</v>
      </c>
      <c r="R925" s="9"/>
      <c r="S925" s="9"/>
      <c r="T925" s="9"/>
      <c r="U925" s="55"/>
      <c r="V925" s="131">
        <f t="shared" si="72"/>
        <v>0.96177944862155385</v>
      </c>
      <c r="W925" s="125">
        <v>0.95930000000000004</v>
      </c>
      <c r="X925" s="14">
        <v>0.95050000000000001</v>
      </c>
      <c r="Y925" s="9">
        <v>258</v>
      </c>
      <c r="Z925" s="9">
        <v>255</v>
      </c>
      <c r="AA925" s="9">
        <v>259</v>
      </c>
      <c r="AB925" s="9">
        <v>250</v>
      </c>
      <c r="AC925" s="9">
        <v>258</v>
      </c>
      <c r="AD925" s="9">
        <v>255</v>
      </c>
      <c r="AE925" s="9" t="s">
        <v>1672</v>
      </c>
      <c r="AF925" s="26"/>
      <c r="AG925" s="56">
        <v>28.540199999999999</v>
      </c>
      <c r="AH925" s="9">
        <v>-81.386300000000006</v>
      </c>
      <c r="AI925" s="88"/>
      <c r="AJ925" s="88"/>
      <c r="AK925" s="88"/>
      <c r="AL925" s="88"/>
      <c r="AM925" s="88"/>
      <c r="AN925" s="88"/>
      <c r="AO925" s="88"/>
      <c r="AP925" s="88"/>
      <c r="AQ925" s="88"/>
      <c r="AR925" s="88"/>
      <c r="AS925" s="88"/>
      <c r="AT925" s="88"/>
      <c r="AU925" s="88"/>
      <c r="AV925" s="88"/>
      <c r="AW925" s="88"/>
      <c r="AX925" s="88"/>
      <c r="AY925" s="88"/>
      <c r="AZ925" s="88"/>
      <c r="BA925" s="88"/>
      <c r="BB925" s="88"/>
      <c r="BC925" s="88"/>
      <c r="BD925" s="88"/>
      <c r="BE925" s="88"/>
      <c r="BF925" s="88"/>
      <c r="BG925" s="88"/>
    </row>
    <row r="926" spans="1:59" x14ac:dyDescent="0.25">
      <c r="A926" s="25">
        <v>1455</v>
      </c>
      <c r="B926" s="9" t="s">
        <v>1645</v>
      </c>
      <c r="C926" s="9" t="s">
        <v>3230</v>
      </c>
      <c r="D926" s="9" t="s">
        <v>2282</v>
      </c>
      <c r="E926" s="9" t="s">
        <v>1673</v>
      </c>
      <c r="F926" s="14" t="s">
        <v>2946</v>
      </c>
      <c r="G926" s="9" t="s">
        <v>10</v>
      </c>
      <c r="H926" s="9" t="s">
        <v>37</v>
      </c>
      <c r="I926" s="9">
        <v>1</v>
      </c>
      <c r="J926" s="9">
        <v>264</v>
      </c>
      <c r="K926" s="9">
        <f t="shared" si="69"/>
        <v>1584</v>
      </c>
      <c r="L926" s="9">
        <f t="shared" si="70"/>
        <v>1572</v>
      </c>
      <c r="M926" s="48">
        <v>0.99242424242424243</v>
      </c>
      <c r="N926" s="9">
        <v>0</v>
      </c>
      <c r="O926" s="9">
        <v>264</v>
      </c>
      <c r="P926" s="9"/>
      <c r="Q926" s="9">
        <v>264</v>
      </c>
      <c r="R926" s="9"/>
      <c r="S926" s="9"/>
      <c r="T926" s="9"/>
      <c r="U926" s="55"/>
      <c r="V926" s="131">
        <f t="shared" si="72"/>
        <v>0.99242424242424243</v>
      </c>
      <c r="W926" s="125">
        <v>0.99490000000000001</v>
      </c>
      <c r="X926" s="14">
        <v>0.99939999999999996</v>
      </c>
      <c r="Y926" s="9">
        <v>259</v>
      </c>
      <c r="Z926" s="9">
        <v>263</v>
      </c>
      <c r="AA926" s="9">
        <v>260</v>
      </c>
      <c r="AB926" s="9">
        <v>264</v>
      </c>
      <c r="AC926" s="9">
        <v>262</v>
      </c>
      <c r="AD926" s="9">
        <v>264</v>
      </c>
      <c r="AE926" s="9" t="s">
        <v>104</v>
      </c>
      <c r="AF926" s="26"/>
      <c r="AG926" s="56">
        <v>28.616700000000002</v>
      </c>
      <c r="AH926" s="9">
        <v>-81.457400000000007</v>
      </c>
      <c r="AI926" s="88"/>
      <c r="AJ926" s="88"/>
      <c r="AK926" s="88"/>
      <c r="AL926" s="88"/>
      <c r="AM926" s="88"/>
      <c r="AN926" s="88"/>
      <c r="AO926" s="88"/>
      <c r="AP926" s="88"/>
      <c r="AQ926" s="88"/>
      <c r="AR926" s="88"/>
      <c r="AS926" s="88"/>
      <c r="AT926" s="88"/>
      <c r="AU926" s="88"/>
      <c r="AV926" s="88"/>
      <c r="AW926" s="88"/>
      <c r="AX926" s="88"/>
      <c r="AY926" s="88"/>
      <c r="AZ926" s="88"/>
      <c r="BA926" s="88"/>
      <c r="BB926" s="88"/>
      <c r="BC926" s="88"/>
      <c r="BD926" s="88"/>
      <c r="BE926" s="88"/>
      <c r="BF926" s="88"/>
      <c r="BG926" s="88"/>
    </row>
    <row r="927" spans="1:59" x14ac:dyDescent="0.25">
      <c r="A927" s="25">
        <v>188</v>
      </c>
      <c r="B927" s="9" t="s">
        <v>1645</v>
      </c>
      <c r="C927" s="9" t="s">
        <v>3230</v>
      </c>
      <c r="D927" s="9" t="s">
        <v>2282</v>
      </c>
      <c r="E927" s="9" t="s">
        <v>1675</v>
      </c>
      <c r="F927" s="14" t="s">
        <v>2655</v>
      </c>
      <c r="G927" s="9" t="s">
        <v>10</v>
      </c>
      <c r="H927" s="9" t="s">
        <v>37</v>
      </c>
      <c r="I927" s="9">
        <v>1</v>
      </c>
      <c r="J927" s="9">
        <v>216</v>
      </c>
      <c r="K927" s="9">
        <f t="shared" si="69"/>
        <v>1296</v>
      </c>
      <c r="L927" s="9">
        <f t="shared" si="70"/>
        <v>1279</v>
      </c>
      <c r="M927" s="48">
        <v>0.98688271604938271</v>
      </c>
      <c r="N927" s="9">
        <v>0</v>
      </c>
      <c r="O927" s="9">
        <v>216</v>
      </c>
      <c r="P927" s="9"/>
      <c r="Q927" s="9">
        <v>216</v>
      </c>
      <c r="R927" s="9"/>
      <c r="S927" s="9"/>
      <c r="T927" s="9"/>
      <c r="U927" s="55"/>
      <c r="V927" s="131">
        <f t="shared" si="72"/>
        <v>0.98688271604938271</v>
      </c>
      <c r="W927" s="125">
        <v>0.97989999999999999</v>
      </c>
      <c r="X927" s="14">
        <v>0.97070000000000001</v>
      </c>
      <c r="Y927" s="9">
        <v>215</v>
      </c>
      <c r="Z927" s="9">
        <v>212</v>
      </c>
      <c r="AA927" s="9">
        <v>216</v>
      </c>
      <c r="AB927" s="9">
        <v>212</v>
      </c>
      <c r="AC927" s="9">
        <v>212</v>
      </c>
      <c r="AD927" s="9">
        <v>212</v>
      </c>
      <c r="AE927" s="9" t="s">
        <v>958</v>
      </c>
      <c r="AF927" s="26"/>
      <c r="AG927" s="56">
        <v>28.486699999999999</v>
      </c>
      <c r="AH927" s="9">
        <v>-81.307000000000002</v>
      </c>
      <c r="AI927" s="88"/>
      <c r="AJ927" s="88"/>
      <c r="AK927" s="88"/>
      <c r="AL927" s="88"/>
      <c r="AM927" s="88"/>
      <c r="AN927" s="88"/>
      <c r="AO927" s="88"/>
      <c r="AP927" s="88"/>
      <c r="AQ927" s="88"/>
      <c r="AR927" s="88"/>
      <c r="AS927" s="88"/>
      <c r="AT927" s="88"/>
      <c r="AU927" s="88"/>
      <c r="AV927" s="88"/>
      <c r="AW927" s="88"/>
      <c r="AX927" s="88"/>
      <c r="AY927" s="88"/>
      <c r="AZ927" s="88"/>
      <c r="BA927" s="88"/>
      <c r="BB927" s="88"/>
      <c r="BC927" s="88"/>
      <c r="BD927" s="88"/>
      <c r="BE927" s="88"/>
      <c r="BF927" s="88"/>
      <c r="BG927" s="88"/>
    </row>
    <row r="928" spans="1:59" x14ac:dyDescent="0.25">
      <c r="A928" s="25">
        <v>199</v>
      </c>
      <c r="B928" s="9" t="s">
        <v>1645</v>
      </c>
      <c r="C928" s="9" t="s">
        <v>3230</v>
      </c>
      <c r="D928" s="9" t="s">
        <v>2282</v>
      </c>
      <c r="E928" s="9" t="s">
        <v>1676</v>
      </c>
      <c r="F928" s="14" t="s">
        <v>2665</v>
      </c>
      <c r="G928" s="9" t="s">
        <v>10</v>
      </c>
      <c r="H928" s="9" t="s">
        <v>37</v>
      </c>
      <c r="I928" s="9">
        <v>1</v>
      </c>
      <c r="J928" s="9">
        <v>184</v>
      </c>
      <c r="K928" s="9">
        <f t="shared" si="69"/>
        <v>1104</v>
      </c>
      <c r="L928" s="9">
        <f t="shared" si="70"/>
        <v>1079</v>
      </c>
      <c r="M928" s="48">
        <v>0.97735507246376807</v>
      </c>
      <c r="N928" s="9">
        <v>0</v>
      </c>
      <c r="O928" s="9">
        <v>184</v>
      </c>
      <c r="P928" s="9"/>
      <c r="Q928" s="9">
        <v>184</v>
      </c>
      <c r="R928" s="9"/>
      <c r="S928" s="9"/>
      <c r="T928" s="9"/>
      <c r="U928" s="55"/>
      <c r="V928" s="131">
        <f t="shared" si="72"/>
        <v>0.97735507246376807</v>
      </c>
      <c r="W928" s="125">
        <v>0.97919999999999996</v>
      </c>
      <c r="X928" s="14">
        <v>0.99280000000000002</v>
      </c>
      <c r="Y928" s="9">
        <v>180</v>
      </c>
      <c r="Z928" s="9">
        <v>179</v>
      </c>
      <c r="AA928" s="9">
        <v>181</v>
      </c>
      <c r="AB928" s="9">
        <v>181</v>
      </c>
      <c r="AC928" s="9">
        <v>179</v>
      </c>
      <c r="AD928" s="9">
        <v>179</v>
      </c>
      <c r="AE928" s="9" t="s">
        <v>50</v>
      </c>
      <c r="AF928" s="26"/>
      <c r="AG928" s="56">
        <v>28.549413000000001</v>
      </c>
      <c r="AH928" s="9">
        <v>-81.610093000000006</v>
      </c>
      <c r="AI928" s="88"/>
      <c r="AJ928" s="88"/>
      <c r="AK928" s="88"/>
      <c r="AL928" s="88"/>
      <c r="AM928" s="88"/>
      <c r="AN928" s="88"/>
      <c r="AO928" s="88"/>
      <c r="AP928" s="88"/>
      <c r="AQ928" s="88"/>
      <c r="AR928" s="88"/>
      <c r="AS928" s="88"/>
      <c r="AT928" s="88"/>
      <c r="AU928" s="88"/>
      <c r="AV928" s="88"/>
      <c r="AW928" s="88"/>
      <c r="AX928" s="88"/>
      <c r="AY928" s="88"/>
      <c r="AZ928" s="88"/>
      <c r="BA928" s="88"/>
      <c r="BB928" s="88"/>
      <c r="BC928" s="88"/>
      <c r="BD928" s="88"/>
      <c r="BE928" s="88"/>
      <c r="BF928" s="88"/>
      <c r="BG928" s="88"/>
    </row>
    <row r="929" spans="1:59" x14ac:dyDescent="0.25">
      <c r="A929" s="25">
        <v>210</v>
      </c>
      <c r="B929" s="9" t="s">
        <v>1645</v>
      </c>
      <c r="C929" s="9" t="s">
        <v>3230</v>
      </c>
      <c r="D929" s="9" t="s">
        <v>2282</v>
      </c>
      <c r="E929" s="9" t="s">
        <v>1679</v>
      </c>
      <c r="F929" s="14" t="s">
        <v>2661</v>
      </c>
      <c r="G929" s="9" t="s">
        <v>10</v>
      </c>
      <c r="H929" s="9" t="s">
        <v>37</v>
      </c>
      <c r="I929" s="9">
        <v>1</v>
      </c>
      <c r="J929" s="9">
        <v>248</v>
      </c>
      <c r="K929" s="9">
        <f t="shared" si="69"/>
        <v>1488</v>
      </c>
      <c r="L929" s="9">
        <f t="shared" si="70"/>
        <v>1461</v>
      </c>
      <c r="M929" s="48">
        <v>0.98185483870967738</v>
      </c>
      <c r="N929" s="9">
        <v>0</v>
      </c>
      <c r="O929" s="9">
        <v>248</v>
      </c>
      <c r="P929" s="9"/>
      <c r="Q929" s="9">
        <v>248</v>
      </c>
      <c r="R929" s="9"/>
      <c r="S929" s="9"/>
      <c r="T929" s="9"/>
      <c r="U929" s="55"/>
      <c r="V929" s="131">
        <f t="shared" si="72"/>
        <v>0.98185483870967738</v>
      </c>
      <c r="W929" s="125">
        <v>0.9859</v>
      </c>
      <c r="X929" s="14">
        <v>0.99060000000000004</v>
      </c>
      <c r="Y929" s="9">
        <v>247</v>
      </c>
      <c r="Z929" s="9">
        <v>243</v>
      </c>
      <c r="AA929" s="9">
        <v>244</v>
      </c>
      <c r="AB929" s="9">
        <v>243</v>
      </c>
      <c r="AC929" s="9">
        <v>241</v>
      </c>
      <c r="AD929" s="9">
        <v>243</v>
      </c>
      <c r="AE929" s="9" t="s">
        <v>1244</v>
      </c>
      <c r="AF929" s="26"/>
      <c r="AG929" s="56">
        <v>28.564599999999999</v>
      </c>
      <c r="AH929" s="9">
        <v>-81.198800000000006</v>
      </c>
      <c r="AI929" s="88"/>
      <c r="AJ929" s="88"/>
      <c r="AK929" s="88"/>
      <c r="AL929" s="88"/>
      <c r="AM929" s="88"/>
      <c r="AN929" s="88"/>
      <c r="AO929" s="88"/>
      <c r="AP929" s="88"/>
      <c r="AQ929" s="88"/>
      <c r="AR929" s="88"/>
      <c r="AS929" s="88"/>
      <c r="AT929" s="88"/>
      <c r="AU929" s="88"/>
      <c r="AV929" s="88"/>
      <c r="AW929" s="88"/>
      <c r="AX929" s="88"/>
      <c r="AY929" s="88"/>
      <c r="AZ929" s="88"/>
      <c r="BA929" s="88"/>
      <c r="BB929" s="88"/>
      <c r="BC929" s="88"/>
      <c r="BD929" s="88"/>
      <c r="BE929" s="88"/>
      <c r="BF929" s="88"/>
      <c r="BG929" s="88"/>
    </row>
    <row r="930" spans="1:59" x14ac:dyDescent="0.25">
      <c r="A930" s="25">
        <v>2505</v>
      </c>
      <c r="B930" s="9" t="s">
        <v>1645</v>
      </c>
      <c r="C930" s="9" t="s">
        <v>3230</v>
      </c>
      <c r="D930" s="9" t="s">
        <v>2282</v>
      </c>
      <c r="E930" s="9" t="s">
        <v>1680</v>
      </c>
      <c r="F930" s="14" t="s">
        <v>3024</v>
      </c>
      <c r="G930" s="9" t="s">
        <v>10</v>
      </c>
      <c r="H930" s="9" t="s">
        <v>37</v>
      </c>
      <c r="I930" s="9">
        <v>1</v>
      </c>
      <c r="J930" s="9">
        <v>94</v>
      </c>
      <c r="K930" s="9">
        <f t="shared" si="69"/>
        <v>564</v>
      </c>
      <c r="L930" s="9">
        <f t="shared" si="70"/>
        <v>530</v>
      </c>
      <c r="M930" s="48">
        <v>0.93971631205673756</v>
      </c>
      <c r="N930" s="9">
        <v>0</v>
      </c>
      <c r="O930" s="9">
        <v>94</v>
      </c>
      <c r="P930" s="9"/>
      <c r="Q930" s="9">
        <v>94</v>
      </c>
      <c r="R930" s="9"/>
      <c r="S930" s="9"/>
      <c r="T930" s="9"/>
      <c r="U930" s="55"/>
      <c r="V930" s="131">
        <f t="shared" si="72"/>
        <v>0.93971631205673756</v>
      </c>
      <c r="W930" s="125">
        <v>0.98580000000000001</v>
      </c>
      <c r="X930" s="14">
        <v>0.99819999999999998</v>
      </c>
      <c r="Y930" s="9">
        <v>91</v>
      </c>
      <c r="Z930" s="9">
        <v>89</v>
      </c>
      <c r="AA930" s="9">
        <v>89</v>
      </c>
      <c r="AB930" s="9">
        <v>87</v>
      </c>
      <c r="AC930" s="9">
        <v>87</v>
      </c>
      <c r="AD930" s="9">
        <v>87</v>
      </c>
      <c r="AE930" s="9" t="s">
        <v>39</v>
      </c>
      <c r="AF930" s="26">
        <v>94</v>
      </c>
      <c r="AG930" s="56">
        <v>28.509426999999999</v>
      </c>
      <c r="AH930" s="9">
        <v>-81.433667999999997</v>
      </c>
      <c r="AI930" s="88"/>
      <c r="AJ930" s="88"/>
      <c r="AK930" s="88"/>
      <c r="AL930" s="88"/>
      <c r="AM930" s="88"/>
      <c r="AN930" s="88"/>
      <c r="AO930" s="88"/>
      <c r="AP930" s="88"/>
      <c r="AQ930" s="88"/>
      <c r="AR930" s="88"/>
      <c r="AS930" s="88"/>
      <c r="AT930" s="88"/>
      <c r="AU930" s="88"/>
      <c r="AV930" s="88"/>
      <c r="AW930" s="88"/>
      <c r="AX930" s="88"/>
      <c r="AY930" s="88"/>
      <c r="AZ930" s="88"/>
      <c r="BA930" s="88"/>
      <c r="BB930" s="88"/>
      <c r="BC930" s="88"/>
      <c r="BD930" s="88"/>
      <c r="BE930" s="88"/>
      <c r="BF930" s="88"/>
      <c r="BG930" s="88"/>
    </row>
    <row r="931" spans="1:59" x14ac:dyDescent="0.25">
      <c r="A931" s="25">
        <v>2727</v>
      </c>
      <c r="B931" s="9" t="s">
        <v>1645</v>
      </c>
      <c r="C931" s="9" t="s">
        <v>3230</v>
      </c>
      <c r="D931" s="9" t="s">
        <v>2282</v>
      </c>
      <c r="E931" s="9" t="s">
        <v>1681</v>
      </c>
      <c r="F931" s="14" t="s">
        <v>2706</v>
      </c>
      <c r="G931" s="9" t="s">
        <v>10</v>
      </c>
      <c r="H931" s="9" t="s">
        <v>37</v>
      </c>
      <c r="I931" s="9">
        <v>1</v>
      </c>
      <c r="J931" s="9">
        <v>48</v>
      </c>
      <c r="K931" s="9">
        <f t="shared" si="69"/>
        <v>288</v>
      </c>
      <c r="L931" s="9">
        <f t="shared" si="70"/>
        <v>280</v>
      </c>
      <c r="M931" s="48">
        <v>0.97222222222222221</v>
      </c>
      <c r="N931" s="9">
        <v>0</v>
      </c>
      <c r="O931" s="9">
        <v>48</v>
      </c>
      <c r="P931" s="9"/>
      <c r="Q931" s="9">
        <v>48</v>
      </c>
      <c r="R931" s="9"/>
      <c r="S931" s="9"/>
      <c r="T931" s="9"/>
      <c r="U931" s="55"/>
      <c r="V931" s="131">
        <f t="shared" si="72"/>
        <v>0.97222222222222221</v>
      </c>
      <c r="W931" s="125">
        <v>0.98260000000000003</v>
      </c>
      <c r="X931" s="14">
        <v>0.98329999999999995</v>
      </c>
      <c r="Y931" s="9">
        <v>48</v>
      </c>
      <c r="Z931" s="9">
        <v>45</v>
      </c>
      <c r="AA931" s="9">
        <v>47</v>
      </c>
      <c r="AB931" s="9">
        <v>47</v>
      </c>
      <c r="AC931" s="9">
        <v>47</v>
      </c>
      <c r="AD931" s="9">
        <v>46</v>
      </c>
      <c r="AE931" s="9" t="s">
        <v>180</v>
      </c>
      <c r="AF931" s="26"/>
      <c r="AG931" s="56">
        <v>28.563009999999998</v>
      </c>
      <c r="AH931" s="9">
        <v>-81.246970000000005</v>
      </c>
      <c r="AI931" s="88"/>
      <c r="AJ931" s="88"/>
      <c r="AK931" s="88"/>
      <c r="AL931" s="88"/>
      <c r="AM931" s="88"/>
      <c r="AN931" s="88"/>
      <c r="AO931" s="88"/>
      <c r="AP931" s="88"/>
      <c r="AQ931" s="88"/>
      <c r="AR931" s="88"/>
      <c r="AS931" s="88"/>
      <c r="AT931" s="88"/>
      <c r="AU931" s="88"/>
      <c r="AV931" s="88"/>
      <c r="AW931" s="88"/>
      <c r="AX931" s="88"/>
      <c r="AY931" s="88"/>
      <c r="AZ931" s="88"/>
      <c r="BA931" s="88"/>
      <c r="BB931" s="88"/>
      <c r="BC931" s="88"/>
      <c r="BD931" s="88"/>
      <c r="BE931" s="88"/>
      <c r="BF931" s="88"/>
      <c r="BG931" s="88"/>
    </row>
    <row r="932" spans="1:59" x14ac:dyDescent="0.25">
      <c r="A932" s="25">
        <v>244</v>
      </c>
      <c r="B932" s="9" t="s">
        <v>1645</v>
      </c>
      <c r="C932" s="9" t="s">
        <v>3230</v>
      </c>
      <c r="D932" s="9" t="s">
        <v>2282</v>
      </c>
      <c r="E932" s="9" t="s">
        <v>1682</v>
      </c>
      <c r="F932" s="14" t="s">
        <v>2680</v>
      </c>
      <c r="G932" s="9" t="s">
        <v>10</v>
      </c>
      <c r="H932" s="9" t="s">
        <v>37</v>
      </c>
      <c r="I932" s="9">
        <v>1</v>
      </c>
      <c r="J932" s="9">
        <v>172</v>
      </c>
      <c r="K932" s="9">
        <f t="shared" si="69"/>
        <v>1032</v>
      </c>
      <c r="L932" s="9">
        <f t="shared" si="70"/>
        <v>1004</v>
      </c>
      <c r="M932" s="48">
        <v>0.97286821705426352</v>
      </c>
      <c r="N932" s="9">
        <v>0</v>
      </c>
      <c r="O932" s="9">
        <v>172</v>
      </c>
      <c r="P932" s="9"/>
      <c r="Q932" s="9">
        <v>172</v>
      </c>
      <c r="R932" s="9"/>
      <c r="S932" s="9"/>
      <c r="T932" s="9"/>
      <c r="U932" s="55"/>
      <c r="V932" s="131">
        <f t="shared" si="72"/>
        <v>0.97286821705426352</v>
      </c>
      <c r="W932" s="125">
        <v>0.96799999999999997</v>
      </c>
      <c r="X932" s="14">
        <v>0.96030000000000004</v>
      </c>
      <c r="Y932" s="9">
        <v>168</v>
      </c>
      <c r="Z932" s="9">
        <v>168</v>
      </c>
      <c r="AA932" s="9">
        <v>169</v>
      </c>
      <c r="AB932" s="9">
        <v>165</v>
      </c>
      <c r="AC932" s="9">
        <v>166</v>
      </c>
      <c r="AD932" s="9">
        <v>168</v>
      </c>
      <c r="AE932" s="9" t="s">
        <v>1151</v>
      </c>
      <c r="AF932" s="26"/>
      <c r="AG932" s="56">
        <v>28.500800000000002</v>
      </c>
      <c r="AH932" s="9">
        <v>-81.406099999999995</v>
      </c>
      <c r="AI932" s="88"/>
      <c r="AJ932" s="88"/>
      <c r="AK932" s="88"/>
      <c r="AL932" s="88"/>
      <c r="AM932" s="88"/>
      <c r="AN932" s="88"/>
      <c r="AO932" s="88"/>
      <c r="AP932" s="88"/>
      <c r="AQ932" s="88"/>
      <c r="AR932" s="88"/>
      <c r="AS932" s="88"/>
      <c r="AT932" s="88"/>
      <c r="AU932" s="88"/>
      <c r="AV932" s="88"/>
      <c r="AW932" s="88"/>
      <c r="AX932" s="88"/>
      <c r="AY932" s="88"/>
      <c r="AZ932" s="88"/>
      <c r="BA932" s="88"/>
      <c r="BB932" s="88"/>
      <c r="BC932" s="88"/>
      <c r="BD932" s="88"/>
      <c r="BE932" s="88"/>
      <c r="BF932" s="88"/>
      <c r="BG932" s="88"/>
    </row>
    <row r="933" spans="1:59" x14ac:dyDescent="0.25">
      <c r="A933" s="25">
        <v>247</v>
      </c>
      <c r="B933" s="9" t="s">
        <v>1645</v>
      </c>
      <c r="C933" s="9" t="s">
        <v>3230</v>
      </c>
      <c r="D933" s="9" t="s">
        <v>2282</v>
      </c>
      <c r="E933" s="9" t="s">
        <v>1683</v>
      </c>
      <c r="F933" s="14" t="s">
        <v>2947</v>
      </c>
      <c r="G933" s="9" t="s">
        <v>10</v>
      </c>
      <c r="H933" s="9" t="s">
        <v>37</v>
      </c>
      <c r="I933" s="9">
        <v>1</v>
      </c>
      <c r="J933" s="9">
        <v>288</v>
      </c>
      <c r="K933" s="9">
        <f t="shared" si="69"/>
        <v>1728</v>
      </c>
      <c r="L933" s="9">
        <f t="shared" si="70"/>
        <v>1709</v>
      </c>
      <c r="M933" s="48">
        <v>0.98900462962962965</v>
      </c>
      <c r="N933" s="9">
        <v>0</v>
      </c>
      <c r="O933" s="9">
        <v>288</v>
      </c>
      <c r="P933" s="9"/>
      <c r="Q933" s="9">
        <v>288</v>
      </c>
      <c r="R933" s="9"/>
      <c r="S933" s="9"/>
      <c r="T933" s="9"/>
      <c r="U933" s="55"/>
      <c r="V933" s="131">
        <f t="shared" si="72"/>
        <v>0.98900462962962965</v>
      </c>
      <c r="W933" s="125">
        <v>0.95720000000000005</v>
      </c>
      <c r="X933" s="14">
        <v>0.96760000000000002</v>
      </c>
      <c r="Y933" s="9">
        <v>287</v>
      </c>
      <c r="Z933" s="9">
        <v>281</v>
      </c>
      <c r="AA933" s="9">
        <v>284</v>
      </c>
      <c r="AB933" s="9">
        <v>288</v>
      </c>
      <c r="AC933" s="9">
        <v>286</v>
      </c>
      <c r="AD933" s="9">
        <v>283</v>
      </c>
      <c r="AE933" s="9" t="s">
        <v>50</v>
      </c>
      <c r="AF933" s="26"/>
      <c r="AG933" s="56">
        <v>28.592199999999998</v>
      </c>
      <c r="AH933" s="9">
        <v>-81.243399999999994</v>
      </c>
      <c r="AI933" s="88"/>
      <c r="AJ933" s="88"/>
      <c r="AK933" s="88"/>
      <c r="AL933" s="88"/>
      <c r="AM933" s="88"/>
      <c r="AN933" s="88"/>
      <c r="AO933" s="88"/>
      <c r="AP933" s="88"/>
      <c r="AQ933" s="88"/>
      <c r="AR933" s="88"/>
      <c r="AS933" s="88"/>
      <c r="AT933" s="88"/>
      <c r="AU933" s="88"/>
      <c r="AV933" s="88"/>
      <c r="AW933" s="88"/>
      <c r="AX933" s="88"/>
      <c r="AY933" s="88"/>
      <c r="AZ933" s="88"/>
      <c r="BA933" s="88"/>
      <c r="BB933" s="88"/>
      <c r="BC933" s="88"/>
      <c r="BD933" s="88"/>
      <c r="BE933" s="88"/>
      <c r="BF933" s="88"/>
      <c r="BG933" s="88"/>
    </row>
    <row r="934" spans="1:59" x14ac:dyDescent="0.25">
      <c r="A934" s="25">
        <v>2539</v>
      </c>
      <c r="B934" s="9" t="s">
        <v>1645</v>
      </c>
      <c r="C934" s="9" t="s">
        <v>3230</v>
      </c>
      <c r="D934" s="9" t="s">
        <v>2282</v>
      </c>
      <c r="E934" s="9" t="s">
        <v>1685</v>
      </c>
      <c r="F934" s="14" t="s">
        <v>2710</v>
      </c>
      <c r="G934" s="9" t="s">
        <v>10</v>
      </c>
      <c r="H934" s="9" t="s">
        <v>37</v>
      </c>
      <c r="I934" s="9">
        <v>1</v>
      </c>
      <c r="J934" s="9">
        <v>264</v>
      </c>
      <c r="K934" s="9">
        <f t="shared" si="69"/>
        <v>1584</v>
      </c>
      <c r="L934" s="9">
        <f t="shared" si="70"/>
        <v>1540</v>
      </c>
      <c r="M934" s="48">
        <v>0.97222222222222221</v>
      </c>
      <c r="N934" s="9">
        <v>0</v>
      </c>
      <c r="O934" s="9">
        <v>264</v>
      </c>
      <c r="P934" s="9"/>
      <c r="Q934" s="9">
        <v>264</v>
      </c>
      <c r="R934" s="9"/>
      <c r="S934" s="9"/>
      <c r="T934" s="9"/>
      <c r="U934" s="55"/>
      <c r="V934" s="131">
        <f t="shared" si="72"/>
        <v>0.97222222222222221</v>
      </c>
      <c r="W934" s="125">
        <v>0.97160000000000002</v>
      </c>
      <c r="X934" s="14">
        <v>0.96840000000000004</v>
      </c>
      <c r="Y934" s="9">
        <v>259</v>
      </c>
      <c r="Z934" s="9">
        <v>252</v>
      </c>
      <c r="AA934" s="9">
        <v>254</v>
      </c>
      <c r="AB934" s="9">
        <v>259</v>
      </c>
      <c r="AC934" s="9">
        <v>257</v>
      </c>
      <c r="AD934" s="9">
        <v>259</v>
      </c>
      <c r="AE934" s="9" t="s">
        <v>415</v>
      </c>
      <c r="AF934" s="26"/>
      <c r="AG934" s="56">
        <v>28.583217000000001</v>
      </c>
      <c r="AH934" s="9">
        <v>-81.451575000000005</v>
      </c>
      <c r="AI934" s="88"/>
      <c r="AJ934" s="88"/>
      <c r="AK934" s="88"/>
      <c r="AL934" s="88"/>
      <c r="AM934" s="88"/>
      <c r="AN934" s="88"/>
      <c r="AO934" s="88"/>
      <c r="AP934" s="88"/>
      <c r="AQ934" s="88"/>
      <c r="AR934" s="88"/>
      <c r="AS934" s="88"/>
      <c r="AT934" s="88"/>
      <c r="AU934" s="88"/>
      <c r="AV934" s="88"/>
      <c r="AW934" s="88"/>
      <c r="AX934" s="88"/>
      <c r="AY934" s="88"/>
      <c r="AZ934" s="88"/>
      <c r="BA934" s="88"/>
      <c r="BB934" s="88"/>
      <c r="BC934" s="88"/>
      <c r="BD934" s="88"/>
      <c r="BE934" s="88"/>
      <c r="BF934" s="88"/>
      <c r="BG934" s="88"/>
    </row>
    <row r="935" spans="1:59" x14ac:dyDescent="0.25">
      <c r="A935" s="25">
        <v>260</v>
      </c>
      <c r="B935" s="9" t="s">
        <v>1645</v>
      </c>
      <c r="C935" s="9" t="s">
        <v>3230</v>
      </c>
      <c r="D935" s="9" t="s">
        <v>2282</v>
      </c>
      <c r="E935" s="9" t="s">
        <v>1687</v>
      </c>
      <c r="F935" s="14" t="s">
        <v>2785</v>
      </c>
      <c r="G935" s="9" t="s">
        <v>10</v>
      </c>
      <c r="H935" s="9" t="s">
        <v>37</v>
      </c>
      <c r="I935" s="9">
        <v>1</v>
      </c>
      <c r="J935" s="9">
        <v>252</v>
      </c>
      <c r="K935" s="9">
        <f t="shared" si="69"/>
        <v>1512</v>
      </c>
      <c r="L935" s="9">
        <f t="shared" si="70"/>
        <v>1494</v>
      </c>
      <c r="M935" s="48">
        <v>0.98809523809523814</v>
      </c>
      <c r="N935" s="9">
        <v>0</v>
      </c>
      <c r="O935" s="9">
        <v>252</v>
      </c>
      <c r="P935" s="9"/>
      <c r="Q935" s="9">
        <v>252</v>
      </c>
      <c r="R935" s="9"/>
      <c r="S935" s="9"/>
      <c r="T935" s="9"/>
      <c r="U935" s="55"/>
      <c r="V935" s="131">
        <f t="shared" si="72"/>
        <v>0.98809523809523814</v>
      </c>
      <c r="W935" s="125">
        <v>0.98350000000000004</v>
      </c>
      <c r="X935" s="14">
        <v>0.96560000000000001</v>
      </c>
      <c r="Y935" s="9">
        <v>248</v>
      </c>
      <c r="Z935" s="9">
        <v>250</v>
      </c>
      <c r="AA935" s="9">
        <v>252</v>
      </c>
      <c r="AB935" s="9">
        <v>250</v>
      </c>
      <c r="AC935" s="9">
        <v>250</v>
      </c>
      <c r="AD935" s="9">
        <v>244</v>
      </c>
      <c r="AE935" s="9" t="s">
        <v>1688</v>
      </c>
      <c r="AF935" s="26"/>
      <c r="AG935" s="56">
        <v>28.3627</v>
      </c>
      <c r="AH935" s="9">
        <v>-81.402199999999993</v>
      </c>
      <c r="AI935" s="88"/>
      <c r="AJ935" s="88"/>
      <c r="AK935" s="88"/>
      <c r="AL935" s="88"/>
      <c r="AM935" s="88"/>
      <c r="AN935" s="88"/>
      <c r="AO935" s="88"/>
      <c r="AP935" s="88"/>
      <c r="AQ935" s="88"/>
      <c r="AR935" s="88"/>
      <c r="AS935" s="88"/>
      <c r="AT935" s="88"/>
      <c r="AU935" s="88"/>
      <c r="AV935" s="88"/>
      <c r="AW935" s="88"/>
      <c r="AX935" s="88"/>
      <c r="AY935" s="88"/>
      <c r="AZ935" s="88"/>
      <c r="BA935" s="88"/>
      <c r="BB935" s="88"/>
      <c r="BC935" s="88"/>
      <c r="BD935" s="88"/>
      <c r="BE935" s="88"/>
      <c r="BF935" s="88"/>
      <c r="BG935" s="88"/>
    </row>
    <row r="936" spans="1:59" x14ac:dyDescent="0.25">
      <c r="A936" s="25">
        <v>271</v>
      </c>
      <c r="B936" s="9" t="s">
        <v>1645</v>
      </c>
      <c r="C936" s="9" t="s">
        <v>3230</v>
      </c>
      <c r="D936" s="9" t="s">
        <v>2282</v>
      </c>
      <c r="E936" s="9" t="s">
        <v>1689</v>
      </c>
      <c r="F936" s="14" t="s">
        <v>2845</v>
      </c>
      <c r="G936" s="9" t="s">
        <v>10</v>
      </c>
      <c r="H936" s="9" t="s">
        <v>37</v>
      </c>
      <c r="I936" s="9">
        <v>1</v>
      </c>
      <c r="J936" s="9">
        <v>48</v>
      </c>
      <c r="K936" s="9">
        <f t="shared" si="69"/>
        <v>288</v>
      </c>
      <c r="L936" s="9">
        <f t="shared" si="70"/>
        <v>286</v>
      </c>
      <c r="M936" s="48">
        <v>0.99305555555555558</v>
      </c>
      <c r="N936" s="9">
        <v>0</v>
      </c>
      <c r="O936" s="9">
        <v>48</v>
      </c>
      <c r="P936" s="9"/>
      <c r="Q936" s="9">
        <v>48</v>
      </c>
      <c r="R936" s="9"/>
      <c r="S936" s="9"/>
      <c r="T936" s="9"/>
      <c r="U936" s="55"/>
      <c r="V936" s="131">
        <f t="shared" si="72"/>
        <v>0.99305555555555558</v>
      </c>
      <c r="W936" s="125">
        <v>0.95830000000000004</v>
      </c>
      <c r="X936" s="14">
        <v>0.94789999999999996</v>
      </c>
      <c r="Y936" s="9">
        <v>47</v>
      </c>
      <c r="Z936" s="9">
        <v>48</v>
      </c>
      <c r="AA936" s="9">
        <v>48</v>
      </c>
      <c r="AB936" s="9">
        <v>48</v>
      </c>
      <c r="AC936" s="9">
        <v>47</v>
      </c>
      <c r="AD936" s="9">
        <v>48</v>
      </c>
      <c r="AE936" s="9" t="s">
        <v>1691</v>
      </c>
      <c r="AF936" s="26"/>
      <c r="AG936" s="56">
        <v>28.6114</v>
      </c>
      <c r="AH936" s="9">
        <v>-81.412300000000002</v>
      </c>
      <c r="AI936" s="88"/>
      <c r="AJ936" s="88"/>
      <c r="AK936" s="88"/>
      <c r="AL936" s="88"/>
      <c r="AM936" s="88"/>
      <c r="AN936" s="88"/>
      <c r="AO936" s="88"/>
      <c r="AP936" s="88"/>
      <c r="AQ936" s="88"/>
      <c r="AR936" s="88"/>
      <c r="AS936" s="88"/>
      <c r="AT936" s="88"/>
      <c r="AU936" s="88"/>
      <c r="AV936" s="88"/>
      <c r="AW936" s="88"/>
      <c r="AX936" s="88"/>
      <c r="AY936" s="88"/>
      <c r="AZ936" s="88"/>
      <c r="BA936" s="88"/>
      <c r="BB936" s="88"/>
      <c r="BC936" s="88"/>
      <c r="BD936" s="88"/>
      <c r="BE936" s="88"/>
      <c r="BF936" s="88"/>
      <c r="BG936" s="88"/>
    </row>
    <row r="937" spans="1:59" x14ac:dyDescent="0.25">
      <c r="A937" s="25">
        <v>2634</v>
      </c>
      <c r="B937" s="9" t="s">
        <v>1645</v>
      </c>
      <c r="C937" s="9" t="s">
        <v>3230</v>
      </c>
      <c r="D937" s="9" t="s">
        <v>2282</v>
      </c>
      <c r="E937" s="9" t="s">
        <v>1692</v>
      </c>
      <c r="F937" s="14" t="s">
        <v>2644</v>
      </c>
      <c r="G937" s="9" t="s">
        <v>10</v>
      </c>
      <c r="H937" s="9" t="s">
        <v>37</v>
      </c>
      <c r="I937" s="9">
        <v>1</v>
      </c>
      <c r="J937" s="9">
        <v>110</v>
      </c>
      <c r="K937" s="9">
        <f t="shared" si="69"/>
        <v>660</v>
      </c>
      <c r="L937" s="9">
        <f t="shared" si="70"/>
        <v>648</v>
      </c>
      <c r="M937" s="48">
        <v>0.98181818181818181</v>
      </c>
      <c r="N937" s="9">
        <v>0</v>
      </c>
      <c r="O937" s="9">
        <v>110</v>
      </c>
      <c r="P937" s="9"/>
      <c r="Q937" s="9">
        <v>110</v>
      </c>
      <c r="R937" s="9"/>
      <c r="S937" s="9"/>
      <c r="T937" s="9">
        <v>6</v>
      </c>
      <c r="U937" s="55"/>
      <c r="V937" s="131">
        <f t="shared" si="72"/>
        <v>0.98181818181818181</v>
      </c>
      <c r="W937" s="125">
        <v>0.99550000000000005</v>
      </c>
      <c r="X937" s="14"/>
      <c r="Y937" s="9">
        <v>107</v>
      </c>
      <c r="Z937" s="9">
        <v>107</v>
      </c>
      <c r="AA937" s="9">
        <v>107</v>
      </c>
      <c r="AB937" s="9">
        <v>109</v>
      </c>
      <c r="AC937" s="9">
        <v>109</v>
      </c>
      <c r="AD937" s="9">
        <v>109</v>
      </c>
      <c r="AE937" s="9" t="s">
        <v>180</v>
      </c>
      <c r="AF937" s="26"/>
      <c r="AG937" s="56">
        <v>28.497693999999999</v>
      </c>
      <c r="AH937" s="9">
        <v>-81.296110999999996</v>
      </c>
      <c r="AI937" s="88"/>
      <c r="AJ937" s="88"/>
      <c r="AK937" s="88"/>
      <c r="AL937" s="88"/>
      <c r="AM937" s="88"/>
      <c r="AN937" s="88"/>
      <c r="AO937" s="88"/>
      <c r="AP937" s="88"/>
      <c r="AQ937" s="88"/>
      <c r="AR937" s="88"/>
      <c r="AS937" s="88"/>
      <c r="AT937" s="88"/>
      <c r="AU937" s="88"/>
      <c r="AV937" s="88"/>
      <c r="AW937" s="88"/>
      <c r="AX937" s="88"/>
      <c r="AY937" s="88"/>
      <c r="AZ937" s="88"/>
      <c r="BA937" s="88"/>
      <c r="BB937" s="88"/>
      <c r="BC937" s="88"/>
      <c r="BD937" s="88"/>
      <c r="BE937" s="88"/>
      <c r="BF937" s="88"/>
      <c r="BG937" s="88"/>
    </row>
    <row r="938" spans="1:59" x14ac:dyDescent="0.25">
      <c r="A938" s="25">
        <v>2120</v>
      </c>
      <c r="B938" s="9" t="s">
        <v>1645</v>
      </c>
      <c r="C938" s="9" t="s">
        <v>3230</v>
      </c>
      <c r="D938" s="9" t="s">
        <v>2282</v>
      </c>
      <c r="E938" s="9" t="s">
        <v>1694</v>
      </c>
      <c r="F938" s="14" t="s">
        <v>2715</v>
      </c>
      <c r="G938" s="9" t="s">
        <v>10</v>
      </c>
      <c r="H938" s="9" t="s">
        <v>37</v>
      </c>
      <c r="I938" s="9">
        <v>1</v>
      </c>
      <c r="J938" s="9">
        <v>32</v>
      </c>
      <c r="K938" s="9">
        <f t="shared" si="69"/>
        <v>192</v>
      </c>
      <c r="L938" s="9">
        <f t="shared" si="70"/>
        <v>188</v>
      </c>
      <c r="M938" s="48">
        <v>0.97916666666666663</v>
      </c>
      <c r="N938" s="9">
        <v>0</v>
      </c>
      <c r="O938" s="9">
        <v>32</v>
      </c>
      <c r="P938" s="9"/>
      <c r="Q938" s="9">
        <v>32</v>
      </c>
      <c r="R938" s="9"/>
      <c r="S938" s="9"/>
      <c r="T938" s="9"/>
      <c r="U938" s="55"/>
      <c r="V938" s="131">
        <f t="shared" si="72"/>
        <v>0.97916666666666663</v>
      </c>
      <c r="W938" s="125">
        <v>1</v>
      </c>
      <c r="X938" s="14">
        <v>0.98960000000000004</v>
      </c>
      <c r="Y938" s="9">
        <v>31</v>
      </c>
      <c r="Z938" s="9">
        <v>31</v>
      </c>
      <c r="AA938" s="9">
        <v>31</v>
      </c>
      <c r="AB938" s="9">
        <v>31</v>
      </c>
      <c r="AC938" s="9">
        <v>32</v>
      </c>
      <c r="AD938" s="9">
        <v>32</v>
      </c>
      <c r="AE938" s="9" t="s">
        <v>202</v>
      </c>
      <c r="AF938" s="26"/>
      <c r="AG938" s="56">
        <v>28.472999999999999</v>
      </c>
      <c r="AH938" s="9">
        <v>-81.442300000000003</v>
      </c>
      <c r="AI938" s="88"/>
      <c r="AJ938" s="88"/>
      <c r="AK938" s="88"/>
      <c r="AL938" s="88"/>
      <c r="AM938" s="88"/>
      <c r="AN938" s="88"/>
      <c r="AO938" s="88"/>
      <c r="AP938" s="88"/>
      <c r="AQ938" s="88"/>
      <c r="AR938" s="88"/>
      <c r="AS938" s="88"/>
      <c r="AT938" s="88"/>
      <c r="AU938" s="88"/>
      <c r="AV938" s="88"/>
      <c r="AW938" s="88"/>
      <c r="AX938" s="88"/>
      <c r="AY938" s="88"/>
      <c r="AZ938" s="88"/>
      <c r="BA938" s="88"/>
      <c r="BB938" s="88"/>
      <c r="BC938" s="88"/>
      <c r="BD938" s="88"/>
      <c r="BE938" s="88"/>
      <c r="BF938" s="88"/>
      <c r="BG938" s="88"/>
    </row>
    <row r="939" spans="1:59" x14ac:dyDescent="0.25">
      <c r="A939" s="25">
        <v>2121</v>
      </c>
      <c r="B939" s="9" t="s">
        <v>1645</v>
      </c>
      <c r="C939" s="9" t="s">
        <v>3230</v>
      </c>
      <c r="D939" s="9" t="s">
        <v>2282</v>
      </c>
      <c r="E939" s="9" t="s">
        <v>1696</v>
      </c>
      <c r="F939" s="14" t="s">
        <v>2846</v>
      </c>
      <c r="G939" s="9" t="s">
        <v>10</v>
      </c>
      <c r="H939" s="9" t="s">
        <v>37</v>
      </c>
      <c r="I939" s="9">
        <v>1</v>
      </c>
      <c r="J939" s="9">
        <v>100</v>
      </c>
      <c r="K939" s="9">
        <f t="shared" si="69"/>
        <v>600</v>
      </c>
      <c r="L939" s="9">
        <f t="shared" si="70"/>
        <v>588</v>
      </c>
      <c r="M939" s="48">
        <v>0.98</v>
      </c>
      <c r="N939" s="9">
        <v>0</v>
      </c>
      <c r="O939" s="9">
        <v>100</v>
      </c>
      <c r="P939" s="9"/>
      <c r="Q939" s="9">
        <v>100</v>
      </c>
      <c r="R939" s="9"/>
      <c r="S939" s="9"/>
      <c r="T939" s="9"/>
      <c r="U939" s="55"/>
      <c r="V939" s="131">
        <f t="shared" si="72"/>
        <v>0.98</v>
      </c>
      <c r="W939" s="125">
        <v>0.99329999999999996</v>
      </c>
      <c r="X939" s="14">
        <v>0.99329999999999996</v>
      </c>
      <c r="Y939" s="9">
        <v>97</v>
      </c>
      <c r="Z939" s="9">
        <v>99</v>
      </c>
      <c r="AA939" s="9">
        <v>97</v>
      </c>
      <c r="AB939" s="9">
        <v>99</v>
      </c>
      <c r="AC939" s="9">
        <v>98</v>
      </c>
      <c r="AD939" s="9">
        <v>98</v>
      </c>
      <c r="AE939" s="9" t="s">
        <v>202</v>
      </c>
      <c r="AF939" s="26"/>
      <c r="AG939" s="56">
        <v>28.473355000000002</v>
      </c>
      <c r="AH939" s="9">
        <v>-81.441012000000001</v>
      </c>
      <c r="AI939" s="88"/>
      <c r="AJ939" s="88"/>
      <c r="AK939" s="88"/>
      <c r="AL939" s="88"/>
      <c r="AM939" s="88"/>
      <c r="AN939" s="88"/>
      <c r="AO939" s="88"/>
      <c r="AP939" s="88"/>
      <c r="AQ939" s="88"/>
      <c r="AR939" s="88"/>
      <c r="AS939" s="88"/>
      <c r="AT939" s="88"/>
      <c r="AU939" s="88"/>
      <c r="AV939" s="88"/>
      <c r="AW939" s="88"/>
      <c r="AX939" s="88"/>
      <c r="AY939" s="88"/>
      <c r="AZ939" s="88"/>
      <c r="BA939" s="88"/>
      <c r="BB939" s="88"/>
      <c r="BC939" s="88"/>
      <c r="BD939" s="88"/>
      <c r="BE939" s="88"/>
      <c r="BF939" s="88"/>
      <c r="BG939" s="88"/>
    </row>
    <row r="940" spans="1:59" x14ac:dyDescent="0.25">
      <c r="A940" s="25">
        <v>277</v>
      </c>
      <c r="B940" s="9" t="s">
        <v>1645</v>
      </c>
      <c r="C940" s="9" t="s">
        <v>3230</v>
      </c>
      <c r="D940" s="9" t="s">
        <v>2282</v>
      </c>
      <c r="E940" s="9" t="s">
        <v>1699</v>
      </c>
      <c r="F940" s="14" t="s">
        <v>2933</v>
      </c>
      <c r="G940" s="9" t="s">
        <v>10</v>
      </c>
      <c r="H940" s="9" t="s">
        <v>37</v>
      </c>
      <c r="I940" s="9">
        <v>1</v>
      </c>
      <c r="J940" s="9">
        <v>155</v>
      </c>
      <c r="K940" s="9">
        <f t="shared" si="69"/>
        <v>930</v>
      </c>
      <c r="L940" s="9">
        <f t="shared" si="70"/>
        <v>906</v>
      </c>
      <c r="M940" s="48">
        <v>0.97419354838709682</v>
      </c>
      <c r="N940" s="9">
        <v>0</v>
      </c>
      <c r="O940" s="9">
        <v>155</v>
      </c>
      <c r="P940" s="9"/>
      <c r="Q940" s="9">
        <v>155</v>
      </c>
      <c r="R940" s="9"/>
      <c r="S940" s="9"/>
      <c r="T940" s="9"/>
      <c r="U940" s="55"/>
      <c r="V940" s="131">
        <f t="shared" si="72"/>
        <v>0.97419354838709682</v>
      </c>
      <c r="W940" s="125">
        <v>0.98599999999999999</v>
      </c>
      <c r="X940" s="14">
        <v>0.98060000000000003</v>
      </c>
      <c r="Y940" s="9">
        <v>149</v>
      </c>
      <c r="Z940" s="9">
        <v>149</v>
      </c>
      <c r="AA940" s="9">
        <v>151</v>
      </c>
      <c r="AB940" s="9">
        <v>154</v>
      </c>
      <c r="AC940" s="9">
        <v>152</v>
      </c>
      <c r="AD940" s="9">
        <v>151</v>
      </c>
      <c r="AE940" s="9" t="s">
        <v>85</v>
      </c>
      <c r="AF940" s="26"/>
      <c r="AG940" s="56">
        <v>28.455400000000001</v>
      </c>
      <c r="AH940" s="9">
        <v>-81.335099999999997</v>
      </c>
      <c r="AI940" s="88"/>
      <c r="AJ940" s="88"/>
      <c r="AK940" s="88"/>
      <c r="AL940" s="88"/>
      <c r="AM940" s="88"/>
      <c r="AN940" s="88"/>
      <c r="AO940" s="88"/>
      <c r="AP940" s="88"/>
      <c r="AQ940" s="88"/>
      <c r="AR940" s="88"/>
      <c r="AS940" s="88"/>
      <c r="AT940" s="88"/>
      <c r="AU940" s="88"/>
      <c r="AV940" s="88"/>
      <c r="AW940" s="88"/>
      <c r="AX940" s="88"/>
      <c r="AY940" s="88"/>
      <c r="AZ940" s="88"/>
      <c r="BA940" s="88"/>
      <c r="BB940" s="88"/>
      <c r="BC940" s="88"/>
      <c r="BD940" s="88"/>
      <c r="BE940" s="88"/>
      <c r="BF940" s="88"/>
      <c r="BG940" s="88"/>
    </row>
    <row r="941" spans="1:59" x14ac:dyDescent="0.25">
      <c r="A941" s="25">
        <v>294</v>
      </c>
      <c r="B941" s="9" t="s">
        <v>1645</v>
      </c>
      <c r="C941" s="9" t="s">
        <v>3230</v>
      </c>
      <c r="D941" s="9" t="s">
        <v>2282</v>
      </c>
      <c r="E941" s="9" t="s">
        <v>1701</v>
      </c>
      <c r="F941" s="14" t="s">
        <v>2847</v>
      </c>
      <c r="G941" s="9" t="s">
        <v>10</v>
      </c>
      <c r="H941" s="9" t="s">
        <v>37</v>
      </c>
      <c r="I941" s="9">
        <v>1</v>
      </c>
      <c r="J941" s="9">
        <v>96</v>
      </c>
      <c r="K941" s="9">
        <f t="shared" si="69"/>
        <v>576</v>
      </c>
      <c r="L941" s="9">
        <f t="shared" si="70"/>
        <v>575</v>
      </c>
      <c r="M941" s="48">
        <v>0.99826388888888884</v>
      </c>
      <c r="N941" s="9">
        <v>0</v>
      </c>
      <c r="O941" s="9">
        <v>96</v>
      </c>
      <c r="P941" s="9"/>
      <c r="Q941" s="9">
        <v>96</v>
      </c>
      <c r="R941" s="9"/>
      <c r="S941" s="9"/>
      <c r="T941" s="9"/>
      <c r="U941" s="55"/>
      <c r="V941" s="131">
        <f t="shared" si="72"/>
        <v>0.99826388888888884</v>
      </c>
      <c r="W941" s="125">
        <v>1</v>
      </c>
      <c r="X941" s="14">
        <v>0.98129999999999995</v>
      </c>
      <c r="Y941" s="9">
        <v>95</v>
      </c>
      <c r="Z941" s="9">
        <v>96</v>
      </c>
      <c r="AA941" s="9">
        <v>96</v>
      </c>
      <c r="AB941" s="9">
        <v>96</v>
      </c>
      <c r="AC941" s="9">
        <v>96</v>
      </c>
      <c r="AD941" s="9">
        <v>96</v>
      </c>
      <c r="AE941" s="9" t="s">
        <v>1691</v>
      </c>
      <c r="AF941" s="26"/>
      <c r="AG941" s="56">
        <v>28.583100000000002</v>
      </c>
      <c r="AH941" s="9">
        <v>-81.284599999999998</v>
      </c>
      <c r="AI941" s="88"/>
      <c r="AJ941" s="88"/>
      <c r="AK941" s="88"/>
      <c r="AL941" s="88"/>
      <c r="AM941" s="88"/>
      <c r="AN941" s="88"/>
      <c r="AO941" s="88"/>
      <c r="AP941" s="88"/>
      <c r="AQ941" s="88"/>
      <c r="AR941" s="88"/>
      <c r="AS941" s="88"/>
      <c r="AT941" s="88"/>
      <c r="AU941" s="88"/>
      <c r="AV941" s="88"/>
      <c r="AW941" s="88"/>
      <c r="AX941" s="88"/>
      <c r="AY941" s="88"/>
      <c r="AZ941" s="88"/>
      <c r="BA941" s="88"/>
      <c r="BB941" s="88"/>
      <c r="BC941" s="88"/>
      <c r="BD941" s="88"/>
      <c r="BE941" s="88"/>
      <c r="BF941" s="88"/>
      <c r="BG941" s="88"/>
    </row>
    <row r="942" spans="1:59" x14ac:dyDescent="0.25">
      <c r="A942" s="25">
        <v>306</v>
      </c>
      <c r="B942" s="9" t="s">
        <v>1645</v>
      </c>
      <c r="C942" s="9" t="s">
        <v>3230</v>
      </c>
      <c r="D942" s="9" t="s">
        <v>2282</v>
      </c>
      <c r="E942" s="9" t="s">
        <v>1708</v>
      </c>
      <c r="F942" s="14" t="s">
        <v>3004</v>
      </c>
      <c r="G942" s="9" t="s">
        <v>10</v>
      </c>
      <c r="H942" s="9" t="s">
        <v>37</v>
      </c>
      <c r="I942" s="9">
        <v>1</v>
      </c>
      <c r="J942" s="9">
        <v>95</v>
      </c>
      <c r="K942" s="9">
        <f t="shared" si="69"/>
        <v>570</v>
      </c>
      <c r="L942" s="9">
        <f t="shared" si="70"/>
        <v>536</v>
      </c>
      <c r="M942" s="48">
        <v>0.94035087719298249</v>
      </c>
      <c r="N942" s="9">
        <v>0</v>
      </c>
      <c r="O942" s="9">
        <v>95</v>
      </c>
      <c r="P942" s="9"/>
      <c r="Q942" s="9">
        <v>95</v>
      </c>
      <c r="R942" s="9"/>
      <c r="S942" s="9"/>
      <c r="T942" s="9"/>
      <c r="U942" s="55"/>
      <c r="V942" s="131">
        <f t="shared" ref="V942:V976" si="73">(Y942+Z942+AA942+AB942+AC942+AD942)/(J942*COUNTA(Y942,Z942,AA942,AB942,AC942,AD942))</f>
        <v>0.94035087719298249</v>
      </c>
      <c r="W942" s="125">
        <v>0.97540000000000004</v>
      </c>
      <c r="X942" s="14">
        <v>0.96140000000000003</v>
      </c>
      <c r="Y942" s="9">
        <v>90</v>
      </c>
      <c r="Z942" s="9">
        <v>86</v>
      </c>
      <c r="AA942" s="9">
        <v>90</v>
      </c>
      <c r="AB942" s="9">
        <v>90</v>
      </c>
      <c r="AC942" s="9">
        <v>91</v>
      </c>
      <c r="AD942" s="9">
        <v>89</v>
      </c>
      <c r="AE942" s="9" t="s">
        <v>1651</v>
      </c>
      <c r="AF942" s="26"/>
      <c r="AG942" s="56">
        <v>28.489552</v>
      </c>
      <c r="AH942" s="9">
        <v>-81.407596999999996</v>
      </c>
      <c r="AI942" s="88"/>
      <c r="AJ942" s="88"/>
      <c r="AK942" s="88"/>
      <c r="AL942" s="88"/>
      <c r="AM942" s="88"/>
      <c r="AN942" s="88"/>
      <c r="AO942" s="88"/>
      <c r="AP942" s="88"/>
      <c r="AQ942" s="88"/>
      <c r="AR942" s="88"/>
      <c r="AS942" s="88"/>
      <c r="AT942" s="88"/>
      <c r="AU942" s="88"/>
      <c r="AV942" s="88"/>
      <c r="AW942" s="88"/>
      <c r="AX942" s="88"/>
      <c r="AY942" s="88"/>
      <c r="AZ942" s="88"/>
      <c r="BA942" s="88"/>
      <c r="BB942" s="88"/>
      <c r="BC942" s="88"/>
      <c r="BD942" s="88"/>
      <c r="BE942" s="88"/>
      <c r="BF942" s="88"/>
      <c r="BG942" s="88"/>
    </row>
    <row r="943" spans="1:59" x14ac:dyDescent="0.25">
      <c r="A943" s="25">
        <v>357</v>
      </c>
      <c r="B943" s="9" t="s">
        <v>1645</v>
      </c>
      <c r="C943" s="9" t="s">
        <v>3230</v>
      </c>
      <c r="D943" s="9" t="s">
        <v>2282</v>
      </c>
      <c r="E943" s="9" t="s">
        <v>1711</v>
      </c>
      <c r="F943" s="14" t="s">
        <v>2804</v>
      </c>
      <c r="G943" s="9" t="s">
        <v>10</v>
      </c>
      <c r="H943" s="9" t="s">
        <v>37</v>
      </c>
      <c r="I943" s="9">
        <v>1</v>
      </c>
      <c r="J943" s="9">
        <v>304</v>
      </c>
      <c r="K943" s="9">
        <f t="shared" si="69"/>
        <v>1824</v>
      </c>
      <c r="L943" s="9">
        <f t="shared" si="70"/>
        <v>1773</v>
      </c>
      <c r="M943" s="48">
        <v>0.97203947368421051</v>
      </c>
      <c r="N943" s="9">
        <v>0</v>
      </c>
      <c r="O943" s="9">
        <v>304</v>
      </c>
      <c r="P943" s="9"/>
      <c r="Q943" s="9">
        <v>304</v>
      </c>
      <c r="R943" s="9"/>
      <c r="S943" s="9"/>
      <c r="T943" s="9"/>
      <c r="U943" s="55"/>
      <c r="V943" s="131">
        <f t="shared" si="73"/>
        <v>0.97203947368421051</v>
      </c>
      <c r="W943" s="125">
        <v>0.9748</v>
      </c>
      <c r="X943" s="14">
        <v>0.97150000000000003</v>
      </c>
      <c r="Y943" s="9">
        <v>296</v>
      </c>
      <c r="Z943" s="9">
        <v>298</v>
      </c>
      <c r="AA943" s="9">
        <v>293</v>
      </c>
      <c r="AB943" s="9">
        <v>296</v>
      </c>
      <c r="AC943" s="9">
        <v>293</v>
      </c>
      <c r="AD943" s="9">
        <v>297</v>
      </c>
      <c r="AE943" s="9" t="s">
        <v>206</v>
      </c>
      <c r="AF943" s="26"/>
      <c r="AG943" s="56">
        <v>28.481999999999999</v>
      </c>
      <c r="AH943" s="9">
        <v>-81.408799999999999</v>
      </c>
      <c r="AI943" s="88"/>
      <c r="AJ943" s="88"/>
      <c r="AK943" s="88"/>
      <c r="AL943" s="88"/>
      <c r="AM943" s="88"/>
      <c r="AN943" s="88"/>
      <c r="AO943" s="88"/>
      <c r="AP943" s="88"/>
      <c r="AQ943" s="88"/>
      <c r="AR943" s="88"/>
      <c r="AS943" s="88"/>
      <c r="AT943" s="88"/>
      <c r="AU943" s="88"/>
      <c r="AV943" s="88"/>
      <c r="AW943" s="88"/>
      <c r="AX943" s="88"/>
      <c r="AY943" s="88"/>
      <c r="AZ943" s="88"/>
      <c r="BA943" s="88"/>
      <c r="BB943" s="88"/>
      <c r="BC943" s="88"/>
      <c r="BD943" s="88"/>
      <c r="BE943" s="88"/>
      <c r="BF943" s="88"/>
      <c r="BG943" s="88"/>
    </row>
    <row r="944" spans="1:59" x14ac:dyDescent="0.25">
      <c r="A944" s="25">
        <v>2472</v>
      </c>
      <c r="B944" s="9" t="s">
        <v>1645</v>
      </c>
      <c r="C944" s="9" t="s">
        <v>3230</v>
      </c>
      <c r="D944" s="9" t="s">
        <v>2282</v>
      </c>
      <c r="E944" s="9" t="s">
        <v>1712</v>
      </c>
      <c r="F944" s="14" t="s">
        <v>3043</v>
      </c>
      <c r="G944" s="9" t="s">
        <v>10</v>
      </c>
      <c r="H944" s="9" t="s">
        <v>37</v>
      </c>
      <c r="I944" s="9">
        <v>1</v>
      </c>
      <c r="J944" s="9">
        <v>58</v>
      </c>
      <c r="K944" s="9">
        <f t="shared" si="69"/>
        <v>348</v>
      </c>
      <c r="L944" s="9">
        <f t="shared" si="70"/>
        <v>347</v>
      </c>
      <c r="M944" s="48">
        <v>0.99712643678160917</v>
      </c>
      <c r="N944" s="9">
        <v>0</v>
      </c>
      <c r="O944" s="9">
        <v>58</v>
      </c>
      <c r="P944" s="9"/>
      <c r="Q944" s="9">
        <v>58</v>
      </c>
      <c r="R944" s="9"/>
      <c r="S944" s="9"/>
      <c r="T944" s="9">
        <v>3</v>
      </c>
      <c r="U944" s="55"/>
      <c r="V944" s="131">
        <f t="shared" si="73"/>
        <v>0.99712643678160917</v>
      </c>
      <c r="W944" s="125">
        <v>0.99709999999999999</v>
      </c>
      <c r="X944" s="14">
        <v>0.99429999999999996</v>
      </c>
      <c r="Y944" s="9">
        <v>58</v>
      </c>
      <c r="Z944" s="9">
        <v>57</v>
      </c>
      <c r="AA944" s="9">
        <v>58</v>
      </c>
      <c r="AB944" s="9">
        <v>58</v>
      </c>
      <c r="AC944" s="9">
        <v>58</v>
      </c>
      <c r="AD944" s="9">
        <v>58</v>
      </c>
      <c r="AE944" s="9" t="s">
        <v>202</v>
      </c>
      <c r="AF944" s="26"/>
      <c r="AG944" s="56">
        <v>28.615342999999999</v>
      </c>
      <c r="AH944" s="9">
        <v>-81.279623999999998</v>
      </c>
      <c r="AI944" s="88"/>
      <c r="AJ944" s="88"/>
      <c r="AK944" s="88"/>
      <c r="AL944" s="88"/>
      <c r="AM944" s="88"/>
      <c r="AN944" s="88"/>
      <c r="AO944" s="88"/>
      <c r="AP944" s="88"/>
      <c r="AQ944" s="88"/>
      <c r="AR944" s="88"/>
      <c r="AS944" s="88"/>
      <c r="AT944" s="88"/>
      <c r="AU944" s="88"/>
      <c r="AV944" s="88"/>
      <c r="AW944" s="88"/>
      <c r="AX944" s="88"/>
      <c r="AY944" s="88"/>
      <c r="AZ944" s="88"/>
      <c r="BA944" s="88"/>
      <c r="BB944" s="88"/>
      <c r="BC944" s="88"/>
      <c r="BD944" s="88"/>
      <c r="BE944" s="88"/>
      <c r="BF944" s="88"/>
      <c r="BG944" s="88"/>
    </row>
    <row r="945" spans="1:59" x14ac:dyDescent="0.25">
      <c r="A945" s="25">
        <v>2518</v>
      </c>
      <c r="B945" s="9" t="s">
        <v>1645</v>
      </c>
      <c r="C945" s="9" t="s">
        <v>3230</v>
      </c>
      <c r="D945" s="9" t="s">
        <v>2282</v>
      </c>
      <c r="E945" s="9" t="s">
        <v>1716</v>
      </c>
      <c r="F945" s="14" t="s">
        <v>2710</v>
      </c>
      <c r="G945" s="9" t="s">
        <v>10</v>
      </c>
      <c r="H945" s="9" t="s">
        <v>37</v>
      </c>
      <c r="I945" s="9">
        <v>1</v>
      </c>
      <c r="J945" s="9">
        <v>90</v>
      </c>
      <c r="K945" s="9">
        <f t="shared" si="69"/>
        <v>540</v>
      </c>
      <c r="L945" s="9">
        <f t="shared" si="70"/>
        <v>538</v>
      </c>
      <c r="M945" s="48">
        <v>0.99629629629629635</v>
      </c>
      <c r="N945" s="9">
        <v>0</v>
      </c>
      <c r="O945" s="9">
        <v>90</v>
      </c>
      <c r="P945" s="9"/>
      <c r="Q945" s="9">
        <v>90</v>
      </c>
      <c r="R945" s="9"/>
      <c r="S945" s="9"/>
      <c r="T945" s="9"/>
      <c r="U945" s="55"/>
      <c r="V945" s="131">
        <f t="shared" si="73"/>
        <v>0.99629629629629635</v>
      </c>
      <c r="W945" s="125">
        <v>0.9889</v>
      </c>
      <c r="X945" s="14">
        <v>0.9889</v>
      </c>
      <c r="Y945" s="9">
        <v>90</v>
      </c>
      <c r="Z945" s="9">
        <v>90</v>
      </c>
      <c r="AA945" s="9">
        <v>89</v>
      </c>
      <c r="AB945" s="9">
        <v>90</v>
      </c>
      <c r="AC945" s="9">
        <v>89</v>
      </c>
      <c r="AD945" s="9">
        <v>90</v>
      </c>
      <c r="AE945" s="9" t="s">
        <v>180</v>
      </c>
      <c r="AF945" s="26"/>
      <c r="AG945" s="56">
        <v>28.557328999999999</v>
      </c>
      <c r="AH945" s="9">
        <v>-81.491196000000002</v>
      </c>
      <c r="AI945" s="88"/>
      <c r="AJ945" s="88"/>
      <c r="AK945" s="88"/>
      <c r="AL945" s="88"/>
      <c r="AM945" s="88"/>
      <c r="AN945" s="88"/>
      <c r="AO945" s="88"/>
      <c r="AP945" s="88"/>
      <c r="AQ945" s="88"/>
      <c r="AR945" s="88"/>
      <c r="AS945" s="88"/>
      <c r="AT945" s="88"/>
      <c r="AU945" s="88"/>
      <c r="AV945" s="88"/>
      <c r="AW945" s="88"/>
      <c r="AX945" s="88"/>
      <c r="AY945" s="88"/>
      <c r="AZ945" s="88"/>
      <c r="BA945" s="88"/>
      <c r="BB945" s="88"/>
      <c r="BC945" s="88"/>
      <c r="BD945" s="88"/>
      <c r="BE945" s="88"/>
      <c r="BF945" s="88"/>
      <c r="BG945" s="88"/>
    </row>
    <row r="946" spans="1:59" x14ac:dyDescent="0.25">
      <c r="A946" s="25">
        <v>435</v>
      </c>
      <c r="B946" s="9" t="s">
        <v>1645</v>
      </c>
      <c r="C946" s="9" t="s">
        <v>3230</v>
      </c>
      <c r="D946" s="9" t="s">
        <v>2282</v>
      </c>
      <c r="E946" s="9" t="s">
        <v>1717</v>
      </c>
      <c r="F946" s="14" t="s">
        <v>2652</v>
      </c>
      <c r="G946" s="9" t="s">
        <v>10</v>
      </c>
      <c r="H946" s="9" t="s">
        <v>37</v>
      </c>
      <c r="I946" s="9">
        <v>1</v>
      </c>
      <c r="J946" s="9">
        <v>240</v>
      </c>
      <c r="K946" s="9">
        <f t="shared" si="69"/>
        <v>1200</v>
      </c>
      <c r="L946" s="9">
        <f t="shared" si="70"/>
        <v>1156</v>
      </c>
      <c r="M946" s="48">
        <v>0.96333333333333337</v>
      </c>
      <c r="N946" s="9">
        <v>0</v>
      </c>
      <c r="O946" s="9">
        <v>240</v>
      </c>
      <c r="P946" s="9"/>
      <c r="Q946" s="9">
        <v>240</v>
      </c>
      <c r="R946" s="9"/>
      <c r="S946" s="9"/>
      <c r="T946" s="9"/>
      <c r="U946" s="55"/>
      <c r="V946" s="131">
        <f t="shared" si="73"/>
        <v>0.96333333333333337</v>
      </c>
      <c r="W946" s="125">
        <v>0.96879999999999999</v>
      </c>
      <c r="X946" s="14">
        <v>0.94750000000000001</v>
      </c>
      <c r="Y946" s="9">
        <v>232</v>
      </c>
      <c r="Z946" s="9">
        <v>232</v>
      </c>
      <c r="AA946" s="9"/>
      <c r="AB946" s="9">
        <v>232</v>
      </c>
      <c r="AC946" s="9">
        <v>230</v>
      </c>
      <c r="AD946" s="9">
        <v>230</v>
      </c>
      <c r="AE946" s="9" t="s">
        <v>427</v>
      </c>
      <c r="AF946" s="26"/>
      <c r="AG946" s="56">
        <v>28.615100000000002</v>
      </c>
      <c r="AH946" s="9">
        <v>-81.411500000000004</v>
      </c>
      <c r="AI946" s="88"/>
      <c r="AJ946" s="88"/>
      <c r="AK946" s="88"/>
      <c r="AL946" s="88"/>
      <c r="AM946" s="88"/>
      <c r="AN946" s="88"/>
      <c r="AO946" s="88"/>
      <c r="AP946" s="88"/>
      <c r="AQ946" s="88"/>
      <c r="AR946" s="88"/>
      <c r="AS946" s="88"/>
      <c r="AT946" s="88"/>
      <c r="AU946" s="88"/>
      <c r="AV946" s="88"/>
      <c r="AW946" s="88"/>
      <c r="AX946" s="88"/>
      <c r="AY946" s="88"/>
      <c r="AZ946" s="88"/>
      <c r="BA946" s="88"/>
      <c r="BB946" s="88"/>
      <c r="BC946" s="88"/>
      <c r="BD946" s="88"/>
      <c r="BE946" s="88"/>
      <c r="BF946" s="88"/>
      <c r="BG946" s="88"/>
    </row>
    <row r="947" spans="1:59" x14ac:dyDescent="0.25">
      <c r="A947" s="25">
        <v>451</v>
      </c>
      <c r="B947" s="9" t="s">
        <v>1645</v>
      </c>
      <c r="C947" s="9" t="s">
        <v>3230</v>
      </c>
      <c r="D947" s="9" t="s">
        <v>2282</v>
      </c>
      <c r="E947" s="9" t="s">
        <v>1718</v>
      </c>
      <c r="F947" s="14" t="s">
        <v>3005</v>
      </c>
      <c r="G947" s="9" t="s">
        <v>10</v>
      </c>
      <c r="H947" s="9" t="s">
        <v>37</v>
      </c>
      <c r="I947" s="9">
        <v>1</v>
      </c>
      <c r="J947" s="9">
        <v>145</v>
      </c>
      <c r="K947" s="9">
        <f t="shared" si="69"/>
        <v>870</v>
      </c>
      <c r="L947" s="9">
        <f t="shared" si="70"/>
        <v>855</v>
      </c>
      <c r="M947" s="48">
        <v>0.98275862068965514</v>
      </c>
      <c r="N947" s="9">
        <v>0</v>
      </c>
      <c r="O947" s="9">
        <v>145</v>
      </c>
      <c r="P947" s="9"/>
      <c r="Q947" s="9">
        <v>145</v>
      </c>
      <c r="R947" s="9"/>
      <c r="S947" s="9"/>
      <c r="T947" s="9"/>
      <c r="U947" s="55"/>
      <c r="V947" s="131">
        <f t="shared" si="73"/>
        <v>0.98275862068965514</v>
      </c>
      <c r="W947" s="125">
        <v>0.98050000000000004</v>
      </c>
      <c r="X947" s="14">
        <v>0.96689999999999998</v>
      </c>
      <c r="Y947" s="9">
        <v>142</v>
      </c>
      <c r="Z947" s="9">
        <v>141</v>
      </c>
      <c r="AA947" s="9">
        <v>143</v>
      </c>
      <c r="AB947" s="9">
        <v>144</v>
      </c>
      <c r="AC947" s="9">
        <v>142</v>
      </c>
      <c r="AD947" s="9">
        <v>143</v>
      </c>
      <c r="AE947" s="9" t="s">
        <v>1651</v>
      </c>
      <c r="AF947" s="26"/>
      <c r="AG947" s="56">
        <v>28.465299999999999</v>
      </c>
      <c r="AH947" s="9">
        <v>-81.387299999999996</v>
      </c>
      <c r="AI947" s="88"/>
      <c r="AJ947" s="88"/>
      <c r="AK947" s="88"/>
      <c r="AL947" s="88"/>
      <c r="AM947" s="88"/>
      <c r="AN947" s="88"/>
      <c r="AO947" s="88"/>
      <c r="AP947" s="88"/>
      <c r="AQ947" s="88"/>
      <c r="AR947" s="88"/>
      <c r="AS947" s="88"/>
      <c r="AT947" s="88"/>
      <c r="AU947" s="88"/>
      <c r="AV947" s="88"/>
      <c r="AW947" s="88"/>
      <c r="AX947" s="88"/>
      <c r="AY947" s="88"/>
      <c r="AZ947" s="88"/>
      <c r="BA947" s="88"/>
      <c r="BB947" s="88"/>
      <c r="BC947" s="88"/>
      <c r="BD947" s="88"/>
      <c r="BE947" s="88"/>
      <c r="BF947" s="88"/>
      <c r="BG947" s="88"/>
    </row>
    <row r="948" spans="1:59" x14ac:dyDescent="0.25">
      <c r="A948" s="25">
        <v>2131</v>
      </c>
      <c r="B948" s="9" t="s">
        <v>1645</v>
      </c>
      <c r="C948" s="9" t="s">
        <v>3230</v>
      </c>
      <c r="D948" s="9" t="s">
        <v>2282</v>
      </c>
      <c r="E948" s="9" t="s">
        <v>1719</v>
      </c>
      <c r="F948" s="14" t="s">
        <v>2715</v>
      </c>
      <c r="G948" s="9" t="s">
        <v>10</v>
      </c>
      <c r="H948" s="9" t="s">
        <v>37</v>
      </c>
      <c r="I948" s="9">
        <v>1</v>
      </c>
      <c r="J948" s="9">
        <v>56</v>
      </c>
      <c r="K948" s="9">
        <f t="shared" si="69"/>
        <v>336</v>
      </c>
      <c r="L948" s="9">
        <f t="shared" si="70"/>
        <v>329</v>
      </c>
      <c r="M948" s="48">
        <v>0.97916666666666663</v>
      </c>
      <c r="N948" s="9">
        <v>0</v>
      </c>
      <c r="O948" s="9">
        <v>56</v>
      </c>
      <c r="P948" s="9"/>
      <c r="Q948" s="9">
        <v>56</v>
      </c>
      <c r="R948" s="9"/>
      <c r="S948" s="9"/>
      <c r="T948" s="9"/>
      <c r="U948" s="55"/>
      <c r="V948" s="131">
        <f t="shared" si="73"/>
        <v>0.97916666666666663</v>
      </c>
      <c r="W948" s="125">
        <v>0.96430000000000005</v>
      </c>
      <c r="X948" s="14">
        <v>0.93149999999999999</v>
      </c>
      <c r="Y948" s="9">
        <v>56</v>
      </c>
      <c r="Z948" s="9">
        <v>56</v>
      </c>
      <c r="AA948" s="9">
        <v>55</v>
      </c>
      <c r="AB948" s="9">
        <v>54</v>
      </c>
      <c r="AC948" s="9">
        <v>54</v>
      </c>
      <c r="AD948" s="9">
        <v>54</v>
      </c>
      <c r="AE948" s="9" t="s">
        <v>640</v>
      </c>
      <c r="AF948" s="26"/>
      <c r="AG948" s="56">
        <v>28.532938000000001</v>
      </c>
      <c r="AH948" s="9">
        <v>-81.395066</v>
      </c>
      <c r="AI948" s="88"/>
      <c r="AJ948" s="88"/>
      <c r="AK948" s="88"/>
      <c r="AL948" s="88"/>
      <c r="AM948" s="88"/>
      <c r="AN948" s="88"/>
      <c r="AO948" s="88"/>
      <c r="AP948" s="88"/>
      <c r="AQ948" s="88"/>
      <c r="AR948" s="88"/>
      <c r="AS948" s="88"/>
      <c r="AT948" s="88"/>
      <c r="AU948" s="88"/>
      <c r="AV948" s="88"/>
      <c r="AW948" s="88"/>
      <c r="AX948" s="88"/>
      <c r="AY948" s="88"/>
      <c r="AZ948" s="88"/>
      <c r="BA948" s="88"/>
      <c r="BB948" s="88"/>
      <c r="BC948" s="88"/>
      <c r="BD948" s="88"/>
      <c r="BE948" s="88"/>
      <c r="BF948" s="88"/>
      <c r="BG948" s="88"/>
    </row>
    <row r="949" spans="1:59" x14ac:dyDescent="0.25">
      <c r="A949" s="25">
        <v>456</v>
      </c>
      <c r="B949" s="9" t="s">
        <v>1645</v>
      </c>
      <c r="C949" s="9" t="s">
        <v>3230</v>
      </c>
      <c r="D949" s="9" t="s">
        <v>2282</v>
      </c>
      <c r="E949" s="9" t="s">
        <v>1720</v>
      </c>
      <c r="F949" s="14" t="s">
        <v>3037</v>
      </c>
      <c r="G949" s="9" t="s">
        <v>10</v>
      </c>
      <c r="H949" s="9" t="s">
        <v>37</v>
      </c>
      <c r="I949" s="9">
        <v>1</v>
      </c>
      <c r="J949" s="9">
        <v>240</v>
      </c>
      <c r="K949" s="9">
        <f t="shared" si="69"/>
        <v>1440</v>
      </c>
      <c r="L949" s="9">
        <f t="shared" si="70"/>
        <v>1420</v>
      </c>
      <c r="M949" s="48">
        <v>0.98611111111111116</v>
      </c>
      <c r="N949" s="9">
        <v>0</v>
      </c>
      <c r="O949" s="9">
        <v>240</v>
      </c>
      <c r="P949" s="9"/>
      <c r="Q949" s="9">
        <v>240</v>
      </c>
      <c r="R949" s="9"/>
      <c r="S949" s="9"/>
      <c r="T949" s="9"/>
      <c r="U949" s="55"/>
      <c r="V949" s="131">
        <f t="shared" si="73"/>
        <v>0.98611111111111116</v>
      </c>
      <c r="W949" s="125">
        <v>0.99439999999999995</v>
      </c>
      <c r="X949" s="14">
        <v>0.98399999999999999</v>
      </c>
      <c r="Y949" s="9">
        <v>240</v>
      </c>
      <c r="Z949" s="9">
        <v>240</v>
      </c>
      <c r="AA949" s="9">
        <v>236</v>
      </c>
      <c r="AB949" s="9">
        <v>236</v>
      </c>
      <c r="AC949" s="9">
        <v>233</v>
      </c>
      <c r="AD949" s="9">
        <v>235</v>
      </c>
      <c r="AE949" s="9" t="s">
        <v>104</v>
      </c>
      <c r="AF949" s="26"/>
      <c r="AG949" s="56">
        <v>28.529900000000001</v>
      </c>
      <c r="AH949" s="9">
        <v>-81.452399999999997</v>
      </c>
      <c r="AI949" s="88"/>
      <c r="AJ949" s="88"/>
      <c r="AK949" s="88"/>
      <c r="AL949" s="88"/>
      <c r="AM949" s="88"/>
      <c r="AN949" s="88"/>
      <c r="AO949" s="88"/>
      <c r="AP949" s="88"/>
      <c r="AQ949" s="88"/>
      <c r="AR949" s="88"/>
      <c r="AS949" s="88"/>
      <c r="AT949" s="88"/>
      <c r="AU949" s="88"/>
      <c r="AV949" s="88"/>
      <c r="AW949" s="88"/>
      <c r="AX949" s="88"/>
      <c r="AY949" s="88"/>
      <c r="AZ949" s="88"/>
      <c r="BA949" s="88"/>
      <c r="BB949" s="88"/>
      <c r="BC949" s="88"/>
      <c r="BD949" s="88"/>
      <c r="BE949" s="88"/>
      <c r="BF949" s="88"/>
      <c r="BG949" s="88"/>
    </row>
    <row r="950" spans="1:59" x14ac:dyDescent="0.25">
      <c r="A950" s="25">
        <v>303</v>
      </c>
      <c r="B950" s="9" t="s">
        <v>1645</v>
      </c>
      <c r="C950" s="9" t="s">
        <v>3230</v>
      </c>
      <c r="D950" s="9" t="s">
        <v>2282</v>
      </c>
      <c r="E950" s="9" t="s">
        <v>1723</v>
      </c>
      <c r="F950" s="14" t="s">
        <v>2876</v>
      </c>
      <c r="G950" s="9" t="s">
        <v>10</v>
      </c>
      <c r="H950" s="9" t="s">
        <v>37</v>
      </c>
      <c r="I950" s="9">
        <v>1</v>
      </c>
      <c r="J950" s="9">
        <v>276</v>
      </c>
      <c r="K950" s="9">
        <f t="shared" si="69"/>
        <v>1656</v>
      </c>
      <c r="L950" s="9">
        <f t="shared" si="70"/>
        <v>1638</v>
      </c>
      <c r="M950" s="48">
        <v>0.98913043478260865</v>
      </c>
      <c r="N950" s="9">
        <v>0</v>
      </c>
      <c r="O950" s="9">
        <v>276</v>
      </c>
      <c r="P950" s="9"/>
      <c r="Q950" s="9">
        <v>276</v>
      </c>
      <c r="R950" s="9"/>
      <c r="S950" s="9"/>
      <c r="T950" s="9"/>
      <c r="U950" s="55"/>
      <c r="V950" s="131">
        <f t="shared" si="73"/>
        <v>0.98913043478260865</v>
      </c>
      <c r="W950" s="125">
        <v>0.99280000000000002</v>
      </c>
      <c r="X950" s="14">
        <v>0.98009999999999997</v>
      </c>
      <c r="Y950" s="9">
        <v>272</v>
      </c>
      <c r="Z950" s="9">
        <v>271</v>
      </c>
      <c r="AA950" s="9">
        <v>274</v>
      </c>
      <c r="AB950" s="9">
        <v>273</v>
      </c>
      <c r="AC950" s="9">
        <v>276</v>
      </c>
      <c r="AD950" s="9">
        <v>272</v>
      </c>
      <c r="AE950" s="9" t="s">
        <v>120</v>
      </c>
      <c r="AF950" s="26"/>
      <c r="AG950" s="56">
        <v>28.4908</v>
      </c>
      <c r="AH950" s="9">
        <v>-81.403000000000006</v>
      </c>
      <c r="AI950" s="88"/>
      <c r="AJ950" s="88"/>
      <c r="AK950" s="88"/>
      <c r="AL950" s="88"/>
      <c r="AM950" s="88"/>
      <c r="AN950" s="88"/>
      <c r="AO950" s="88"/>
      <c r="AP950" s="88"/>
      <c r="AQ950" s="88"/>
      <c r="AR950" s="88"/>
      <c r="AS950" s="88"/>
      <c r="AT950" s="88"/>
      <c r="AU950" s="88"/>
      <c r="AV950" s="88"/>
      <c r="AW950" s="88"/>
      <c r="AX950" s="88"/>
      <c r="AY950" s="88"/>
      <c r="AZ950" s="88"/>
      <c r="BA950" s="88"/>
      <c r="BB950" s="88"/>
      <c r="BC950" s="88"/>
      <c r="BD950" s="88"/>
      <c r="BE950" s="88"/>
      <c r="BF950" s="88"/>
      <c r="BG950" s="88"/>
    </row>
    <row r="951" spans="1:59" x14ac:dyDescent="0.25">
      <c r="A951" s="25">
        <v>115</v>
      </c>
      <c r="B951" s="9" t="s">
        <v>1645</v>
      </c>
      <c r="C951" s="9" t="s">
        <v>3230</v>
      </c>
      <c r="D951" s="9" t="s">
        <v>2282</v>
      </c>
      <c r="E951" s="9" t="s">
        <v>1724</v>
      </c>
      <c r="F951" s="14" t="s">
        <v>2948</v>
      </c>
      <c r="G951" s="9" t="s">
        <v>10</v>
      </c>
      <c r="H951" s="9" t="s">
        <v>37</v>
      </c>
      <c r="I951" s="9">
        <v>1</v>
      </c>
      <c r="J951" s="9">
        <v>228</v>
      </c>
      <c r="K951" s="9">
        <f t="shared" si="69"/>
        <v>1368</v>
      </c>
      <c r="L951" s="9">
        <f t="shared" si="70"/>
        <v>1266</v>
      </c>
      <c r="M951" s="48">
        <v>0.92543859649122806</v>
      </c>
      <c r="N951" s="9">
        <v>0</v>
      </c>
      <c r="O951" s="9">
        <v>228</v>
      </c>
      <c r="P951" s="9"/>
      <c r="Q951" s="9">
        <v>228</v>
      </c>
      <c r="R951" s="9"/>
      <c r="S951" s="9"/>
      <c r="T951" s="9"/>
      <c r="U951" s="55"/>
      <c r="V951" s="131">
        <f t="shared" si="73"/>
        <v>0.92543859649122806</v>
      </c>
      <c r="W951" s="125">
        <v>0.89549999999999996</v>
      </c>
      <c r="X951" s="14">
        <v>0.93269999999999997</v>
      </c>
      <c r="Y951" s="9">
        <v>225</v>
      </c>
      <c r="Z951" s="9">
        <v>224</v>
      </c>
      <c r="AA951" s="9">
        <v>215</v>
      </c>
      <c r="AB951" s="9">
        <v>215</v>
      </c>
      <c r="AC951" s="9">
        <v>202</v>
      </c>
      <c r="AD951" s="9">
        <v>185</v>
      </c>
      <c r="AE951" s="9" t="s">
        <v>120</v>
      </c>
      <c r="AF951" s="26"/>
      <c r="AG951" s="56">
        <v>28.493099999999998</v>
      </c>
      <c r="AH951" s="9">
        <v>-81.408699999999996</v>
      </c>
      <c r="AI951" s="88"/>
      <c r="AJ951" s="88"/>
      <c r="AK951" s="88"/>
      <c r="AL951" s="88"/>
      <c r="AM951" s="88"/>
      <c r="AN951" s="88"/>
      <c r="AO951" s="88"/>
      <c r="AP951" s="88"/>
      <c r="AQ951" s="88"/>
      <c r="AR951" s="88"/>
      <c r="AS951" s="88"/>
      <c r="AT951" s="88"/>
      <c r="AU951" s="88"/>
      <c r="AV951" s="88"/>
      <c r="AW951" s="88"/>
      <c r="AX951" s="88"/>
      <c r="AY951" s="88"/>
      <c r="AZ951" s="88"/>
      <c r="BA951" s="88"/>
      <c r="BB951" s="88"/>
      <c r="BC951" s="88"/>
      <c r="BD951" s="88"/>
      <c r="BE951" s="88"/>
      <c r="BF951" s="88"/>
      <c r="BG951" s="88"/>
    </row>
    <row r="952" spans="1:59" x14ac:dyDescent="0.25">
      <c r="A952" s="25">
        <v>1355</v>
      </c>
      <c r="B952" s="9" t="s">
        <v>1645</v>
      </c>
      <c r="C952" s="9" t="s">
        <v>3230</v>
      </c>
      <c r="D952" s="9" t="s">
        <v>2282</v>
      </c>
      <c r="E952" s="9" t="s">
        <v>1727</v>
      </c>
      <c r="F952" s="14" t="s">
        <v>2768</v>
      </c>
      <c r="G952" s="9" t="s">
        <v>10</v>
      </c>
      <c r="H952" s="9" t="s">
        <v>37</v>
      </c>
      <c r="I952" s="9">
        <v>1</v>
      </c>
      <c r="J952" s="9">
        <v>312</v>
      </c>
      <c r="K952" s="9">
        <f t="shared" si="69"/>
        <v>1872</v>
      </c>
      <c r="L952" s="9">
        <f t="shared" si="70"/>
        <v>1856</v>
      </c>
      <c r="M952" s="48">
        <v>0.99145299145299148</v>
      </c>
      <c r="N952" s="9">
        <v>0</v>
      </c>
      <c r="O952" s="9">
        <v>312</v>
      </c>
      <c r="P952" s="9"/>
      <c r="Q952" s="9">
        <v>312</v>
      </c>
      <c r="R952" s="9"/>
      <c r="S952" s="9"/>
      <c r="T952" s="9"/>
      <c r="U952" s="55"/>
      <c r="V952" s="131">
        <f t="shared" si="73"/>
        <v>0.99145299145299148</v>
      </c>
      <c r="W952" s="125">
        <v>0.99729999999999996</v>
      </c>
      <c r="X952" s="14">
        <v>0.99360000000000004</v>
      </c>
      <c r="Y952" s="9">
        <v>310</v>
      </c>
      <c r="Z952" s="9">
        <v>312</v>
      </c>
      <c r="AA952" s="9">
        <v>308</v>
      </c>
      <c r="AB952" s="9">
        <v>308</v>
      </c>
      <c r="AC952" s="9">
        <v>307</v>
      </c>
      <c r="AD952" s="9">
        <v>311</v>
      </c>
      <c r="AE952" s="9" t="s">
        <v>50</v>
      </c>
      <c r="AF952" s="26"/>
      <c r="AG952" s="56">
        <v>28.4679</v>
      </c>
      <c r="AH952" s="9">
        <v>-81.305400000000006</v>
      </c>
      <c r="AI952" s="88"/>
      <c r="AJ952" s="88"/>
      <c r="AK952" s="88"/>
      <c r="AL952" s="88"/>
      <c r="AM952" s="88"/>
      <c r="AN952" s="88"/>
      <c r="AO952" s="88"/>
      <c r="AP952" s="88"/>
      <c r="AQ952" s="88"/>
      <c r="AR952" s="88"/>
      <c r="AS952" s="88"/>
      <c r="AT952" s="88"/>
      <c r="AU952" s="88"/>
      <c r="AV952" s="88"/>
      <c r="AW952" s="88"/>
      <c r="AX952" s="88"/>
      <c r="AY952" s="88"/>
      <c r="AZ952" s="88"/>
      <c r="BA952" s="88"/>
      <c r="BB952" s="88"/>
      <c r="BC952" s="88"/>
      <c r="BD952" s="88"/>
      <c r="BE952" s="88"/>
      <c r="BF952" s="88"/>
      <c r="BG952" s="88"/>
    </row>
    <row r="953" spans="1:59" x14ac:dyDescent="0.25">
      <c r="A953" s="25">
        <v>2410</v>
      </c>
      <c r="B953" s="9" t="s">
        <v>1645</v>
      </c>
      <c r="C953" s="9" t="s">
        <v>3230</v>
      </c>
      <c r="D953" s="9" t="s">
        <v>2282</v>
      </c>
      <c r="E953" s="9" t="s">
        <v>1730</v>
      </c>
      <c r="F953" s="14" t="s">
        <v>2848</v>
      </c>
      <c r="G953" s="9" t="s">
        <v>10</v>
      </c>
      <c r="H953" s="9" t="s">
        <v>37</v>
      </c>
      <c r="I953" s="9">
        <v>1</v>
      </c>
      <c r="J953" s="9">
        <v>104</v>
      </c>
      <c r="K953" s="9">
        <f t="shared" si="69"/>
        <v>624</v>
      </c>
      <c r="L953" s="9">
        <f t="shared" si="70"/>
        <v>618</v>
      </c>
      <c r="M953" s="48">
        <v>0.99038461538461542</v>
      </c>
      <c r="N953" s="9">
        <v>0</v>
      </c>
      <c r="O953" s="9">
        <v>104</v>
      </c>
      <c r="P953" s="9"/>
      <c r="Q953" s="9">
        <v>104</v>
      </c>
      <c r="R953" s="9"/>
      <c r="S953" s="9"/>
      <c r="T953" s="9"/>
      <c r="U953" s="55"/>
      <c r="V953" s="131">
        <f t="shared" si="73"/>
        <v>0.99038461538461542</v>
      </c>
      <c r="W953" s="125">
        <v>0.99519999999999997</v>
      </c>
      <c r="X953" s="14">
        <v>0.98560000000000003</v>
      </c>
      <c r="Y953" s="9">
        <v>104</v>
      </c>
      <c r="Z953" s="9">
        <v>104</v>
      </c>
      <c r="AA953" s="9">
        <v>104</v>
      </c>
      <c r="AB953" s="9">
        <v>101</v>
      </c>
      <c r="AC953" s="9">
        <v>101</v>
      </c>
      <c r="AD953" s="9">
        <v>104</v>
      </c>
      <c r="AE953" s="9" t="s">
        <v>202</v>
      </c>
      <c r="AF953" s="26"/>
      <c r="AG953" s="56">
        <v>28.504808000000001</v>
      </c>
      <c r="AH953" s="9">
        <v>-81.285707000000002</v>
      </c>
      <c r="AI953" s="88"/>
      <c r="AJ953" s="88"/>
      <c r="AK953" s="88"/>
      <c r="AL953" s="88"/>
      <c r="AM953" s="88"/>
      <c r="AN953" s="88"/>
      <c r="AO953" s="88"/>
      <c r="AP953" s="88"/>
      <c r="AQ953" s="88"/>
      <c r="AR953" s="88"/>
      <c r="AS953" s="88"/>
      <c r="AT953" s="88"/>
      <c r="AU953" s="88"/>
      <c r="AV953" s="88"/>
      <c r="AW953" s="88"/>
      <c r="AX953" s="88"/>
      <c r="AY953" s="88"/>
      <c r="AZ953" s="88"/>
      <c r="BA953" s="88"/>
      <c r="BB953" s="88"/>
      <c r="BC953" s="88"/>
      <c r="BD953" s="88"/>
      <c r="BE953" s="88"/>
      <c r="BF953" s="88"/>
      <c r="BG953" s="88"/>
    </row>
    <row r="954" spans="1:59" x14ac:dyDescent="0.25">
      <c r="A954" s="25">
        <v>1853</v>
      </c>
      <c r="B954" s="9" t="s">
        <v>1645</v>
      </c>
      <c r="C954" s="9" t="s">
        <v>3230</v>
      </c>
      <c r="D954" s="9" t="s">
        <v>2282</v>
      </c>
      <c r="E954" s="9" t="s">
        <v>1732</v>
      </c>
      <c r="F954" s="14" t="s">
        <v>2812</v>
      </c>
      <c r="G954" s="9" t="s">
        <v>10</v>
      </c>
      <c r="H954" s="9" t="s">
        <v>37</v>
      </c>
      <c r="I954" s="9">
        <v>1</v>
      </c>
      <c r="J954" s="9">
        <v>120</v>
      </c>
      <c r="K954" s="9">
        <f t="shared" si="69"/>
        <v>720</v>
      </c>
      <c r="L954" s="9">
        <f t="shared" si="70"/>
        <v>716</v>
      </c>
      <c r="M954" s="48">
        <v>0.99444444444444446</v>
      </c>
      <c r="N954" s="9">
        <v>0</v>
      </c>
      <c r="O954" s="9">
        <v>120</v>
      </c>
      <c r="P954" s="9"/>
      <c r="Q954" s="9">
        <v>120</v>
      </c>
      <c r="R954" s="9"/>
      <c r="S954" s="9"/>
      <c r="T954" s="9"/>
      <c r="U954" s="55"/>
      <c r="V954" s="131">
        <f t="shared" si="73"/>
        <v>0.99444444444444446</v>
      </c>
      <c r="W954" s="125">
        <v>0.99029999999999996</v>
      </c>
      <c r="X954" s="14">
        <v>0.99719999999999998</v>
      </c>
      <c r="Y954" s="9">
        <v>120</v>
      </c>
      <c r="Z954" s="9">
        <v>120</v>
      </c>
      <c r="AA954" s="9">
        <v>119</v>
      </c>
      <c r="AB954" s="9">
        <v>120</v>
      </c>
      <c r="AC954" s="9">
        <v>120</v>
      </c>
      <c r="AD954" s="9">
        <v>117</v>
      </c>
      <c r="AE954" s="9" t="s">
        <v>202</v>
      </c>
      <c r="AF954" s="26"/>
      <c r="AG954" s="56">
        <v>28.5047</v>
      </c>
      <c r="AH954" s="9">
        <v>-81.285600000000002</v>
      </c>
      <c r="AI954" s="88"/>
      <c r="AJ954" s="88"/>
      <c r="AK954" s="88"/>
      <c r="AL954" s="88"/>
      <c r="AM954" s="88"/>
      <c r="AN954" s="88"/>
      <c r="AO954" s="88"/>
      <c r="AP954" s="88"/>
      <c r="AQ954" s="88"/>
      <c r="AR954" s="88"/>
      <c r="AS954" s="88"/>
      <c r="AT954" s="88"/>
      <c r="AU954" s="88"/>
      <c r="AV954" s="88"/>
      <c r="AW954" s="88"/>
      <c r="AX954" s="88"/>
      <c r="AY954" s="88"/>
      <c r="AZ954" s="88"/>
      <c r="BA954" s="88"/>
      <c r="BB954" s="88"/>
      <c r="BC954" s="88"/>
      <c r="BD954" s="88"/>
      <c r="BE954" s="88"/>
      <c r="BF954" s="88"/>
      <c r="BG954" s="88"/>
    </row>
    <row r="955" spans="1:59" x14ac:dyDescent="0.25">
      <c r="A955" s="25">
        <v>510</v>
      </c>
      <c r="B955" s="9" t="s">
        <v>1645</v>
      </c>
      <c r="C955" s="9" t="s">
        <v>3230</v>
      </c>
      <c r="D955" s="9" t="s">
        <v>2282</v>
      </c>
      <c r="E955" s="9" t="s">
        <v>1733</v>
      </c>
      <c r="F955" s="14" t="s">
        <v>2675</v>
      </c>
      <c r="G955" s="9" t="s">
        <v>10</v>
      </c>
      <c r="H955" s="9" t="s">
        <v>37</v>
      </c>
      <c r="I955" s="9">
        <v>1</v>
      </c>
      <c r="J955" s="9">
        <v>288</v>
      </c>
      <c r="K955" s="9">
        <f t="shared" si="69"/>
        <v>1728</v>
      </c>
      <c r="L955" s="9">
        <f t="shared" si="70"/>
        <v>1708</v>
      </c>
      <c r="M955" s="48">
        <v>0.98842592592592593</v>
      </c>
      <c r="N955" s="9">
        <v>0</v>
      </c>
      <c r="O955" s="9">
        <v>288</v>
      </c>
      <c r="P955" s="9"/>
      <c r="Q955" s="9">
        <v>288</v>
      </c>
      <c r="R955" s="9"/>
      <c r="S955" s="9"/>
      <c r="T955" s="9"/>
      <c r="U955" s="55"/>
      <c r="V955" s="131">
        <f t="shared" si="73"/>
        <v>0.98842592592592593</v>
      </c>
      <c r="W955" s="125">
        <v>0.99419999999999997</v>
      </c>
      <c r="X955" s="14">
        <v>0.98670000000000002</v>
      </c>
      <c r="Y955" s="9">
        <v>287</v>
      </c>
      <c r="Z955" s="9">
        <v>284</v>
      </c>
      <c r="AA955" s="9">
        <v>288</v>
      </c>
      <c r="AB955" s="9">
        <v>285</v>
      </c>
      <c r="AC955" s="9">
        <v>282</v>
      </c>
      <c r="AD955" s="9">
        <v>282</v>
      </c>
      <c r="AE955" s="9" t="s">
        <v>206</v>
      </c>
      <c r="AF955" s="26"/>
      <c r="AG955" s="56">
        <v>28.531099999999999</v>
      </c>
      <c r="AH955" s="9">
        <v>-81.459100000000007</v>
      </c>
      <c r="AI955" s="88"/>
      <c r="AJ955" s="88"/>
      <c r="AK955" s="88"/>
      <c r="AL955" s="88"/>
      <c r="AM955" s="88"/>
      <c r="AN955" s="88"/>
      <c r="AO955" s="88"/>
      <c r="AP955" s="88"/>
      <c r="AQ955" s="88"/>
      <c r="AR955" s="88"/>
      <c r="AS955" s="88"/>
      <c r="AT955" s="88"/>
      <c r="AU955" s="88"/>
      <c r="AV955" s="88"/>
      <c r="AW955" s="88"/>
      <c r="AX955" s="88"/>
      <c r="AY955" s="88"/>
      <c r="AZ955" s="88"/>
      <c r="BA955" s="88"/>
      <c r="BB955" s="88"/>
      <c r="BC955" s="88"/>
      <c r="BD955" s="88"/>
      <c r="BE955" s="88"/>
      <c r="BF955" s="88"/>
      <c r="BG955" s="88"/>
    </row>
    <row r="956" spans="1:59" x14ac:dyDescent="0.25">
      <c r="A956" s="25">
        <v>1298</v>
      </c>
      <c r="B956" s="9" t="s">
        <v>1645</v>
      </c>
      <c r="C956" s="9" t="s">
        <v>3230</v>
      </c>
      <c r="D956" s="9" t="s">
        <v>2282</v>
      </c>
      <c r="E956" s="9" t="s">
        <v>1736</v>
      </c>
      <c r="F956" s="14" t="s">
        <v>2949</v>
      </c>
      <c r="G956" s="9" t="s">
        <v>10</v>
      </c>
      <c r="H956" s="9" t="s">
        <v>37</v>
      </c>
      <c r="I956" s="9">
        <v>1</v>
      </c>
      <c r="J956" s="9">
        <v>312</v>
      </c>
      <c r="K956" s="9">
        <f t="shared" si="69"/>
        <v>1872</v>
      </c>
      <c r="L956" s="9">
        <f t="shared" si="70"/>
        <v>1865</v>
      </c>
      <c r="M956" s="48">
        <v>0.99626068376068377</v>
      </c>
      <c r="N956" s="9">
        <v>0</v>
      </c>
      <c r="O956" s="9">
        <v>312</v>
      </c>
      <c r="P956" s="9"/>
      <c r="Q956" s="9">
        <v>312</v>
      </c>
      <c r="R956" s="9"/>
      <c r="S956" s="9"/>
      <c r="T956" s="9"/>
      <c r="U956" s="55"/>
      <c r="V956" s="131">
        <f t="shared" si="73"/>
        <v>0.99626068376068377</v>
      </c>
      <c r="W956" s="125">
        <v>0.98880000000000001</v>
      </c>
      <c r="X956" s="14">
        <v>0.98340000000000005</v>
      </c>
      <c r="Y956" s="9">
        <v>310</v>
      </c>
      <c r="Z956" s="9">
        <v>311</v>
      </c>
      <c r="AA956" s="9">
        <v>312</v>
      </c>
      <c r="AB956" s="9">
        <v>312</v>
      </c>
      <c r="AC956" s="9">
        <v>312</v>
      </c>
      <c r="AD956" s="9">
        <v>308</v>
      </c>
      <c r="AE956" s="9" t="s">
        <v>1738</v>
      </c>
      <c r="AF956" s="26"/>
      <c r="AG956" s="56">
        <v>28.4907</v>
      </c>
      <c r="AH956" s="9">
        <v>-81.306100000000001</v>
      </c>
      <c r="AI956" s="88"/>
      <c r="AJ956" s="88"/>
      <c r="AK956" s="88"/>
      <c r="AL956" s="88"/>
      <c r="AM956" s="88"/>
      <c r="AN956" s="88"/>
      <c r="AO956" s="88"/>
      <c r="AP956" s="88"/>
      <c r="AQ956" s="88"/>
      <c r="AR956" s="88"/>
      <c r="AS956" s="88"/>
      <c r="AT956" s="88"/>
      <c r="AU956" s="88"/>
      <c r="AV956" s="88"/>
      <c r="AW956" s="88"/>
      <c r="AX956" s="88"/>
      <c r="AY956" s="88"/>
      <c r="AZ956" s="88"/>
      <c r="BA956" s="88"/>
      <c r="BB956" s="88"/>
      <c r="BC956" s="88"/>
      <c r="BD956" s="88"/>
      <c r="BE956" s="88"/>
      <c r="BF956" s="88"/>
      <c r="BG956" s="88"/>
    </row>
    <row r="957" spans="1:59" x14ac:dyDescent="0.25">
      <c r="A957" s="25">
        <v>530</v>
      </c>
      <c r="B957" s="9" t="s">
        <v>1645</v>
      </c>
      <c r="C957" s="9" t="s">
        <v>3230</v>
      </c>
      <c r="D957" s="9" t="s">
        <v>2282</v>
      </c>
      <c r="E957" s="9" t="s">
        <v>1739</v>
      </c>
      <c r="F957" s="14" t="s">
        <v>2876</v>
      </c>
      <c r="G957" s="9" t="s">
        <v>10</v>
      </c>
      <c r="H957" s="9" t="s">
        <v>37</v>
      </c>
      <c r="I957" s="9">
        <v>1</v>
      </c>
      <c r="J957" s="9">
        <v>265</v>
      </c>
      <c r="K957" s="9">
        <f t="shared" si="69"/>
        <v>1590</v>
      </c>
      <c r="L957" s="9">
        <f t="shared" si="70"/>
        <v>1587</v>
      </c>
      <c r="M957" s="48">
        <v>0.99811320754716981</v>
      </c>
      <c r="N957" s="9">
        <v>0</v>
      </c>
      <c r="O957" s="9">
        <v>265</v>
      </c>
      <c r="P957" s="9"/>
      <c r="Q957" s="9">
        <v>265</v>
      </c>
      <c r="R957" s="9"/>
      <c r="S957" s="9"/>
      <c r="T957" s="9"/>
      <c r="U957" s="55"/>
      <c r="V957" s="131">
        <f t="shared" si="73"/>
        <v>0.99811320754716981</v>
      </c>
      <c r="W957" s="125">
        <v>0.98740000000000006</v>
      </c>
      <c r="X957" s="14">
        <v>0.98360000000000003</v>
      </c>
      <c r="Y957" s="9">
        <v>264</v>
      </c>
      <c r="Z957" s="9">
        <v>265</v>
      </c>
      <c r="AA957" s="9">
        <v>265</v>
      </c>
      <c r="AB957" s="9">
        <v>265</v>
      </c>
      <c r="AC957" s="9">
        <v>265</v>
      </c>
      <c r="AD957" s="9">
        <v>263</v>
      </c>
      <c r="AE957" s="9" t="s">
        <v>1079</v>
      </c>
      <c r="AF957" s="26"/>
      <c r="AG957" s="56">
        <v>28.401</v>
      </c>
      <c r="AH957" s="9">
        <v>-81.534700000000001</v>
      </c>
      <c r="AI957" s="88"/>
      <c r="AJ957" s="88"/>
      <c r="AK957" s="88"/>
      <c r="AL957" s="88"/>
      <c r="AM957" s="88"/>
      <c r="AN957" s="88"/>
      <c r="AO957" s="88"/>
      <c r="AP957" s="88"/>
      <c r="AQ957" s="88"/>
      <c r="AR957" s="88"/>
      <c r="AS957" s="88"/>
      <c r="AT957" s="88"/>
      <c r="AU957" s="88"/>
      <c r="AV957" s="88"/>
      <c r="AW957" s="88"/>
      <c r="AX957" s="88"/>
      <c r="AY957" s="88"/>
      <c r="AZ957" s="88"/>
      <c r="BA957" s="88"/>
      <c r="BB957" s="88"/>
      <c r="BC957" s="88"/>
      <c r="BD957" s="88"/>
      <c r="BE957" s="88"/>
      <c r="BF957" s="88"/>
      <c r="BG957" s="88"/>
    </row>
    <row r="958" spans="1:59" x14ac:dyDescent="0.25">
      <c r="A958" s="25">
        <v>109</v>
      </c>
      <c r="B958" s="9" t="s">
        <v>1645</v>
      </c>
      <c r="C958" s="9" t="s">
        <v>3230</v>
      </c>
      <c r="D958" s="9" t="s">
        <v>2282</v>
      </c>
      <c r="E958" s="9" t="s">
        <v>1740</v>
      </c>
      <c r="F958" s="14" t="s">
        <v>2725</v>
      </c>
      <c r="G958" s="9" t="s">
        <v>10</v>
      </c>
      <c r="H958" s="9" t="s">
        <v>37</v>
      </c>
      <c r="I958" s="9">
        <v>1</v>
      </c>
      <c r="J958" s="9">
        <v>252</v>
      </c>
      <c r="K958" s="9">
        <f t="shared" si="69"/>
        <v>1512</v>
      </c>
      <c r="L958" s="9">
        <f t="shared" si="70"/>
        <v>1504</v>
      </c>
      <c r="M958" s="48">
        <v>0.99470899470899465</v>
      </c>
      <c r="N958" s="9">
        <v>0</v>
      </c>
      <c r="O958" s="9">
        <v>252</v>
      </c>
      <c r="P958" s="9"/>
      <c r="Q958" s="9">
        <v>252</v>
      </c>
      <c r="R958" s="9"/>
      <c r="S958" s="9"/>
      <c r="T958" s="9">
        <v>26</v>
      </c>
      <c r="U958" s="55"/>
      <c r="V958" s="131">
        <f t="shared" si="73"/>
        <v>0.99470899470899465</v>
      </c>
      <c r="W958" s="125">
        <v>0.98809999999999998</v>
      </c>
      <c r="X958" s="14">
        <v>0.98080000000000001</v>
      </c>
      <c r="Y958" s="9">
        <v>252</v>
      </c>
      <c r="Z958" s="9">
        <v>251</v>
      </c>
      <c r="AA958" s="9">
        <v>250</v>
      </c>
      <c r="AB958" s="9">
        <v>249</v>
      </c>
      <c r="AC958" s="9">
        <v>251</v>
      </c>
      <c r="AD958" s="9">
        <v>251</v>
      </c>
      <c r="AE958" s="9" t="s">
        <v>1742</v>
      </c>
      <c r="AF958" s="26"/>
      <c r="AG958" s="56">
        <v>28.606000000000002</v>
      </c>
      <c r="AH958" s="9">
        <v>-81.422399999999996</v>
      </c>
      <c r="AI958" s="88"/>
      <c r="AJ958" s="88"/>
      <c r="AK958" s="88"/>
      <c r="AL958" s="88"/>
      <c r="AM958" s="88"/>
      <c r="AN958" s="88"/>
      <c r="AO958" s="88"/>
      <c r="AP958" s="88"/>
      <c r="AQ958" s="88"/>
      <c r="AR958" s="88"/>
      <c r="AS958" s="88"/>
      <c r="AT958" s="88"/>
      <c r="AU958" s="88"/>
      <c r="AV958" s="88"/>
      <c r="AW958" s="88"/>
      <c r="AX958" s="88"/>
      <c r="AY958" s="88"/>
      <c r="AZ958" s="88"/>
      <c r="BA958" s="88"/>
      <c r="BB958" s="88"/>
      <c r="BC958" s="88"/>
      <c r="BD958" s="88"/>
      <c r="BE958" s="88"/>
      <c r="BF958" s="88"/>
      <c r="BG958" s="88"/>
    </row>
    <row r="959" spans="1:59" x14ac:dyDescent="0.25">
      <c r="A959" s="25">
        <v>554</v>
      </c>
      <c r="B959" s="9" t="s">
        <v>1645</v>
      </c>
      <c r="C959" s="9" t="s">
        <v>3230</v>
      </c>
      <c r="D959" s="9" t="s">
        <v>2282</v>
      </c>
      <c r="E959" s="9" t="s">
        <v>1750</v>
      </c>
      <c r="F959" s="14" t="s">
        <v>2849</v>
      </c>
      <c r="G959" s="9" t="s">
        <v>10</v>
      </c>
      <c r="H959" s="9" t="s">
        <v>37</v>
      </c>
      <c r="I959" s="9">
        <v>1</v>
      </c>
      <c r="J959" s="9">
        <v>176</v>
      </c>
      <c r="K959" s="9">
        <f t="shared" si="69"/>
        <v>1056</v>
      </c>
      <c r="L959" s="9">
        <f t="shared" si="70"/>
        <v>1038</v>
      </c>
      <c r="M959" s="48">
        <v>0.98295454545454541</v>
      </c>
      <c r="N959" s="9">
        <v>0</v>
      </c>
      <c r="O959" s="9">
        <v>176</v>
      </c>
      <c r="P959" s="9"/>
      <c r="Q959" s="9">
        <v>176</v>
      </c>
      <c r="R959" s="9"/>
      <c r="S959" s="9"/>
      <c r="T959" s="9"/>
      <c r="U959" s="55"/>
      <c r="V959" s="131">
        <f t="shared" si="73"/>
        <v>0.98295454545454541</v>
      </c>
      <c r="W959" s="125">
        <v>0.97919999999999996</v>
      </c>
      <c r="X959" s="14">
        <v>0.96209999999999996</v>
      </c>
      <c r="Y959" s="9">
        <v>173</v>
      </c>
      <c r="Z959" s="9">
        <v>170</v>
      </c>
      <c r="AA959" s="9">
        <v>173</v>
      </c>
      <c r="AB959" s="9">
        <v>175</v>
      </c>
      <c r="AC959" s="9">
        <v>175</v>
      </c>
      <c r="AD959" s="9">
        <v>172</v>
      </c>
      <c r="AE959" s="9" t="s">
        <v>1752</v>
      </c>
      <c r="AF959" s="26"/>
      <c r="AG959" s="56">
        <v>28.476841</v>
      </c>
      <c r="AH959" s="9">
        <v>-81.429991999999999</v>
      </c>
      <c r="AI959" s="88"/>
      <c r="AJ959" s="88"/>
      <c r="AK959" s="88"/>
      <c r="AL959" s="88"/>
      <c r="AM959" s="88"/>
      <c r="AN959" s="88"/>
      <c r="AO959" s="88"/>
      <c r="AP959" s="88"/>
      <c r="AQ959" s="88"/>
      <c r="AR959" s="88"/>
      <c r="AS959" s="88"/>
      <c r="AT959" s="88"/>
      <c r="AU959" s="88"/>
      <c r="AV959" s="88"/>
      <c r="AW959" s="88"/>
      <c r="AX959" s="88"/>
      <c r="AY959" s="88"/>
      <c r="AZ959" s="88"/>
      <c r="BA959" s="88"/>
      <c r="BB959" s="88"/>
      <c r="BC959" s="88"/>
      <c r="BD959" s="88"/>
      <c r="BE959" s="88"/>
      <c r="BF959" s="88"/>
      <c r="BG959" s="88"/>
    </row>
    <row r="960" spans="1:59" x14ac:dyDescent="0.25">
      <c r="A960" s="25">
        <v>177</v>
      </c>
      <c r="B960" s="9" t="s">
        <v>1645</v>
      </c>
      <c r="C960" s="9" t="s">
        <v>3230</v>
      </c>
      <c r="D960" s="9" t="s">
        <v>2282</v>
      </c>
      <c r="E960" s="9" t="s">
        <v>1753</v>
      </c>
      <c r="F960" s="14" t="s">
        <v>2759</v>
      </c>
      <c r="G960" s="9" t="s">
        <v>10</v>
      </c>
      <c r="H960" s="9" t="s">
        <v>37</v>
      </c>
      <c r="I960" s="9">
        <v>1</v>
      </c>
      <c r="J960" s="9">
        <v>220</v>
      </c>
      <c r="K960" s="9">
        <f t="shared" si="69"/>
        <v>1320</v>
      </c>
      <c r="L960" s="9">
        <f t="shared" si="70"/>
        <v>1263</v>
      </c>
      <c r="M960" s="48">
        <v>0.95681818181818179</v>
      </c>
      <c r="N960" s="9">
        <v>0</v>
      </c>
      <c r="O960" s="9">
        <v>220</v>
      </c>
      <c r="P960" s="9"/>
      <c r="Q960" s="9">
        <v>220</v>
      </c>
      <c r="R960" s="9"/>
      <c r="S960" s="9"/>
      <c r="T960" s="9"/>
      <c r="U960" s="55"/>
      <c r="V960" s="131">
        <f t="shared" si="73"/>
        <v>0.95681818181818179</v>
      </c>
      <c r="W960" s="125">
        <v>0.96740000000000004</v>
      </c>
      <c r="X960" s="14">
        <v>0.96970000000000001</v>
      </c>
      <c r="Y960" s="9">
        <v>214</v>
      </c>
      <c r="Z960" s="9">
        <v>212</v>
      </c>
      <c r="AA960" s="9">
        <v>210</v>
      </c>
      <c r="AB960" s="9">
        <v>211</v>
      </c>
      <c r="AC960" s="9">
        <v>211</v>
      </c>
      <c r="AD960" s="9">
        <v>205</v>
      </c>
      <c r="AE960" s="9" t="s">
        <v>513</v>
      </c>
      <c r="AF960" s="26"/>
      <c r="AG960" s="56">
        <v>28.561</v>
      </c>
      <c r="AH960" s="9">
        <v>-81.287300000000002</v>
      </c>
      <c r="AI960" s="88"/>
      <c r="AJ960" s="88"/>
      <c r="AK960" s="88"/>
      <c r="AL960" s="88"/>
      <c r="AM960" s="88"/>
      <c r="AN960" s="88"/>
      <c r="AO960" s="88"/>
      <c r="AP960" s="88"/>
      <c r="AQ960" s="88"/>
      <c r="AR960" s="88"/>
      <c r="AS960" s="88"/>
      <c r="AT960" s="88"/>
      <c r="AU960" s="88"/>
      <c r="AV960" s="88"/>
      <c r="AW960" s="88"/>
      <c r="AX960" s="88"/>
      <c r="AY960" s="88"/>
      <c r="AZ960" s="88"/>
      <c r="BA960" s="88"/>
      <c r="BB960" s="88"/>
      <c r="BC960" s="88"/>
      <c r="BD960" s="88"/>
      <c r="BE960" s="88"/>
      <c r="BF960" s="88"/>
      <c r="BG960" s="88"/>
    </row>
    <row r="961" spans="1:59" x14ac:dyDescent="0.25">
      <c r="A961" s="25">
        <v>598</v>
      </c>
      <c r="B961" s="9" t="s">
        <v>1645</v>
      </c>
      <c r="C961" s="9" t="s">
        <v>3230</v>
      </c>
      <c r="D961" s="9" t="s">
        <v>2282</v>
      </c>
      <c r="E961" s="9" t="s">
        <v>1754</v>
      </c>
      <c r="F961" s="14" t="s">
        <v>2850</v>
      </c>
      <c r="G961" s="9" t="s">
        <v>10</v>
      </c>
      <c r="H961" s="9" t="s">
        <v>37</v>
      </c>
      <c r="I961" s="9">
        <v>1</v>
      </c>
      <c r="J961" s="9">
        <v>120</v>
      </c>
      <c r="K961" s="9">
        <f t="shared" si="69"/>
        <v>720</v>
      </c>
      <c r="L961" s="9">
        <f t="shared" si="70"/>
        <v>714</v>
      </c>
      <c r="M961" s="48">
        <v>0.9916666666666667</v>
      </c>
      <c r="N961" s="9">
        <v>0</v>
      </c>
      <c r="O961" s="9">
        <v>120</v>
      </c>
      <c r="P961" s="9"/>
      <c r="Q961" s="9">
        <v>120</v>
      </c>
      <c r="R961" s="9"/>
      <c r="S961" s="9"/>
      <c r="T961" s="9"/>
      <c r="U961" s="55"/>
      <c r="V961" s="131">
        <f t="shared" si="73"/>
        <v>0.9916666666666667</v>
      </c>
      <c r="W961" s="125">
        <v>0.99719999999999998</v>
      </c>
      <c r="X961" s="14">
        <v>0.98060000000000003</v>
      </c>
      <c r="Y961" s="9">
        <v>117</v>
      </c>
      <c r="Z961" s="9">
        <v>118</v>
      </c>
      <c r="AA961" s="9">
        <v>120</v>
      </c>
      <c r="AB961" s="9">
        <v>120</v>
      </c>
      <c r="AC961" s="9">
        <v>120</v>
      </c>
      <c r="AD961" s="9">
        <v>119</v>
      </c>
      <c r="AE961" s="9" t="s">
        <v>206</v>
      </c>
      <c r="AF961" s="26"/>
      <c r="AG961" s="56">
        <v>28.5639</v>
      </c>
      <c r="AH961" s="9">
        <v>-81.591899999999995</v>
      </c>
      <c r="AI961" s="88"/>
      <c r="AJ961" s="88"/>
      <c r="AK961" s="88"/>
      <c r="AL961" s="88"/>
      <c r="AM961" s="88"/>
      <c r="AN961" s="88"/>
      <c r="AO961" s="88"/>
      <c r="AP961" s="88"/>
      <c r="AQ961" s="88"/>
      <c r="AR961" s="88"/>
      <c r="AS961" s="88"/>
      <c r="AT961" s="88"/>
      <c r="AU961" s="88"/>
      <c r="AV961" s="88"/>
      <c r="AW961" s="88"/>
      <c r="AX961" s="88"/>
      <c r="AY961" s="88"/>
      <c r="AZ961" s="88"/>
      <c r="BA961" s="88"/>
      <c r="BB961" s="88"/>
      <c r="BC961" s="88"/>
      <c r="BD961" s="88"/>
      <c r="BE961" s="88"/>
      <c r="BF961" s="88"/>
      <c r="BG961" s="88"/>
    </row>
    <row r="962" spans="1:59" x14ac:dyDescent="0.25">
      <c r="A962" s="25">
        <v>639</v>
      </c>
      <c r="B962" s="9" t="s">
        <v>1645</v>
      </c>
      <c r="C962" s="9" t="s">
        <v>3230</v>
      </c>
      <c r="D962" s="9" t="s">
        <v>2282</v>
      </c>
      <c r="E962" s="9" t="s">
        <v>1757</v>
      </c>
      <c r="F962" s="14" t="s">
        <v>2666</v>
      </c>
      <c r="G962" s="9" t="s">
        <v>10</v>
      </c>
      <c r="H962" s="9" t="s">
        <v>37</v>
      </c>
      <c r="I962" s="9">
        <v>1</v>
      </c>
      <c r="J962" s="9">
        <v>420</v>
      </c>
      <c r="K962" s="9">
        <f t="shared" ref="K962:K1025" si="74">COUNTA(Y962:AD962)*J962</f>
        <v>2520</v>
      </c>
      <c r="L962" s="9">
        <f t="shared" ref="L962:L1025" si="75">SUM(Y962:AD962)</f>
        <v>2489</v>
      </c>
      <c r="M962" s="48">
        <v>0.98769841269841274</v>
      </c>
      <c r="N962" s="9">
        <v>0</v>
      </c>
      <c r="O962" s="9">
        <v>420</v>
      </c>
      <c r="P962" s="9"/>
      <c r="Q962" s="9">
        <v>420</v>
      </c>
      <c r="R962" s="9"/>
      <c r="S962" s="9"/>
      <c r="T962" s="9"/>
      <c r="U962" s="55"/>
      <c r="V962" s="131">
        <f t="shared" si="73"/>
        <v>0.98769841269841274</v>
      </c>
      <c r="W962" s="125">
        <v>0.95950000000000002</v>
      </c>
      <c r="X962" s="14">
        <v>0.97699999999999998</v>
      </c>
      <c r="Y962" s="9">
        <v>414</v>
      </c>
      <c r="Z962" s="9">
        <v>417</v>
      </c>
      <c r="AA962" s="9">
        <v>414</v>
      </c>
      <c r="AB962" s="9">
        <v>417</v>
      </c>
      <c r="AC962" s="9">
        <v>411</v>
      </c>
      <c r="AD962" s="9">
        <v>416</v>
      </c>
      <c r="AE962" s="9" t="s">
        <v>160</v>
      </c>
      <c r="AF962" s="26"/>
      <c r="AG962" s="56">
        <v>28.372399999999999</v>
      </c>
      <c r="AH962" s="9">
        <v>-81.369900000000001</v>
      </c>
      <c r="AI962" s="88"/>
      <c r="AJ962" s="88"/>
      <c r="AK962" s="88"/>
      <c r="AL962" s="88"/>
      <c r="AM962" s="88"/>
      <c r="AN962" s="88"/>
      <c r="AO962" s="88"/>
      <c r="AP962" s="88"/>
      <c r="AQ962" s="88"/>
      <c r="AR962" s="88"/>
      <c r="AS962" s="88"/>
      <c r="AT962" s="88"/>
      <c r="AU962" s="88"/>
      <c r="AV962" s="88"/>
      <c r="AW962" s="88"/>
      <c r="AX962" s="88"/>
      <c r="AY962" s="88"/>
      <c r="AZ962" s="88"/>
      <c r="BA962" s="88"/>
      <c r="BB962" s="88"/>
      <c r="BC962" s="88"/>
      <c r="BD962" s="88"/>
      <c r="BE962" s="88"/>
      <c r="BF962" s="88"/>
      <c r="BG962" s="88"/>
    </row>
    <row r="963" spans="1:59" x14ac:dyDescent="0.25">
      <c r="A963" s="25">
        <v>1138</v>
      </c>
      <c r="B963" s="9" t="s">
        <v>1645</v>
      </c>
      <c r="C963" s="9" t="s">
        <v>3230</v>
      </c>
      <c r="D963" s="9" t="s">
        <v>2282</v>
      </c>
      <c r="E963" s="9" t="s">
        <v>1758</v>
      </c>
      <c r="F963" s="14" t="s">
        <v>2950</v>
      </c>
      <c r="G963" s="9" t="s">
        <v>10</v>
      </c>
      <c r="H963" s="9" t="s">
        <v>37</v>
      </c>
      <c r="I963" s="9">
        <v>1</v>
      </c>
      <c r="J963" s="9">
        <v>268</v>
      </c>
      <c r="K963" s="9">
        <f t="shared" si="74"/>
        <v>1608</v>
      </c>
      <c r="L963" s="9">
        <f t="shared" si="75"/>
        <v>1582</v>
      </c>
      <c r="M963" s="48">
        <v>0.98383084577114432</v>
      </c>
      <c r="N963" s="9">
        <v>0</v>
      </c>
      <c r="O963" s="9">
        <v>268</v>
      </c>
      <c r="P963" s="9"/>
      <c r="Q963" s="9">
        <v>268</v>
      </c>
      <c r="R963" s="9"/>
      <c r="S963" s="9"/>
      <c r="T963" s="9"/>
      <c r="U963" s="55"/>
      <c r="V963" s="131">
        <f t="shared" si="73"/>
        <v>0.98383084577114432</v>
      </c>
      <c r="W963" s="125">
        <v>0.97450000000000003</v>
      </c>
      <c r="X963" s="14">
        <v>0.97819999999999996</v>
      </c>
      <c r="Y963" s="9">
        <v>262</v>
      </c>
      <c r="Z963" s="9">
        <v>263</v>
      </c>
      <c r="AA963" s="9">
        <v>264</v>
      </c>
      <c r="AB963" s="9">
        <v>265</v>
      </c>
      <c r="AC963" s="9">
        <v>263</v>
      </c>
      <c r="AD963" s="9">
        <v>265</v>
      </c>
      <c r="AE963" s="9" t="s">
        <v>160</v>
      </c>
      <c r="AF963" s="26"/>
      <c r="AG963" s="56">
        <v>28.366099999999999</v>
      </c>
      <c r="AH963" s="9">
        <v>-81.367099999999994</v>
      </c>
      <c r="AI963" s="88"/>
      <c r="AJ963" s="88"/>
      <c r="AK963" s="88"/>
      <c r="AL963" s="88"/>
      <c r="AM963" s="88"/>
      <c r="AN963" s="88"/>
      <c r="AO963" s="88"/>
      <c r="AP963" s="88"/>
      <c r="AQ963" s="88"/>
      <c r="AR963" s="88"/>
      <c r="AS963" s="88"/>
      <c r="AT963" s="88"/>
      <c r="AU963" s="88"/>
      <c r="AV963" s="88"/>
      <c r="AW963" s="88"/>
      <c r="AX963" s="88"/>
      <c r="AY963" s="88"/>
      <c r="AZ963" s="88"/>
      <c r="BA963" s="88"/>
      <c r="BB963" s="88"/>
      <c r="BC963" s="88"/>
      <c r="BD963" s="88"/>
      <c r="BE963" s="88"/>
      <c r="BF963" s="88"/>
      <c r="BG963" s="88"/>
    </row>
    <row r="964" spans="1:59" x14ac:dyDescent="0.25">
      <c r="A964" s="25">
        <v>647</v>
      </c>
      <c r="B964" s="9" t="s">
        <v>1645</v>
      </c>
      <c r="C964" s="9" t="s">
        <v>3230</v>
      </c>
      <c r="D964" s="9" t="s">
        <v>2282</v>
      </c>
      <c r="E964" s="9" t="s">
        <v>1760</v>
      </c>
      <c r="F964" s="14" t="s">
        <v>2807</v>
      </c>
      <c r="G964" s="9" t="s">
        <v>10</v>
      </c>
      <c r="H964" s="9" t="s">
        <v>37</v>
      </c>
      <c r="I964" s="9">
        <v>1</v>
      </c>
      <c r="J964" s="9">
        <v>100</v>
      </c>
      <c r="K964" s="9">
        <f t="shared" si="74"/>
        <v>600</v>
      </c>
      <c r="L964" s="9">
        <f t="shared" si="75"/>
        <v>568</v>
      </c>
      <c r="M964" s="48">
        <v>0.94666666666666666</v>
      </c>
      <c r="N964" s="9">
        <v>0</v>
      </c>
      <c r="O964" s="9">
        <v>100</v>
      </c>
      <c r="P964" s="9"/>
      <c r="Q964" s="9">
        <v>100</v>
      </c>
      <c r="R964" s="9"/>
      <c r="S964" s="9"/>
      <c r="T964" s="9"/>
      <c r="U964" s="55"/>
      <c r="V964" s="131">
        <f t="shared" si="73"/>
        <v>0.94666666666666666</v>
      </c>
      <c r="W964" s="125">
        <v>0.98170000000000002</v>
      </c>
      <c r="X964" s="14">
        <v>0.95830000000000004</v>
      </c>
      <c r="Y964" s="9">
        <v>97</v>
      </c>
      <c r="Z964" s="9">
        <v>93</v>
      </c>
      <c r="AA964" s="9">
        <v>91</v>
      </c>
      <c r="AB964" s="9">
        <v>94</v>
      </c>
      <c r="AC964" s="9">
        <v>96</v>
      </c>
      <c r="AD964" s="9">
        <v>97</v>
      </c>
      <c r="AE964" s="9" t="s">
        <v>206</v>
      </c>
      <c r="AF964" s="26"/>
      <c r="AG964" s="56">
        <v>28.484100000000002</v>
      </c>
      <c r="AH964" s="9">
        <v>-81.405199999999994</v>
      </c>
      <c r="AI964" s="88"/>
      <c r="AJ964" s="88"/>
      <c r="AK964" s="88"/>
      <c r="AL964" s="88"/>
      <c r="AM964" s="88"/>
      <c r="AN964" s="88"/>
      <c r="AO964" s="88"/>
      <c r="AP964" s="88"/>
      <c r="AQ964" s="88"/>
      <c r="AR964" s="88"/>
      <c r="AS964" s="88"/>
      <c r="AT964" s="88"/>
      <c r="AU964" s="88"/>
      <c r="AV964" s="88"/>
      <c r="AW964" s="88"/>
      <c r="AX964" s="88"/>
      <c r="AY964" s="88"/>
      <c r="AZ964" s="88"/>
      <c r="BA964" s="88"/>
      <c r="BB964" s="88"/>
      <c r="BC964" s="88"/>
      <c r="BD964" s="88"/>
      <c r="BE964" s="88"/>
      <c r="BF964" s="88"/>
      <c r="BG964" s="88"/>
    </row>
    <row r="965" spans="1:59" x14ac:dyDescent="0.25">
      <c r="A965" s="25">
        <v>648</v>
      </c>
      <c r="B965" s="9" t="s">
        <v>1645</v>
      </c>
      <c r="C965" s="9" t="s">
        <v>3230</v>
      </c>
      <c r="D965" s="9" t="s">
        <v>2282</v>
      </c>
      <c r="E965" s="9" t="s">
        <v>1761</v>
      </c>
      <c r="F965" s="14" t="s">
        <v>2851</v>
      </c>
      <c r="G965" s="9" t="s">
        <v>10</v>
      </c>
      <c r="H965" s="9" t="s">
        <v>37</v>
      </c>
      <c r="I965" s="9">
        <v>1</v>
      </c>
      <c r="J965" s="9">
        <v>288</v>
      </c>
      <c r="K965" s="9">
        <f t="shared" si="74"/>
        <v>1728</v>
      </c>
      <c r="L965" s="9">
        <f t="shared" si="75"/>
        <v>1700</v>
      </c>
      <c r="M965" s="48">
        <v>0.98379629629629628</v>
      </c>
      <c r="N965" s="9">
        <v>0</v>
      </c>
      <c r="O965" s="9">
        <v>288</v>
      </c>
      <c r="P965" s="9"/>
      <c r="Q965" s="9">
        <v>288</v>
      </c>
      <c r="R965" s="9"/>
      <c r="S965" s="9"/>
      <c r="T965" s="9"/>
      <c r="U965" s="55"/>
      <c r="V965" s="131">
        <f t="shared" si="73"/>
        <v>0.98379629629629628</v>
      </c>
      <c r="W965" s="125">
        <v>0.97160000000000002</v>
      </c>
      <c r="X965" s="14">
        <v>0.96350000000000002</v>
      </c>
      <c r="Y965" s="9">
        <v>287</v>
      </c>
      <c r="Z965" s="9">
        <v>280</v>
      </c>
      <c r="AA965" s="9">
        <v>280</v>
      </c>
      <c r="AB965" s="9">
        <v>287</v>
      </c>
      <c r="AC965" s="9">
        <v>282</v>
      </c>
      <c r="AD965" s="9">
        <v>284</v>
      </c>
      <c r="AE965" s="9" t="s">
        <v>206</v>
      </c>
      <c r="AF965" s="26"/>
      <c r="AG965" s="56">
        <v>28.484100000000002</v>
      </c>
      <c r="AH965" s="9">
        <v>-81.405199999999994</v>
      </c>
      <c r="AI965" s="88"/>
      <c r="AJ965" s="88"/>
      <c r="AK965" s="88"/>
      <c r="AL965" s="88"/>
      <c r="AM965" s="88"/>
      <c r="AN965" s="88"/>
      <c r="AO965" s="88"/>
      <c r="AP965" s="88"/>
      <c r="AQ965" s="88"/>
      <c r="AR965" s="88"/>
      <c r="AS965" s="88"/>
      <c r="AT965" s="88"/>
      <c r="AU965" s="88"/>
      <c r="AV965" s="88"/>
      <c r="AW965" s="88"/>
      <c r="AX965" s="88"/>
      <c r="AY965" s="88"/>
      <c r="AZ965" s="88"/>
      <c r="BA965" s="88"/>
      <c r="BB965" s="88"/>
      <c r="BC965" s="88"/>
      <c r="BD965" s="88"/>
      <c r="BE965" s="88"/>
      <c r="BF965" s="88"/>
      <c r="BG965" s="88"/>
    </row>
    <row r="966" spans="1:59" x14ac:dyDescent="0.25">
      <c r="A966" s="25">
        <v>220</v>
      </c>
      <c r="B966" s="9" t="s">
        <v>1645</v>
      </c>
      <c r="C966" s="9" t="s">
        <v>3230</v>
      </c>
      <c r="D966" s="9" t="s">
        <v>2282</v>
      </c>
      <c r="E966" s="9" t="s">
        <v>1763</v>
      </c>
      <c r="F966" s="14" t="s">
        <v>2672</v>
      </c>
      <c r="G966" s="9" t="s">
        <v>10</v>
      </c>
      <c r="H966" s="9" t="s">
        <v>37</v>
      </c>
      <c r="I966" s="9">
        <v>1</v>
      </c>
      <c r="J966" s="9">
        <v>228</v>
      </c>
      <c r="K966" s="9">
        <f t="shared" si="74"/>
        <v>1368</v>
      </c>
      <c r="L966" s="9">
        <f t="shared" si="75"/>
        <v>1357</v>
      </c>
      <c r="M966" s="48">
        <v>0.99195906432748537</v>
      </c>
      <c r="N966" s="9">
        <v>0</v>
      </c>
      <c r="O966" s="9">
        <v>228</v>
      </c>
      <c r="P966" s="9"/>
      <c r="Q966" s="9">
        <v>228</v>
      </c>
      <c r="R966" s="9"/>
      <c r="S966" s="9"/>
      <c r="T966" s="9"/>
      <c r="U966" s="55"/>
      <c r="V966" s="131">
        <f t="shared" si="73"/>
        <v>0.99195906432748537</v>
      </c>
      <c r="W966" s="125">
        <v>0.99199999999999999</v>
      </c>
      <c r="X966" s="14">
        <v>0.9788</v>
      </c>
      <c r="Y966" s="9">
        <v>226</v>
      </c>
      <c r="Z966" s="9">
        <v>227</v>
      </c>
      <c r="AA966" s="9">
        <v>228</v>
      </c>
      <c r="AB966" s="9">
        <v>226</v>
      </c>
      <c r="AC966" s="9">
        <v>225</v>
      </c>
      <c r="AD966" s="9">
        <v>225</v>
      </c>
      <c r="AE966" s="9" t="s">
        <v>111</v>
      </c>
      <c r="AF966" s="26"/>
      <c r="AG966" s="56">
        <v>28.5562</v>
      </c>
      <c r="AH966" s="9">
        <v>-81.224599999999995</v>
      </c>
      <c r="AI966" s="88"/>
      <c r="AJ966" s="88"/>
      <c r="AK966" s="88"/>
      <c r="AL966" s="88"/>
      <c r="AM966" s="88"/>
      <c r="AN966" s="88"/>
      <c r="AO966" s="88"/>
      <c r="AP966" s="88"/>
      <c r="AQ966" s="88"/>
      <c r="AR966" s="88"/>
      <c r="AS966" s="88"/>
      <c r="AT966" s="88"/>
      <c r="AU966" s="88"/>
      <c r="AV966" s="88"/>
      <c r="AW966" s="88"/>
      <c r="AX966" s="88"/>
      <c r="AY966" s="88"/>
      <c r="AZ966" s="88"/>
      <c r="BA966" s="88"/>
      <c r="BB966" s="88"/>
      <c r="BC966" s="88"/>
      <c r="BD966" s="88"/>
      <c r="BE966" s="88"/>
      <c r="BF966" s="88"/>
      <c r="BG966" s="88"/>
    </row>
    <row r="967" spans="1:59" x14ac:dyDescent="0.25">
      <c r="A967" s="25">
        <v>688</v>
      </c>
      <c r="B967" s="9" t="s">
        <v>1645</v>
      </c>
      <c r="C967" s="9" t="s">
        <v>3230</v>
      </c>
      <c r="D967" s="9" t="s">
        <v>2282</v>
      </c>
      <c r="E967" s="9" t="s">
        <v>1764</v>
      </c>
      <c r="F967" s="14" t="s">
        <v>2951</v>
      </c>
      <c r="G967" s="9" t="s">
        <v>10</v>
      </c>
      <c r="H967" s="9" t="s">
        <v>37</v>
      </c>
      <c r="I967" s="9">
        <v>1</v>
      </c>
      <c r="J967" s="9">
        <v>216</v>
      </c>
      <c r="K967" s="9">
        <f t="shared" si="74"/>
        <v>1296</v>
      </c>
      <c r="L967" s="9">
        <f t="shared" si="75"/>
        <v>1276</v>
      </c>
      <c r="M967" s="48">
        <v>0.98456790123456794</v>
      </c>
      <c r="N967" s="9">
        <v>0</v>
      </c>
      <c r="O967" s="9">
        <v>216</v>
      </c>
      <c r="P967" s="9"/>
      <c r="Q967" s="9">
        <v>216</v>
      </c>
      <c r="R967" s="9"/>
      <c r="S967" s="9"/>
      <c r="T967" s="9"/>
      <c r="U967" s="55"/>
      <c r="V967" s="131">
        <f t="shared" si="73"/>
        <v>0.98456790123456794</v>
      </c>
      <c r="W967" s="125">
        <v>0.97760000000000002</v>
      </c>
      <c r="X967" s="14">
        <v>0.95520000000000005</v>
      </c>
      <c r="Y967" s="9">
        <v>213</v>
      </c>
      <c r="Z967" s="9">
        <v>215</v>
      </c>
      <c r="AA967" s="9">
        <v>216</v>
      </c>
      <c r="AB967" s="9">
        <v>208</v>
      </c>
      <c r="AC967" s="9">
        <v>211</v>
      </c>
      <c r="AD967" s="9">
        <v>213</v>
      </c>
      <c r="AE967" s="9" t="s">
        <v>1766</v>
      </c>
      <c r="AF967" s="26"/>
      <c r="AG967" s="56">
        <v>28.472999999999999</v>
      </c>
      <c r="AH967" s="9">
        <v>-81.438599999999994</v>
      </c>
      <c r="AI967" s="88"/>
      <c r="AJ967" s="88"/>
      <c r="AK967" s="88"/>
      <c r="AL967" s="88"/>
      <c r="AM967" s="88"/>
      <c r="AN967" s="88"/>
      <c r="AO967" s="88"/>
      <c r="AP967" s="88"/>
      <c r="AQ967" s="88"/>
      <c r="AR967" s="88"/>
      <c r="AS967" s="88"/>
      <c r="AT967" s="88"/>
      <c r="AU967" s="88"/>
      <c r="AV967" s="88"/>
      <c r="AW967" s="88"/>
      <c r="AX967" s="88"/>
      <c r="AY967" s="88"/>
      <c r="AZ967" s="88"/>
      <c r="BA967" s="88"/>
      <c r="BB967" s="88"/>
      <c r="BC967" s="88"/>
      <c r="BD967" s="88"/>
      <c r="BE967" s="88"/>
      <c r="BF967" s="88"/>
      <c r="BG967" s="88"/>
    </row>
    <row r="968" spans="1:59" x14ac:dyDescent="0.25">
      <c r="A968" s="25">
        <v>689</v>
      </c>
      <c r="B968" s="9" t="s">
        <v>1645</v>
      </c>
      <c r="C968" s="9" t="s">
        <v>3230</v>
      </c>
      <c r="D968" s="9" t="s">
        <v>2282</v>
      </c>
      <c r="E968" s="9" t="s">
        <v>1767</v>
      </c>
      <c r="F968" s="14" t="s">
        <v>2952</v>
      </c>
      <c r="G968" s="9" t="s">
        <v>10</v>
      </c>
      <c r="H968" s="9" t="s">
        <v>37</v>
      </c>
      <c r="I968" s="9">
        <v>1</v>
      </c>
      <c r="J968" s="9">
        <v>156</v>
      </c>
      <c r="K968" s="9">
        <f t="shared" si="74"/>
        <v>936</v>
      </c>
      <c r="L968" s="9">
        <f t="shared" si="75"/>
        <v>923</v>
      </c>
      <c r="M968" s="48">
        <v>0.98611111111111116</v>
      </c>
      <c r="N968" s="9">
        <v>0</v>
      </c>
      <c r="O968" s="9">
        <v>156</v>
      </c>
      <c r="P968" s="9"/>
      <c r="Q968" s="9">
        <v>156</v>
      </c>
      <c r="R968" s="9"/>
      <c r="S968" s="9"/>
      <c r="T968" s="9"/>
      <c r="U968" s="55"/>
      <c r="V968" s="131">
        <f t="shared" si="73"/>
        <v>0.98611111111111116</v>
      </c>
      <c r="W968" s="125">
        <v>0.96899999999999997</v>
      </c>
      <c r="X968" s="14">
        <v>0.94340000000000002</v>
      </c>
      <c r="Y968" s="9">
        <v>156</v>
      </c>
      <c r="Z968" s="9">
        <v>155</v>
      </c>
      <c r="AA968" s="9">
        <v>155</v>
      </c>
      <c r="AB968" s="9">
        <v>155</v>
      </c>
      <c r="AC968" s="9">
        <v>151</v>
      </c>
      <c r="AD968" s="9">
        <v>151</v>
      </c>
      <c r="AE968" s="9" t="s">
        <v>1766</v>
      </c>
      <c r="AF968" s="26"/>
      <c r="AG968" s="56">
        <v>28.473500000000001</v>
      </c>
      <c r="AH968" s="9">
        <v>-81.436800000000005</v>
      </c>
      <c r="AI968" s="88"/>
      <c r="AJ968" s="88"/>
      <c r="AK968" s="88"/>
      <c r="AL968" s="88"/>
      <c r="AM968" s="88"/>
      <c r="AN968" s="88"/>
      <c r="AO968" s="88"/>
      <c r="AP968" s="88"/>
      <c r="AQ968" s="88"/>
      <c r="AR968" s="88"/>
      <c r="AS968" s="88"/>
      <c r="AT968" s="88"/>
      <c r="AU968" s="88"/>
      <c r="AV968" s="88"/>
      <c r="AW968" s="88"/>
      <c r="AX968" s="88"/>
      <c r="AY968" s="88"/>
      <c r="AZ968" s="88"/>
      <c r="BA968" s="88"/>
      <c r="BB968" s="88"/>
      <c r="BC968" s="88"/>
      <c r="BD968" s="88"/>
      <c r="BE968" s="88"/>
      <c r="BF968" s="88"/>
      <c r="BG968" s="88"/>
    </row>
    <row r="969" spans="1:59" x14ac:dyDescent="0.25">
      <c r="A969" s="25">
        <v>699</v>
      </c>
      <c r="B969" s="9" t="s">
        <v>1645</v>
      </c>
      <c r="C969" s="9" t="s">
        <v>3230</v>
      </c>
      <c r="D969" s="9" t="s">
        <v>2282</v>
      </c>
      <c r="E969" s="9" t="s">
        <v>1769</v>
      </c>
      <c r="F969" s="14" t="s">
        <v>2655</v>
      </c>
      <c r="G969" s="9" t="s">
        <v>10</v>
      </c>
      <c r="H969" s="9" t="s">
        <v>37</v>
      </c>
      <c r="I969" s="9">
        <v>1</v>
      </c>
      <c r="J969" s="9">
        <v>300</v>
      </c>
      <c r="K969" s="9">
        <f t="shared" si="74"/>
        <v>1800</v>
      </c>
      <c r="L969" s="9">
        <f t="shared" si="75"/>
        <v>1771</v>
      </c>
      <c r="M969" s="48">
        <v>0.98388888888888892</v>
      </c>
      <c r="N969" s="9">
        <v>0</v>
      </c>
      <c r="O969" s="9">
        <v>300</v>
      </c>
      <c r="P969" s="9"/>
      <c r="Q969" s="9">
        <v>300</v>
      </c>
      <c r="R969" s="9"/>
      <c r="S969" s="9"/>
      <c r="T969" s="9"/>
      <c r="U969" s="55"/>
      <c r="V969" s="131">
        <f t="shared" si="73"/>
        <v>0.98388888888888892</v>
      </c>
      <c r="W969" s="125">
        <v>0.98060000000000003</v>
      </c>
      <c r="X969" s="14">
        <v>0.93440000000000001</v>
      </c>
      <c r="Y969" s="9">
        <v>294</v>
      </c>
      <c r="Z969" s="9">
        <v>294</v>
      </c>
      <c r="AA969" s="9">
        <v>292</v>
      </c>
      <c r="AB969" s="9">
        <v>296</v>
      </c>
      <c r="AC969" s="9">
        <v>300</v>
      </c>
      <c r="AD969" s="9">
        <v>295</v>
      </c>
      <c r="AE969" s="9" t="s">
        <v>666</v>
      </c>
      <c r="AF969" s="26"/>
      <c r="AG969" s="56">
        <v>28.561</v>
      </c>
      <c r="AH969" s="9">
        <v>-81.1999</v>
      </c>
      <c r="AI969" s="88"/>
      <c r="AJ969" s="88"/>
      <c r="AK969" s="88"/>
      <c r="AL969" s="88"/>
      <c r="AM969" s="88"/>
      <c r="AN969" s="88"/>
      <c r="AO969" s="88"/>
      <c r="AP969" s="88"/>
      <c r="AQ969" s="88"/>
      <c r="AR969" s="88"/>
      <c r="AS969" s="88"/>
      <c r="AT969" s="88"/>
      <c r="AU969" s="88"/>
      <c r="AV969" s="88"/>
      <c r="AW969" s="88"/>
      <c r="AX969" s="88"/>
      <c r="AY969" s="88"/>
      <c r="AZ969" s="88"/>
      <c r="BA969" s="88"/>
      <c r="BB969" s="88"/>
      <c r="BC969" s="88"/>
      <c r="BD969" s="88"/>
      <c r="BE969" s="88"/>
      <c r="BF969" s="88"/>
      <c r="BG969" s="88"/>
    </row>
    <row r="970" spans="1:59" x14ac:dyDescent="0.25">
      <c r="A970" s="25">
        <v>2540</v>
      </c>
      <c r="B970" s="9" t="s">
        <v>1645</v>
      </c>
      <c r="C970" s="9" t="s">
        <v>3230</v>
      </c>
      <c r="D970" s="9" t="s">
        <v>2282</v>
      </c>
      <c r="E970" s="9" t="s">
        <v>1770</v>
      </c>
      <c r="F970" s="14" t="s">
        <v>2710</v>
      </c>
      <c r="G970" s="9" t="s">
        <v>10</v>
      </c>
      <c r="H970" s="9" t="s">
        <v>37</v>
      </c>
      <c r="I970" s="9">
        <v>1</v>
      </c>
      <c r="J970" s="9">
        <v>160</v>
      </c>
      <c r="K970" s="9">
        <f t="shared" si="74"/>
        <v>960</v>
      </c>
      <c r="L970" s="9">
        <f t="shared" si="75"/>
        <v>945</v>
      </c>
      <c r="M970" s="48">
        <v>0.984375</v>
      </c>
      <c r="N970" s="9">
        <v>0</v>
      </c>
      <c r="O970" s="9">
        <v>160</v>
      </c>
      <c r="P970" s="9"/>
      <c r="Q970" s="9">
        <v>160</v>
      </c>
      <c r="R970" s="9"/>
      <c r="S970" s="9"/>
      <c r="T970" s="9"/>
      <c r="U970" s="55"/>
      <c r="V970" s="131">
        <f t="shared" si="73"/>
        <v>0.984375</v>
      </c>
      <c r="W970" s="125">
        <v>0.98750000000000004</v>
      </c>
      <c r="X970" s="14">
        <v>0.99790000000000001</v>
      </c>
      <c r="Y970" s="9">
        <v>160</v>
      </c>
      <c r="Z970" s="9">
        <v>157</v>
      </c>
      <c r="AA970" s="9">
        <v>156</v>
      </c>
      <c r="AB970" s="9">
        <v>158</v>
      </c>
      <c r="AC970" s="9">
        <v>157</v>
      </c>
      <c r="AD970" s="9">
        <v>157</v>
      </c>
      <c r="AE970" s="9" t="s">
        <v>180</v>
      </c>
      <c r="AF970" s="26"/>
      <c r="AG970" s="56">
        <v>28.50939</v>
      </c>
      <c r="AH970" s="9">
        <v>-81.242416000000006</v>
      </c>
      <c r="AI970" s="88"/>
      <c r="AJ970" s="88"/>
      <c r="AK970" s="88"/>
      <c r="AL970" s="88"/>
      <c r="AM970" s="88"/>
      <c r="AN970" s="88"/>
      <c r="AO970" s="88"/>
      <c r="AP970" s="88"/>
      <c r="AQ970" s="88"/>
      <c r="AR970" s="88"/>
      <c r="AS970" s="88"/>
      <c r="AT970" s="88"/>
      <c r="AU970" s="88"/>
      <c r="AV970" s="88"/>
      <c r="AW970" s="88"/>
      <c r="AX970" s="88"/>
      <c r="AY970" s="88"/>
      <c r="AZ970" s="88"/>
      <c r="BA970" s="88"/>
      <c r="BB970" s="88"/>
      <c r="BC970" s="88"/>
      <c r="BD970" s="88"/>
      <c r="BE970" s="88"/>
      <c r="BF970" s="88"/>
      <c r="BG970" s="88"/>
    </row>
    <row r="971" spans="1:59" x14ac:dyDescent="0.25">
      <c r="A971" s="25">
        <v>739</v>
      </c>
      <c r="B971" s="9" t="s">
        <v>1645</v>
      </c>
      <c r="C971" s="9" t="s">
        <v>3230</v>
      </c>
      <c r="D971" s="9" t="s">
        <v>2282</v>
      </c>
      <c r="E971" s="9" t="s">
        <v>1771</v>
      </c>
      <c r="F971" s="14" t="s">
        <v>3038</v>
      </c>
      <c r="G971" s="9" t="s">
        <v>10</v>
      </c>
      <c r="H971" s="9" t="s">
        <v>37</v>
      </c>
      <c r="I971" s="9">
        <v>1</v>
      </c>
      <c r="J971" s="9">
        <v>121</v>
      </c>
      <c r="K971" s="9">
        <f t="shared" si="74"/>
        <v>726</v>
      </c>
      <c r="L971" s="9">
        <f t="shared" si="75"/>
        <v>710</v>
      </c>
      <c r="M971" s="48">
        <v>0.97796143250688705</v>
      </c>
      <c r="N971" s="9">
        <v>0</v>
      </c>
      <c r="O971" s="9">
        <v>121</v>
      </c>
      <c r="P971" s="9"/>
      <c r="Q971" s="9">
        <v>121</v>
      </c>
      <c r="R971" s="9"/>
      <c r="S971" s="9"/>
      <c r="T971" s="9"/>
      <c r="U971" s="55"/>
      <c r="V971" s="131">
        <f t="shared" si="73"/>
        <v>0.97796143250688705</v>
      </c>
      <c r="W971" s="125">
        <v>0.98899999999999999</v>
      </c>
      <c r="X971" s="14">
        <v>0.98350000000000004</v>
      </c>
      <c r="Y971" s="9">
        <v>120</v>
      </c>
      <c r="Z971" s="9">
        <v>119</v>
      </c>
      <c r="AA971" s="9">
        <v>119</v>
      </c>
      <c r="AB971" s="9">
        <v>120</v>
      </c>
      <c r="AC971" s="9">
        <v>118</v>
      </c>
      <c r="AD971" s="9">
        <v>114</v>
      </c>
      <c r="AE971" s="9" t="s">
        <v>96</v>
      </c>
      <c r="AF971" s="26"/>
      <c r="AG971" s="56">
        <v>28.618500000000001</v>
      </c>
      <c r="AH971" s="9">
        <v>-81.314499999999995</v>
      </c>
      <c r="AI971" s="88"/>
      <c r="AJ971" s="88"/>
      <c r="AK971" s="88"/>
      <c r="AL971" s="88"/>
      <c r="AM971" s="88"/>
      <c r="AN971" s="88"/>
      <c r="AO971" s="88"/>
      <c r="AP971" s="88"/>
      <c r="AQ971" s="88"/>
      <c r="AR971" s="88"/>
      <c r="AS971" s="88"/>
      <c r="AT971" s="88"/>
      <c r="AU971" s="88"/>
      <c r="AV971" s="88"/>
      <c r="AW971" s="88"/>
      <c r="AX971" s="88"/>
      <c r="AY971" s="88"/>
      <c r="AZ971" s="88"/>
      <c r="BA971" s="88"/>
      <c r="BB971" s="88"/>
      <c r="BC971" s="88"/>
      <c r="BD971" s="88"/>
      <c r="BE971" s="88"/>
      <c r="BF971" s="88"/>
      <c r="BG971" s="88"/>
    </row>
    <row r="972" spans="1:59" x14ac:dyDescent="0.25">
      <c r="A972" s="25">
        <v>921</v>
      </c>
      <c r="B972" s="9" t="s">
        <v>1645</v>
      </c>
      <c r="C972" s="9" t="s">
        <v>3230</v>
      </c>
      <c r="D972" s="9" t="s">
        <v>2282</v>
      </c>
      <c r="E972" s="9" t="s">
        <v>1773</v>
      </c>
      <c r="F972" s="14" t="s">
        <v>2785</v>
      </c>
      <c r="G972" s="9" t="s">
        <v>10</v>
      </c>
      <c r="H972" s="9" t="s">
        <v>37</v>
      </c>
      <c r="I972" s="9">
        <v>1</v>
      </c>
      <c r="J972" s="9">
        <v>172</v>
      </c>
      <c r="K972" s="9">
        <f t="shared" si="74"/>
        <v>1032</v>
      </c>
      <c r="L972" s="9">
        <f t="shared" si="75"/>
        <v>1024</v>
      </c>
      <c r="M972" s="48">
        <v>0.99224806201550386</v>
      </c>
      <c r="N972" s="9">
        <v>0</v>
      </c>
      <c r="O972" s="9">
        <v>172</v>
      </c>
      <c r="P972" s="9"/>
      <c r="Q972" s="9">
        <v>172</v>
      </c>
      <c r="R972" s="9"/>
      <c r="S972" s="9"/>
      <c r="T972" s="9"/>
      <c r="U972" s="55"/>
      <c r="V972" s="131">
        <f t="shared" si="73"/>
        <v>0.99224806201550386</v>
      </c>
      <c r="W972" s="125">
        <v>0.98350000000000004</v>
      </c>
      <c r="X972" s="14">
        <v>0.99029999999999996</v>
      </c>
      <c r="Y972" s="9">
        <v>170</v>
      </c>
      <c r="Z972" s="9">
        <v>170</v>
      </c>
      <c r="AA972" s="9">
        <v>170</v>
      </c>
      <c r="AB972" s="9">
        <v>171</v>
      </c>
      <c r="AC972" s="9">
        <v>171</v>
      </c>
      <c r="AD972" s="9">
        <v>172</v>
      </c>
      <c r="AE972" s="9" t="s">
        <v>111</v>
      </c>
      <c r="AF972" s="26"/>
      <c r="AG972" s="56">
        <v>28.499500000000001</v>
      </c>
      <c r="AH972" s="9">
        <v>-81.442599999999999</v>
      </c>
      <c r="AI972" s="88"/>
      <c r="AJ972" s="88"/>
      <c r="AK972" s="88"/>
      <c r="AL972" s="88"/>
      <c r="AM972" s="88"/>
      <c r="AN972" s="88"/>
      <c r="AO972" s="88"/>
      <c r="AP972" s="88"/>
      <c r="AQ972" s="88"/>
      <c r="AR972" s="88"/>
      <c r="AS972" s="88"/>
      <c r="AT972" s="88"/>
      <c r="AU972" s="88"/>
      <c r="AV972" s="88"/>
      <c r="AW972" s="88"/>
      <c r="AX972" s="88"/>
      <c r="AY972" s="88"/>
      <c r="AZ972" s="88"/>
      <c r="BA972" s="88"/>
      <c r="BB972" s="88"/>
      <c r="BC972" s="88"/>
      <c r="BD972" s="88"/>
      <c r="BE972" s="88"/>
      <c r="BF972" s="88"/>
      <c r="BG972" s="88"/>
    </row>
    <row r="973" spans="1:59" x14ac:dyDescent="0.25">
      <c r="A973" s="25">
        <v>742</v>
      </c>
      <c r="B973" s="9" t="s">
        <v>1645</v>
      </c>
      <c r="C973" s="9" t="s">
        <v>3230</v>
      </c>
      <c r="D973" s="9" t="s">
        <v>2282</v>
      </c>
      <c r="E973" s="9" t="s">
        <v>1774</v>
      </c>
      <c r="F973" s="14" t="s">
        <v>2774</v>
      </c>
      <c r="G973" s="9" t="s">
        <v>10</v>
      </c>
      <c r="H973" s="9" t="s">
        <v>37</v>
      </c>
      <c r="I973" s="9">
        <v>1</v>
      </c>
      <c r="J973" s="9">
        <v>312</v>
      </c>
      <c r="K973" s="9">
        <f t="shared" si="74"/>
        <v>1872</v>
      </c>
      <c r="L973" s="9">
        <f t="shared" si="75"/>
        <v>1859</v>
      </c>
      <c r="M973" s="48">
        <v>0.99305555555555558</v>
      </c>
      <c r="N973" s="9">
        <v>0</v>
      </c>
      <c r="O973" s="9">
        <v>312</v>
      </c>
      <c r="P973" s="9"/>
      <c r="Q973" s="9">
        <v>312</v>
      </c>
      <c r="R973" s="9"/>
      <c r="S973" s="9"/>
      <c r="T973" s="9"/>
      <c r="U973" s="55"/>
      <c r="V973" s="131">
        <f t="shared" si="73"/>
        <v>0.99305555555555558</v>
      </c>
      <c r="W973" s="125">
        <v>0.98719999999999997</v>
      </c>
      <c r="X973" s="14">
        <v>0.98450000000000004</v>
      </c>
      <c r="Y973" s="9">
        <v>308</v>
      </c>
      <c r="Z973" s="9">
        <v>308</v>
      </c>
      <c r="AA973" s="9">
        <v>309</v>
      </c>
      <c r="AB973" s="9">
        <v>310</v>
      </c>
      <c r="AC973" s="9">
        <v>312</v>
      </c>
      <c r="AD973" s="9">
        <v>312</v>
      </c>
      <c r="AE973" s="9" t="s">
        <v>206</v>
      </c>
      <c r="AF973" s="26"/>
      <c r="AG973" s="56">
        <v>28.452999999999999</v>
      </c>
      <c r="AH973" s="9">
        <v>-81.378799999999998</v>
      </c>
      <c r="AI973" s="88"/>
      <c r="AJ973" s="88"/>
      <c r="AK973" s="88"/>
      <c r="AL973" s="88"/>
      <c r="AM973" s="88"/>
      <c r="AN973" s="88"/>
      <c r="AO973" s="88"/>
      <c r="AP973" s="88"/>
      <c r="AQ973" s="88"/>
      <c r="AR973" s="88"/>
      <c r="AS973" s="88"/>
      <c r="AT973" s="88"/>
      <c r="AU973" s="88"/>
      <c r="AV973" s="88"/>
      <c r="AW973" s="88"/>
      <c r="AX973" s="88"/>
      <c r="AY973" s="88"/>
      <c r="AZ973" s="88"/>
      <c r="BA973" s="88"/>
      <c r="BB973" s="88"/>
      <c r="BC973" s="88"/>
      <c r="BD973" s="88"/>
      <c r="BE973" s="88"/>
      <c r="BF973" s="88"/>
      <c r="BG973" s="88"/>
    </row>
    <row r="974" spans="1:59" x14ac:dyDescent="0.25">
      <c r="A974" s="25">
        <v>766</v>
      </c>
      <c r="B974" s="9" t="s">
        <v>1645</v>
      </c>
      <c r="C974" s="9" t="s">
        <v>3230</v>
      </c>
      <c r="D974" s="9" t="s">
        <v>2282</v>
      </c>
      <c r="E974" s="9" t="s">
        <v>1775</v>
      </c>
      <c r="F974" s="14" t="s">
        <v>2910</v>
      </c>
      <c r="G974" s="9" t="s">
        <v>10</v>
      </c>
      <c r="H974" s="9" t="s">
        <v>37</v>
      </c>
      <c r="I974" s="9">
        <v>1</v>
      </c>
      <c r="J974" s="9">
        <v>240</v>
      </c>
      <c r="K974" s="9">
        <f t="shared" si="74"/>
        <v>1440</v>
      </c>
      <c r="L974" s="9">
        <f t="shared" si="75"/>
        <v>1408</v>
      </c>
      <c r="M974" s="48">
        <v>0.97777777777777775</v>
      </c>
      <c r="N974" s="9">
        <v>0</v>
      </c>
      <c r="O974" s="9">
        <v>240</v>
      </c>
      <c r="P974" s="9"/>
      <c r="Q974" s="9">
        <v>240</v>
      </c>
      <c r="R974" s="9"/>
      <c r="S974" s="9"/>
      <c r="T974" s="9"/>
      <c r="U974" s="55"/>
      <c r="V974" s="131">
        <f t="shared" si="73"/>
        <v>0.97777777777777775</v>
      </c>
      <c r="W974" s="125">
        <v>0.95830000000000004</v>
      </c>
      <c r="X974" s="14">
        <v>0.95209999999999995</v>
      </c>
      <c r="Y974" s="9">
        <v>234</v>
      </c>
      <c r="Z974" s="9">
        <v>232</v>
      </c>
      <c r="AA974" s="9">
        <v>228</v>
      </c>
      <c r="AB974" s="9">
        <v>240</v>
      </c>
      <c r="AC974" s="9">
        <v>239</v>
      </c>
      <c r="AD974" s="9">
        <v>235</v>
      </c>
      <c r="AE974" s="9" t="s">
        <v>1776</v>
      </c>
      <c r="AF974" s="26"/>
      <c r="AG974" s="56">
        <v>28.580200000000001</v>
      </c>
      <c r="AH974" s="9">
        <v>-81.480099999999993</v>
      </c>
      <c r="AI974" s="88"/>
      <c r="AJ974" s="88"/>
      <c r="AK974" s="88"/>
      <c r="AL974" s="88"/>
      <c r="AM974" s="88"/>
      <c r="AN974" s="88"/>
      <c r="AO974" s="88"/>
      <c r="AP974" s="88"/>
      <c r="AQ974" s="88"/>
      <c r="AR974" s="88"/>
      <c r="AS974" s="88"/>
      <c r="AT974" s="88"/>
      <c r="AU974" s="88"/>
      <c r="AV974" s="88"/>
      <c r="AW974" s="88"/>
      <c r="AX974" s="88"/>
      <c r="AY974" s="88"/>
      <c r="AZ974" s="88"/>
      <c r="BA974" s="88"/>
      <c r="BB974" s="88"/>
      <c r="BC974" s="88"/>
      <c r="BD974" s="88"/>
      <c r="BE974" s="88"/>
      <c r="BF974" s="88"/>
      <c r="BG974" s="88"/>
    </row>
    <row r="975" spans="1:59" x14ac:dyDescent="0.25">
      <c r="A975" s="25">
        <v>1168</v>
      </c>
      <c r="B975" s="9" t="s">
        <v>1645</v>
      </c>
      <c r="C975" s="9" t="s">
        <v>3230</v>
      </c>
      <c r="D975" s="9" t="s">
        <v>2282</v>
      </c>
      <c r="E975" s="9" t="s">
        <v>1777</v>
      </c>
      <c r="F975" s="14" t="s">
        <v>2659</v>
      </c>
      <c r="G975" s="9" t="s">
        <v>10</v>
      </c>
      <c r="H975" s="9" t="s">
        <v>37</v>
      </c>
      <c r="I975" s="9">
        <v>1</v>
      </c>
      <c r="J975" s="9">
        <v>272</v>
      </c>
      <c r="K975" s="9">
        <f t="shared" si="74"/>
        <v>1632</v>
      </c>
      <c r="L975" s="9">
        <f t="shared" si="75"/>
        <v>1602</v>
      </c>
      <c r="M975" s="48">
        <v>0.98161764705882348</v>
      </c>
      <c r="N975" s="9">
        <v>0</v>
      </c>
      <c r="O975" s="9">
        <v>272</v>
      </c>
      <c r="P975" s="9"/>
      <c r="Q975" s="9">
        <v>272</v>
      </c>
      <c r="R975" s="9"/>
      <c r="S975" s="9"/>
      <c r="T975" s="9"/>
      <c r="U975" s="55"/>
      <c r="V975" s="131">
        <f t="shared" si="73"/>
        <v>0.98161764705882348</v>
      </c>
      <c r="W975" s="125">
        <v>0.99260000000000004</v>
      </c>
      <c r="X975" s="14">
        <v>0.97919999999999996</v>
      </c>
      <c r="Y975" s="9">
        <v>264</v>
      </c>
      <c r="Z975" s="9">
        <v>264</v>
      </c>
      <c r="AA975" s="9">
        <v>266</v>
      </c>
      <c r="AB975" s="9">
        <v>270</v>
      </c>
      <c r="AC975" s="9">
        <v>269</v>
      </c>
      <c r="AD975" s="9">
        <v>269</v>
      </c>
      <c r="AE975" s="9" t="s">
        <v>1653</v>
      </c>
      <c r="AF975" s="26"/>
      <c r="AG975" s="56">
        <v>28.578299999999999</v>
      </c>
      <c r="AH975" s="9">
        <v>-81.482399999999998</v>
      </c>
      <c r="AI975" s="88"/>
      <c r="AJ975" s="88"/>
      <c r="AK975" s="88"/>
      <c r="AL975" s="88"/>
      <c r="AM975" s="88"/>
      <c r="AN975" s="88"/>
      <c r="AO975" s="88"/>
      <c r="AP975" s="88"/>
      <c r="AQ975" s="88"/>
      <c r="AR975" s="88"/>
      <c r="AS975" s="88"/>
      <c r="AT975" s="88"/>
      <c r="AU975" s="88"/>
      <c r="AV975" s="88"/>
      <c r="AW975" s="88"/>
      <c r="AX975" s="88"/>
      <c r="AY975" s="88"/>
      <c r="AZ975" s="88"/>
      <c r="BA975" s="88"/>
      <c r="BB975" s="88"/>
      <c r="BC975" s="88"/>
      <c r="BD975" s="88"/>
      <c r="BE975" s="88"/>
      <c r="BF975" s="88"/>
      <c r="BG975" s="88"/>
    </row>
    <row r="976" spans="1:59" x14ac:dyDescent="0.25">
      <c r="A976" s="25">
        <v>810</v>
      </c>
      <c r="B976" s="9" t="s">
        <v>1645</v>
      </c>
      <c r="C976" s="9" t="s">
        <v>3230</v>
      </c>
      <c r="D976" s="9" t="s">
        <v>2282</v>
      </c>
      <c r="E976" s="9" t="s">
        <v>1778</v>
      </c>
      <c r="F976" s="14" t="s">
        <v>2953</v>
      </c>
      <c r="G976" s="9" t="s">
        <v>10</v>
      </c>
      <c r="H976" s="9" t="s">
        <v>37</v>
      </c>
      <c r="I976" s="9">
        <v>1</v>
      </c>
      <c r="J976" s="9">
        <v>272</v>
      </c>
      <c r="K976" s="9">
        <f t="shared" si="74"/>
        <v>1632</v>
      </c>
      <c r="L976" s="9">
        <f t="shared" si="75"/>
        <v>1632</v>
      </c>
      <c r="M976" s="48">
        <v>1</v>
      </c>
      <c r="N976" s="9">
        <v>0</v>
      </c>
      <c r="O976" s="9">
        <v>272</v>
      </c>
      <c r="P976" s="9"/>
      <c r="Q976" s="9">
        <v>272</v>
      </c>
      <c r="R976" s="9"/>
      <c r="S976" s="9"/>
      <c r="T976" s="9"/>
      <c r="U976" s="55"/>
      <c r="V976" s="131">
        <f t="shared" si="73"/>
        <v>1</v>
      </c>
      <c r="W976" s="125">
        <v>0.99819999999999998</v>
      </c>
      <c r="X976" s="14">
        <v>0.99570000000000003</v>
      </c>
      <c r="Y976" s="9">
        <v>272</v>
      </c>
      <c r="Z976" s="9">
        <v>272</v>
      </c>
      <c r="AA976" s="9">
        <v>272</v>
      </c>
      <c r="AB976" s="9">
        <v>272</v>
      </c>
      <c r="AC976" s="9">
        <v>272</v>
      </c>
      <c r="AD976" s="9">
        <v>272</v>
      </c>
      <c r="AE976" s="9" t="s">
        <v>511</v>
      </c>
      <c r="AF976" s="26"/>
      <c r="AG976" s="56">
        <v>28.4864</v>
      </c>
      <c r="AH976" s="9">
        <v>-81.283299999999997</v>
      </c>
      <c r="AI976" s="88"/>
      <c r="AJ976" s="88"/>
      <c r="AK976" s="88"/>
      <c r="AL976" s="88"/>
      <c r="AM976" s="88"/>
      <c r="AN976" s="88"/>
      <c r="AO976" s="88"/>
      <c r="AP976" s="88"/>
      <c r="AQ976" s="88"/>
      <c r="AR976" s="88"/>
      <c r="AS976" s="88"/>
      <c r="AT976" s="88"/>
      <c r="AU976" s="88"/>
      <c r="AV976" s="88"/>
      <c r="AW976" s="88"/>
      <c r="AX976" s="88"/>
      <c r="AY976" s="88"/>
      <c r="AZ976" s="88"/>
      <c r="BA976" s="88"/>
      <c r="BB976" s="88"/>
      <c r="BC976" s="88"/>
      <c r="BD976" s="88"/>
      <c r="BE976" s="88"/>
      <c r="BF976" s="88"/>
      <c r="BG976" s="88"/>
    </row>
    <row r="977" spans="1:59" x14ac:dyDescent="0.25">
      <c r="A977" s="25">
        <v>814</v>
      </c>
      <c r="B977" s="9" t="s">
        <v>1645</v>
      </c>
      <c r="C977" s="9" t="s">
        <v>3230</v>
      </c>
      <c r="D977" s="9" t="s">
        <v>2282</v>
      </c>
      <c r="E977" s="9" t="s">
        <v>1780</v>
      </c>
      <c r="F977" s="14" t="s">
        <v>2661</v>
      </c>
      <c r="G977" s="9" t="s">
        <v>10</v>
      </c>
      <c r="H977" s="9" t="s">
        <v>37</v>
      </c>
      <c r="I977" s="9">
        <v>1</v>
      </c>
      <c r="J977" s="9">
        <v>26</v>
      </c>
      <c r="K977" s="9">
        <f t="shared" si="74"/>
        <v>0</v>
      </c>
      <c r="L977" s="9">
        <f t="shared" si="75"/>
        <v>0</v>
      </c>
      <c r="M977" s="42">
        <v>0</v>
      </c>
      <c r="N977" s="9">
        <v>0</v>
      </c>
      <c r="O977" s="9">
        <v>26</v>
      </c>
      <c r="P977" s="9"/>
      <c r="Q977" s="9">
        <v>26</v>
      </c>
      <c r="R977" s="9"/>
      <c r="S977" s="9"/>
      <c r="T977" s="9"/>
      <c r="U977" s="55"/>
      <c r="V977" s="131"/>
      <c r="W977" s="125"/>
      <c r="X977" s="14"/>
      <c r="Y977" s="9"/>
      <c r="Z977" s="9"/>
      <c r="AA977" s="9"/>
      <c r="AB977" s="9"/>
      <c r="AC977" s="9"/>
      <c r="AD977" s="9"/>
      <c r="AE977" s="9" t="s">
        <v>1781</v>
      </c>
      <c r="AF977" s="26"/>
      <c r="AG977" s="56">
        <v>28.550889999999999</v>
      </c>
      <c r="AH977" s="9">
        <v>-81.392849999999996</v>
      </c>
      <c r="AI977" s="88"/>
      <c r="AJ977" s="88"/>
      <c r="AK977" s="88"/>
      <c r="AL977" s="88"/>
      <c r="AM977" s="88"/>
      <c r="AN977" s="88"/>
      <c r="AO977" s="88"/>
      <c r="AP977" s="88"/>
      <c r="AQ977" s="88"/>
      <c r="AR977" s="88"/>
      <c r="AS977" s="88"/>
      <c r="AT977" s="88"/>
      <c r="AU977" s="88"/>
      <c r="AV977" s="88"/>
      <c r="AW977" s="88"/>
      <c r="AX977" s="88"/>
      <c r="AY977" s="88"/>
      <c r="AZ977" s="88"/>
      <c r="BA977" s="88"/>
      <c r="BB977" s="88"/>
      <c r="BC977" s="88"/>
      <c r="BD977" s="88"/>
      <c r="BE977" s="88"/>
      <c r="BF977" s="88"/>
      <c r="BG977" s="88"/>
    </row>
    <row r="978" spans="1:59" x14ac:dyDescent="0.25">
      <c r="A978" s="25">
        <v>1146</v>
      </c>
      <c r="B978" s="9" t="s">
        <v>1645</v>
      </c>
      <c r="C978" s="9" t="s">
        <v>3230</v>
      </c>
      <c r="D978" s="9" t="s">
        <v>2282</v>
      </c>
      <c r="E978" s="9" t="s">
        <v>1782</v>
      </c>
      <c r="F978" s="14" t="s">
        <v>2871</v>
      </c>
      <c r="G978" s="9" t="s">
        <v>10</v>
      </c>
      <c r="H978" s="9" t="s">
        <v>37</v>
      </c>
      <c r="I978" s="9">
        <v>1</v>
      </c>
      <c r="J978" s="9">
        <v>148</v>
      </c>
      <c r="K978" s="9">
        <f t="shared" si="74"/>
        <v>888</v>
      </c>
      <c r="L978" s="9">
        <f t="shared" si="75"/>
        <v>811</v>
      </c>
      <c r="M978" s="48">
        <v>0.91328828828828834</v>
      </c>
      <c r="N978" s="9">
        <v>0</v>
      </c>
      <c r="O978" s="9">
        <v>148</v>
      </c>
      <c r="P978" s="9"/>
      <c r="Q978" s="9">
        <v>148</v>
      </c>
      <c r="R978" s="9"/>
      <c r="S978" s="9"/>
      <c r="T978" s="9"/>
      <c r="U978" s="55"/>
      <c r="V978" s="131">
        <f t="shared" ref="V978:V996" si="76">(Y978+Z978+AA978+AB978+AC978+AD978)/(J978*COUNTA(Y978,Z978,AA978,AB978,AC978,AD978))</f>
        <v>0.91328828828828834</v>
      </c>
      <c r="W978" s="125">
        <v>0.96509999999999996</v>
      </c>
      <c r="X978" s="14">
        <v>0.96060000000000001</v>
      </c>
      <c r="Y978" s="9">
        <v>136</v>
      </c>
      <c r="Z978" s="9">
        <v>137</v>
      </c>
      <c r="AA978" s="9">
        <v>133</v>
      </c>
      <c r="AB978" s="9">
        <v>134</v>
      </c>
      <c r="AC978" s="9">
        <v>134</v>
      </c>
      <c r="AD978" s="9">
        <v>137</v>
      </c>
      <c r="AE978" s="9" t="s">
        <v>1783</v>
      </c>
      <c r="AF978" s="26"/>
      <c r="AG978" s="56">
        <v>28.605899999999998</v>
      </c>
      <c r="AH978" s="9">
        <v>-81.3964</v>
      </c>
      <c r="AI978" s="88"/>
      <c r="AJ978" s="88"/>
      <c r="AK978" s="88"/>
      <c r="AL978" s="88"/>
      <c r="AM978" s="88"/>
      <c r="AN978" s="88"/>
      <c r="AO978" s="88"/>
      <c r="AP978" s="88"/>
      <c r="AQ978" s="88"/>
      <c r="AR978" s="88"/>
      <c r="AS978" s="88"/>
      <c r="AT978" s="88"/>
      <c r="AU978" s="88"/>
      <c r="AV978" s="88"/>
      <c r="AW978" s="88"/>
      <c r="AX978" s="88"/>
      <c r="AY978" s="88"/>
      <c r="AZ978" s="88"/>
      <c r="BA978" s="88"/>
      <c r="BB978" s="88"/>
      <c r="BC978" s="88"/>
      <c r="BD978" s="88"/>
      <c r="BE978" s="88"/>
      <c r="BF978" s="88"/>
      <c r="BG978" s="88"/>
    </row>
    <row r="979" spans="1:59" x14ac:dyDescent="0.25">
      <c r="A979" s="25">
        <v>2253</v>
      </c>
      <c r="B979" s="9" t="s">
        <v>1645</v>
      </c>
      <c r="C979" s="9" t="s">
        <v>3230</v>
      </c>
      <c r="D979" s="9" t="s">
        <v>2282</v>
      </c>
      <c r="E979" s="9" t="s">
        <v>1784</v>
      </c>
      <c r="F979" s="14" t="s">
        <v>2645</v>
      </c>
      <c r="G979" s="9" t="s">
        <v>10</v>
      </c>
      <c r="H979" s="9" t="s">
        <v>37</v>
      </c>
      <c r="I979" s="9">
        <v>1</v>
      </c>
      <c r="J979" s="9">
        <v>101</v>
      </c>
      <c r="K979" s="9">
        <f t="shared" si="74"/>
        <v>606</v>
      </c>
      <c r="L979" s="9">
        <f t="shared" si="75"/>
        <v>605</v>
      </c>
      <c r="M979" s="48">
        <v>0.99834983498349839</v>
      </c>
      <c r="N979" s="9">
        <v>0</v>
      </c>
      <c r="O979" s="9">
        <v>101</v>
      </c>
      <c r="P979" s="9"/>
      <c r="Q979" s="9">
        <v>101</v>
      </c>
      <c r="R979" s="9"/>
      <c r="S979" s="9"/>
      <c r="T979" s="9">
        <v>11</v>
      </c>
      <c r="U979" s="55"/>
      <c r="V979" s="131">
        <f t="shared" si="76"/>
        <v>0.99834983498349839</v>
      </c>
      <c r="W979" s="125">
        <v>0.99009999999999998</v>
      </c>
      <c r="X979" s="14">
        <v>0.99829999999999997</v>
      </c>
      <c r="Y979" s="9">
        <v>101</v>
      </c>
      <c r="Z979" s="9">
        <v>100</v>
      </c>
      <c r="AA979" s="9">
        <v>101</v>
      </c>
      <c r="AB979" s="9">
        <v>101</v>
      </c>
      <c r="AC979" s="9">
        <v>101</v>
      </c>
      <c r="AD979" s="9">
        <v>101</v>
      </c>
      <c r="AE979" s="9" t="s">
        <v>1785</v>
      </c>
      <c r="AF979" s="26">
        <v>101</v>
      </c>
      <c r="AG979" s="56">
        <v>28.661583333333301</v>
      </c>
      <c r="AH979" s="9">
        <v>-81.508416666666704</v>
      </c>
      <c r="AI979" s="88"/>
      <c r="AJ979" s="88"/>
      <c r="AK979" s="88"/>
      <c r="AL979" s="88"/>
      <c r="AM979" s="88"/>
      <c r="AN979" s="88"/>
      <c r="AO979" s="88"/>
      <c r="AP979" s="88"/>
      <c r="AQ979" s="88"/>
      <c r="AR979" s="88"/>
      <c r="AS979" s="88"/>
      <c r="AT979" s="88"/>
      <c r="AU979" s="88"/>
      <c r="AV979" s="88"/>
      <c r="AW979" s="88"/>
      <c r="AX979" s="88"/>
      <c r="AY979" s="88"/>
      <c r="AZ979" s="88"/>
      <c r="BA979" s="88"/>
      <c r="BB979" s="88"/>
      <c r="BC979" s="88"/>
      <c r="BD979" s="88"/>
      <c r="BE979" s="88"/>
      <c r="BF979" s="88"/>
      <c r="BG979" s="88"/>
    </row>
    <row r="980" spans="1:59" x14ac:dyDescent="0.25">
      <c r="A980" s="25">
        <v>852</v>
      </c>
      <c r="B980" s="9" t="s">
        <v>1645</v>
      </c>
      <c r="C980" s="9" t="s">
        <v>3230</v>
      </c>
      <c r="D980" s="9" t="s">
        <v>2282</v>
      </c>
      <c r="E980" s="9" t="s">
        <v>1786</v>
      </c>
      <c r="F980" s="14" t="s">
        <v>2807</v>
      </c>
      <c r="G980" s="9" t="s">
        <v>10</v>
      </c>
      <c r="H980" s="9" t="s">
        <v>37</v>
      </c>
      <c r="I980" s="9">
        <v>1</v>
      </c>
      <c r="J980" s="9">
        <v>80</v>
      </c>
      <c r="K980" s="9">
        <f t="shared" si="74"/>
        <v>480</v>
      </c>
      <c r="L980" s="9">
        <f t="shared" si="75"/>
        <v>462</v>
      </c>
      <c r="M980" s="48">
        <v>0.96250000000000002</v>
      </c>
      <c r="N980" s="9">
        <v>0</v>
      </c>
      <c r="O980" s="9">
        <v>80</v>
      </c>
      <c r="P980" s="9"/>
      <c r="Q980" s="9">
        <v>80</v>
      </c>
      <c r="R980" s="9"/>
      <c r="S980" s="9"/>
      <c r="T980" s="9"/>
      <c r="U980" s="55"/>
      <c r="V980" s="131">
        <f t="shared" si="76"/>
        <v>0.96250000000000002</v>
      </c>
      <c r="W980" s="125">
        <v>0.97919999999999996</v>
      </c>
      <c r="X980" s="14">
        <v>0.9667</v>
      </c>
      <c r="Y980" s="9">
        <v>74</v>
      </c>
      <c r="Z980" s="9">
        <v>77</v>
      </c>
      <c r="AA980" s="9">
        <v>79</v>
      </c>
      <c r="AB980" s="9">
        <v>79</v>
      </c>
      <c r="AC980" s="9">
        <v>77</v>
      </c>
      <c r="AD980" s="9">
        <v>76</v>
      </c>
      <c r="AE980" s="9" t="s">
        <v>1653</v>
      </c>
      <c r="AF980" s="26"/>
      <c r="AG980" s="56">
        <v>28.527799999999999</v>
      </c>
      <c r="AH980" s="9">
        <v>-81.444900000000004</v>
      </c>
      <c r="AI980" s="88"/>
      <c r="AJ980" s="88"/>
      <c r="AK980" s="88"/>
      <c r="AL980" s="88"/>
      <c r="AM980" s="88"/>
      <c r="AN980" s="88"/>
      <c r="AO980" s="88"/>
      <c r="AP980" s="88"/>
      <c r="AQ980" s="88"/>
      <c r="AR980" s="88"/>
      <c r="AS980" s="88"/>
      <c r="AT980" s="88"/>
      <c r="AU980" s="88"/>
      <c r="AV980" s="88"/>
      <c r="AW980" s="88"/>
      <c r="AX980" s="88"/>
      <c r="AY980" s="88"/>
      <c r="AZ980" s="88"/>
      <c r="BA980" s="88"/>
      <c r="BB980" s="88"/>
      <c r="BC980" s="88"/>
      <c r="BD980" s="88"/>
      <c r="BE980" s="88"/>
      <c r="BF980" s="88"/>
      <c r="BG980" s="88"/>
    </row>
    <row r="981" spans="1:59" x14ac:dyDescent="0.25">
      <c r="A981" s="25">
        <v>853</v>
      </c>
      <c r="B981" s="9" t="s">
        <v>1645</v>
      </c>
      <c r="C981" s="9" t="s">
        <v>3230</v>
      </c>
      <c r="D981" s="9" t="s">
        <v>2282</v>
      </c>
      <c r="E981" s="9" t="s">
        <v>1787</v>
      </c>
      <c r="F981" s="14" t="s">
        <v>2663</v>
      </c>
      <c r="G981" s="9" t="s">
        <v>10</v>
      </c>
      <c r="H981" s="9" t="s">
        <v>37</v>
      </c>
      <c r="I981" s="9">
        <v>1</v>
      </c>
      <c r="J981" s="9">
        <v>160</v>
      </c>
      <c r="K981" s="9">
        <f t="shared" si="74"/>
        <v>960</v>
      </c>
      <c r="L981" s="9">
        <f t="shared" si="75"/>
        <v>905</v>
      </c>
      <c r="M981" s="48">
        <v>0.94270833333333337</v>
      </c>
      <c r="N981" s="9">
        <v>0</v>
      </c>
      <c r="O981" s="9">
        <v>160</v>
      </c>
      <c r="P981" s="9"/>
      <c r="Q981" s="9">
        <v>160</v>
      </c>
      <c r="R981" s="9"/>
      <c r="S981" s="9"/>
      <c r="T981" s="9"/>
      <c r="U981" s="55"/>
      <c r="V981" s="131">
        <f t="shared" si="76"/>
        <v>0.94270833333333337</v>
      </c>
      <c r="W981" s="125">
        <v>0.95420000000000005</v>
      </c>
      <c r="X981" s="14">
        <v>0.92500000000000004</v>
      </c>
      <c r="Y981" s="9">
        <v>154</v>
      </c>
      <c r="Z981" s="9">
        <v>150</v>
      </c>
      <c r="AA981" s="9">
        <v>148</v>
      </c>
      <c r="AB981" s="9">
        <v>150</v>
      </c>
      <c r="AC981" s="9">
        <v>151</v>
      </c>
      <c r="AD981" s="9">
        <v>152</v>
      </c>
      <c r="AE981" s="9" t="s">
        <v>1653</v>
      </c>
      <c r="AF981" s="26"/>
      <c r="AG981" s="56">
        <v>28.527799999999999</v>
      </c>
      <c r="AH981" s="9">
        <v>-81.444900000000004</v>
      </c>
      <c r="AI981" s="88"/>
      <c r="AJ981" s="88"/>
      <c r="AK981" s="88"/>
      <c r="AL981" s="88"/>
      <c r="AM981" s="88"/>
      <c r="AN981" s="88"/>
      <c r="AO981" s="88"/>
      <c r="AP981" s="88"/>
      <c r="AQ981" s="88"/>
      <c r="AR981" s="88"/>
      <c r="AS981" s="88"/>
      <c r="AT981" s="88"/>
      <c r="AU981" s="88"/>
      <c r="AV981" s="88"/>
      <c r="AW981" s="88"/>
      <c r="AX981" s="88"/>
      <c r="AY981" s="88"/>
      <c r="AZ981" s="88"/>
      <c r="BA981" s="88"/>
      <c r="BB981" s="88"/>
      <c r="BC981" s="88"/>
      <c r="BD981" s="88"/>
      <c r="BE981" s="88"/>
      <c r="BF981" s="88"/>
      <c r="BG981" s="88"/>
    </row>
    <row r="982" spans="1:59" x14ac:dyDescent="0.25">
      <c r="A982" s="25">
        <v>883</v>
      </c>
      <c r="B982" s="9" t="s">
        <v>1645</v>
      </c>
      <c r="C982" s="9" t="s">
        <v>3230</v>
      </c>
      <c r="D982" s="9" t="s">
        <v>2282</v>
      </c>
      <c r="E982" s="9" t="s">
        <v>1789</v>
      </c>
      <c r="F982" s="14" t="s">
        <v>2947</v>
      </c>
      <c r="G982" s="9" t="s">
        <v>10</v>
      </c>
      <c r="H982" s="9" t="s">
        <v>37</v>
      </c>
      <c r="I982" s="9">
        <v>1</v>
      </c>
      <c r="J982" s="9">
        <v>336</v>
      </c>
      <c r="K982" s="9">
        <f t="shared" si="74"/>
        <v>2016</v>
      </c>
      <c r="L982" s="9">
        <f t="shared" si="75"/>
        <v>1983</v>
      </c>
      <c r="M982" s="48">
        <v>0.98363095238095233</v>
      </c>
      <c r="N982" s="9">
        <v>0</v>
      </c>
      <c r="O982" s="9">
        <v>336</v>
      </c>
      <c r="P982" s="9"/>
      <c r="Q982" s="9">
        <v>336</v>
      </c>
      <c r="R982" s="9"/>
      <c r="S982" s="9"/>
      <c r="T982" s="9"/>
      <c r="U982" s="55"/>
      <c r="V982" s="131">
        <f t="shared" si="76"/>
        <v>0.98363095238095233</v>
      </c>
      <c r="W982" s="125">
        <v>0.98119999999999996</v>
      </c>
      <c r="X982" s="14">
        <v>0.98160000000000003</v>
      </c>
      <c r="Y982" s="9">
        <v>331</v>
      </c>
      <c r="Z982" s="9">
        <v>333</v>
      </c>
      <c r="AA982" s="9">
        <v>329</v>
      </c>
      <c r="AB982" s="9">
        <v>335</v>
      </c>
      <c r="AC982" s="9">
        <v>328</v>
      </c>
      <c r="AD982" s="9">
        <v>327</v>
      </c>
      <c r="AE982" s="9" t="s">
        <v>50</v>
      </c>
      <c r="AF982" s="26"/>
      <c r="AG982" s="56">
        <v>28.556000000000001</v>
      </c>
      <c r="AH982" s="9">
        <v>-81.271500000000003</v>
      </c>
      <c r="AI982" s="88"/>
      <c r="AJ982" s="88"/>
      <c r="AK982" s="88"/>
      <c r="AL982" s="88"/>
      <c r="AM982" s="88"/>
      <c r="AN982" s="88"/>
      <c r="AO982" s="88"/>
      <c r="AP982" s="88"/>
      <c r="AQ982" s="88"/>
      <c r="AR982" s="88"/>
      <c r="AS982" s="88"/>
      <c r="AT982" s="88"/>
      <c r="AU982" s="88"/>
      <c r="AV982" s="88"/>
      <c r="AW982" s="88"/>
      <c r="AX982" s="88"/>
      <c r="AY982" s="88"/>
      <c r="AZ982" s="88"/>
      <c r="BA982" s="88"/>
      <c r="BB982" s="88"/>
      <c r="BC982" s="88"/>
      <c r="BD982" s="88"/>
      <c r="BE982" s="88"/>
      <c r="BF982" s="88"/>
      <c r="BG982" s="88"/>
    </row>
    <row r="983" spans="1:59" x14ac:dyDescent="0.25">
      <c r="A983" s="25">
        <v>882</v>
      </c>
      <c r="B983" s="9" t="s">
        <v>1645</v>
      </c>
      <c r="C983" s="9" t="s">
        <v>3230</v>
      </c>
      <c r="D983" s="9" t="s">
        <v>2282</v>
      </c>
      <c r="E983" s="9" t="s">
        <v>1790</v>
      </c>
      <c r="F983" s="14" t="s">
        <v>2661</v>
      </c>
      <c r="G983" s="9" t="s">
        <v>10</v>
      </c>
      <c r="H983" s="9" t="s">
        <v>37</v>
      </c>
      <c r="I983" s="9">
        <v>1</v>
      </c>
      <c r="J983" s="9">
        <v>208</v>
      </c>
      <c r="K983" s="9">
        <f t="shared" si="74"/>
        <v>1248</v>
      </c>
      <c r="L983" s="9">
        <f t="shared" si="75"/>
        <v>1204</v>
      </c>
      <c r="M983" s="48">
        <v>0.96474358974358976</v>
      </c>
      <c r="N983" s="9">
        <v>0</v>
      </c>
      <c r="O983" s="9">
        <v>208</v>
      </c>
      <c r="P983" s="9"/>
      <c r="Q983" s="9">
        <v>208</v>
      </c>
      <c r="R983" s="9"/>
      <c r="S983" s="9"/>
      <c r="T983" s="9"/>
      <c r="U983" s="55"/>
      <c r="V983" s="131">
        <f t="shared" si="76"/>
        <v>0.96474358974358976</v>
      </c>
      <c r="W983" s="125">
        <v>0.96789999999999998</v>
      </c>
      <c r="X983" s="14">
        <v>0.95379999999999998</v>
      </c>
      <c r="Y983" s="9">
        <v>203</v>
      </c>
      <c r="Z983" s="9">
        <v>199</v>
      </c>
      <c r="AA983" s="9">
        <v>195</v>
      </c>
      <c r="AB983" s="9">
        <v>200</v>
      </c>
      <c r="AC983" s="9">
        <v>205</v>
      </c>
      <c r="AD983" s="9">
        <v>202</v>
      </c>
      <c r="AE983" s="9" t="s">
        <v>1791</v>
      </c>
      <c r="AF983" s="26"/>
      <c r="AG983" s="56">
        <v>28.550899999999999</v>
      </c>
      <c r="AH983" s="9">
        <v>-81.266499999999994</v>
      </c>
      <c r="AI983" s="88"/>
      <c r="AJ983" s="88"/>
      <c r="AK983" s="88"/>
      <c r="AL983" s="88"/>
      <c r="AM983" s="88"/>
      <c r="AN983" s="88"/>
      <c r="AO983" s="88"/>
      <c r="AP983" s="88"/>
      <c r="AQ983" s="88"/>
      <c r="AR983" s="88"/>
      <c r="AS983" s="88"/>
      <c r="AT983" s="88"/>
      <c r="AU983" s="88"/>
      <c r="AV983" s="88"/>
      <c r="AW983" s="88"/>
      <c r="AX983" s="88"/>
      <c r="AY983" s="88"/>
      <c r="AZ983" s="88"/>
      <c r="BA983" s="88"/>
      <c r="BB983" s="88"/>
      <c r="BC983" s="88"/>
      <c r="BD983" s="88"/>
      <c r="BE983" s="88"/>
      <c r="BF983" s="88"/>
      <c r="BG983" s="88"/>
    </row>
    <row r="984" spans="1:59" x14ac:dyDescent="0.25">
      <c r="A984" s="25">
        <v>1032</v>
      </c>
      <c r="B984" s="9" t="s">
        <v>1645</v>
      </c>
      <c r="C984" s="9" t="s">
        <v>3230</v>
      </c>
      <c r="D984" s="9" t="s">
        <v>2282</v>
      </c>
      <c r="E984" s="9" t="s">
        <v>1792</v>
      </c>
      <c r="F984" s="14" t="s">
        <v>2903</v>
      </c>
      <c r="G984" s="9" t="s">
        <v>10</v>
      </c>
      <c r="H984" s="9" t="s">
        <v>37</v>
      </c>
      <c r="I984" s="9">
        <v>1</v>
      </c>
      <c r="J984" s="9">
        <v>229</v>
      </c>
      <c r="K984" s="9">
        <f t="shared" si="74"/>
        <v>1374</v>
      </c>
      <c r="L984" s="9">
        <f t="shared" si="75"/>
        <v>1347</v>
      </c>
      <c r="M984" s="48">
        <v>0.98034934497816595</v>
      </c>
      <c r="N984" s="9">
        <v>0</v>
      </c>
      <c r="O984" s="9">
        <v>229</v>
      </c>
      <c r="P984" s="9"/>
      <c r="Q984" s="9">
        <v>229</v>
      </c>
      <c r="R984" s="9"/>
      <c r="S984" s="9"/>
      <c r="T984" s="9"/>
      <c r="U984" s="55"/>
      <c r="V984" s="131">
        <f t="shared" si="76"/>
        <v>0.98034934497816595</v>
      </c>
      <c r="W984" s="125">
        <v>0.98909999999999998</v>
      </c>
      <c r="X984" s="14">
        <v>0.98250000000000004</v>
      </c>
      <c r="Y984" s="9">
        <v>222</v>
      </c>
      <c r="Z984" s="9">
        <v>223</v>
      </c>
      <c r="AA984" s="9">
        <v>222</v>
      </c>
      <c r="AB984" s="9">
        <v>227</v>
      </c>
      <c r="AC984" s="9">
        <v>226</v>
      </c>
      <c r="AD984" s="9">
        <v>227</v>
      </c>
      <c r="AE984" s="9" t="s">
        <v>1079</v>
      </c>
      <c r="AF984" s="26"/>
      <c r="AG984" s="56">
        <v>28.546416000000001</v>
      </c>
      <c r="AH984" s="9">
        <v>-81.253659999999996</v>
      </c>
      <c r="AI984" s="88"/>
      <c r="AJ984" s="88"/>
      <c r="AK984" s="88"/>
      <c r="AL984" s="88"/>
      <c r="AM984" s="88"/>
      <c r="AN984" s="88"/>
      <c r="AO984" s="88"/>
      <c r="AP984" s="88"/>
      <c r="AQ984" s="88"/>
      <c r="AR984" s="88"/>
      <c r="AS984" s="88"/>
      <c r="AT984" s="88"/>
      <c r="AU984" s="88"/>
      <c r="AV984" s="88"/>
      <c r="AW984" s="88"/>
      <c r="AX984" s="88"/>
      <c r="AY984" s="88"/>
      <c r="AZ984" s="88"/>
      <c r="BA984" s="88"/>
      <c r="BB984" s="88"/>
      <c r="BC984" s="88"/>
      <c r="BD984" s="88"/>
      <c r="BE984" s="88"/>
      <c r="BF984" s="88"/>
      <c r="BG984" s="88"/>
    </row>
    <row r="985" spans="1:59" x14ac:dyDescent="0.25">
      <c r="A985" s="25">
        <v>919</v>
      </c>
      <c r="B985" s="9" t="s">
        <v>1645</v>
      </c>
      <c r="C985" s="9" t="s">
        <v>3230</v>
      </c>
      <c r="D985" s="9" t="s">
        <v>2282</v>
      </c>
      <c r="E985" s="9" t="s">
        <v>1796</v>
      </c>
      <c r="F985" s="14" t="s">
        <v>2664</v>
      </c>
      <c r="G985" s="9" t="s">
        <v>10</v>
      </c>
      <c r="H985" s="9" t="s">
        <v>37</v>
      </c>
      <c r="I985" s="9">
        <v>1</v>
      </c>
      <c r="J985" s="9">
        <v>216</v>
      </c>
      <c r="K985" s="9">
        <f t="shared" si="74"/>
        <v>1296</v>
      </c>
      <c r="L985" s="9">
        <f t="shared" si="75"/>
        <v>1256</v>
      </c>
      <c r="M985" s="48">
        <v>0.96913580246913578</v>
      </c>
      <c r="N985" s="9">
        <v>0</v>
      </c>
      <c r="O985" s="9">
        <v>216</v>
      </c>
      <c r="P985" s="9"/>
      <c r="Q985" s="9">
        <v>216</v>
      </c>
      <c r="R985" s="9"/>
      <c r="S985" s="9"/>
      <c r="T985" s="9"/>
      <c r="U985" s="55"/>
      <c r="V985" s="131">
        <f t="shared" si="76"/>
        <v>0.96913580246913578</v>
      </c>
      <c r="W985" s="125">
        <v>0.97529999999999994</v>
      </c>
      <c r="X985" s="14">
        <v>0.9738</v>
      </c>
      <c r="Y985" s="9">
        <v>209</v>
      </c>
      <c r="Z985" s="9">
        <v>210</v>
      </c>
      <c r="AA985" s="9">
        <v>209</v>
      </c>
      <c r="AB985" s="9">
        <v>211</v>
      </c>
      <c r="AC985" s="9">
        <v>208</v>
      </c>
      <c r="AD985" s="9">
        <v>209</v>
      </c>
      <c r="AE985" s="9" t="s">
        <v>39</v>
      </c>
      <c r="AF985" s="26"/>
      <c r="AG985" s="56">
        <v>28.523599999999998</v>
      </c>
      <c r="AH985" s="9">
        <v>-81.335099999999997</v>
      </c>
      <c r="AI985" s="88"/>
      <c r="AJ985" s="88"/>
      <c r="AK985" s="88"/>
      <c r="AL985" s="88"/>
      <c r="AM985" s="88"/>
      <c r="AN985" s="88"/>
      <c r="AO985" s="88"/>
      <c r="AP985" s="88"/>
      <c r="AQ985" s="88"/>
      <c r="AR985" s="88"/>
      <c r="AS985" s="88"/>
      <c r="AT985" s="88"/>
      <c r="AU985" s="88"/>
      <c r="AV985" s="88"/>
      <c r="AW985" s="88"/>
      <c r="AX985" s="88"/>
      <c r="AY985" s="88"/>
      <c r="AZ985" s="88"/>
      <c r="BA985" s="88"/>
      <c r="BB985" s="88"/>
      <c r="BC985" s="88"/>
      <c r="BD985" s="88"/>
      <c r="BE985" s="88"/>
      <c r="BF985" s="88"/>
      <c r="BG985" s="88"/>
    </row>
    <row r="986" spans="1:59" x14ac:dyDescent="0.25">
      <c r="A986" s="25">
        <v>928</v>
      </c>
      <c r="B986" s="9" t="s">
        <v>1645</v>
      </c>
      <c r="C986" s="9" t="s">
        <v>3230</v>
      </c>
      <c r="D986" s="9" t="s">
        <v>2282</v>
      </c>
      <c r="E986" s="9" t="s">
        <v>1800</v>
      </c>
      <c r="F986" s="14" t="s">
        <v>2916</v>
      </c>
      <c r="G986" s="9" t="s">
        <v>10</v>
      </c>
      <c r="H986" s="9" t="s">
        <v>37</v>
      </c>
      <c r="I986" s="9">
        <v>1</v>
      </c>
      <c r="J986" s="9">
        <v>240</v>
      </c>
      <c r="K986" s="9">
        <f t="shared" si="74"/>
        <v>1440</v>
      </c>
      <c r="L986" s="9">
        <f t="shared" si="75"/>
        <v>1423</v>
      </c>
      <c r="M986" s="48">
        <v>0.98819444444444449</v>
      </c>
      <c r="N986" s="9">
        <v>0</v>
      </c>
      <c r="O986" s="9">
        <v>240</v>
      </c>
      <c r="P986" s="9"/>
      <c r="Q986" s="9">
        <v>240</v>
      </c>
      <c r="R986" s="9"/>
      <c r="S986" s="9"/>
      <c r="T986" s="9"/>
      <c r="U986" s="55"/>
      <c r="V986" s="131">
        <f t="shared" si="76"/>
        <v>0.98819444444444449</v>
      </c>
      <c r="W986" s="125">
        <v>0.97919999999999996</v>
      </c>
      <c r="X986" s="14">
        <v>0.98540000000000005</v>
      </c>
      <c r="Y986" s="9">
        <v>235</v>
      </c>
      <c r="Z986" s="9">
        <v>238</v>
      </c>
      <c r="AA986" s="9">
        <v>237</v>
      </c>
      <c r="AB986" s="9">
        <v>237</v>
      </c>
      <c r="AC986" s="9">
        <v>238</v>
      </c>
      <c r="AD986" s="9">
        <v>238</v>
      </c>
      <c r="AE986" s="9" t="s">
        <v>206</v>
      </c>
      <c r="AF986" s="26"/>
      <c r="AG986" s="56">
        <v>28.560600000000001</v>
      </c>
      <c r="AH986" s="9">
        <v>-81.194400000000002</v>
      </c>
      <c r="AI986" s="88"/>
      <c r="AJ986" s="88"/>
      <c r="AK986" s="88"/>
      <c r="AL986" s="88"/>
      <c r="AM986" s="88"/>
      <c r="AN986" s="88"/>
      <c r="AO986" s="88"/>
      <c r="AP986" s="88"/>
      <c r="AQ986" s="88"/>
      <c r="AR986" s="88"/>
      <c r="AS986" s="88"/>
      <c r="AT986" s="88"/>
      <c r="AU986" s="88"/>
      <c r="AV986" s="88"/>
      <c r="AW986" s="88"/>
      <c r="AX986" s="88"/>
      <c r="AY986" s="88"/>
      <c r="AZ986" s="88"/>
      <c r="BA986" s="88"/>
      <c r="BB986" s="88"/>
      <c r="BC986" s="88"/>
      <c r="BD986" s="88"/>
      <c r="BE986" s="88"/>
      <c r="BF986" s="88"/>
      <c r="BG986" s="88"/>
    </row>
    <row r="987" spans="1:59" x14ac:dyDescent="0.25">
      <c r="A987" s="25">
        <v>1197</v>
      </c>
      <c r="B987" s="9" t="s">
        <v>1645</v>
      </c>
      <c r="C987" s="9" t="s">
        <v>3230</v>
      </c>
      <c r="D987" s="9" t="s">
        <v>2282</v>
      </c>
      <c r="E987" s="9" t="s">
        <v>1801</v>
      </c>
      <c r="F987" s="14" t="s">
        <v>2871</v>
      </c>
      <c r="G987" s="9" t="s">
        <v>10</v>
      </c>
      <c r="H987" s="9" t="s">
        <v>37</v>
      </c>
      <c r="I987" s="9">
        <v>1</v>
      </c>
      <c r="J987" s="9">
        <v>312</v>
      </c>
      <c r="K987" s="9">
        <f t="shared" si="74"/>
        <v>1872</v>
      </c>
      <c r="L987" s="9">
        <f t="shared" si="75"/>
        <v>1854</v>
      </c>
      <c r="M987" s="48">
        <v>0.99038461538461542</v>
      </c>
      <c r="N987" s="9">
        <v>0</v>
      </c>
      <c r="O987" s="9">
        <v>312</v>
      </c>
      <c r="P987" s="9"/>
      <c r="Q987" s="9">
        <v>312</v>
      </c>
      <c r="R987" s="9"/>
      <c r="S987" s="9"/>
      <c r="T987" s="9"/>
      <c r="U987" s="55"/>
      <c r="V987" s="131">
        <f t="shared" si="76"/>
        <v>0.99038461538461542</v>
      </c>
      <c r="W987" s="125">
        <v>0.9909</v>
      </c>
      <c r="X987" s="14">
        <v>0.99890000000000001</v>
      </c>
      <c r="Y987" s="9">
        <v>310</v>
      </c>
      <c r="Z987" s="9">
        <v>309</v>
      </c>
      <c r="AA987" s="9">
        <v>311</v>
      </c>
      <c r="AB987" s="9">
        <v>309</v>
      </c>
      <c r="AC987" s="9">
        <v>306</v>
      </c>
      <c r="AD987" s="9">
        <v>309</v>
      </c>
      <c r="AE987" s="9" t="s">
        <v>550</v>
      </c>
      <c r="AF987" s="26"/>
      <c r="AG987" s="56">
        <v>28.548300000000001</v>
      </c>
      <c r="AH987" s="9">
        <v>-81.504000000000005</v>
      </c>
      <c r="AI987" s="88"/>
      <c r="AJ987" s="88"/>
      <c r="AK987" s="88"/>
      <c r="AL987" s="88"/>
      <c r="AM987" s="88"/>
      <c r="AN987" s="88"/>
      <c r="AO987" s="88"/>
      <c r="AP987" s="88"/>
      <c r="AQ987" s="88"/>
      <c r="AR987" s="88"/>
      <c r="AS987" s="88"/>
      <c r="AT987" s="88"/>
      <c r="AU987" s="88"/>
      <c r="AV987" s="88"/>
      <c r="AW987" s="88"/>
      <c r="AX987" s="88"/>
      <c r="AY987" s="88"/>
      <c r="AZ987" s="88"/>
      <c r="BA987" s="88"/>
      <c r="BB987" s="88"/>
      <c r="BC987" s="88"/>
      <c r="BD987" s="88"/>
      <c r="BE987" s="88"/>
      <c r="BF987" s="88"/>
      <c r="BG987" s="88"/>
    </row>
    <row r="988" spans="1:59" x14ac:dyDescent="0.25">
      <c r="A988" s="25">
        <v>1012</v>
      </c>
      <c r="B988" s="9" t="s">
        <v>1645</v>
      </c>
      <c r="C988" s="9" t="s">
        <v>3230</v>
      </c>
      <c r="D988" s="9" t="s">
        <v>2282</v>
      </c>
      <c r="E988" s="9" t="s">
        <v>1803</v>
      </c>
      <c r="F988" s="14" t="s">
        <v>2679</v>
      </c>
      <c r="G988" s="9" t="s">
        <v>10</v>
      </c>
      <c r="H988" s="9" t="s">
        <v>37</v>
      </c>
      <c r="I988" s="9">
        <v>1</v>
      </c>
      <c r="J988" s="9">
        <v>264</v>
      </c>
      <c r="K988" s="9">
        <f t="shared" si="74"/>
        <v>1584</v>
      </c>
      <c r="L988" s="9">
        <f t="shared" si="75"/>
        <v>1552</v>
      </c>
      <c r="M988" s="48">
        <v>0.97979797979797978</v>
      </c>
      <c r="N988" s="9">
        <v>0</v>
      </c>
      <c r="O988" s="9">
        <v>264</v>
      </c>
      <c r="P988" s="9"/>
      <c r="Q988" s="9">
        <v>264</v>
      </c>
      <c r="R988" s="9"/>
      <c r="S988" s="9"/>
      <c r="T988" s="9"/>
      <c r="U988" s="55"/>
      <c r="V988" s="131">
        <f t="shared" si="76"/>
        <v>0.97979797979797978</v>
      </c>
      <c r="W988" s="125">
        <v>0.98550000000000004</v>
      </c>
      <c r="X988" s="14">
        <v>0.99309999999999998</v>
      </c>
      <c r="Y988" s="9">
        <v>260</v>
      </c>
      <c r="Z988" s="9">
        <v>259</v>
      </c>
      <c r="AA988" s="9">
        <v>259</v>
      </c>
      <c r="AB988" s="9">
        <v>263</v>
      </c>
      <c r="AC988" s="9">
        <v>259</v>
      </c>
      <c r="AD988" s="9">
        <v>252</v>
      </c>
      <c r="AE988" s="9" t="s">
        <v>550</v>
      </c>
      <c r="AF988" s="26"/>
      <c r="AG988" s="56">
        <v>28.543800000000001</v>
      </c>
      <c r="AH988" s="9">
        <v>-81.241</v>
      </c>
      <c r="AI988" s="88"/>
      <c r="AJ988" s="88"/>
      <c r="AK988" s="88"/>
      <c r="AL988" s="88"/>
      <c r="AM988" s="88"/>
      <c r="AN988" s="88"/>
      <c r="AO988" s="88"/>
      <c r="AP988" s="88"/>
      <c r="AQ988" s="88"/>
      <c r="AR988" s="88"/>
      <c r="AS988" s="88"/>
      <c r="AT988" s="88"/>
      <c r="AU988" s="88"/>
      <c r="AV988" s="88"/>
      <c r="AW988" s="88"/>
      <c r="AX988" s="88"/>
      <c r="AY988" s="88"/>
      <c r="AZ988" s="88"/>
      <c r="BA988" s="88"/>
      <c r="BB988" s="88"/>
      <c r="BC988" s="88"/>
      <c r="BD988" s="88"/>
      <c r="BE988" s="88"/>
      <c r="BF988" s="88"/>
      <c r="BG988" s="88"/>
    </row>
    <row r="989" spans="1:59" x14ac:dyDescent="0.25">
      <c r="A989" s="25">
        <v>938</v>
      </c>
      <c r="B989" s="9" t="s">
        <v>1645</v>
      </c>
      <c r="C989" s="9" t="s">
        <v>3230</v>
      </c>
      <c r="D989" s="9" t="s">
        <v>2282</v>
      </c>
      <c r="E989" s="9" t="s">
        <v>1804</v>
      </c>
      <c r="F989" s="14" t="s">
        <v>2954</v>
      </c>
      <c r="G989" s="9" t="s">
        <v>10</v>
      </c>
      <c r="H989" s="9" t="s">
        <v>37</v>
      </c>
      <c r="I989" s="9">
        <v>1</v>
      </c>
      <c r="J989" s="9">
        <v>264</v>
      </c>
      <c r="K989" s="9">
        <f t="shared" si="74"/>
        <v>1584</v>
      </c>
      <c r="L989" s="9">
        <f t="shared" si="75"/>
        <v>1551</v>
      </c>
      <c r="M989" s="48">
        <v>0.97916666666666663</v>
      </c>
      <c r="N989" s="9">
        <v>0</v>
      </c>
      <c r="O989" s="9">
        <v>264</v>
      </c>
      <c r="P989" s="9"/>
      <c r="Q989" s="9">
        <v>264</v>
      </c>
      <c r="R989" s="9"/>
      <c r="S989" s="9"/>
      <c r="T989" s="9">
        <v>25</v>
      </c>
      <c r="U989" s="55"/>
      <c r="V989" s="131">
        <f t="shared" si="76"/>
        <v>0.97916666666666663</v>
      </c>
      <c r="W989" s="125">
        <v>0.98419999999999996</v>
      </c>
      <c r="X989" s="14">
        <v>0.98860000000000003</v>
      </c>
      <c r="Y989" s="9">
        <v>260</v>
      </c>
      <c r="Z989" s="9">
        <v>262</v>
      </c>
      <c r="AA989" s="9">
        <v>257</v>
      </c>
      <c r="AB989" s="9">
        <v>255</v>
      </c>
      <c r="AC989" s="9">
        <v>261</v>
      </c>
      <c r="AD989" s="9">
        <v>256</v>
      </c>
      <c r="AE989" s="9" t="s">
        <v>550</v>
      </c>
      <c r="AF989" s="26"/>
      <c r="AG989" s="56">
        <v>28.543800000000001</v>
      </c>
      <c r="AH989" s="9">
        <v>-81.241</v>
      </c>
      <c r="AI989" s="88"/>
      <c r="AJ989" s="88"/>
      <c r="AK989" s="88"/>
      <c r="AL989" s="88"/>
      <c r="AM989" s="88"/>
      <c r="AN989" s="88"/>
      <c r="AO989" s="88"/>
      <c r="AP989" s="88"/>
      <c r="AQ989" s="88"/>
      <c r="AR989" s="88"/>
      <c r="AS989" s="88"/>
      <c r="AT989" s="88"/>
      <c r="AU989" s="88"/>
      <c r="AV989" s="88"/>
      <c r="AW989" s="88"/>
      <c r="AX989" s="88"/>
      <c r="AY989" s="88"/>
      <c r="AZ989" s="88"/>
      <c r="BA989" s="88"/>
      <c r="BB989" s="88"/>
      <c r="BC989" s="88"/>
      <c r="BD989" s="88"/>
      <c r="BE989" s="88"/>
      <c r="BF989" s="88"/>
      <c r="BG989" s="88"/>
    </row>
    <row r="990" spans="1:59" x14ac:dyDescent="0.25">
      <c r="A990" s="25">
        <v>943</v>
      </c>
      <c r="B990" s="9" t="s">
        <v>1645</v>
      </c>
      <c r="C990" s="9" t="s">
        <v>3230</v>
      </c>
      <c r="D990" s="9" t="s">
        <v>2282</v>
      </c>
      <c r="E990" s="9" t="s">
        <v>1806</v>
      </c>
      <c r="F990" s="14" t="s">
        <v>2811</v>
      </c>
      <c r="G990" s="9" t="s">
        <v>10</v>
      </c>
      <c r="H990" s="9" t="s">
        <v>37</v>
      </c>
      <c r="I990" s="9">
        <v>1</v>
      </c>
      <c r="J990" s="9">
        <v>288</v>
      </c>
      <c r="K990" s="9">
        <f t="shared" si="74"/>
        <v>1728</v>
      </c>
      <c r="L990" s="9">
        <f t="shared" si="75"/>
        <v>1715</v>
      </c>
      <c r="M990" s="48">
        <v>0.99247685185185186</v>
      </c>
      <c r="N990" s="9">
        <v>0</v>
      </c>
      <c r="O990" s="9">
        <v>288</v>
      </c>
      <c r="P990" s="9"/>
      <c r="Q990" s="9">
        <v>288</v>
      </c>
      <c r="R990" s="9"/>
      <c r="S990" s="9"/>
      <c r="T990" s="9"/>
      <c r="U990" s="55"/>
      <c r="V990" s="131">
        <f t="shared" si="76"/>
        <v>0.99247685185185186</v>
      </c>
      <c r="W990" s="125">
        <v>0.9919</v>
      </c>
      <c r="X990" s="14">
        <v>0.98319999999999996</v>
      </c>
      <c r="Y990" s="9">
        <v>286</v>
      </c>
      <c r="Z990" s="9">
        <v>286</v>
      </c>
      <c r="AA990" s="9">
        <v>287</v>
      </c>
      <c r="AB990" s="9">
        <v>288</v>
      </c>
      <c r="AC990" s="9">
        <v>283</v>
      </c>
      <c r="AD990" s="9">
        <v>285</v>
      </c>
      <c r="AE990" s="9" t="s">
        <v>206</v>
      </c>
      <c r="AF990" s="26"/>
      <c r="AG990" s="56">
        <v>28.5503</v>
      </c>
      <c r="AH990" s="9">
        <v>-81.604200000000006</v>
      </c>
      <c r="AI990" s="88"/>
      <c r="AJ990" s="88"/>
      <c r="AK990" s="88"/>
      <c r="AL990" s="88"/>
      <c r="AM990" s="88"/>
      <c r="AN990" s="88"/>
      <c r="AO990" s="88"/>
      <c r="AP990" s="88"/>
      <c r="AQ990" s="88"/>
      <c r="AR990" s="88"/>
      <c r="AS990" s="88"/>
      <c r="AT990" s="88"/>
      <c r="AU990" s="88"/>
      <c r="AV990" s="88"/>
      <c r="AW990" s="88"/>
      <c r="AX990" s="88"/>
      <c r="AY990" s="88"/>
      <c r="AZ990" s="88"/>
      <c r="BA990" s="88"/>
      <c r="BB990" s="88"/>
      <c r="BC990" s="88"/>
      <c r="BD990" s="88"/>
      <c r="BE990" s="88"/>
      <c r="BF990" s="88"/>
      <c r="BG990" s="88"/>
    </row>
    <row r="991" spans="1:59" x14ac:dyDescent="0.25">
      <c r="A991" s="25">
        <v>944</v>
      </c>
      <c r="B991" s="9" t="s">
        <v>1645</v>
      </c>
      <c r="C991" s="9" t="s">
        <v>3230</v>
      </c>
      <c r="D991" s="9" t="s">
        <v>2282</v>
      </c>
      <c r="E991" s="9" t="s">
        <v>1807</v>
      </c>
      <c r="F991" s="14" t="s">
        <v>2890</v>
      </c>
      <c r="G991" s="9" t="s">
        <v>10</v>
      </c>
      <c r="H991" s="9" t="s">
        <v>37</v>
      </c>
      <c r="I991" s="9">
        <v>1</v>
      </c>
      <c r="J991" s="9">
        <v>234</v>
      </c>
      <c r="K991" s="9">
        <f t="shared" si="74"/>
        <v>1404</v>
      </c>
      <c r="L991" s="9">
        <f t="shared" si="75"/>
        <v>1394</v>
      </c>
      <c r="M991" s="48">
        <v>0.99287749287749283</v>
      </c>
      <c r="N991" s="9">
        <v>0</v>
      </c>
      <c r="O991" s="9">
        <v>234</v>
      </c>
      <c r="P991" s="9"/>
      <c r="Q991" s="9">
        <v>234</v>
      </c>
      <c r="R991" s="9"/>
      <c r="S991" s="9"/>
      <c r="T991" s="9"/>
      <c r="U991" s="55"/>
      <c r="V991" s="131">
        <f t="shared" si="76"/>
        <v>0.99287749287749283</v>
      </c>
      <c r="W991" s="125">
        <v>0.99360000000000004</v>
      </c>
      <c r="X991" s="14">
        <v>1</v>
      </c>
      <c r="Y991" s="9">
        <v>234</v>
      </c>
      <c r="Z991" s="9">
        <v>233</v>
      </c>
      <c r="AA991" s="9">
        <v>230</v>
      </c>
      <c r="AB991" s="9">
        <v>233</v>
      </c>
      <c r="AC991" s="9">
        <v>232</v>
      </c>
      <c r="AD991" s="9">
        <v>232</v>
      </c>
      <c r="AE991" s="9" t="s">
        <v>550</v>
      </c>
      <c r="AF991" s="26"/>
      <c r="AG991" s="56">
        <v>28.489799999999999</v>
      </c>
      <c r="AH991" s="9">
        <v>-81.462800000000001</v>
      </c>
      <c r="AI991" s="88"/>
      <c r="AJ991" s="88"/>
      <c r="AK991" s="88"/>
      <c r="AL991" s="88"/>
      <c r="AM991" s="88"/>
      <c r="AN991" s="88"/>
      <c r="AO991" s="88"/>
      <c r="AP991" s="88"/>
      <c r="AQ991" s="88"/>
      <c r="AR991" s="88"/>
      <c r="AS991" s="88"/>
      <c r="AT991" s="88"/>
      <c r="AU991" s="88"/>
      <c r="AV991" s="88"/>
      <c r="AW991" s="88"/>
      <c r="AX991" s="88"/>
      <c r="AY991" s="88"/>
      <c r="AZ991" s="88"/>
      <c r="BA991" s="88"/>
      <c r="BB991" s="88"/>
      <c r="BC991" s="88"/>
      <c r="BD991" s="88"/>
      <c r="BE991" s="88"/>
      <c r="BF991" s="88"/>
      <c r="BG991" s="88"/>
    </row>
    <row r="992" spans="1:59" x14ac:dyDescent="0.25">
      <c r="A992" s="25">
        <v>970</v>
      </c>
      <c r="B992" s="9" t="s">
        <v>1645</v>
      </c>
      <c r="C992" s="9" t="s">
        <v>3230</v>
      </c>
      <c r="D992" s="9" t="s">
        <v>2282</v>
      </c>
      <c r="E992" s="9" t="s">
        <v>1809</v>
      </c>
      <c r="F992" s="14" t="s">
        <v>2890</v>
      </c>
      <c r="G992" s="9" t="s">
        <v>10</v>
      </c>
      <c r="H992" s="9" t="s">
        <v>37</v>
      </c>
      <c r="I992" s="9">
        <v>1</v>
      </c>
      <c r="J992" s="9">
        <v>384</v>
      </c>
      <c r="K992" s="9">
        <f t="shared" si="74"/>
        <v>2304</v>
      </c>
      <c r="L992" s="9">
        <f t="shared" si="75"/>
        <v>2198</v>
      </c>
      <c r="M992" s="48">
        <v>0.95399305555555558</v>
      </c>
      <c r="N992" s="9">
        <v>0</v>
      </c>
      <c r="O992" s="9">
        <v>384</v>
      </c>
      <c r="P992" s="9"/>
      <c r="Q992" s="9">
        <v>384</v>
      </c>
      <c r="R992" s="9"/>
      <c r="S992" s="9"/>
      <c r="T992" s="9"/>
      <c r="U992" s="55"/>
      <c r="V992" s="131">
        <f t="shared" si="76"/>
        <v>0.95399305555555558</v>
      </c>
      <c r="W992" s="125">
        <v>0.96220000000000006</v>
      </c>
      <c r="X992" s="14">
        <v>0.96479999999999999</v>
      </c>
      <c r="Y992" s="9">
        <v>364</v>
      </c>
      <c r="Z992" s="9">
        <v>368</v>
      </c>
      <c r="AA992" s="9">
        <v>372</v>
      </c>
      <c r="AB992" s="9">
        <v>366</v>
      </c>
      <c r="AC992" s="9">
        <v>363</v>
      </c>
      <c r="AD992" s="9">
        <v>365</v>
      </c>
      <c r="AE992" s="9" t="s">
        <v>427</v>
      </c>
      <c r="AF992" s="26"/>
      <c r="AG992" s="56">
        <v>28.5105</v>
      </c>
      <c r="AH992" s="9">
        <v>-81.456000000000003</v>
      </c>
      <c r="AI992" s="88"/>
      <c r="AJ992" s="88"/>
      <c r="AK992" s="88"/>
      <c r="AL992" s="88"/>
      <c r="AM992" s="88"/>
      <c r="AN992" s="88"/>
      <c r="AO992" s="88"/>
      <c r="AP992" s="88"/>
      <c r="AQ992" s="88"/>
      <c r="AR992" s="88"/>
      <c r="AS992" s="88"/>
      <c r="AT992" s="88"/>
      <c r="AU992" s="88"/>
      <c r="AV992" s="88"/>
      <c r="AW992" s="88"/>
      <c r="AX992" s="88"/>
      <c r="AY992" s="88"/>
      <c r="AZ992" s="88"/>
      <c r="BA992" s="88"/>
      <c r="BB992" s="88"/>
      <c r="BC992" s="88"/>
      <c r="BD992" s="88"/>
      <c r="BE992" s="88"/>
      <c r="BF992" s="88"/>
      <c r="BG992" s="88"/>
    </row>
    <row r="993" spans="1:59" x14ac:dyDescent="0.25">
      <c r="A993" s="25">
        <v>971</v>
      </c>
      <c r="B993" s="9" t="s">
        <v>1645</v>
      </c>
      <c r="C993" s="9" t="s">
        <v>3230</v>
      </c>
      <c r="D993" s="9" t="s">
        <v>2282</v>
      </c>
      <c r="E993" s="9" t="s">
        <v>1810</v>
      </c>
      <c r="F993" s="14" t="s">
        <v>2692</v>
      </c>
      <c r="G993" s="9" t="s">
        <v>10</v>
      </c>
      <c r="H993" s="9" t="s">
        <v>37</v>
      </c>
      <c r="I993" s="9">
        <v>1</v>
      </c>
      <c r="J993" s="9">
        <v>428</v>
      </c>
      <c r="K993" s="9">
        <f t="shared" si="74"/>
        <v>2568</v>
      </c>
      <c r="L993" s="9">
        <f t="shared" si="75"/>
        <v>2535</v>
      </c>
      <c r="M993" s="48">
        <v>0.98714953271028039</v>
      </c>
      <c r="N993" s="9">
        <v>0</v>
      </c>
      <c r="O993" s="9">
        <v>428</v>
      </c>
      <c r="P993" s="9"/>
      <c r="Q993" s="9">
        <v>428</v>
      </c>
      <c r="R993" s="9"/>
      <c r="S993" s="9"/>
      <c r="T993" s="9">
        <v>33</v>
      </c>
      <c r="U993" s="55"/>
      <c r="V993" s="131">
        <f t="shared" si="76"/>
        <v>0.98714953271028039</v>
      </c>
      <c r="W993" s="125">
        <v>0.96609999999999996</v>
      </c>
      <c r="X993" s="14">
        <v>0.99729999999999996</v>
      </c>
      <c r="Y993" s="9">
        <v>420</v>
      </c>
      <c r="Z993" s="9">
        <v>428</v>
      </c>
      <c r="AA993" s="9">
        <v>423</v>
      </c>
      <c r="AB993" s="9">
        <v>423</v>
      </c>
      <c r="AC993" s="9">
        <v>421</v>
      </c>
      <c r="AD993" s="9">
        <v>420</v>
      </c>
      <c r="AE993" s="9" t="s">
        <v>550</v>
      </c>
      <c r="AF993" s="26"/>
      <c r="AG993" s="56">
        <v>28.671099999999999</v>
      </c>
      <c r="AH993" s="9">
        <v>-81.4726</v>
      </c>
      <c r="AI993" s="88"/>
      <c r="AJ993" s="88"/>
      <c r="AK993" s="88"/>
      <c r="AL993" s="88"/>
      <c r="AM993" s="88"/>
      <c r="AN993" s="88"/>
      <c r="AO993" s="88"/>
      <c r="AP993" s="88"/>
      <c r="AQ993" s="88"/>
      <c r="AR993" s="88"/>
      <c r="AS993" s="88"/>
      <c r="AT993" s="88"/>
      <c r="AU993" s="88"/>
      <c r="AV993" s="88"/>
      <c r="AW993" s="88"/>
      <c r="AX993" s="88"/>
      <c r="AY993" s="88"/>
      <c r="AZ993" s="88"/>
      <c r="BA993" s="88"/>
      <c r="BB993" s="88"/>
      <c r="BC993" s="88"/>
      <c r="BD993" s="88"/>
      <c r="BE993" s="88"/>
      <c r="BF993" s="88"/>
      <c r="BG993" s="88"/>
    </row>
    <row r="994" spans="1:59" x14ac:dyDescent="0.25">
      <c r="A994" s="25">
        <v>998</v>
      </c>
      <c r="B994" s="9" t="s">
        <v>1645</v>
      </c>
      <c r="C994" s="9" t="s">
        <v>3230</v>
      </c>
      <c r="D994" s="9" t="s">
        <v>2282</v>
      </c>
      <c r="E994" s="9" t="s">
        <v>1812</v>
      </c>
      <c r="F994" s="14" t="s">
        <v>2804</v>
      </c>
      <c r="G994" s="9" t="s">
        <v>10</v>
      </c>
      <c r="H994" s="9" t="s">
        <v>37</v>
      </c>
      <c r="I994" s="9">
        <v>1</v>
      </c>
      <c r="J994" s="9">
        <v>450</v>
      </c>
      <c r="K994" s="9">
        <f t="shared" si="74"/>
        <v>2700</v>
      </c>
      <c r="L994" s="9">
        <f t="shared" si="75"/>
        <v>2665</v>
      </c>
      <c r="M994" s="48">
        <v>0.98703703703703705</v>
      </c>
      <c r="N994" s="9">
        <v>0</v>
      </c>
      <c r="O994" s="9">
        <v>450</v>
      </c>
      <c r="P994" s="9"/>
      <c r="Q994" s="9">
        <v>450</v>
      </c>
      <c r="R994" s="9"/>
      <c r="S994" s="9"/>
      <c r="T994" s="9"/>
      <c r="U994" s="55"/>
      <c r="V994" s="131">
        <f t="shared" si="76"/>
        <v>0.98703703703703705</v>
      </c>
      <c r="W994" s="125">
        <v>0.93520000000000003</v>
      </c>
      <c r="X994" s="14">
        <v>0.99480000000000002</v>
      </c>
      <c r="Y994" s="9">
        <v>447</v>
      </c>
      <c r="Z994" s="9">
        <v>438</v>
      </c>
      <c r="AA994" s="9">
        <v>445</v>
      </c>
      <c r="AB994" s="9">
        <v>449</v>
      </c>
      <c r="AC994" s="9">
        <v>440</v>
      </c>
      <c r="AD994" s="9">
        <v>446</v>
      </c>
      <c r="AE994" s="9" t="s">
        <v>550</v>
      </c>
      <c r="AF994" s="26"/>
      <c r="AG994" s="56">
        <v>28.557500000000001</v>
      </c>
      <c r="AH994" s="9">
        <v>-81.485100000000003</v>
      </c>
      <c r="AI994" s="88"/>
      <c r="AJ994" s="88"/>
      <c r="AK994" s="88"/>
      <c r="AL994" s="88"/>
      <c r="AM994" s="88"/>
      <c r="AN994" s="88"/>
      <c r="AO994" s="88"/>
      <c r="AP994" s="88"/>
      <c r="AQ994" s="88"/>
      <c r="AR994" s="88"/>
      <c r="AS994" s="88"/>
      <c r="AT994" s="88"/>
      <c r="AU994" s="88"/>
      <c r="AV994" s="88"/>
      <c r="AW994" s="88"/>
      <c r="AX994" s="88"/>
      <c r="AY994" s="88"/>
      <c r="AZ994" s="88"/>
      <c r="BA994" s="88"/>
      <c r="BB994" s="88"/>
      <c r="BC994" s="88"/>
      <c r="BD994" s="88"/>
      <c r="BE994" s="88"/>
      <c r="BF994" s="88"/>
      <c r="BG994" s="88"/>
    </row>
    <row r="995" spans="1:59" x14ac:dyDescent="0.25">
      <c r="A995" s="25">
        <v>1002</v>
      </c>
      <c r="B995" s="9" t="s">
        <v>1645</v>
      </c>
      <c r="C995" s="9" t="s">
        <v>3230</v>
      </c>
      <c r="D995" s="9" t="s">
        <v>2282</v>
      </c>
      <c r="E995" s="9" t="s">
        <v>1814</v>
      </c>
      <c r="F995" s="14" t="s">
        <v>2955</v>
      </c>
      <c r="G995" s="9" t="s">
        <v>10</v>
      </c>
      <c r="H995" s="9" t="s">
        <v>37</v>
      </c>
      <c r="I995" s="9">
        <v>1</v>
      </c>
      <c r="J995" s="9">
        <v>254</v>
      </c>
      <c r="K995" s="9">
        <f t="shared" si="74"/>
        <v>1270</v>
      </c>
      <c r="L995" s="9">
        <f t="shared" si="75"/>
        <v>1266</v>
      </c>
      <c r="M995" s="48">
        <v>0.99685039370078743</v>
      </c>
      <c r="N995" s="9">
        <v>0</v>
      </c>
      <c r="O995" s="9">
        <v>254</v>
      </c>
      <c r="P995" s="9"/>
      <c r="Q995" s="9">
        <v>254</v>
      </c>
      <c r="R995" s="9"/>
      <c r="S995" s="9"/>
      <c r="T995" s="9"/>
      <c r="U995" s="55"/>
      <c r="V995" s="131">
        <f t="shared" si="76"/>
        <v>0.99685039370078743</v>
      </c>
      <c r="W995" s="125">
        <v>0.98880000000000001</v>
      </c>
      <c r="X995" s="14">
        <v>0.99670000000000003</v>
      </c>
      <c r="Y995" s="9"/>
      <c r="Z995" s="9">
        <v>251</v>
      </c>
      <c r="AA995" s="9">
        <v>254</v>
      </c>
      <c r="AB995" s="9">
        <v>253</v>
      </c>
      <c r="AC995" s="9">
        <v>254</v>
      </c>
      <c r="AD995" s="9">
        <v>254</v>
      </c>
      <c r="AE995" s="9" t="s">
        <v>550</v>
      </c>
      <c r="AF995" s="26"/>
      <c r="AG995" s="56">
        <v>28.5549</v>
      </c>
      <c r="AH995" s="9">
        <v>-81.489000000000004</v>
      </c>
      <c r="AI995" s="88"/>
      <c r="AJ995" s="88"/>
      <c r="AK995" s="88"/>
      <c r="AL995" s="88"/>
      <c r="AM995" s="88"/>
      <c r="AN995" s="88"/>
      <c r="AO995" s="88"/>
      <c r="AP995" s="88"/>
      <c r="AQ995" s="88"/>
      <c r="AR995" s="88"/>
      <c r="AS995" s="88"/>
      <c r="AT995" s="88"/>
      <c r="AU995" s="88"/>
      <c r="AV995" s="88"/>
      <c r="AW995" s="88"/>
      <c r="AX995" s="88"/>
      <c r="AY995" s="88"/>
      <c r="AZ995" s="88"/>
      <c r="BA995" s="88"/>
      <c r="BB995" s="88"/>
      <c r="BC995" s="88"/>
      <c r="BD995" s="88"/>
      <c r="BE995" s="88"/>
      <c r="BF995" s="88"/>
      <c r="BG995" s="88"/>
    </row>
    <row r="996" spans="1:59" x14ac:dyDescent="0.25">
      <c r="A996" s="25">
        <v>2899</v>
      </c>
      <c r="B996" s="9" t="s">
        <v>1645</v>
      </c>
      <c r="C996" s="9" t="s">
        <v>3233</v>
      </c>
      <c r="D996" s="9" t="s">
        <v>2283</v>
      </c>
      <c r="E996" s="9" t="s">
        <v>1703</v>
      </c>
      <c r="F996" s="14" t="s">
        <v>2701</v>
      </c>
      <c r="G996" s="9" t="s">
        <v>10</v>
      </c>
      <c r="H996" s="9" t="s">
        <v>42</v>
      </c>
      <c r="I996" s="9">
        <v>1</v>
      </c>
      <c r="J996" s="9">
        <v>70</v>
      </c>
      <c r="K996" s="9">
        <f t="shared" si="74"/>
        <v>70</v>
      </c>
      <c r="L996" s="9">
        <f t="shared" si="75"/>
        <v>70</v>
      </c>
      <c r="M996" s="48">
        <v>1</v>
      </c>
      <c r="N996" s="9"/>
      <c r="O996" s="9">
        <v>70</v>
      </c>
      <c r="P996" s="9"/>
      <c r="Q996" s="9">
        <v>70</v>
      </c>
      <c r="R996" s="9"/>
      <c r="S996" s="9"/>
      <c r="T996" s="9"/>
      <c r="U996" s="55"/>
      <c r="V996" s="131">
        <f t="shared" si="76"/>
        <v>1</v>
      </c>
      <c r="W996" s="125"/>
      <c r="X996" s="14"/>
      <c r="Y996" s="9">
        <v>70</v>
      </c>
      <c r="Z996" s="9"/>
      <c r="AA996" s="9"/>
      <c r="AB996" s="9"/>
      <c r="AC996" s="9"/>
      <c r="AD996" s="9"/>
      <c r="AE996" s="9"/>
      <c r="AF996" s="26"/>
      <c r="AG996" s="56"/>
      <c r="AH996" s="9"/>
      <c r="AI996" s="88"/>
      <c r="AJ996" s="88"/>
      <c r="AK996" s="88"/>
      <c r="AL996" s="88"/>
      <c r="AM996" s="88"/>
      <c r="AN996" s="88"/>
      <c r="AO996" s="88"/>
      <c r="AP996" s="88"/>
      <c r="AQ996" s="88"/>
      <c r="AR996" s="88"/>
      <c r="AS996" s="88"/>
      <c r="AT996" s="88"/>
      <c r="AU996" s="88"/>
      <c r="AV996" s="88"/>
      <c r="AW996" s="88"/>
      <c r="AX996" s="88"/>
      <c r="AY996" s="88"/>
      <c r="AZ996" s="88"/>
      <c r="BA996" s="88"/>
      <c r="BB996" s="88"/>
      <c r="BC996" s="88"/>
      <c r="BD996" s="88"/>
      <c r="BE996" s="88"/>
      <c r="BF996" s="88"/>
      <c r="BG996" s="88"/>
    </row>
    <row r="997" spans="1:59" x14ac:dyDescent="0.25">
      <c r="A997" s="25">
        <v>2803</v>
      </c>
      <c r="B997" s="9" t="s">
        <v>1645</v>
      </c>
      <c r="C997" s="9" t="s">
        <v>3233</v>
      </c>
      <c r="D997" s="9" t="s">
        <v>2283</v>
      </c>
      <c r="E997" s="9" t="s">
        <v>1726</v>
      </c>
      <c r="F997" s="14" t="s">
        <v>2717</v>
      </c>
      <c r="G997" s="9" t="s">
        <v>10</v>
      </c>
      <c r="H997" s="9" t="s">
        <v>42</v>
      </c>
      <c r="I997" s="9">
        <v>1</v>
      </c>
      <c r="J997" s="9">
        <v>156</v>
      </c>
      <c r="K997" s="9">
        <f t="shared" si="74"/>
        <v>0</v>
      </c>
      <c r="L997" s="9">
        <f t="shared" si="75"/>
        <v>0</v>
      </c>
      <c r="M997" s="42">
        <v>0</v>
      </c>
      <c r="N997" s="9">
        <v>0</v>
      </c>
      <c r="O997" s="9">
        <v>156</v>
      </c>
      <c r="P997" s="9"/>
      <c r="Q997" s="9">
        <v>156</v>
      </c>
      <c r="R997" s="9"/>
      <c r="S997" s="9"/>
      <c r="T997" s="9"/>
      <c r="U997" s="55"/>
      <c r="V997" s="131"/>
      <c r="W997" s="125"/>
      <c r="X997" s="14"/>
      <c r="Y997" s="9"/>
      <c r="Z997" s="9"/>
      <c r="AA997" s="9"/>
      <c r="AB997" s="9"/>
      <c r="AC997" s="9"/>
      <c r="AD997" s="9"/>
      <c r="AE997" s="9"/>
      <c r="AF997" s="26"/>
      <c r="AG997" s="56"/>
      <c r="AH997" s="9"/>
      <c r="AI997" s="88"/>
      <c r="AJ997" s="88"/>
      <c r="AK997" s="88"/>
      <c r="AL997" s="88"/>
      <c r="AM997" s="88"/>
      <c r="AN997" s="88"/>
      <c r="AO997" s="88"/>
      <c r="AP997" s="88"/>
      <c r="AQ997" s="88"/>
      <c r="AR997" s="88"/>
      <c r="AS997" s="88"/>
      <c r="AT997" s="88"/>
      <c r="AU997" s="88"/>
      <c r="AV997" s="88"/>
      <c r="AW997" s="88"/>
      <c r="AX997" s="88"/>
      <c r="AY997" s="88"/>
      <c r="AZ997" s="88"/>
      <c r="BA997" s="88"/>
      <c r="BB997" s="88"/>
      <c r="BC997" s="88"/>
      <c r="BD997" s="88"/>
      <c r="BE997" s="88"/>
      <c r="BF997" s="88"/>
      <c r="BG997" s="88"/>
    </row>
    <row r="998" spans="1:59" x14ac:dyDescent="0.25">
      <c r="A998" s="25">
        <v>2855</v>
      </c>
      <c r="B998" s="9" t="s">
        <v>1645</v>
      </c>
      <c r="C998" s="9" t="s">
        <v>3233</v>
      </c>
      <c r="D998" s="9" t="s">
        <v>2283</v>
      </c>
      <c r="E998" s="9" t="s">
        <v>1802</v>
      </c>
      <c r="F998" s="14" t="s">
        <v>2657</v>
      </c>
      <c r="G998" s="9" t="s">
        <v>10</v>
      </c>
      <c r="H998" s="9" t="s">
        <v>42</v>
      </c>
      <c r="I998" s="9">
        <v>1</v>
      </c>
      <c r="J998" s="9">
        <v>120</v>
      </c>
      <c r="K998" s="9">
        <f t="shared" si="74"/>
        <v>0</v>
      </c>
      <c r="L998" s="9">
        <f t="shared" si="75"/>
        <v>0</v>
      </c>
      <c r="M998" s="42">
        <v>0</v>
      </c>
      <c r="N998" s="9">
        <v>0</v>
      </c>
      <c r="O998" s="9">
        <v>120</v>
      </c>
      <c r="P998" s="9"/>
      <c r="Q998" s="9">
        <v>120</v>
      </c>
      <c r="R998" s="9"/>
      <c r="S998" s="9"/>
      <c r="T998" s="9">
        <v>6</v>
      </c>
      <c r="U998" s="55"/>
      <c r="V998" s="131"/>
      <c r="W998" s="125"/>
      <c r="X998" s="14"/>
      <c r="Y998" s="9"/>
      <c r="Z998" s="9"/>
      <c r="AA998" s="9"/>
      <c r="AB998" s="9"/>
      <c r="AC998" s="9"/>
      <c r="AD998" s="9"/>
      <c r="AE998" s="9"/>
      <c r="AF998" s="26"/>
      <c r="AG998" s="56">
        <v>28.677008000000001</v>
      </c>
      <c r="AH998" s="9">
        <v>-81.487324999999998</v>
      </c>
      <c r="AI998" s="88"/>
      <c r="AJ998" s="88"/>
      <c r="AK998" s="88"/>
      <c r="AL998" s="88"/>
      <c r="AM998" s="88"/>
      <c r="AN998" s="88"/>
      <c r="AO998" s="88"/>
      <c r="AP998" s="88"/>
      <c r="AQ998" s="88"/>
      <c r="AR998" s="88"/>
      <c r="AS998" s="88"/>
      <c r="AT998" s="88"/>
      <c r="AU998" s="88"/>
      <c r="AV998" s="88"/>
      <c r="AW998" s="88"/>
      <c r="AX998" s="88"/>
      <c r="AY998" s="88"/>
      <c r="AZ998" s="88"/>
      <c r="BA998" s="88"/>
      <c r="BB998" s="88"/>
      <c r="BC998" s="88"/>
      <c r="BD998" s="88"/>
      <c r="BE998" s="88"/>
      <c r="BF998" s="88"/>
      <c r="BG998" s="88"/>
    </row>
    <row r="999" spans="1:59" x14ac:dyDescent="0.25">
      <c r="A999" s="25">
        <v>2925</v>
      </c>
      <c r="B999" s="9" t="s">
        <v>1645</v>
      </c>
      <c r="C999" s="9" t="s">
        <v>3233</v>
      </c>
      <c r="D999" s="9" t="s">
        <v>2283</v>
      </c>
      <c r="E999" s="9" t="s">
        <v>1808</v>
      </c>
      <c r="F999" s="14" t="s">
        <v>2719</v>
      </c>
      <c r="G999" s="9" t="s">
        <v>10</v>
      </c>
      <c r="H999" s="9" t="s">
        <v>42</v>
      </c>
      <c r="I999" s="9">
        <v>1</v>
      </c>
      <c r="J999" s="9">
        <v>178</v>
      </c>
      <c r="K999" s="9">
        <f t="shared" si="74"/>
        <v>0</v>
      </c>
      <c r="L999" s="9">
        <f t="shared" si="75"/>
        <v>0</v>
      </c>
      <c r="M999" s="42">
        <v>0</v>
      </c>
      <c r="N999" s="9"/>
      <c r="O999" s="9">
        <v>178</v>
      </c>
      <c r="P999" s="9"/>
      <c r="Q999" s="9">
        <v>178</v>
      </c>
      <c r="R999" s="9"/>
      <c r="S999" s="9"/>
      <c r="T999" s="9"/>
      <c r="U999" s="55"/>
      <c r="V999" s="131"/>
      <c r="W999" s="125"/>
      <c r="X999" s="14"/>
      <c r="Y999" s="9"/>
      <c r="Z999" s="9"/>
      <c r="AA999" s="9"/>
      <c r="AB999" s="9"/>
      <c r="AC999" s="9"/>
      <c r="AD999" s="9"/>
      <c r="AE999" s="9"/>
      <c r="AF999" s="26"/>
      <c r="AG999" s="56"/>
      <c r="AH999" s="9"/>
      <c r="AI999" s="88"/>
      <c r="AJ999" s="88"/>
      <c r="AK999" s="88"/>
      <c r="AL999" s="88"/>
      <c r="AM999" s="88"/>
      <c r="AN999" s="88"/>
      <c r="AO999" s="88"/>
      <c r="AP999" s="88"/>
      <c r="AQ999" s="88"/>
      <c r="AR999" s="88"/>
      <c r="AS999" s="88"/>
      <c r="AT999" s="88"/>
      <c r="AU999" s="88"/>
      <c r="AV999" s="88"/>
      <c r="AW999" s="88"/>
      <c r="AX999" s="88"/>
      <c r="AY999" s="88"/>
      <c r="AZ999" s="88"/>
      <c r="BA999" s="88"/>
      <c r="BB999" s="88"/>
      <c r="BC999" s="88"/>
      <c r="BD999" s="88"/>
      <c r="BE999" s="88"/>
      <c r="BF999" s="88"/>
      <c r="BG999" s="88"/>
    </row>
    <row r="1000" spans="1:59" x14ac:dyDescent="0.25">
      <c r="A1000" s="25">
        <v>35</v>
      </c>
      <c r="B1000" s="9" t="s">
        <v>1645</v>
      </c>
      <c r="C1000" s="9" t="s">
        <v>3231</v>
      </c>
      <c r="D1000" s="9" t="s">
        <v>2284</v>
      </c>
      <c r="E1000" s="9" t="s">
        <v>1649</v>
      </c>
      <c r="F1000" s="14" t="s">
        <v>3039</v>
      </c>
      <c r="G1000" s="9" t="s">
        <v>99</v>
      </c>
      <c r="H1000" s="9" t="s">
        <v>37</v>
      </c>
      <c r="I1000" s="9">
        <v>1</v>
      </c>
      <c r="J1000" s="9">
        <v>12</v>
      </c>
      <c r="K1000" s="9">
        <f t="shared" si="74"/>
        <v>72</v>
      </c>
      <c r="L1000" s="9">
        <f t="shared" si="75"/>
        <v>72</v>
      </c>
      <c r="M1000" s="48">
        <v>1</v>
      </c>
      <c r="N1000" s="9">
        <v>9</v>
      </c>
      <c r="O1000" s="9">
        <v>12</v>
      </c>
      <c r="P1000" s="9"/>
      <c r="Q1000" s="9">
        <v>12</v>
      </c>
      <c r="R1000" s="9"/>
      <c r="S1000" s="9"/>
      <c r="T1000" s="9"/>
      <c r="U1000" s="55"/>
      <c r="V1000" s="131">
        <f t="shared" ref="V1000:V1019" si="77">(Y1000+Z1000+AA1000+AB1000+AC1000+AD1000)/(J1000*COUNTA(Y1000,Z1000,AA1000,AB1000,AC1000,AD1000))</f>
        <v>1</v>
      </c>
      <c r="W1000" s="125">
        <v>0.97219999999999995</v>
      </c>
      <c r="X1000" s="14">
        <v>0.93059999999999998</v>
      </c>
      <c r="Y1000" s="9">
        <v>12</v>
      </c>
      <c r="Z1000" s="9">
        <v>12</v>
      </c>
      <c r="AA1000" s="9">
        <v>12</v>
      </c>
      <c r="AB1000" s="9">
        <v>12</v>
      </c>
      <c r="AC1000" s="9">
        <v>12</v>
      </c>
      <c r="AD1000" s="9">
        <v>12</v>
      </c>
      <c r="AE1000" s="9" t="s">
        <v>1651</v>
      </c>
      <c r="AF1000" s="26"/>
      <c r="AG1000" s="56">
        <v>28.5366</v>
      </c>
      <c r="AH1000" s="9">
        <v>-81.367900000000006</v>
      </c>
      <c r="AI1000" s="88"/>
      <c r="AJ1000" s="88"/>
      <c r="AK1000" s="88"/>
      <c r="AL1000" s="88"/>
      <c r="AM1000" s="88"/>
      <c r="AN1000" s="88"/>
      <c r="AO1000" s="88"/>
      <c r="AP1000" s="88"/>
      <c r="AQ1000" s="88"/>
      <c r="AR1000" s="88"/>
      <c r="AS1000" s="88"/>
      <c r="AT1000" s="88"/>
      <c r="AU1000" s="88"/>
      <c r="AV1000" s="88"/>
      <c r="AW1000" s="88"/>
      <c r="AX1000" s="88"/>
      <c r="AY1000" s="88"/>
      <c r="AZ1000" s="88"/>
      <c r="BA1000" s="88"/>
      <c r="BB1000" s="88"/>
      <c r="BC1000" s="88"/>
      <c r="BD1000" s="88"/>
      <c r="BE1000" s="88"/>
      <c r="BF1000" s="88"/>
      <c r="BG1000" s="88"/>
    </row>
    <row r="1001" spans="1:59" x14ac:dyDescent="0.25">
      <c r="A1001" s="25">
        <v>49</v>
      </c>
      <c r="B1001" s="9" t="s">
        <v>1645</v>
      </c>
      <c r="C1001" s="9" t="s">
        <v>3231</v>
      </c>
      <c r="D1001" s="9" t="s">
        <v>2284</v>
      </c>
      <c r="E1001" s="9" t="s">
        <v>1652</v>
      </c>
      <c r="F1001" s="14" t="s">
        <v>2842</v>
      </c>
      <c r="G1001" s="9" t="s">
        <v>99</v>
      </c>
      <c r="H1001" s="9" t="s">
        <v>37</v>
      </c>
      <c r="I1001" s="9">
        <v>1</v>
      </c>
      <c r="J1001" s="9">
        <v>96</v>
      </c>
      <c r="K1001" s="9">
        <f t="shared" si="74"/>
        <v>576</v>
      </c>
      <c r="L1001" s="9">
        <f t="shared" si="75"/>
        <v>569</v>
      </c>
      <c r="M1001" s="48">
        <v>0.98784722222222221</v>
      </c>
      <c r="N1001" s="9">
        <v>57</v>
      </c>
      <c r="O1001" s="9">
        <v>39</v>
      </c>
      <c r="P1001" s="9"/>
      <c r="Q1001" s="9">
        <v>39</v>
      </c>
      <c r="R1001" s="9"/>
      <c r="S1001" s="9"/>
      <c r="T1001" s="9"/>
      <c r="U1001" s="55"/>
      <c r="V1001" s="131">
        <f t="shared" si="77"/>
        <v>0.98784722222222221</v>
      </c>
      <c r="W1001" s="125">
        <v>0.99480000000000002</v>
      </c>
      <c r="X1001" s="14">
        <v>0.98260000000000003</v>
      </c>
      <c r="Y1001" s="9">
        <v>96</v>
      </c>
      <c r="Z1001" s="9">
        <v>96</v>
      </c>
      <c r="AA1001" s="9">
        <v>96</v>
      </c>
      <c r="AB1001" s="9">
        <v>95</v>
      </c>
      <c r="AC1001" s="9">
        <v>96</v>
      </c>
      <c r="AD1001" s="9">
        <v>90</v>
      </c>
      <c r="AE1001" s="9" t="s">
        <v>1653</v>
      </c>
      <c r="AF1001" s="26"/>
      <c r="AG1001" s="56">
        <v>28.498899999999999</v>
      </c>
      <c r="AH1001" s="9">
        <v>-81.294499999999999</v>
      </c>
      <c r="AI1001" s="88"/>
      <c r="AJ1001" s="88"/>
      <c r="AK1001" s="88"/>
      <c r="AL1001" s="88"/>
      <c r="AM1001" s="88"/>
      <c r="AN1001" s="88"/>
      <c r="AO1001" s="88"/>
      <c r="AP1001" s="88"/>
      <c r="AQ1001" s="88"/>
      <c r="AR1001" s="88"/>
      <c r="AS1001" s="88"/>
      <c r="AT1001" s="88"/>
      <c r="AU1001" s="88"/>
      <c r="AV1001" s="88"/>
      <c r="AW1001" s="88"/>
      <c r="AX1001" s="88"/>
      <c r="AY1001" s="88"/>
      <c r="AZ1001" s="88"/>
      <c r="BA1001" s="88"/>
      <c r="BB1001" s="88"/>
      <c r="BC1001" s="88"/>
      <c r="BD1001" s="88"/>
      <c r="BE1001" s="88"/>
      <c r="BF1001" s="88"/>
      <c r="BG1001" s="88"/>
    </row>
    <row r="1002" spans="1:59" x14ac:dyDescent="0.25">
      <c r="A1002" s="25">
        <v>1313</v>
      </c>
      <c r="B1002" s="9" t="s">
        <v>1645</v>
      </c>
      <c r="C1002" s="9" t="s">
        <v>3231</v>
      </c>
      <c r="D1002" s="9" t="s">
        <v>2284</v>
      </c>
      <c r="E1002" s="9" t="s">
        <v>1659</v>
      </c>
      <c r="F1002" s="14" t="s">
        <v>2650</v>
      </c>
      <c r="G1002" s="9" t="s">
        <v>99</v>
      </c>
      <c r="H1002" s="9" t="s">
        <v>37</v>
      </c>
      <c r="I1002" s="9">
        <v>1</v>
      </c>
      <c r="J1002" s="9">
        <v>336</v>
      </c>
      <c r="K1002" s="9">
        <f t="shared" si="74"/>
        <v>2016</v>
      </c>
      <c r="L1002" s="9">
        <f t="shared" si="75"/>
        <v>1979</v>
      </c>
      <c r="M1002" s="48">
        <v>0.98164682539682535</v>
      </c>
      <c r="N1002" s="9">
        <v>84</v>
      </c>
      <c r="O1002" s="9">
        <v>252</v>
      </c>
      <c r="P1002" s="9"/>
      <c r="Q1002" s="9">
        <v>252</v>
      </c>
      <c r="R1002" s="9"/>
      <c r="S1002" s="9"/>
      <c r="T1002" s="9"/>
      <c r="U1002" s="55"/>
      <c r="V1002" s="131">
        <f t="shared" si="77"/>
        <v>0.98164682539682535</v>
      </c>
      <c r="W1002" s="125">
        <v>0.98209999999999997</v>
      </c>
      <c r="X1002" s="14">
        <v>0.98209999999999997</v>
      </c>
      <c r="Y1002" s="9">
        <v>326</v>
      </c>
      <c r="Z1002" s="9">
        <v>327</v>
      </c>
      <c r="AA1002" s="9">
        <v>332</v>
      </c>
      <c r="AB1002" s="9">
        <v>332</v>
      </c>
      <c r="AC1002" s="9">
        <v>331</v>
      </c>
      <c r="AD1002" s="9">
        <v>331</v>
      </c>
      <c r="AE1002" s="9" t="s">
        <v>50</v>
      </c>
      <c r="AF1002" s="26"/>
      <c r="AG1002" s="56">
        <v>28.473400000000002</v>
      </c>
      <c r="AH1002" s="9">
        <v>-81.329700000000003</v>
      </c>
      <c r="AI1002" s="88"/>
      <c r="AJ1002" s="88"/>
      <c r="AK1002" s="88"/>
      <c r="AL1002" s="88"/>
      <c r="AM1002" s="88"/>
      <c r="AN1002" s="88"/>
      <c r="AO1002" s="88"/>
      <c r="AP1002" s="88"/>
      <c r="AQ1002" s="88"/>
      <c r="AR1002" s="88"/>
      <c r="AS1002" s="88"/>
      <c r="AT1002" s="88"/>
      <c r="AU1002" s="88"/>
      <c r="AV1002" s="88"/>
      <c r="AW1002" s="88"/>
      <c r="AX1002" s="88"/>
      <c r="AY1002" s="88"/>
      <c r="AZ1002" s="88"/>
      <c r="BA1002" s="88"/>
      <c r="BB1002" s="88"/>
      <c r="BC1002" s="88"/>
      <c r="BD1002" s="88"/>
      <c r="BE1002" s="88"/>
      <c r="BF1002" s="88"/>
      <c r="BG1002" s="88"/>
    </row>
    <row r="1003" spans="1:59" x14ac:dyDescent="0.25">
      <c r="A1003" s="25">
        <v>1803</v>
      </c>
      <c r="B1003" s="9" t="s">
        <v>1645</v>
      </c>
      <c r="C1003" s="9" t="s">
        <v>3231</v>
      </c>
      <c r="D1003" s="9" t="s">
        <v>2284</v>
      </c>
      <c r="E1003" s="9" t="s">
        <v>1693</v>
      </c>
      <c r="F1003" s="14" t="s">
        <v>2647</v>
      </c>
      <c r="G1003" s="9" t="s">
        <v>99</v>
      </c>
      <c r="H1003" s="9" t="s">
        <v>37</v>
      </c>
      <c r="I1003" s="9">
        <v>1</v>
      </c>
      <c r="J1003" s="9">
        <v>162</v>
      </c>
      <c r="K1003" s="9">
        <f t="shared" si="74"/>
        <v>972</v>
      </c>
      <c r="L1003" s="9">
        <f t="shared" si="75"/>
        <v>951</v>
      </c>
      <c r="M1003" s="48">
        <v>0.97839506172839508</v>
      </c>
      <c r="N1003" s="9">
        <v>17</v>
      </c>
      <c r="O1003" s="9">
        <v>145</v>
      </c>
      <c r="P1003" s="9"/>
      <c r="Q1003" s="9">
        <v>145</v>
      </c>
      <c r="R1003" s="9"/>
      <c r="S1003" s="9"/>
      <c r="T1003" s="9"/>
      <c r="U1003" s="55"/>
      <c r="V1003" s="131">
        <f t="shared" si="77"/>
        <v>0.97839506172839508</v>
      </c>
      <c r="W1003" s="125">
        <v>0.98460000000000003</v>
      </c>
      <c r="X1003" s="14">
        <v>0.98870000000000002</v>
      </c>
      <c r="Y1003" s="9">
        <v>153</v>
      </c>
      <c r="Z1003" s="9">
        <v>159</v>
      </c>
      <c r="AA1003" s="9">
        <v>159</v>
      </c>
      <c r="AB1003" s="9">
        <v>159</v>
      </c>
      <c r="AC1003" s="9">
        <v>160</v>
      </c>
      <c r="AD1003" s="9">
        <v>161</v>
      </c>
      <c r="AE1003" s="9" t="s">
        <v>202</v>
      </c>
      <c r="AF1003" s="26"/>
      <c r="AG1003" s="56">
        <v>28.472200000000001</v>
      </c>
      <c r="AH1003" s="9">
        <v>-81.439599999999999</v>
      </c>
      <c r="AI1003" s="88"/>
      <c r="AJ1003" s="88"/>
      <c r="AK1003" s="88"/>
      <c r="AL1003" s="88"/>
      <c r="AM1003" s="88"/>
      <c r="AN1003" s="88"/>
      <c r="AO1003" s="88"/>
      <c r="AP1003" s="88"/>
      <c r="AQ1003" s="88"/>
      <c r="AR1003" s="88"/>
      <c r="AS1003" s="88"/>
      <c r="AT1003" s="88"/>
      <c r="AU1003" s="88"/>
      <c r="AV1003" s="88"/>
      <c r="AW1003" s="88"/>
      <c r="AX1003" s="88"/>
      <c r="AY1003" s="88"/>
      <c r="AZ1003" s="88"/>
      <c r="BA1003" s="88"/>
      <c r="BB1003" s="88"/>
      <c r="BC1003" s="88"/>
      <c r="BD1003" s="88"/>
      <c r="BE1003" s="88"/>
      <c r="BF1003" s="88"/>
      <c r="BG1003" s="88"/>
    </row>
    <row r="1004" spans="1:59" x14ac:dyDescent="0.25">
      <c r="A1004" s="25">
        <v>1941</v>
      </c>
      <c r="B1004" s="9" t="s">
        <v>1645</v>
      </c>
      <c r="C1004" s="9" t="s">
        <v>3231</v>
      </c>
      <c r="D1004" s="9" t="s">
        <v>2284</v>
      </c>
      <c r="E1004" s="9" t="s">
        <v>1695</v>
      </c>
      <c r="F1004" s="14" t="s">
        <v>2809</v>
      </c>
      <c r="G1004" s="9" t="s">
        <v>99</v>
      </c>
      <c r="H1004" s="9" t="s">
        <v>37</v>
      </c>
      <c r="I1004" s="9">
        <v>1</v>
      </c>
      <c r="J1004" s="9">
        <v>82</v>
      </c>
      <c r="K1004" s="9">
        <f t="shared" si="74"/>
        <v>492</v>
      </c>
      <c r="L1004" s="9">
        <f t="shared" si="75"/>
        <v>492</v>
      </c>
      <c r="M1004" s="48">
        <v>1</v>
      </c>
      <c r="N1004" s="9">
        <v>24</v>
      </c>
      <c r="O1004" s="9">
        <v>58</v>
      </c>
      <c r="P1004" s="9"/>
      <c r="Q1004" s="9">
        <v>58</v>
      </c>
      <c r="R1004" s="9"/>
      <c r="S1004" s="9"/>
      <c r="T1004" s="9"/>
      <c r="U1004" s="55"/>
      <c r="V1004" s="131">
        <f t="shared" si="77"/>
        <v>1</v>
      </c>
      <c r="W1004" s="125">
        <v>0.98780000000000001</v>
      </c>
      <c r="X1004" s="14">
        <v>0.98370000000000002</v>
      </c>
      <c r="Y1004" s="9">
        <v>82</v>
      </c>
      <c r="Z1004" s="9">
        <v>82</v>
      </c>
      <c r="AA1004" s="9">
        <v>82</v>
      </c>
      <c r="AB1004" s="9">
        <v>82</v>
      </c>
      <c r="AC1004" s="9">
        <v>82</v>
      </c>
      <c r="AD1004" s="9">
        <v>82</v>
      </c>
      <c r="AE1004" s="9" t="s">
        <v>202</v>
      </c>
      <c r="AF1004" s="26"/>
      <c r="AG1004" s="56">
        <v>28.472999999999999</v>
      </c>
      <c r="AH1004" s="9">
        <v>-81.442300000000003</v>
      </c>
      <c r="AI1004" s="88"/>
      <c r="AJ1004" s="88"/>
      <c r="AK1004" s="88"/>
      <c r="AL1004" s="88"/>
      <c r="AM1004" s="88"/>
      <c r="AN1004" s="88"/>
      <c r="AO1004" s="88"/>
      <c r="AP1004" s="88"/>
      <c r="AQ1004" s="88"/>
      <c r="AR1004" s="88"/>
      <c r="AS1004" s="88"/>
      <c r="AT1004" s="88"/>
      <c r="AU1004" s="88"/>
      <c r="AV1004" s="88"/>
      <c r="AW1004" s="88"/>
      <c r="AX1004" s="88"/>
      <c r="AY1004" s="88"/>
      <c r="AZ1004" s="88"/>
      <c r="BA1004" s="88"/>
      <c r="BB1004" s="88"/>
      <c r="BC1004" s="88"/>
      <c r="BD1004" s="88"/>
      <c r="BE1004" s="88"/>
      <c r="BF1004" s="88"/>
      <c r="BG1004" s="88"/>
    </row>
    <row r="1005" spans="1:59" x14ac:dyDescent="0.25">
      <c r="A1005" s="25">
        <v>1076</v>
      </c>
      <c r="B1005" s="9" t="s">
        <v>1645</v>
      </c>
      <c r="C1005" s="9" t="s">
        <v>3231</v>
      </c>
      <c r="D1005" s="9" t="s">
        <v>2284</v>
      </c>
      <c r="E1005" s="9" t="s">
        <v>1700</v>
      </c>
      <c r="F1005" s="14" t="s">
        <v>2783</v>
      </c>
      <c r="G1005" s="9" t="s">
        <v>99</v>
      </c>
      <c r="H1005" s="9" t="s">
        <v>37</v>
      </c>
      <c r="I1005" s="9">
        <v>1</v>
      </c>
      <c r="J1005" s="9">
        <v>192</v>
      </c>
      <c r="K1005" s="9">
        <f t="shared" si="74"/>
        <v>1152</v>
      </c>
      <c r="L1005" s="9">
        <f t="shared" si="75"/>
        <v>1132</v>
      </c>
      <c r="M1005" s="48">
        <v>0.98263888888888884</v>
      </c>
      <c r="N1005" s="9">
        <v>19</v>
      </c>
      <c r="O1005" s="9">
        <v>173</v>
      </c>
      <c r="P1005" s="9"/>
      <c r="Q1005" s="9">
        <v>173</v>
      </c>
      <c r="R1005" s="9"/>
      <c r="S1005" s="9"/>
      <c r="T1005" s="9"/>
      <c r="U1005" s="55"/>
      <c r="V1005" s="131">
        <f t="shared" si="77"/>
        <v>0.98263888888888884</v>
      </c>
      <c r="W1005" s="125">
        <v>0.98350000000000004</v>
      </c>
      <c r="X1005" s="14">
        <v>0.98780000000000001</v>
      </c>
      <c r="Y1005" s="9">
        <v>187</v>
      </c>
      <c r="Z1005" s="9">
        <v>190</v>
      </c>
      <c r="AA1005" s="9">
        <v>188</v>
      </c>
      <c r="AB1005" s="9">
        <v>190</v>
      </c>
      <c r="AC1005" s="9">
        <v>189</v>
      </c>
      <c r="AD1005" s="9">
        <v>188</v>
      </c>
      <c r="AE1005" s="9" t="s">
        <v>50</v>
      </c>
      <c r="AF1005" s="26"/>
      <c r="AG1005" s="56">
        <v>28.4757</v>
      </c>
      <c r="AH1005" s="9">
        <v>-81.442099999999996</v>
      </c>
      <c r="AI1005" s="88"/>
      <c r="AJ1005" s="88"/>
      <c r="AK1005" s="88"/>
      <c r="AL1005" s="88"/>
      <c r="AM1005" s="88"/>
      <c r="AN1005" s="88"/>
      <c r="AO1005" s="88"/>
      <c r="AP1005" s="88"/>
      <c r="AQ1005" s="88"/>
      <c r="AR1005" s="88"/>
      <c r="AS1005" s="88"/>
      <c r="AT1005" s="88"/>
      <c r="AU1005" s="88"/>
      <c r="AV1005" s="88"/>
      <c r="AW1005" s="88"/>
      <c r="AX1005" s="88"/>
      <c r="AY1005" s="88"/>
      <c r="AZ1005" s="88"/>
      <c r="BA1005" s="88"/>
      <c r="BB1005" s="88"/>
      <c r="BC1005" s="88"/>
      <c r="BD1005" s="88"/>
      <c r="BE1005" s="88"/>
      <c r="BF1005" s="88"/>
      <c r="BG1005" s="88"/>
    </row>
    <row r="1006" spans="1:59" x14ac:dyDescent="0.25">
      <c r="A1006" s="25">
        <v>300</v>
      </c>
      <c r="B1006" s="9" t="s">
        <v>1645</v>
      </c>
      <c r="C1006" s="9" t="s">
        <v>3231</v>
      </c>
      <c r="D1006" s="9" t="s">
        <v>2284</v>
      </c>
      <c r="E1006" s="9" t="s">
        <v>1704</v>
      </c>
      <c r="F1006" s="14" t="s">
        <v>2956</v>
      </c>
      <c r="G1006" s="9" t="s">
        <v>99</v>
      </c>
      <c r="H1006" s="9" t="s">
        <v>37</v>
      </c>
      <c r="I1006" s="9">
        <v>1</v>
      </c>
      <c r="J1006" s="9">
        <v>338</v>
      </c>
      <c r="K1006" s="9">
        <f t="shared" si="74"/>
        <v>2028</v>
      </c>
      <c r="L1006" s="9">
        <f t="shared" si="75"/>
        <v>1801</v>
      </c>
      <c r="M1006" s="48">
        <v>0.88806706114398426</v>
      </c>
      <c r="N1006" s="9">
        <v>268</v>
      </c>
      <c r="O1006" s="9">
        <v>70</v>
      </c>
      <c r="P1006" s="9"/>
      <c r="Q1006" s="9">
        <v>70</v>
      </c>
      <c r="R1006" s="9"/>
      <c r="S1006" s="9"/>
      <c r="T1006" s="9"/>
      <c r="U1006" s="55"/>
      <c r="V1006" s="131">
        <f t="shared" si="77"/>
        <v>0.88806706114398426</v>
      </c>
      <c r="W1006" s="125">
        <v>0.98819999999999997</v>
      </c>
      <c r="X1006" s="14">
        <v>0.97289999999999999</v>
      </c>
      <c r="Y1006" s="9">
        <v>307</v>
      </c>
      <c r="Z1006" s="9">
        <v>297</v>
      </c>
      <c r="AA1006" s="9">
        <v>295</v>
      </c>
      <c r="AB1006" s="9">
        <v>300</v>
      </c>
      <c r="AC1006" s="9">
        <v>302</v>
      </c>
      <c r="AD1006" s="9">
        <v>300</v>
      </c>
      <c r="AE1006" s="9" t="s">
        <v>1706</v>
      </c>
      <c r="AF1006" s="26"/>
      <c r="AG1006" s="56">
        <v>28.472899999999999</v>
      </c>
      <c r="AH1006" s="9">
        <v>-81.299700000000001</v>
      </c>
      <c r="AI1006" s="88"/>
      <c r="AJ1006" s="88"/>
      <c r="AK1006" s="88"/>
      <c r="AL1006" s="88"/>
      <c r="AM1006" s="88"/>
      <c r="AN1006" s="88"/>
      <c r="AO1006" s="88"/>
      <c r="AP1006" s="88"/>
      <c r="AQ1006" s="88"/>
      <c r="AR1006" s="88"/>
      <c r="AS1006" s="88"/>
      <c r="AT1006" s="88"/>
      <c r="AU1006" s="88"/>
      <c r="AV1006" s="88"/>
      <c r="AW1006" s="88"/>
      <c r="AX1006" s="88"/>
      <c r="AY1006" s="88"/>
      <c r="AZ1006" s="88"/>
      <c r="BA1006" s="88"/>
      <c r="BB1006" s="88"/>
      <c r="BC1006" s="88"/>
      <c r="BD1006" s="88"/>
      <c r="BE1006" s="88"/>
      <c r="BF1006" s="88"/>
      <c r="BG1006" s="88"/>
    </row>
    <row r="1007" spans="1:59" x14ac:dyDescent="0.25">
      <c r="A1007" s="25">
        <v>301</v>
      </c>
      <c r="B1007" s="9" t="s">
        <v>1645</v>
      </c>
      <c r="C1007" s="9" t="s">
        <v>3231</v>
      </c>
      <c r="D1007" s="9" t="s">
        <v>2284</v>
      </c>
      <c r="E1007" s="9" t="s">
        <v>1707</v>
      </c>
      <c r="F1007" s="14" t="s">
        <v>2956</v>
      </c>
      <c r="G1007" s="9" t="s">
        <v>99</v>
      </c>
      <c r="H1007" s="9" t="s">
        <v>37</v>
      </c>
      <c r="I1007" s="9">
        <v>1</v>
      </c>
      <c r="J1007" s="9">
        <v>364</v>
      </c>
      <c r="K1007" s="9">
        <f t="shared" si="74"/>
        <v>2184</v>
      </c>
      <c r="L1007" s="9">
        <f t="shared" si="75"/>
        <v>1958</v>
      </c>
      <c r="M1007" s="48">
        <v>0.89652014652014655</v>
      </c>
      <c r="N1007" s="9">
        <v>289</v>
      </c>
      <c r="O1007" s="9">
        <v>75</v>
      </c>
      <c r="P1007" s="9"/>
      <c r="Q1007" s="9">
        <v>75</v>
      </c>
      <c r="R1007" s="9"/>
      <c r="S1007" s="9"/>
      <c r="T1007" s="9"/>
      <c r="U1007" s="55"/>
      <c r="V1007" s="131">
        <f t="shared" si="77"/>
        <v>0.89652014652014655</v>
      </c>
      <c r="W1007" s="125">
        <v>0.98760000000000003</v>
      </c>
      <c r="X1007" s="14">
        <v>0.98309999999999997</v>
      </c>
      <c r="Y1007" s="9">
        <v>338</v>
      </c>
      <c r="Z1007" s="9">
        <v>332</v>
      </c>
      <c r="AA1007" s="9">
        <v>329</v>
      </c>
      <c r="AB1007" s="9">
        <v>316</v>
      </c>
      <c r="AC1007" s="9">
        <v>319</v>
      </c>
      <c r="AD1007" s="9">
        <v>324</v>
      </c>
      <c r="AE1007" s="9" t="s">
        <v>1706</v>
      </c>
      <c r="AF1007" s="26"/>
      <c r="AG1007" s="56">
        <v>28.6312</v>
      </c>
      <c r="AH1007" s="9">
        <v>-81.403099999999995</v>
      </c>
      <c r="AI1007" s="88"/>
      <c r="AJ1007" s="88"/>
      <c r="AK1007" s="88"/>
      <c r="AL1007" s="88"/>
      <c r="AM1007" s="88"/>
      <c r="AN1007" s="88"/>
      <c r="AO1007" s="88"/>
      <c r="AP1007" s="88"/>
      <c r="AQ1007" s="88"/>
      <c r="AR1007" s="88"/>
      <c r="AS1007" s="88"/>
      <c r="AT1007" s="88"/>
      <c r="AU1007" s="88"/>
      <c r="AV1007" s="88"/>
      <c r="AW1007" s="88"/>
      <c r="AX1007" s="88"/>
      <c r="AY1007" s="88"/>
      <c r="AZ1007" s="88"/>
      <c r="BA1007" s="88"/>
      <c r="BB1007" s="88"/>
      <c r="BC1007" s="88"/>
      <c r="BD1007" s="88"/>
      <c r="BE1007" s="88"/>
      <c r="BF1007" s="88"/>
      <c r="BG1007" s="88"/>
    </row>
    <row r="1008" spans="1:59" ht="12.6" customHeight="1" x14ac:dyDescent="0.25">
      <c r="A1008" s="25">
        <v>1080</v>
      </c>
      <c r="B1008" s="9" t="s">
        <v>1645</v>
      </c>
      <c r="C1008" s="9" t="s">
        <v>3231</v>
      </c>
      <c r="D1008" s="9" t="s">
        <v>2284</v>
      </c>
      <c r="E1008" s="9" t="s">
        <v>1709</v>
      </c>
      <c r="F1008" s="14" t="s">
        <v>3016</v>
      </c>
      <c r="G1008" s="9" t="s">
        <v>99</v>
      </c>
      <c r="H1008" s="9" t="s">
        <v>37</v>
      </c>
      <c r="I1008" s="9">
        <v>1</v>
      </c>
      <c r="J1008" s="9">
        <v>128</v>
      </c>
      <c r="K1008" s="9">
        <f t="shared" si="74"/>
        <v>768</v>
      </c>
      <c r="L1008" s="9">
        <f t="shared" si="75"/>
        <v>746</v>
      </c>
      <c r="M1008" s="48">
        <v>0.97135416666666663</v>
      </c>
      <c r="N1008" s="9">
        <v>25</v>
      </c>
      <c r="O1008" s="9">
        <v>103</v>
      </c>
      <c r="P1008" s="9"/>
      <c r="Q1008" s="9">
        <v>103</v>
      </c>
      <c r="R1008" s="9"/>
      <c r="S1008" s="9"/>
      <c r="T1008" s="9"/>
      <c r="U1008" s="55"/>
      <c r="V1008" s="131">
        <f t="shared" si="77"/>
        <v>0.97135416666666663</v>
      </c>
      <c r="W1008" s="125">
        <v>0.95179999999999998</v>
      </c>
      <c r="X1008" s="14">
        <v>0.85419999999999996</v>
      </c>
      <c r="Y1008" s="9">
        <v>124</v>
      </c>
      <c r="Z1008" s="9">
        <v>124</v>
      </c>
      <c r="AA1008" s="9">
        <v>125</v>
      </c>
      <c r="AB1008" s="9">
        <v>124</v>
      </c>
      <c r="AC1008" s="9">
        <v>124</v>
      </c>
      <c r="AD1008" s="9">
        <v>125</v>
      </c>
      <c r="AE1008" s="9" t="s">
        <v>1691</v>
      </c>
      <c r="AF1008" s="26"/>
      <c r="AG1008" s="56">
        <v>28.490200000000002</v>
      </c>
      <c r="AH1008" s="9">
        <v>-81.400999999999996</v>
      </c>
      <c r="AI1008" s="88"/>
      <c r="AJ1008" s="88"/>
      <c r="AK1008" s="88"/>
      <c r="AL1008" s="88"/>
      <c r="AM1008" s="88"/>
      <c r="AN1008" s="88"/>
      <c r="AO1008" s="88"/>
      <c r="AP1008" s="88"/>
      <c r="AQ1008" s="88"/>
      <c r="AR1008" s="88"/>
      <c r="AS1008" s="88"/>
      <c r="AT1008" s="88"/>
      <c r="AU1008" s="88"/>
      <c r="AV1008" s="88"/>
      <c r="AW1008" s="88"/>
      <c r="AX1008" s="88"/>
      <c r="AY1008" s="88"/>
      <c r="AZ1008" s="88"/>
      <c r="BA1008" s="88"/>
      <c r="BB1008" s="88"/>
      <c r="BC1008" s="88"/>
      <c r="BD1008" s="88"/>
      <c r="BE1008" s="88"/>
      <c r="BF1008" s="88"/>
      <c r="BG1008" s="88"/>
    </row>
    <row r="1009" spans="1:59" ht="12.6" customHeight="1" x14ac:dyDescent="0.25">
      <c r="A1009" s="25">
        <v>395</v>
      </c>
      <c r="B1009" s="9" t="s">
        <v>1645</v>
      </c>
      <c r="C1009" s="9" t="s">
        <v>3231</v>
      </c>
      <c r="D1009" s="9" t="s">
        <v>2284</v>
      </c>
      <c r="E1009" s="9" t="s">
        <v>1713</v>
      </c>
      <c r="F1009" s="14" t="s">
        <v>1714</v>
      </c>
      <c r="G1009" s="9" t="s">
        <v>99</v>
      </c>
      <c r="H1009" s="9" t="s">
        <v>37</v>
      </c>
      <c r="I1009" s="9">
        <v>1</v>
      </c>
      <c r="J1009" s="9">
        <v>16</v>
      </c>
      <c r="K1009" s="9">
        <f t="shared" si="74"/>
        <v>80</v>
      </c>
      <c r="L1009" s="9">
        <f t="shared" si="75"/>
        <v>73</v>
      </c>
      <c r="M1009" s="48">
        <v>0.91249999999999998</v>
      </c>
      <c r="N1009" s="9">
        <v>13</v>
      </c>
      <c r="O1009" s="9">
        <v>10</v>
      </c>
      <c r="P1009" s="9"/>
      <c r="Q1009" s="9">
        <v>10</v>
      </c>
      <c r="R1009" s="9"/>
      <c r="S1009" s="9"/>
      <c r="T1009" s="9"/>
      <c r="U1009" s="55"/>
      <c r="V1009" s="131">
        <f t="shared" si="77"/>
        <v>0.91249999999999998</v>
      </c>
      <c r="W1009" s="125">
        <v>0.92710000000000004</v>
      </c>
      <c r="X1009" s="14">
        <v>0.9375</v>
      </c>
      <c r="Y1009" s="9"/>
      <c r="Z1009" s="9">
        <v>15</v>
      </c>
      <c r="AA1009" s="9">
        <v>15</v>
      </c>
      <c r="AB1009" s="9">
        <v>15</v>
      </c>
      <c r="AC1009" s="9">
        <v>14</v>
      </c>
      <c r="AD1009" s="9">
        <v>14</v>
      </c>
      <c r="AE1009" s="9" t="s">
        <v>1715</v>
      </c>
      <c r="AF1009" s="26"/>
      <c r="AG1009" s="56">
        <v>28.539300000000001</v>
      </c>
      <c r="AH1009" s="9">
        <v>-81.385599999999997</v>
      </c>
      <c r="AI1009" s="88"/>
      <c r="AJ1009" s="88"/>
      <c r="AK1009" s="88"/>
      <c r="AL1009" s="88"/>
      <c r="AM1009" s="88"/>
      <c r="AN1009" s="88"/>
      <c r="AO1009" s="88"/>
      <c r="AP1009" s="88"/>
      <c r="AQ1009" s="88"/>
      <c r="AR1009" s="88"/>
      <c r="AS1009" s="88"/>
      <c r="AT1009" s="88"/>
      <c r="AU1009" s="88"/>
      <c r="AV1009" s="88"/>
      <c r="AW1009" s="88"/>
      <c r="AX1009" s="88"/>
      <c r="AY1009" s="88"/>
      <c r="AZ1009" s="88"/>
      <c r="BA1009" s="88"/>
      <c r="BB1009" s="88"/>
      <c r="BC1009" s="88"/>
      <c r="BD1009" s="88"/>
      <c r="BE1009" s="88"/>
      <c r="BF1009" s="88"/>
      <c r="BG1009" s="88"/>
    </row>
    <row r="1010" spans="1:59" x14ac:dyDescent="0.25">
      <c r="A1010" s="25">
        <v>1147</v>
      </c>
      <c r="B1010" s="9" t="s">
        <v>1645</v>
      </c>
      <c r="C1010" s="9" t="s">
        <v>3231</v>
      </c>
      <c r="D1010" s="9" t="s">
        <v>2284</v>
      </c>
      <c r="E1010" s="9" t="s">
        <v>1722</v>
      </c>
      <c r="F1010" s="14" t="s">
        <v>2750</v>
      </c>
      <c r="G1010" s="9" t="s">
        <v>99</v>
      </c>
      <c r="H1010" s="9" t="s">
        <v>37</v>
      </c>
      <c r="I1010" s="9">
        <v>1</v>
      </c>
      <c r="J1010" s="9">
        <v>336</v>
      </c>
      <c r="K1010" s="9">
        <f t="shared" si="74"/>
        <v>2016</v>
      </c>
      <c r="L1010" s="9">
        <f t="shared" si="75"/>
        <v>1986</v>
      </c>
      <c r="M1010" s="48">
        <v>0.98511904761904767</v>
      </c>
      <c r="N1010" s="9">
        <v>84</v>
      </c>
      <c r="O1010" s="9">
        <v>252</v>
      </c>
      <c r="P1010" s="9"/>
      <c r="Q1010" s="9">
        <v>252</v>
      </c>
      <c r="R1010" s="9"/>
      <c r="S1010" s="9"/>
      <c r="T1010" s="9"/>
      <c r="U1010" s="55"/>
      <c r="V1010" s="131">
        <f t="shared" si="77"/>
        <v>0.98511904761904767</v>
      </c>
      <c r="W1010" s="125">
        <v>0.97019999999999995</v>
      </c>
      <c r="X1010" s="14">
        <v>0.98260000000000003</v>
      </c>
      <c r="Y1010" s="9">
        <v>329</v>
      </c>
      <c r="Z1010" s="9">
        <v>330</v>
      </c>
      <c r="AA1010" s="9">
        <v>332</v>
      </c>
      <c r="AB1010" s="9">
        <v>332</v>
      </c>
      <c r="AC1010" s="9">
        <v>331</v>
      </c>
      <c r="AD1010" s="9">
        <v>332</v>
      </c>
      <c r="AE1010" s="9" t="s">
        <v>50</v>
      </c>
      <c r="AF1010" s="26"/>
      <c r="AG1010" s="56">
        <v>28.477499999999999</v>
      </c>
      <c r="AH1010" s="9">
        <v>-81.442099999999996</v>
      </c>
      <c r="AI1010" s="88"/>
      <c r="AJ1010" s="88"/>
      <c r="AK1010" s="88"/>
      <c r="AL1010" s="88"/>
      <c r="AM1010" s="88"/>
      <c r="AN1010" s="88"/>
      <c r="AO1010" s="88"/>
      <c r="AP1010" s="88"/>
      <c r="AQ1010" s="88"/>
      <c r="AR1010" s="88"/>
      <c r="AS1010" s="88"/>
      <c r="AT1010" s="88"/>
      <c r="AU1010" s="88"/>
      <c r="AV1010" s="88"/>
      <c r="AW1010" s="88"/>
      <c r="AX1010" s="88"/>
      <c r="AY1010" s="88"/>
      <c r="AZ1010" s="88"/>
      <c r="BA1010" s="88"/>
      <c r="BB1010" s="88"/>
      <c r="BC1010" s="88"/>
      <c r="BD1010" s="88"/>
      <c r="BE1010" s="88"/>
      <c r="BF1010" s="88"/>
      <c r="BG1010" s="88"/>
    </row>
    <row r="1011" spans="1:59" x14ac:dyDescent="0.25">
      <c r="A1011" s="25">
        <v>2631</v>
      </c>
      <c r="B1011" s="9" t="s">
        <v>1645</v>
      </c>
      <c r="C1011" s="9" t="s">
        <v>3231</v>
      </c>
      <c r="D1011" s="9" t="s">
        <v>2284</v>
      </c>
      <c r="E1011" s="9" t="s">
        <v>1728</v>
      </c>
      <c r="F1011" s="14" t="s">
        <v>2644</v>
      </c>
      <c r="G1011" s="9" t="s">
        <v>99</v>
      </c>
      <c r="H1011" s="9" t="s">
        <v>37</v>
      </c>
      <c r="I1011" s="9">
        <v>1</v>
      </c>
      <c r="J1011" s="9">
        <v>104</v>
      </c>
      <c r="K1011" s="9">
        <f t="shared" si="74"/>
        <v>624</v>
      </c>
      <c r="L1011" s="9">
        <f t="shared" si="75"/>
        <v>598</v>
      </c>
      <c r="M1011" s="48">
        <v>0.95833333333333337</v>
      </c>
      <c r="N1011" s="9">
        <v>7</v>
      </c>
      <c r="O1011" s="9">
        <v>97</v>
      </c>
      <c r="P1011" s="9"/>
      <c r="Q1011" s="9">
        <v>104</v>
      </c>
      <c r="R1011" s="9"/>
      <c r="S1011" s="9"/>
      <c r="T1011" s="9">
        <v>6</v>
      </c>
      <c r="U1011" s="55"/>
      <c r="V1011" s="131">
        <f t="shared" si="77"/>
        <v>0.95833333333333337</v>
      </c>
      <c r="W1011" s="125">
        <v>0.99229999999999996</v>
      </c>
      <c r="X1011" s="14"/>
      <c r="Y1011" s="9">
        <v>101</v>
      </c>
      <c r="Z1011" s="9">
        <v>101</v>
      </c>
      <c r="AA1011" s="9">
        <v>100</v>
      </c>
      <c r="AB1011" s="9">
        <v>98</v>
      </c>
      <c r="AC1011" s="9">
        <v>98</v>
      </c>
      <c r="AD1011" s="9">
        <v>100</v>
      </c>
      <c r="AE1011" s="9" t="s">
        <v>180</v>
      </c>
      <c r="AF1011" s="26"/>
      <c r="AG1011" s="56">
        <v>28.551167</v>
      </c>
      <c r="AH1011" s="9">
        <v>-81.383360999999994</v>
      </c>
      <c r="AI1011" s="88"/>
      <c r="AJ1011" s="88"/>
      <c r="AK1011" s="88"/>
      <c r="AL1011" s="88"/>
      <c r="AM1011" s="88"/>
      <c r="AN1011" s="88"/>
      <c r="AO1011" s="88"/>
      <c r="AP1011" s="88"/>
      <c r="AQ1011" s="88"/>
      <c r="AR1011" s="88"/>
      <c r="AS1011" s="88"/>
      <c r="AT1011" s="88"/>
      <c r="AU1011" s="88"/>
      <c r="AV1011" s="88"/>
      <c r="AW1011" s="88"/>
      <c r="AX1011" s="88"/>
      <c r="AY1011" s="88"/>
      <c r="AZ1011" s="88"/>
      <c r="BA1011" s="88"/>
      <c r="BB1011" s="88"/>
      <c r="BC1011" s="88"/>
      <c r="BD1011" s="88"/>
      <c r="BE1011" s="88"/>
      <c r="BF1011" s="88"/>
      <c r="BG1011" s="88"/>
    </row>
    <row r="1012" spans="1:59" x14ac:dyDescent="0.25">
      <c r="A1012" s="25">
        <v>511</v>
      </c>
      <c r="B1012" s="9" t="s">
        <v>1645</v>
      </c>
      <c r="C1012" s="9" t="s">
        <v>3231</v>
      </c>
      <c r="D1012" s="9" t="s">
        <v>2284</v>
      </c>
      <c r="E1012" s="9" t="s">
        <v>1735</v>
      </c>
      <c r="F1012" s="14" t="s">
        <v>2762</v>
      </c>
      <c r="G1012" s="9" t="s">
        <v>99</v>
      </c>
      <c r="H1012" s="9" t="s">
        <v>37</v>
      </c>
      <c r="I1012" s="9">
        <v>1</v>
      </c>
      <c r="J1012" s="9">
        <v>248</v>
      </c>
      <c r="K1012" s="9">
        <f t="shared" si="74"/>
        <v>1488</v>
      </c>
      <c r="L1012" s="9">
        <f t="shared" si="75"/>
        <v>1462</v>
      </c>
      <c r="M1012" s="48">
        <v>0.98252688172043012</v>
      </c>
      <c r="N1012" s="9">
        <v>24</v>
      </c>
      <c r="O1012" s="9">
        <v>224</v>
      </c>
      <c r="P1012" s="9"/>
      <c r="Q1012" s="9">
        <v>224</v>
      </c>
      <c r="R1012" s="9"/>
      <c r="S1012" s="9"/>
      <c r="T1012" s="9"/>
      <c r="U1012" s="55"/>
      <c r="V1012" s="131">
        <f t="shared" si="77"/>
        <v>0.98252688172043012</v>
      </c>
      <c r="W1012" s="125">
        <v>0.98919999999999997</v>
      </c>
      <c r="X1012" s="14">
        <v>0.98250000000000004</v>
      </c>
      <c r="Y1012" s="9">
        <v>246</v>
      </c>
      <c r="Z1012" s="9">
        <v>244</v>
      </c>
      <c r="AA1012" s="9">
        <v>244</v>
      </c>
      <c r="AB1012" s="9">
        <v>247</v>
      </c>
      <c r="AC1012" s="9">
        <v>240</v>
      </c>
      <c r="AD1012" s="9">
        <v>241</v>
      </c>
      <c r="AE1012" s="9" t="s">
        <v>206</v>
      </c>
      <c r="AF1012" s="26"/>
      <c r="AG1012" s="56">
        <v>28.531099999999999</v>
      </c>
      <c r="AH1012" s="9">
        <v>-81.459100000000007</v>
      </c>
      <c r="AI1012" s="88"/>
      <c r="AJ1012" s="88"/>
      <c r="AK1012" s="88"/>
      <c r="AL1012" s="88"/>
      <c r="AM1012" s="88"/>
      <c r="AN1012" s="88"/>
      <c r="AO1012" s="88"/>
      <c r="AP1012" s="88"/>
      <c r="AQ1012" s="88"/>
      <c r="AR1012" s="88"/>
      <c r="AS1012" s="88"/>
      <c r="AT1012" s="88"/>
      <c r="AU1012" s="88"/>
      <c r="AV1012" s="88"/>
      <c r="AW1012" s="88"/>
      <c r="AX1012" s="88"/>
      <c r="AY1012" s="88"/>
      <c r="AZ1012" s="88"/>
      <c r="BA1012" s="88"/>
      <c r="BB1012" s="88"/>
      <c r="BC1012" s="88"/>
      <c r="BD1012" s="88"/>
      <c r="BE1012" s="88"/>
      <c r="BF1012" s="88"/>
      <c r="BG1012" s="88"/>
    </row>
    <row r="1013" spans="1:59" x14ac:dyDescent="0.25">
      <c r="A1013" s="25">
        <v>110</v>
      </c>
      <c r="B1013" s="9" t="s">
        <v>1645</v>
      </c>
      <c r="C1013" s="9" t="s">
        <v>3231</v>
      </c>
      <c r="D1013" s="9" t="s">
        <v>2284</v>
      </c>
      <c r="E1013" s="9" t="s">
        <v>1743</v>
      </c>
      <c r="F1013" s="14" t="s">
        <v>2693</v>
      </c>
      <c r="G1013" s="9" t="s">
        <v>99</v>
      </c>
      <c r="H1013" s="9" t="s">
        <v>37</v>
      </c>
      <c r="I1013" s="9">
        <v>1</v>
      </c>
      <c r="J1013" s="9">
        <v>240</v>
      </c>
      <c r="K1013" s="9">
        <f t="shared" si="74"/>
        <v>1440</v>
      </c>
      <c r="L1013" s="9">
        <f t="shared" si="75"/>
        <v>1436</v>
      </c>
      <c r="M1013" s="48">
        <v>0.99722222222222223</v>
      </c>
      <c r="N1013" s="9">
        <v>192</v>
      </c>
      <c r="O1013" s="9">
        <v>48</v>
      </c>
      <c r="P1013" s="9"/>
      <c r="Q1013" s="9">
        <v>48</v>
      </c>
      <c r="R1013" s="9"/>
      <c r="S1013" s="9"/>
      <c r="T1013" s="9">
        <v>24</v>
      </c>
      <c r="U1013" s="55"/>
      <c r="V1013" s="131">
        <f t="shared" si="77"/>
        <v>0.99722222222222223</v>
      </c>
      <c r="W1013" s="125">
        <v>0.99029999999999996</v>
      </c>
      <c r="X1013" s="14">
        <v>0.98060000000000003</v>
      </c>
      <c r="Y1013" s="9">
        <v>240</v>
      </c>
      <c r="Z1013" s="9">
        <v>238</v>
      </c>
      <c r="AA1013" s="9">
        <v>240</v>
      </c>
      <c r="AB1013" s="9">
        <v>240</v>
      </c>
      <c r="AC1013" s="9">
        <v>239</v>
      </c>
      <c r="AD1013" s="9">
        <v>239</v>
      </c>
      <c r="AE1013" s="9" t="s">
        <v>1742</v>
      </c>
      <c r="AF1013" s="26"/>
      <c r="AG1013" s="56">
        <v>28.606000000000002</v>
      </c>
      <c r="AH1013" s="9">
        <v>-81.422399999999996</v>
      </c>
      <c r="AI1013" s="88"/>
      <c r="AJ1013" s="88"/>
      <c r="AK1013" s="88"/>
      <c r="AL1013" s="88"/>
      <c r="AM1013" s="88"/>
      <c r="AN1013" s="88"/>
      <c r="AO1013" s="88"/>
      <c r="AP1013" s="88"/>
      <c r="AQ1013" s="88"/>
      <c r="AR1013" s="88"/>
      <c r="AS1013" s="88"/>
      <c r="AT1013" s="88"/>
      <c r="AU1013" s="88"/>
      <c r="AV1013" s="88"/>
      <c r="AW1013" s="88"/>
      <c r="AX1013" s="88"/>
      <c r="AY1013" s="88"/>
      <c r="AZ1013" s="88"/>
      <c r="BA1013" s="88"/>
      <c r="BB1013" s="88"/>
      <c r="BC1013" s="88"/>
      <c r="BD1013" s="88"/>
      <c r="BE1013" s="88"/>
      <c r="BF1013" s="88"/>
      <c r="BG1013" s="88"/>
    </row>
    <row r="1014" spans="1:59" ht="12.6" customHeight="1" x14ac:dyDescent="0.25">
      <c r="A1014" s="25">
        <v>1134</v>
      </c>
      <c r="B1014" s="9" t="s">
        <v>1645</v>
      </c>
      <c r="C1014" s="9" t="s">
        <v>3231</v>
      </c>
      <c r="D1014" s="9" t="s">
        <v>2284</v>
      </c>
      <c r="E1014" s="9" t="s">
        <v>1745</v>
      </c>
      <c r="F1014" s="14" t="s">
        <v>2957</v>
      </c>
      <c r="G1014" s="9" t="s">
        <v>99</v>
      </c>
      <c r="H1014" s="9" t="s">
        <v>37</v>
      </c>
      <c r="I1014" s="9">
        <v>1</v>
      </c>
      <c r="J1014" s="9">
        <v>396</v>
      </c>
      <c r="K1014" s="9">
        <f t="shared" si="74"/>
        <v>2376</v>
      </c>
      <c r="L1014" s="9">
        <f t="shared" si="75"/>
        <v>2211</v>
      </c>
      <c r="M1014" s="48">
        <v>0.93055555555555558</v>
      </c>
      <c r="N1014" s="9">
        <v>316</v>
      </c>
      <c r="O1014" s="9">
        <v>80</v>
      </c>
      <c r="P1014" s="9"/>
      <c r="Q1014" s="9">
        <v>80</v>
      </c>
      <c r="R1014" s="9"/>
      <c r="S1014" s="9"/>
      <c r="T1014" s="9"/>
      <c r="U1014" s="55"/>
      <c r="V1014" s="131">
        <f t="shared" si="77"/>
        <v>0.93055555555555558</v>
      </c>
      <c r="W1014" s="125">
        <v>0.90449999999999997</v>
      </c>
      <c r="X1014" s="14">
        <v>0.89490000000000003</v>
      </c>
      <c r="Y1014" s="9">
        <v>361</v>
      </c>
      <c r="Z1014" s="9">
        <v>369</v>
      </c>
      <c r="AA1014" s="9">
        <v>370</v>
      </c>
      <c r="AB1014" s="9">
        <v>366</v>
      </c>
      <c r="AC1014" s="9">
        <v>375</v>
      </c>
      <c r="AD1014" s="9">
        <v>370</v>
      </c>
      <c r="AE1014" s="9" t="s">
        <v>1747</v>
      </c>
      <c r="AF1014" s="26"/>
      <c r="AG1014" s="56">
        <v>28.479900000000001</v>
      </c>
      <c r="AH1014" s="9">
        <v>-81.442099999999996</v>
      </c>
      <c r="AI1014" s="88"/>
      <c r="AJ1014" s="88"/>
      <c r="AK1014" s="88"/>
      <c r="AL1014" s="88"/>
      <c r="AM1014" s="88"/>
      <c r="AN1014" s="88"/>
      <c r="AO1014" s="88"/>
      <c r="AP1014" s="88"/>
      <c r="AQ1014" s="88"/>
      <c r="AR1014" s="88"/>
      <c r="AS1014" s="88"/>
      <c r="AT1014" s="88"/>
      <c r="AU1014" s="88"/>
      <c r="AV1014" s="88"/>
      <c r="AW1014" s="88"/>
      <c r="AX1014" s="88"/>
      <c r="AY1014" s="88"/>
      <c r="AZ1014" s="88"/>
      <c r="BA1014" s="88"/>
      <c r="BB1014" s="88"/>
      <c r="BC1014" s="88"/>
      <c r="BD1014" s="88"/>
      <c r="BE1014" s="88"/>
      <c r="BF1014" s="88"/>
      <c r="BG1014" s="88"/>
    </row>
    <row r="1015" spans="1:59" ht="12.6" customHeight="1" x14ac:dyDescent="0.25">
      <c r="A1015" s="25">
        <v>1409</v>
      </c>
      <c r="B1015" s="9" t="s">
        <v>1645</v>
      </c>
      <c r="C1015" s="9" t="s">
        <v>3231</v>
      </c>
      <c r="D1015" s="9" t="s">
        <v>2284</v>
      </c>
      <c r="E1015" s="9" t="s">
        <v>1748</v>
      </c>
      <c r="F1015" s="14" t="s">
        <v>2926</v>
      </c>
      <c r="G1015" s="9" t="s">
        <v>99</v>
      </c>
      <c r="H1015" s="9" t="s">
        <v>37</v>
      </c>
      <c r="I1015" s="9">
        <v>1</v>
      </c>
      <c r="J1015" s="9">
        <v>211</v>
      </c>
      <c r="K1015" s="9">
        <f t="shared" si="74"/>
        <v>1266</v>
      </c>
      <c r="L1015" s="9">
        <f t="shared" si="75"/>
        <v>1176</v>
      </c>
      <c r="M1015" s="48">
        <v>0.92890995260663511</v>
      </c>
      <c r="N1015" s="9">
        <v>169</v>
      </c>
      <c r="O1015" s="9">
        <v>126</v>
      </c>
      <c r="P1015" s="9"/>
      <c r="Q1015" s="9">
        <v>126</v>
      </c>
      <c r="R1015" s="9"/>
      <c r="S1015" s="9"/>
      <c r="T1015" s="9"/>
      <c r="U1015" s="55"/>
      <c r="V1015" s="131">
        <f t="shared" si="77"/>
        <v>0.92890995260663511</v>
      </c>
      <c r="W1015" s="125">
        <v>0.90839999999999999</v>
      </c>
      <c r="X1015" s="14">
        <v>0.92420000000000002</v>
      </c>
      <c r="Y1015" s="9">
        <v>194</v>
      </c>
      <c r="Z1015" s="9">
        <v>196</v>
      </c>
      <c r="AA1015" s="9">
        <v>198</v>
      </c>
      <c r="AB1015" s="9">
        <v>199</v>
      </c>
      <c r="AC1015" s="9">
        <v>196</v>
      </c>
      <c r="AD1015" s="9">
        <v>193</v>
      </c>
      <c r="AE1015" s="9" t="s">
        <v>1747</v>
      </c>
      <c r="AF1015" s="26"/>
      <c r="AG1015" s="56">
        <v>28.479700000000001</v>
      </c>
      <c r="AH1015" s="9">
        <v>-81.440399999999997</v>
      </c>
      <c r="AI1015" s="88"/>
      <c r="AJ1015" s="88"/>
      <c r="AK1015" s="88"/>
      <c r="AL1015" s="88"/>
      <c r="AM1015" s="88"/>
      <c r="AN1015" s="88"/>
      <c r="AO1015" s="88"/>
      <c r="AP1015" s="88"/>
      <c r="AQ1015" s="88"/>
      <c r="AR1015" s="88"/>
      <c r="AS1015" s="88"/>
      <c r="AT1015" s="88"/>
      <c r="AU1015" s="88"/>
      <c r="AV1015" s="88"/>
      <c r="AW1015" s="88"/>
      <c r="AX1015" s="88"/>
      <c r="AY1015" s="88"/>
      <c r="AZ1015" s="88"/>
      <c r="BA1015" s="88"/>
      <c r="BB1015" s="88"/>
      <c r="BC1015" s="88"/>
      <c r="BD1015" s="88"/>
      <c r="BE1015" s="88"/>
      <c r="BF1015" s="88"/>
      <c r="BG1015" s="88"/>
    </row>
    <row r="1016" spans="1:59" x14ac:dyDescent="0.25">
      <c r="A1016" s="25">
        <v>1087</v>
      </c>
      <c r="B1016" s="9" t="s">
        <v>1645</v>
      </c>
      <c r="C1016" s="9" t="s">
        <v>3231</v>
      </c>
      <c r="D1016" s="9" t="s">
        <v>2284</v>
      </c>
      <c r="E1016" s="9" t="s">
        <v>1749</v>
      </c>
      <c r="F1016" s="14" t="s">
        <v>2690</v>
      </c>
      <c r="G1016" s="9" t="s">
        <v>99</v>
      </c>
      <c r="H1016" s="9" t="s">
        <v>37</v>
      </c>
      <c r="I1016" s="9">
        <v>1</v>
      </c>
      <c r="J1016" s="9">
        <v>88</v>
      </c>
      <c r="K1016" s="9">
        <f t="shared" si="74"/>
        <v>528</v>
      </c>
      <c r="L1016" s="9">
        <f t="shared" si="75"/>
        <v>522</v>
      </c>
      <c r="M1016" s="48">
        <v>0.98863636363636365</v>
      </c>
      <c r="N1016" s="9">
        <v>9</v>
      </c>
      <c r="O1016" s="9">
        <v>79</v>
      </c>
      <c r="P1016" s="9"/>
      <c r="Q1016" s="9">
        <v>79</v>
      </c>
      <c r="R1016" s="9"/>
      <c r="S1016" s="9"/>
      <c r="T1016" s="9"/>
      <c r="U1016" s="55"/>
      <c r="V1016" s="131">
        <f t="shared" si="77"/>
        <v>0.98863636363636365</v>
      </c>
      <c r="W1016" s="125">
        <v>0.96779999999999999</v>
      </c>
      <c r="X1016" s="14">
        <v>0.9375</v>
      </c>
      <c r="Y1016" s="9">
        <v>87</v>
      </c>
      <c r="Z1016" s="9">
        <v>85</v>
      </c>
      <c r="AA1016" s="9">
        <v>87</v>
      </c>
      <c r="AB1016" s="9">
        <v>88</v>
      </c>
      <c r="AC1016" s="9">
        <v>88</v>
      </c>
      <c r="AD1016" s="9">
        <v>87</v>
      </c>
      <c r="AE1016" s="9" t="s">
        <v>120</v>
      </c>
      <c r="AF1016" s="26"/>
      <c r="AG1016" s="56">
        <v>28.569199999999999</v>
      </c>
      <c r="AH1016" s="9">
        <v>-81.430700000000002</v>
      </c>
      <c r="AI1016" s="88"/>
      <c r="AJ1016" s="88"/>
      <c r="AK1016" s="88"/>
      <c r="AL1016" s="88"/>
      <c r="AM1016" s="88"/>
      <c r="AN1016" s="88"/>
      <c r="AO1016" s="88"/>
      <c r="AP1016" s="88"/>
      <c r="AQ1016" s="88"/>
      <c r="AR1016" s="88"/>
      <c r="AS1016" s="88"/>
      <c r="AT1016" s="88"/>
      <c r="AU1016" s="88"/>
      <c r="AV1016" s="88"/>
      <c r="AW1016" s="88"/>
      <c r="AX1016" s="88"/>
      <c r="AY1016" s="88"/>
      <c r="AZ1016" s="88"/>
      <c r="BA1016" s="88"/>
      <c r="BB1016" s="88"/>
      <c r="BC1016" s="88"/>
      <c r="BD1016" s="88"/>
      <c r="BE1016" s="88"/>
      <c r="BF1016" s="88"/>
      <c r="BG1016" s="88"/>
    </row>
    <row r="1017" spans="1:59" x14ac:dyDescent="0.25">
      <c r="A1017" s="25">
        <v>922</v>
      </c>
      <c r="B1017" s="9" t="s">
        <v>1645</v>
      </c>
      <c r="C1017" s="9" t="s">
        <v>3231</v>
      </c>
      <c r="D1017" s="9" t="s">
        <v>2284</v>
      </c>
      <c r="E1017" s="9" t="s">
        <v>1797</v>
      </c>
      <c r="F1017" s="14" t="s">
        <v>2958</v>
      </c>
      <c r="G1017" s="9" t="s">
        <v>99</v>
      </c>
      <c r="H1017" s="9" t="s">
        <v>37</v>
      </c>
      <c r="I1017" s="9">
        <v>1</v>
      </c>
      <c r="J1017" s="9">
        <v>280</v>
      </c>
      <c r="K1017" s="9">
        <f t="shared" si="74"/>
        <v>1680</v>
      </c>
      <c r="L1017" s="9">
        <f t="shared" si="75"/>
        <v>1646</v>
      </c>
      <c r="M1017" s="48">
        <v>0.97976190476190472</v>
      </c>
      <c r="N1017" s="9">
        <v>126</v>
      </c>
      <c r="O1017" s="9">
        <v>154</v>
      </c>
      <c r="P1017" s="9"/>
      <c r="Q1017" s="9">
        <v>154</v>
      </c>
      <c r="R1017" s="9"/>
      <c r="S1017" s="9"/>
      <c r="T1017" s="9"/>
      <c r="U1017" s="55"/>
      <c r="V1017" s="131">
        <f t="shared" si="77"/>
        <v>0.97976190476190472</v>
      </c>
      <c r="W1017" s="125">
        <v>0.98450000000000004</v>
      </c>
      <c r="X1017" s="14">
        <v>0.96899999999999997</v>
      </c>
      <c r="Y1017" s="9">
        <v>279</v>
      </c>
      <c r="Z1017" s="9">
        <v>275</v>
      </c>
      <c r="AA1017" s="9">
        <v>274</v>
      </c>
      <c r="AB1017" s="9">
        <v>272</v>
      </c>
      <c r="AC1017" s="9">
        <v>272</v>
      </c>
      <c r="AD1017" s="9">
        <v>274</v>
      </c>
      <c r="AE1017" s="9" t="s">
        <v>671</v>
      </c>
      <c r="AF1017" s="26"/>
      <c r="AG1017" s="56">
        <v>28.402799999999999</v>
      </c>
      <c r="AH1017" s="9">
        <v>-81.407600000000002</v>
      </c>
      <c r="AI1017" s="88"/>
      <c r="AJ1017" s="88"/>
      <c r="AK1017" s="88"/>
      <c r="AL1017" s="88"/>
      <c r="AM1017" s="88"/>
      <c r="AN1017" s="88"/>
      <c r="AO1017" s="88"/>
      <c r="AP1017" s="88"/>
      <c r="AQ1017" s="88"/>
      <c r="AR1017" s="88"/>
      <c r="AS1017" s="88"/>
      <c r="AT1017" s="88"/>
      <c r="AU1017" s="88"/>
      <c r="AV1017" s="88"/>
      <c r="AW1017" s="88"/>
      <c r="AX1017" s="88"/>
      <c r="AY1017" s="88"/>
      <c r="AZ1017" s="88"/>
      <c r="BA1017" s="88"/>
      <c r="BB1017" s="88"/>
      <c r="BC1017" s="88"/>
      <c r="BD1017" s="88"/>
      <c r="BE1017" s="88"/>
      <c r="BF1017" s="88"/>
      <c r="BG1017" s="88"/>
    </row>
    <row r="1018" spans="1:59" x14ac:dyDescent="0.25">
      <c r="A1018" s="25">
        <v>927</v>
      </c>
      <c r="B1018" s="9" t="s">
        <v>1645</v>
      </c>
      <c r="C1018" s="9" t="s">
        <v>3231</v>
      </c>
      <c r="D1018" s="9" t="s">
        <v>2284</v>
      </c>
      <c r="E1018" s="9" t="s">
        <v>1799</v>
      </c>
      <c r="F1018" s="14" t="s">
        <v>2649</v>
      </c>
      <c r="G1018" s="9" t="s">
        <v>99</v>
      </c>
      <c r="H1018" s="9" t="s">
        <v>37</v>
      </c>
      <c r="I1018" s="9">
        <v>1</v>
      </c>
      <c r="J1018" s="9">
        <v>460</v>
      </c>
      <c r="K1018" s="9">
        <f t="shared" si="74"/>
        <v>2760</v>
      </c>
      <c r="L1018" s="9">
        <f t="shared" si="75"/>
        <v>2717</v>
      </c>
      <c r="M1018" s="48">
        <v>0.98442028985507246</v>
      </c>
      <c r="N1018" s="9">
        <v>69</v>
      </c>
      <c r="O1018" s="9">
        <v>391</v>
      </c>
      <c r="P1018" s="9"/>
      <c r="Q1018" s="9">
        <v>391</v>
      </c>
      <c r="R1018" s="9"/>
      <c r="S1018" s="9"/>
      <c r="T1018" s="9"/>
      <c r="U1018" s="55"/>
      <c r="V1018" s="131">
        <f t="shared" si="77"/>
        <v>0.98442028985507246</v>
      </c>
      <c r="W1018" s="125">
        <v>0.93589999999999995</v>
      </c>
      <c r="X1018" s="14">
        <v>0.98480000000000001</v>
      </c>
      <c r="Y1018" s="9">
        <v>454</v>
      </c>
      <c r="Z1018" s="9">
        <v>452</v>
      </c>
      <c r="AA1018" s="9">
        <v>451</v>
      </c>
      <c r="AB1018" s="9">
        <v>456</v>
      </c>
      <c r="AC1018" s="9">
        <v>452</v>
      </c>
      <c r="AD1018" s="9">
        <v>452</v>
      </c>
      <c r="AE1018" s="9" t="s">
        <v>180</v>
      </c>
      <c r="AF1018" s="26"/>
      <c r="AG1018" s="56">
        <v>28.5504</v>
      </c>
      <c r="AH1018" s="9">
        <v>-81.192099999999996</v>
      </c>
      <c r="AI1018" s="88"/>
      <c r="AJ1018" s="88"/>
      <c r="AK1018" s="88"/>
      <c r="AL1018" s="88"/>
      <c r="AM1018" s="88"/>
      <c r="AN1018" s="88"/>
      <c r="AO1018" s="88"/>
      <c r="AP1018" s="88"/>
      <c r="AQ1018" s="88"/>
      <c r="AR1018" s="88"/>
      <c r="AS1018" s="88"/>
      <c r="AT1018" s="88"/>
      <c r="AU1018" s="88"/>
      <c r="AV1018" s="88"/>
      <c r="AW1018" s="88"/>
      <c r="AX1018" s="88"/>
      <c r="AY1018" s="88"/>
      <c r="AZ1018" s="88"/>
      <c r="BA1018" s="88"/>
      <c r="BB1018" s="88"/>
      <c r="BC1018" s="88"/>
      <c r="BD1018" s="88"/>
      <c r="BE1018" s="88"/>
      <c r="BF1018" s="88"/>
      <c r="BG1018" s="88"/>
    </row>
    <row r="1019" spans="1:59" x14ac:dyDescent="0.25">
      <c r="A1019" s="25">
        <v>1001</v>
      </c>
      <c r="B1019" s="9" t="s">
        <v>1645</v>
      </c>
      <c r="C1019" s="9" t="s">
        <v>3231</v>
      </c>
      <c r="D1019" s="9" t="s">
        <v>2284</v>
      </c>
      <c r="E1019" s="9" t="s">
        <v>1813</v>
      </c>
      <c r="F1019" s="14" t="s">
        <v>2883</v>
      </c>
      <c r="G1019" s="9" t="s">
        <v>99</v>
      </c>
      <c r="H1019" s="9" t="s">
        <v>37</v>
      </c>
      <c r="I1019" s="9">
        <v>1</v>
      </c>
      <c r="J1019" s="9">
        <v>526</v>
      </c>
      <c r="K1019" s="9">
        <f t="shared" si="74"/>
        <v>3156</v>
      </c>
      <c r="L1019" s="9">
        <f t="shared" si="75"/>
        <v>2921</v>
      </c>
      <c r="M1019" s="48">
        <v>0.92553865652724965</v>
      </c>
      <c r="N1019" s="9">
        <v>526</v>
      </c>
      <c r="O1019" s="9">
        <v>526</v>
      </c>
      <c r="P1019" s="9"/>
      <c r="Q1019" s="9">
        <v>526</v>
      </c>
      <c r="R1019" s="9"/>
      <c r="S1019" s="9"/>
      <c r="T1019" s="9"/>
      <c r="U1019" s="55"/>
      <c r="V1019" s="131">
        <f t="shared" si="77"/>
        <v>0.92553865652724965</v>
      </c>
      <c r="W1019" s="125">
        <v>0.86309999999999998</v>
      </c>
      <c r="X1019" s="14">
        <v>0.94389999999999996</v>
      </c>
      <c r="Y1019" s="9">
        <v>489</v>
      </c>
      <c r="Z1019" s="9">
        <v>492</v>
      </c>
      <c r="AA1019" s="9">
        <v>495</v>
      </c>
      <c r="AB1019" s="9">
        <v>486</v>
      </c>
      <c r="AC1019" s="9">
        <v>481</v>
      </c>
      <c r="AD1019" s="9">
        <v>478</v>
      </c>
      <c r="AE1019" s="9" t="s">
        <v>270</v>
      </c>
      <c r="AF1019" s="26"/>
      <c r="AG1019" s="56">
        <v>28.551200000000001</v>
      </c>
      <c r="AH1019" s="9">
        <v>-81.276499999999999</v>
      </c>
      <c r="AI1019" s="88"/>
      <c r="AJ1019" s="88"/>
      <c r="AK1019" s="88"/>
      <c r="AL1019" s="88"/>
      <c r="AM1019" s="88"/>
      <c r="AN1019" s="88"/>
      <c r="AO1019" s="88"/>
      <c r="AP1019" s="88"/>
      <c r="AQ1019" s="88"/>
      <c r="AR1019" s="88"/>
      <c r="AS1019" s="88"/>
      <c r="AT1019" s="88"/>
      <c r="AU1019" s="88"/>
      <c r="AV1019" s="88"/>
      <c r="AW1019" s="88"/>
      <c r="AX1019" s="88"/>
      <c r="AY1019" s="88"/>
      <c r="AZ1019" s="88"/>
      <c r="BA1019" s="88"/>
      <c r="BB1019" s="88"/>
      <c r="BC1019" s="88"/>
      <c r="BD1019" s="88"/>
      <c r="BE1019" s="88"/>
      <c r="BF1019" s="88"/>
      <c r="BG1019" s="88"/>
    </row>
    <row r="1020" spans="1:59" x14ac:dyDescent="0.25">
      <c r="A1020" s="25">
        <v>2862</v>
      </c>
      <c r="B1020" s="9" t="s">
        <v>1645</v>
      </c>
      <c r="C1020" s="9" t="s">
        <v>3234</v>
      </c>
      <c r="D1020" s="9" t="s">
        <v>2287</v>
      </c>
      <c r="E1020" s="9" t="s">
        <v>1648</v>
      </c>
      <c r="F1020" s="14" t="s">
        <v>2738</v>
      </c>
      <c r="G1020" s="9" t="s">
        <v>99</v>
      </c>
      <c r="H1020" s="9" t="s">
        <v>42</v>
      </c>
      <c r="I1020" s="9">
        <v>1</v>
      </c>
      <c r="J1020" s="9">
        <v>116</v>
      </c>
      <c r="K1020" s="9">
        <f t="shared" si="74"/>
        <v>0</v>
      </c>
      <c r="L1020" s="9">
        <f t="shared" si="75"/>
        <v>0</v>
      </c>
      <c r="M1020" s="42">
        <v>0</v>
      </c>
      <c r="N1020" s="9">
        <v>23</v>
      </c>
      <c r="O1020" s="9">
        <v>93</v>
      </c>
      <c r="P1020" s="9"/>
      <c r="Q1020" s="9">
        <v>93</v>
      </c>
      <c r="R1020" s="9"/>
      <c r="S1020" s="9"/>
      <c r="T1020" s="9">
        <v>6</v>
      </c>
      <c r="U1020" s="55"/>
      <c r="V1020" s="131"/>
      <c r="W1020" s="125"/>
      <c r="X1020" s="14"/>
      <c r="Y1020" s="9"/>
      <c r="Z1020" s="9"/>
      <c r="AA1020" s="9"/>
      <c r="AB1020" s="9"/>
      <c r="AC1020" s="9"/>
      <c r="AD1020" s="9"/>
      <c r="AE1020" s="9"/>
      <c r="AF1020" s="26"/>
      <c r="AG1020" s="56">
        <v>28.549861</v>
      </c>
      <c r="AH1020" s="9">
        <v>-81.388516999999993</v>
      </c>
      <c r="AI1020" s="88"/>
      <c r="AJ1020" s="88"/>
      <c r="AK1020" s="88"/>
      <c r="AL1020" s="88"/>
      <c r="AM1020" s="88"/>
      <c r="AN1020" s="88"/>
      <c r="AO1020" s="88"/>
      <c r="AP1020" s="88"/>
      <c r="AQ1020" s="88"/>
      <c r="AR1020" s="88"/>
      <c r="AS1020" s="88"/>
      <c r="AT1020" s="88"/>
      <c r="AU1020" s="88"/>
      <c r="AV1020" s="88"/>
      <c r="AW1020" s="88"/>
      <c r="AX1020" s="88"/>
      <c r="AY1020" s="88"/>
      <c r="AZ1020" s="88"/>
      <c r="BA1020" s="88"/>
      <c r="BB1020" s="88"/>
      <c r="BC1020" s="88"/>
      <c r="BD1020" s="88"/>
      <c r="BE1020" s="88"/>
      <c r="BF1020" s="88"/>
      <c r="BG1020" s="88"/>
    </row>
    <row r="1021" spans="1:59" ht="13.8" thickBot="1" x14ac:dyDescent="0.3">
      <c r="A1021" s="40">
        <v>2806</v>
      </c>
      <c r="B1021" s="34" t="s">
        <v>1645</v>
      </c>
      <c r="C1021" s="9" t="s">
        <v>3234</v>
      </c>
      <c r="D1021" s="9" t="s">
        <v>2287</v>
      </c>
      <c r="E1021" s="34" t="s">
        <v>1756</v>
      </c>
      <c r="F1021" s="17" t="s">
        <v>2817</v>
      </c>
      <c r="G1021" s="34" t="s">
        <v>99</v>
      </c>
      <c r="H1021" s="34" t="s">
        <v>42</v>
      </c>
      <c r="I1021" s="34">
        <v>1</v>
      </c>
      <c r="J1021" s="34">
        <v>200</v>
      </c>
      <c r="K1021" s="34">
        <f t="shared" si="74"/>
        <v>0</v>
      </c>
      <c r="L1021" s="34">
        <f t="shared" si="75"/>
        <v>0</v>
      </c>
      <c r="M1021" s="85">
        <v>0</v>
      </c>
      <c r="N1021" s="34">
        <v>40</v>
      </c>
      <c r="O1021" s="34">
        <v>160</v>
      </c>
      <c r="P1021" s="34"/>
      <c r="Q1021" s="34">
        <v>200</v>
      </c>
      <c r="R1021" s="34"/>
      <c r="S1021" s="34"/>
      <c r="T1021" s="34">
        <v>10</v>
      </c>
      <c r="U1021" s="112"/>
      <c r="V1021" s="132"/>
      <c r="W1021" s="126"/>
      <c r="X1021" s="17"/>
      <c r="Y1021" s="34"/>
      <c r="Z1021" s="34"/>
      <c r="AA1021" s="34"/>
      <c r="AB1021" s="34"/>
      <c r="AC1021" s="34"/>
      <c r="AD1021" s="34"/>
      <c r="AE1021" s="34"/>
      <c r="AF1021" s="41"/>
      <c r="AG1021" s="56">
        <v>28.532903000000001</v>
      </c>
      <c r="AH1021" s="9">
        <v>-81.407657999999998</v>
      </c>
      <c r="AI1021" s="88"/>
      <c r="AJ1021" s="88"/>
      <c r="AK1021" s="88"/>
      <c r="AL1021" s="88"/>
      <c r="AM1021" s="88"/>
      <c r="AN1021" s="88"/>
      <c r="AO1021" s="88"/>
      <c r="AP1021" s="88"/>
      <c r="AQ1021" s="88"/>
      <c r="AR1021" s="88"/>
      <c r="AS1021" s="88"/>
      <c r="AT1021" s="88"/>
      <c r="AU1021" s="88"/>
      <c r="AV1021" s="88"/>
      <c r="AW1021" s="88"/>
      <c r="AX1021" s="88"/>
      <c r="AY1021" s="88"/>
      <c r="AZ1021" s="88"/>
      <c r="BA1021" s="88"/>
      <c r="BB1021" s="88"/>
      <c r="BC1021" s="88"/>
      <c r="BD1021" s="88"/>
      <c r="BE1021" s="88"/>
      <c r="BF1021" s="88"/>
      <c r="BG1021" s="88"/>
    </row>
    <row r="1022" spans="1:59" ht="13.8" thickTop="1" x14ac:dyDescent="0.25">
      <c r="A1022" s="103">
        <v>414</v>
      </c>
      <c r="B1022" s="89" t="s">
        <v>1816</v>
      </c>
      <c r="C1022" s="9" t="s">
        <v>3235</v>
      </c>
      <c r="D1022" s="9" t="s">
        <v>2280</v>
      </c>
      <c r="E1022" s="89" t="s">
        <v>1829</v>
      </c>
      <c r="F1022" s="90" t="s">
        <v>2649</v>
      </c>
      <c r="G1022" s="89" t="s">
        <v>9</v>
      </c>
      <c r="H1022" s="89" t="s">
        <v>37</v>
      </c>
      <c r="I1022" s="89">
        <v>1</v>
      </c>
      <c r="J1022" s="89">
        <v>70</v>
      </c>
      <c r="K1022" s="89">
        <f t="shared" si="74"/>
        <v>420</v>
      </c>
      <c r="L1022" s="89">
        <f t="shared" si="75"/>
        <v>420</v>
      </c>
      <c r="M1022" s="91">
        <v>1</v>
      </c>
      <c r="N1022" s="89">
        <v>0</v>
      </c>
      <c r="O1022" s="89">
        <v>70</v>
      </c>
      <c r="P1022" s="89">
        <v>11</v>
      </c>
      <c r="Q1022" s="89">
        <v>59</v>
      </c>
      <c r="R1022" s="89"/>
      <c r="S1022" s="89"/>
      <c r="T1022" s="89"/>
      <c r="U1022" s="119"/>
      <c r="V1022" s="133">
        <f t="shared" ref="V1022:V1027" si="78">(Y1022+Z1022+AA1022+AB1022+AC1022+AD1022)/(J1022*COUNTA(Y1022,Z1022,AA1022,AB1022,AC1022,AD1022))</f>
        <v>1</v>
      </c>
      <c r="W1022" s="127">
        <v>1</v>
      </c>
      <c r="X1022" s="90">
        <v>1</v>
      </c>
      <c r="Y1022" s="89">
        <v>70</v>
      </c>
      <c r="Z1022" s="89">
        <v>70</v>
      </c>
      <c r="AA1022" s="89">
        <v>70</v>
      </c>
      <c r="AB1022" s="89">
        <v>70</v>
      </c>
      <c r="AC1022" s="89">
        <v>70</v>
      </c>
      <c r="AD1022" s="89">
        <v>70</v>
      </c>
      <c r="AE1022" s="89" t="s">
        <v>1830</v>
      </c>
      <c r="AF1022" s="104">
        <v>50</v>
      </c>
      <c r="AG1022" s="56">
        <v>28.316299999999998</v>
      </c>
      <c r="AH1022" s="9">
        <v>-81.409000000000006</v>
      </c>
      <c r="AI1022" s="88"/>
      <c r="AJ1022" s="88"/>
      <c r="AK1022" s="88"/>
      <c r="AL1022" s="88"/>
      <c r="AM1022" s="88"/>
      <c r="AN1022" s="88"/>
      <c r="AO1022" s="88"/>
      <c r="AP1022" s="88"/>
      <c r="AQ1022" s="88"/>
      <c r="AR1022" s="88"/>
      <c r="AS1022" s="88"/>
      <c r="AT1022" s="88"/>
      <c r="AU1022" s="88"/>
      <c r="AV1022" s="88"/>
      <c r="AW1022" s="88"/>
      <c r="AX1022" s="88"/>
      <c r="AY1022" s="88"/>
      <c r="AZ1022" s="88"/>
      <c r="BA1022" s="88"/>
      <c r="BB1022" s="88"/>
      <c r="BC1022" s="88"/>
      <c r="BD1022" s="88"/>
      <c r="BE1022" s="88"/>
      <c r="BF1022" s="88"/>
      <c r="BG1022" s="88"/>
    </row>
    <row r="1023" spans="1:59" x14ac:dyDescent="0.25">
      <c r="A1023" s="25">
        <v>2625</v>
      </c>
      <c r="B1023" s="9" t="s">
        <v>1816</v>
      </c>
      <c r="C1023" s="9" t="s">
        <v>3235</v>
      </c>
      <c r="D1023" s="9" t="s">
        <v>2280</v>
      </c>
      <c r="E1023" s="9" t="s">
        <v>1833</v>
      </c>
      <c r="F1023" s="14" t="s">
        <v>2644</v>
      </c>
      <c r="G1023" s="9" t="s">
        <v>9</v>
      </c>
      <c r="H1023" s="9" t="s">
        <v>37</v>
      </c>
      <c r="I1023" s="9">
        <v>1</v>
      </c>
      <c r="J1023" s="9">
        <v>86</v>
      </c>
      <c r="K1023" s="9">
        <f t="shared" si="74"/>
        <v>516</v>
      </c>
      <c r="L1023" s="9">
        <f t="shared" si="75"/>
        <v>516</v>
      </c>
      <c r="M1023" s="48">
        <v>1</v>
      </c>
      <c r="N1023" s="9">
        <v>0</v>
      </c>
      <c r="O1023" s="9">
        <v>86</v>
      </c>
      <c r="P1023" s="9">
        <v>69</v>
      </c>
      <c r="Q1023" s="9">
        <v>17</v>
      </c>
      <c r="R1023" s="9"/>
      <c r="S1023" s="9"/>
      <c r="T1023" s="9">
        <v>5</v>
      </c>
      <c r="U1023" s="55"/>
      <c r="V1023" s="131">
        <f t="shared" si="78"/>
        <v>1</v>
      </c>
      <c r="W1023" s="125">
        <v>1</v>
      </c>
      <c r="X1023" s="14"/>
      <c r="Y1023" s="9">
        <v>86</v>
      </c>
      <c r="Z1023" s="9">
        <v>86</v>
      </c>
      <c r="AA1023" s="9">
        <v>86</v>
      </c>
      <c r="AB1023" s="9">
        <v>86</v>
      </c>
      <c r="AC1023" s="9">
        <v>86</v>
      </c>
      <c r="AD1023" s="9">
        <v>86</v>
      </c>
      <c r="AE1023" s="9" t="s">
        <v>931</v>
      </c>
      <c r="AF1023" s="26"/>
      <c r="AG1023" s="56">
        <v>28.282944000000001</v>
      </c>
      <c r="AH1023" s="9">
        <v>-81.348777999999996</v>
      </c>
      <c r="AI1023" s="88"/>
      <c r="AJ1023" s="88"/>
      <c r="AK1023" s="88"/>
      <c r="AL1023" s="88"/>
      <c r="AM1023" s="88"/>
      <c r="AN1023" s="88"/>
      <c r="AO1023" s="88"/>
      <c r="AP1023" s="88"/>
      <c r="AQ1023" s="88"/>
      <c r="AR1023" s="88"/>
      <c r="AS1023" s="88"/>
      <c r="AT1023" s="88"/>
      <c r="AU1023" s="88"/>
      <c r="AV1023" s="88"/>
      <c r="AW1023" s="88"/>
      <c r="AX1023" s="88"/>
      <c r="AY1023" s="88"/>
      <c r="AZ1023" s="88"/>
      <c r="BA1023" s="88"/>
      <c r="BB1023" s="88"/>
      <c r="BC1023" s="88"/>
      <c r="BD1023" s="88"/>
      <c r="BE1023" s="88"/>
      <c r="BF1023" s="88"/>
      <c r="BG1023" s="88"/>
    </row>
    <row r="1024" spans="1:59" x14ac:dyDescent="0.25">
      <c r="A1024" s="25">
        <v>2611</v>
      </c>
      <c r="B1024" s="9" t="s">
        <v>1816</v>
      </c>
      <c r="C1024" s="9" t="s">
        <v>3235</v>
      </c>
      <c r="D1024" s="9" t="s">
        <v>2280</v>
      </c>
      <c r="E1024" s="9" t="s">
        <v>1851</v>
      </c>
      <c r="F1024" s="14" t="s">
        <v>2644</v>
      </c>
      <c r="G1024" s="9" t="s">
        <v>9</v>
      </c>
      <c r="H1024" s="9" t="s">
        <v>37</v>
      </c>
      <c r="I1024" s="9">
        <v>1</v>
      </c>
      <c r="J1024" s="9">
        <v>75</v>
      </c>
      <c r="K1024" s="9">
        <f t="shared" si="74"/>
        <v>450</v>
      </c>
      <c r="L1024" s="9">
        <f t="shared" si="75"/>
        <v>450</v>
      </c>
      <c r="M1024" s="48">
        <v>1</v>
      </c>
      <c r="N1024" s="9">
        <v>0</v>
      </c>
      <c r="O1024" s="9">
        <v>75</v>
      </c>
      <c r="P1024" s="9">
        <v>60</v>
      </c>
      <c r="Q1024" s="9">
        <v>15</v>
      </c>
      <c r="R1024" s="9"/>
      <c r="S1024" s="9"/>
      <c r="T1024" s="9">
        <v>8</v>
      </c>
      <c r="U1024" s="55"/>
      <c r="V1024" s="131">
        <f t="shared" si="78"/>
        <v>1</v>
      </c>
      <c r="W1024" s="125">
        <v>0.99109999999999998</v>
      </c>
      <c r="X1024" s="14">
        <v>0.92569999999999997</v>
      </c>
      <c r="Y1024" s="9">
        <v>75</v>
      </c>
      <c r="Z1024" s="9">
        <v>75</v>
      </c>
      <c r="AA1024" s="9">
        <v>75</v>
      </c>
      <c r="AB1024" s="9">
        <v>75</v>
      </c>
      <c r="AC1024" s="9">
        <v>75</v>
      </c>
      <c r="AD1024" s="9">
        <v>75</v>
      </c>
      <c r="AE1024" s="9" t="s">
        <v>1752</v>
      </c>
      <c r="AF1024" s="26"/>
      <c r="AG1024" s="56">
        <v>28.144444</v>
      </c>
      <c r="AH1024" s="9">
        <v>-81.443860999999998</v>
      </c>
      <c r="AI1024" s="88"/>
      <c r="AJ1024" s="88"/>
      <c r="AK1024" s="88"/>
      <c r="AL1024" s="88"/>
      <c r="AM1024" s="88"/>
      <c r="AN1024" s="88"/>
      <c r="AO1024" s="88"/>
      <c r="AP1024" s="88"/>
      <c r="AQ1024" s="88"/>
      <c r="AR1024" s="88"/>
      <c r="AS1024" s="88"/>
      <c r="AT1024" s="88"/>
      <c r="AU1024" s="88"/>
      <c r="AV1024" s="88"/>
      <c r="AW1024" s="88"/>
      <c r="AX1024" s="88"/>
      <c r="AY1024" s="88"/>
      <c r="AZ1024" s="88"/>
      <c r="BA1024" s="88"/>
      <c r="BB1024" s="88"/>
      <c r="BC1024" s="88"/>
      <c r="BD1024" s="88"/>
      <c r="BE1024" s="88"/>
      <c r="BF1024" s="88"/>
      <c r="BG1024" s="88"/>
    </row>
    <row r="1025" spans="1:59" x14ac:dyDescent="0.25">
      <c r="A1025" s="25">
        <v>2585</v>
      </c>
      <c r="B1025" s="9" t="s">
        <v>1816</v>
      </c>
      <c r="C1025" s="9" t="s">
        <v>3235</v>
      </c>
      <c r="D1025" s="9" t="s">
        <v>2280</v>
      </c>
      <c r="E1025" s="9" t="s">
        <v>1854</v>
      </c>
      <c r="F1025" s="14" t="s">
        <v>2645</v>
      </c>
      <c r="G1025" s="9" t="s">
        <v>9</v>
      </c>
      <c r="H1025" s="9" t="s">
        <v>37</v>
      </c>
      <c r="I1025" s="9">
        <v>1</v>
      </c>
      <c r="J1025" s="9">
        <v>75</v>
      </c>
      <c r="K1025" s="9">
        <f t="shared" si="74"/>
        <v>450</v>
      </c>
      <c r="L1025" s="9">
        <f t="shared" si="75"/>
        <v>450</v>
      </c>
      <c r="M1025" s="48">
        <v>1</v>
      </c>
      <c r="N1025" s="9">
        <v>0</v>
      </c>
      <c r="O1025" s="9">
        <v>75</v>
      </c>
      <c r="P1025" s="9">
        <v>60</v>
      </c>
      <c r="Q1025" s="9">
        <v>15</v>
      </c>
      <c r="R1025" s="9"/>
      <c r="S1025" s="9"/>
      <c r="T1025" s="9">
        <v>8</v>
      </c>
      <c r="U1025" s="55"/>
      <c r="V1025" s="131">
        <f t="shared" si="78"/>
        <v>1</v>
      </c>
      <c r="W1025" s="125">
        <v>0.98399999999999999</v>
      </c>
      <c r="X1025" s="14">
        <v>1</v>
      </c>
      <c r="Y1025" s="9">
        <v>75</v>
      </c>
      <c r="Z1025" s="9">
        <v>75</v>
      </c>
      <c r="AA1025" s="9">
        <v>75</v>
      </c>
      <c r="AB1025" s="9">
        <v>75</v>
      </c>
      <c r="AC1025" s="9">
        <v>75</v>
      </c>
      <c r="AD1025" s="9">
        <v>75</v>
      </c>
      <c r="AE1025" s="9" t="s">
        <v>1752</v>
      </c>
      <c r="AF1025" s="26"/>
      <c r="AG1025" s="56">
        <v>28.148028</v>
      </c>
      <c r="AH1025" s="9">
        <v>-81.455194000000006</v>
      </c>
      <c r="AI1025" s="88"/>
      <c r="AJ1025" s="88"/>
      <c r="AK1025" s="88"/>
      <c r="AL1025" s="88"/>
      <c r="AM1025" s="88"/>
      <c r="AN1025" s="88"/>
      <c r="AO1025" s="88"/>
      <c r="AP1025" s="88"/>
      <c r="AQ1025" s="88"/>
      <c r="AR1025" s="88"/>
      <c r="AS1025" s="88"/>
      <c r="AT1025" s="88"/>
      <c r="AU1025" s="88"/>
      <c r="AV1025" s="88"/>
      <c r="AW1025" s="88"/>
      <c r="AX1025" s="88"/>
      <c r="AY1025" s="88"/>
      <c r="AZ1025" s="88"/>
      <c r="BA1025" s="88"/>
      <c r="BB1025" s="88"/>
      <c r="BC1025" s="88"/>
      <c r="BD1025" s="88"/>
      <c r="BE1025" s="88"/>
      <c r="BF1025" s="88"/>
      <c r="BG1025" s="88"/>
    </row>
    <row r="1026" spans="1:59" x14ac:dyDescent="0.25">
      <c r="A1026" s="25">
        <v>385</v>
      </c>
      <c r="B1026" s="9" t="s">
        <v>1816</v>
      </c>
      <c r="C1026" s="9" t="s">
        <v>3239</v>
      </c>
      <c r="D1026" s="9" t="s">
        <v>2641</v>
      </c>
      <c r="E1026" s="9" t="s">
        <v>1826</v>
      </c>
      <c r="F1026" s="14" t="s">
        <v>2701</v>
      </c>
      <c r="G1026" s="9" t="s">
        <v>9</v>
      </c>
      <c r="H1026" s="9" t="s">
        <v>184</v>
      </c>
      <c r="I1026" s="9">
        <v>1</v>
      </c>
      <c r="J1026" s="9">
        <v>51</v>
      </c>
      <c r="K1026" s="9">
        <f t="shared" ref="K1026:K1089" si="79">COUNTA(Y1026:AD1026)*J1026</f>
        <v>102</v>
      </c>
      <c r="L1026" s="9">
        <f t="shared" ref="L1026:L1089" si="80">SUM(Y1026:AD1026)</f>
        <v>90</v>
      </c>
      <c r="M1026" s="48">
        <v>0.88235294117647056</v>
      </c>
      <c r="N1026" s="9"/>
      <c r="O1026" s="9">
        <v>51</v>
      </c>
      <c r="P1026" s="9">
        <v>41</v>
      </c>
      <c r="Q1026" s="9">
        <v>10</v>
      </c>
      <c r="R1026" s="9"/>
      <c r="S1026" s="9"/>
      <c r="T1026" s="9"/>
      <c r="U1026" s="55"/>
      <c r="V1026" s="131">
        <f t="shared" si="78"/>
        <v>0.88235294117647056</v>
      </c>
      <c r="W1026" s="125"/>
      <c r="X1026" s="14"/>
      <c r="Y1026" s="9">
        <v>44</v>
      </c>
      <c r="Z1026" s="9">
        <v>46</v>
      </c>
      <c r="AA1026" s="9"/>
      <c r="AB1026" s="9"/>
      <c r="AC1026" s="9"/>
      <c r="AD1026" s="9"/>
      <c r="AE1026" s="9" t="s">
        <v>448</v>
      </c>
      <c r="AF1026" s="26"/>
      <c r="AG1026" s="56">
        <v>28.228300000000001</v>
      </c>
      <c r="AH1026" s="9">
        <v>-81.313299999999998</v>
      </c>
      <c r="AI1026" s="88"/>
      <c r="AJ1026" s="88"/>
      <c r="AK1026" s="88"/>
      <c r="AL1026" s="88"/>
      <c r="AM1026" s="88"/>
      <c r="AN1026" s="88"/>
      <c r="AO1026" s="88"/>
      <c r="AP1026" s="88"/>
      <c r="AQ1026" s="88"/>
      <c r="AR1026" s="88"/>
      <c r="AS1026" s="88"/>
      <c r="AT1026" s="88"/>
      <c r="AU1026" s="88"/>
      <c r="AV1026" s="88"/>
      <c r="AW1026" s="88"/>
      <c r="AX1026" s="88"/>
      <c r="AY1026" s="88"/>
      <c r="AZ1026" s="88"/>
      <c r="BA1026" s="88"/>
      <c r="BB1026" s="88"/>
      <c r="BC1026" s="88"/>
      <c r="BD1026" s="88"/>
      <c r="BE1026" s="88"/>
      <c r="BF1026" s="88"/>
      <c r="BG1026" s="88"/>
    </row>
    <row r="1027" spans="1:59" x14ac:dyDescent="0.25">
      <c r="A1027" s="25">
        <v>1000</v>
      </c>
      <c r="B1027" s="9" t="s">
        <v>1816</v>
      </c>
      <c r="C1027" s="9" t="s">
        <v>3239</v>
      </c>
      <c r="D1027" s="9" t="s">
        <v>2641</v>
      </c>
      <c r="E1027" s="9" t="s">
        <v>1859</v>
      </c>
      <c r="F1027" s="14" t="s">
        <v>2701</v>
      </c>
      <c r="G1027" s="9" t="s">
        <v>9</v>
      </c>
      <c r="H1027" s="9" t="s">
        <v>184</v>
      </c>
      <c r="I1027" s="9">
        <v>1</v>
      </c>
      <c r="J1027" s="9">
        <v>51</v>
      </c>
      <c r="K1027" s="9">
        <f t="shared" si="79"/>
        <v>102</v>
      </c>
      <c r="L1027" s="9">
        <f t="shared" si="80"/>
        <v>97</v>
      </c>
      <c r="M1027" s="48">
        <v>0.9509803921568627</v>
      </c>
      <c r="N1027" s="9"/>
      <c r="O1027" s="9">
        <v>51</v>
      </c>
      <c r="P1027" s="9">
        <v>41</v>
      </c>
      <c r="Q1027" s="9">
        <v>10</v>
      </c>
      <c r="R1027" s="9"/>
      <c r="S1027" s="9"/>
      <c r="T1027" s="9"/>
      <c r="U1027" s="55"/>
      <c r="V1027" s="131">
        <f t="shared" si="78"/>
        <v>0.9509803921568627</v>
      </c>
      <c r="W1027" s="125"/>
      <c r="X1027" s="14"/>
      <c r="Y1027" s="9">
        <v>48</v>
      </c>
      <c r="Z1027" s="9">
        <v>49</v>
      </c>
      <c r="AA1027" s="9"/>
      <c r="AB1027" s="9"/>
      <c r="AC1027" s="9"/>
      <c r="AD1027" s="9"/>
      <c r="AE1027" s="9" t="s">
        <v>448</v>
      </c>
      <c r="AF1027" s="26"/>
      <c r="AG1027" s="56">
        <v>28.228000000000002</v>
      </c>
      <c r="AH1027" s="9">
        <v>-81.316800000000001</v>
      </c>
      <c r="AI1027" s="88"/>
      <c r="AJ1027" s="88"/>
      <c r="AK1027" s="88"/>
      <c r="AL1027" s="88"/>
      <c r="AM1027" s="88"/>
      <c r="AN1027" s="88"/>
      <c r="AO1027" s="88"/>
      <c r="AP1027" s="88"/>
      <c r="AQ1027" s="88"/>
      <c r="AR1027" s="88"/>
      <c r="AS1027" s="88"/>
      <c r="AT1027" s="88"/>
      <c r="AU1027" s="88"/>
      <c r="AV1027" s="88"/>
      <c r="AW1027" s="88"/>
      <c r="AX1027" s="88"/>
      <c r="AY1027" s="88"/>
      <c r="AZ1027" s="88"/>
      <c r="BA1027" s="88"/>
      <c r="BB1027" s="88"/>
      <c r="BC1027" s="88"/>
      <c r="BD1027" s="88"/>
      <c r="BE1027" s="88"/>
      <c r="BF1027" s="88"/>
      <c r="BG1027" s="88"/>
    </row>
    <row r="1028" spans="1:59" x14ac:dyDescent="0.25">
      <c r="A1028" s="25">
        <v>2916</v>
      </c>
      <c r="B1028" s="9" t="s">
        <v>1816</v>
      </c>
      <c r="C1028" s="9" t="s">
        <v>3241</v>
      </c>
      <c r="D1028" s="9" t="s">
        <v>2281</v>
      </c>
      <c r="E1028" s="9" t="s">
        <v>1834</v>
      </c>
      <c r="F1028" s="14" t="s">
        <v>2657</v>
      </c>
      <c r="G1028" s="9" t="s">
        <v>9</v>
      </c>
      <c r="H1028" s="9" t="s">
        <v>42</v>
      </c>
      <c r="I1028" s="9">
        <v>1</v>
      </c>
      <c r="J1028" s="9">
        <v>86</v>
      </c>
      <c r="K1028" s="9">
        <f t="shared" si="79"/>
        <v>0</v>
      </c>
      <c r="L1028" s="9">
        <f t="shared" si="80"/>
        <v>0</v>
      </c>
      <c r="M1028" s="42">
        <v>0</v>
      </c>
      <c r="N1028" s="9"/>
      <c r="O1028" s="9">
        <v>86</v>
      </c>
      <c r="P1028" s="9">
        <v>69</v>
      </c>
      <c r="Q1028" s="9">
        <v>17</v>
      </c>
      <c r="R1028" s="9"/>
      <c r="S1028" s="9"/>
      <c r="T1028" s="9">
        <v>5</v>
      </c>
      <c r="U1028" s="55"/>
      <c r="V1028" s="131"/>
      <c r="W1028" s="125"/>
      <c r="X1028" s="14"/>
      <c r="Y1028" s="9"/>
      <c r="Z1028" s="9"/>
      <c r="AA1028" s="9"/>
      <c r="AB1028" s="9"/>
      <c r="AC1028" s="9"/>
      <c r="AD1028" s="9"/>
      <c r="AE1028" s="9"/>
      <c r="AF1028" s="26"/>
      <c r="AG1028" s="56">
        <v>28.282966999999999</v>
      </c>
      <c r="AH1028" s="9">
        <v>-81.348260999999994</v>
      </c>
      <c r="AI1028" s="88"/>
      <c r="AJ1028" s="88"/>
      <c r="AK1028" s="88"/>
      <c r="AL1028" s="88"/>
      <c r="AM1028" s="88"/>
      <c r="AN1028" s="88"/>
      <c r="AO1028" s="88"/>
      <c r="AP1028" s="88"/>
      <c r="AQ1028" s="88"/>
      <c r="AR1028" s="88"/>
      <c r="AS1028" s="88"/>
      <c r="AT1028" s="88"/>
      <c r="AU1028" s="88"/>
      <c r="AV1028" s="88"/>
      <c r="AW1028" s="88"/>
      <c r="AX1028" s="88"/>
      <c r="AY1028" s="88"/>
      <c r="AZ1028" s="88"/>
      <c r="BA1028" s="88"/>
      <c r="BB1028" s="88"/>
      <c r="BC1028" s="88"/>
      <c r="BD1028" s="88"/>
      <c r="BE1028" s="88"/>
      <c r="BF1028" s="88"/>
      <c r="BG1028" s="88"/>
    </row>
    <row r="1029" spans="1:59" x14ac:dyDescent="0.25">
      <c r="A1029" s="25">
        <v>2906</v>
      </c>
      <c r="B1029" s="9" t="s">
        <v>1816</v>
      </c>
      <c r="C1029" s="9" t="s">
        <v>3241</v>
      </c>
      <c r="D1029" s="9" t="s">
        <v>2281</v>
      </c>
      <c r="E1029" s="9" t="s">
        <v>1838</v>
      </c>
      <c r="F1029" s="14" t="s">
        <v>2877</v>
      </c>
      <c r="G1029" s="9" t="s">
        <v>9</v>
      </c>
      <c r="H1029" s="9" t="s">
        <v>42</v>
      </c>
      <c r="I1029" s="9">
        <v>1</v>
      </c>
      <c r="J1029" s="9">
        <v>120</v>
      </c>
      <c r="K1029" s="9">
        <f t="shared" si="79"/>
        <v>0</v>
      </c>
      <c r="L1029" s="9">
        <f t="shared" si="80"/>
        <v>0</v>
      </c>
      <c r="M1029" s="42">
        <v>0</v>
      </c>
      <c r="N1029" s="9"/>
      <c r="O1029" s="9">
        <v>120</v>
      </c>
      <c r="P1029" s="9">
        <v>96</v>
      </c>
      <c r="Q1029" s="9">
        <v>24</v>
      </c>
      <c r="R1029" s="9"/>
      <c r="S1029" s="9"/>
      <c r="T1029" s="9">
        <v>6</v>
      </c>
      <c r="U1029" s="55"/>
      <c r="V1029" s="131"/>
      <c r="W1029" s="125"/>
      <c r="X1029" s="14"/>
      <c r="Y1029" s="9"/>
      <c r="Z1029" s="9"/>
      <c r="AA1029" s="9"/>
      <c r="AB1029" s="9"/>
      <c r="AC1029" s="9"/>
      <c r="AD1029" s="9"/>
      <c r="AE1029" s="9"/>
      <c r="AF1029" s="26"/>
      <c r="AG1029" s="56"/>
      <c r="AH1029" s="9"/>
      <c r="AI1029" s="88"/>
      <c r="AJ1029" s="88"/>
      <c r="AK1029" s="88"/>
      <c r="AL1029" s="88"/>
      <c r="AM1029" s="88"/>
      <c r="AN1029" s="88"/>
      <c r="AO1029" s="88"/>
      <c r="AP1029" s="88"/>
      <c r="AQ1029" s="88"/>
      <c r="AR1029" s="88"/>
      <c r="AS1029" s="88"/>
      <c r="AT1029" s="88"/>
      <c r="AU1029" s="88"/>
      <c r="AV1029" s="88"/>
      <c r="AW1029" s="88"/>
      <c r="AX1029" s="88"/>
      <c r="AY1029" s="88"/>
      <c r="AZ1029" s="88"/>
      <c r="BA1029" s="88"/>
      <c r="BB1029" s="88"/>
      <c r="BC1029" s="88"/>
      <c r="BD1029" s="88"/>
      <c r="BE1029" s="88"/>
      <c r="BF1029" s="88"/>
      <c r="BG1029" s="88"/>
    </row>
    <row r="1030" spans="1:59" x14ac:dyDescent="0.25">
      <c r="A1030" s="25">
        <v>2757</v>
      </c>
      <c r="B1030" s="9" t="s">
        <v>1816</v>
      </c>
      <c r="C1030" s="9" t="s">
        <v>3241</v>
      </c>
      <c r="D1030" s="9" t="s">
        <v>2281</v>
      </c>
      <c r="E1030" s="9" t="s">
        <v>1848</v>
      </c>
      <c r="F1030" s="14" t="s">
        <v>2646</v>
      </c>
      <c r="G1030" s="9" t="s">
        <v>9</v>
      </c>
      <c r="H1030" s="9" t="s">
        <v>42</v>
      </c>
      <c r="I1030" s="9">
        <v>1</v>
      </c>
      <c r="J1030" s="9">
        <v>112</v>
      </c>
      <c r="K1030" s="9">
        <f t="shared" si="79"/>
        <v>0</v>
      </c>
      <c r="L1030" s="9">
        <f t="shared" si="80"/>
        <v>0</v>
      </c>
      <c r="M1030" s="42">
        <v>0</v>
      </c>
      <c r="N1030" s="9">
        <v>0</v>
      </c>
      <c r="O1030" s="9">
        <v>112</v>
      </c>
      <c r="P1030" s="9">
        <v>90</v>
      </c>
      <c r="Q1030" s="9">
        <v>22</v>
      </c>
      <c r="R1030" s="9"/>
      <c r="S1030" s="9"/>
      <c r="T1030" s="9">
        <v>6</v>
      </c>
      <c r="U1030" s="55"/>
      <c r="V1030" s="131"/>
      <c r="W1030" s="125"/>
      <c r="X1030" s="14"/>
      <c r="Y1030" s="9"/>
      <c r="Z1030" s="9"/>
      <c r="AA1030" s="9"/>
      <c r="AB1030" s="9"/>
      <c r="AC1030" s="9"/>
      <c r="AD1030" s="9"/>
      <c r="AE1030" s="9"/>
      <c r="AF1030" s="26"/>
      <c r="AG1030" s="56">
        <v>28.334566670000001</v>
      </c>
      <c r="AH1030" s="9">
        <v>-81.515375000000006</v>
      </c>
      <c r="AI1030" s="88"/>
      <c r="AJ1030" s="88"/>
      <c r="AK1030" s="88"/>
      <c r="AL1030" s="88"/>
      <c r="AM1030" s="88"/>
      <c r="AN1030" s="88"/>
      <c r="AO1030" s="88"/>
      <c r="AP1030" s="88"/>
      <c r="AQ1030" s="88"/>
      <c r="AR1030" s="88"/>
      <c r="AS1030" s="88"/>
      <c r="AT1030" s="88"/>
      <c r="AU1030" s="88"/>
      <c r="AV1030" s="88"/>
      <c r="AW1030" s="88"/>
      <c r="AX1030" s="88"/>
      <c r="AY1030" s="88"/>
      <c r="AZ1030" s="88"/>
      <c r="BA1030" s="88"/>
      <c r="BB1030" s="88"/>
      <c r="BC1030" s="88"/>
      <c r="BD1030" s="88"/>
      <c r="BE1030" s="88"/>
      <c r="BF1030" s="88"/>
      <c r="BG1030" s="88"/>
    </row>
    <row r="1031" spans="1:59" x14ac:dyDescent="0.25">
      <c r="A1031" s="25">
        <v>959</v>
      </c>
      <c r="B1031" s="9" t="s">
        <v>1816</v>
      </c>
      <c r="C1031" s="9" t="s">
        <v>3236</v>
      </c>
      <c r="D1031" s="9" t="s">
        <v>2286</v>
      </c>
      <c r="E1031" s="9" t="s">
        <v>1858</v>
      </c>
      <c r="F1031" s="14" t="s">
        <v>2992</v>
      </c>
      <c r="G1031" s="9" t="s">
        <v>194</v>
      </c>
      <c r="H1031" s="9" t="s">
        <v>37</v>
      </c>
      <c r="I1031" s="9">
        <v>1</v>
      </c>
      <c r="J1031" s="9">
        <v>160</v>
      </c>
      <c r="K1031" s="9">
        <f t="shared" si="79"/>
        <v>960</v>
      </c>
      <c r="L1031" s="9">
        <f t="shared" si="80"/>
        <v>959</v>
      </c>
      <c r="M1031" s="48">
        <v>0.99895833333333328</v>
      </c>
      <c r="N1031" s="9">
        <v>2</v>
      </c>
      <c r="O1031" s="9">
        <v>158</v>
      </c>
      <c r="P1031" s="9">
        <v>128</v>
      </c>
      <c r="Q1031" s="9">
        <v>32</v>
      </c>
      <c r="R1031" s="9"/>
      <c r="S1031" s="9"/>
      <c r="T1031" s="9"/>
      <c r="U1031" s="55"/>
      <c r="V1031" s="131">
        <f t="shared" ref="V1031:V1038" si="81">(Y1031+Z1031+AA1031+AB1031+AC1031+AD1031)/(J1031*COUNTA(Y1031,Z1031,AA1031,AB1031,AC1031,AD1031))</f>
        <v>0.99895833333333328</v>
      </c>
      <c r="W1031" s="125">
        <v>1</v>
      </c>
      <c r="X1031" s="14">
        <v>0.99790000000000001</v>
      </c>
      <c r="Y1031" s="9">
        <v>160</v>
      </c>
      <c r="Z1031" s="9">
        <v>160</v>
      </c>
      <c r="AA1031" s="9">
        <v>160</v>
      </c>
      <c r="AB1031" s="9">
        <v>160</v>
      </c>
      <c r="AC1031" s="9">
        <v>159</v>
      </c>
      <c r="AD1031" s="9">
        <v>160</v>
      </c>
      <c r="AE1031" s="9" t="s">
        <v>1653</v>
      </c>
      <c r="AF1031" s="26"/>
      <c r="AG1031" s="56">
        <v>28.3064</v>
      </c>
      <c r="AH1031" s="9">
        <v>-81.355000000000004</v>
      </c>
      <c r="AI1031" s="88"/>
      <c r="AJ1031" s="88"/>
      <c r="AK1031" s="88"/>
      <c r="AL1031" s="88"/>
      <c r="AM1031" s="88"/>
      <c r="AN1031" s="88"/>
      <c r="AO1031" s="88"/>
      <c r="AP1031" s="88"/>
      <c r="AQ1031" s="88"/>
      <c r="AR1031" s="88"/>
      <c r="AS1031" s="88"/>
      <c r="AT1031" s="88"/>
      <c r="AU1031" s="88"/>
      <c r="AV1031" s="88"/>
      <c r="AW1031" s="88"/>
      <c r="AX1031" s="88"/>
      <c r="AY1031" s="88"/>
      <c r="AZ1031" s="88"/>
      <c r="BA1031" s="88"/>
      <c r="BB1031" s="88"/>
      <c r="BC1031" s="88"/>
      <c r="BD1031" s="88"/>
      <c r="BE1031" s="88"/>
      <c r="BF1031" s="88"/>
      <c r="BG1031" s="88"/>
    </row>
    <row r="1032" spans="1:59" x14ac:dyDescent="0.25">
      <c r="A1032" s="25">
        <v>2614</v>
      </c>
      <c r="B1032" s="9" t="s">
        <v>1816</v>
      </c>
      <c r="C1032" s="9" t="s">
        <v>3237</v>
      </c>
      <c r="D1032" s="9" t="s">
        <v>2282</v>
      </c>
      <c r="E1032" s="9" t="s">
        <v>1817</v>
      </c>
      <c r="F1032" s="14" t="s">
        <v>2718</v>
      </c>
      <c r="G1032" s="9" t="s">
        <v>10</v>
      </c>
      <c r="H1032" s="9" t="s">
        <v>37</v>
      </c>
      <c r="I1032" s="9">
        <v>1</v>
      </c>
      <c r="J1032" s="9">
        <v>48</v>
      </c>
      <c r="K1032" s="9">
        <f t="shared" si="79"/>
        <v>288</v>
      </c>
      <c r="L1032" s="9">
        <f t="shared" si="80"/>
        <v>287</v>
      </c>
      <c r="M1032" s="48">
        <v>0.99652777777777779</v>
      </c>
      <c r="N1032" s="9">
        <v>0</v>
      </c>
      <c r="O1032" s="9">
        <v>48</v>
      </c>
      <c r="P1032" s="9"/>
      <c r="Q1032" s="9">
        <v>48</v>
      </c>
      <c r="R1032" s="9"/>
      <c r="S1032" s="9"/>
      <c r="T1032" s="9"/>
      <c r="U1032" s="55"/>
      <c r="V1032" s="131">
        <f t="shared" si="81"/>
        <v>0.99652777777777779</v>
      </c>
      <c r="W1032" s="125">
        <v>0.98609999999999998</v>
      </c>
      <c r="X1032" s="14">
        <v>0.98960000000000004</v>
      </c>
      <c r="Y1032" s="9">
        <v>47</v>
      </c>
      <c r="Z1032" s="9">
        <v>48</v>
      </c>
      <c r="AA1032" s="9">
        <v>48</v>
      </c>
      <c r="AB1032" s="9">
        <v>48</v>
      </c>
      <c r="AC1032" s="9">
        <v>48</v>
      </c>
      <c r="AD1032" s="9">
        <v>48</v>
      </c>
      <c r="AE1032" s="9" t="s">
        <v>180</v>
      </c>
      <c r="AF1032" s="26"/>
      <c r="AG1032" s="56">
        <v>28.286148000000001</v>
      </c>
      <c r="AH1032" s="9">
        <v>-81.424227000000002</v>
      </c>
      <c r="AI1032" s="88"/>
      <c r="AJ1032" s="88"/>
      <c r="AK1032" s="88"/>
      <c r="AL1032" s="88"/>
      <c r="AM1032" s="88"/>
      <c r="AN1032" s="88"/>
      <c r="AO1032" s="88"/>
      <c r="AP1032" s="88"/>
      <c r="AQ1032" s="88"/>
      <c r="AR1032" s="88"/>
      <c r="AS1032" s="88"/>
      <c r="AT1032" s="88"/>
      <c r="AU1032" s="88"/>
      <c r="AV1032" s="88"/>
      <c r="AW1032" s="88"/>
      <c r="AX1032" s="88"/>
      <c r="AY1032" s="88"/>
      <c r="AZ1032" s="88"/>
      <c r="BA1032" s="88"/>
      <c r="BB1032" s="88"/>
      <c r="BC1032" s="88"/>
      <c r="BD1032" s="88"/>
      <c r="BE1032" s="88"/>
      <c r="BF1032" s="88"/>
      <c r="BG1032" s="88"/>
    </row>
    <row r="1033" spans="1:59" x14ac:dyDescent="0.25">
      <c r="A1033" s="25">
        <v>179</v>
      </c>
      <c r="B1033" s="9" t="s">
        <v>1816</v>
      </c>
      <c r="C1033" s="9" t="s">
        <v>3237</v>
      </c>
      <c r="D1033" s="9" t="s">
        <v>2282</v>
      </c>
      <c r="E1033" s="9" t="s">
        <v>1818</v>
      </c>
      <c r="F1033" s="14" t="s">
        <v>2876</v>
      </c>
      <c r="G1033" s="9" t="s">
        <v>10</v>
      </c>
      <c r="H1033" s="9" t="s">
        <v>37</v>
      </c>
      <c r="I1033" s="9">
        <v>1</v>
      </c>
      <c r="J1033" s="9">
        <v>421</v>
      </c>
      <c r="K1033" s="9">
        <f t="shared" si="79"/>
        <v>2526</v>
      </c>
      <c r="L1033" s="9">
        <f t="shared" si="80"/>
        <v>2514</v>
      </c>
      <c r="M1033" s="48">
        <v>0.99524940617577196</v>
      </c>
      <c r="N1033" s="9">
        <v>0</v>
      </c>
      <c r="O1033" s="9">
        <v>421</v>
      </c>
      <c r="P1033" s="9"/>
      <c r="Q1033" s="9">
        <v>421</v>
      </c>
      <c r="R1033" s="9"/>
      <c r="S1033" s="9"/>
      <c r="T1033" s="9"/>
      <c r="U1033" s="55"/>
      <c r="V1033" s="131">
        <f t="shared" si="81"/>
        <v>0.99524940617577196</v>
      </c>
      <c r="W1033" s="125">
        <v>0.94340000000000002</v>
      </c>
      <c r="X1033" s="14">
        <v>0.97589999999999999</v>
      </c>
      <c r="Y1033" s="9">
        <v>416</v>
      </c>
      <c r="Z1033" s="9">
        <v>417</v>
      </c>
      <c r="AA1033" s="9">
        <v>421</v>
      </c>
      <c r="AB1033" s="9">
        <v>421</v>
      </c>
      <c r="AC1033" s="9">
        <v>418</v>
      </c>
      <c r="AD1033" s="9">
        <v>421</v>
      </c>
      <c r="AE1033" s="9" t="s">
        <v>1079</v>
      </c>
      <c r="AF1033" s="26"/>
      <c r="AG1033" s="56">
        <v>28.278400000000001</v>
      </c>
      <c r="AH1033" s="9">
        <v>-81.346500000000006</v>
      </c>
      <c r="AI1033" s="88"/>
      <c r="AJ1033" s="88"/>
      <c r="AK1033" s="88"/>
      <c r="AL1033" s="88"/>
      <c r="AM1033" s="88"/>
      <c r="AN1033" s="88"/>
      <c r="AO1033" s="88"/>
      <c r="AP1033" s="88"/>
      <c r="AQ1033" s="88"/>
      <c r="AR1033" s="88"/>
      <c r="AS1033" s="88"/>
      <c r="AT1033" s="88"/>
      <c r="AU1033" s="88"/>
      <c r="AV1033" s="88"/>
      <c r="AW1033" s="88"/>
      <c r="AX1033" s="88"/>
      <c r="AY1033" s="88"/>
      <c r="AZ1033" s="88"/>
      <c r="BA1033" s="88"/>
      <c r="BB1033" s="88"/>
      <c r="BC1033" s="88"/>
      <c r="BD1033" s="88"/>
      <c r="BE1033" s="88"/>
      <c r="BF1033" s="88"/>
      <c r="BG1033" s="88"/>
    </row>
    <row r="1034" spans="1:59" x14ac:dyDescent="0.25">
      <c r="A1034" s="25">
        <v>209</v>
      </c>
      <c r="B1034" s="9" t="s">
        <v>1816</v>
      </c>
      <c r="C1034" s="9" t="s">
        <v>3237</v>
      </c>
      <c r="D1034" s="9" t="s">
        <v>2282</v>
      </c>
      <c r="E1034" s="9" t="s">
        <v>1819</v>
      </c>
      <c r="F1034" s="14" t="s">
        <v>2726</v>
      </c>
      <c r="G1034" s="9" t="s">
        <v>10</v>
      </c>
      <c r="H1034" s="9" t="s">
        <v>37</v>
      </c>
      <c r="I1034" s="9">
        <v>1</v>
      </c>
      <c r="J1034" s="9">
        <v>216</v>
      </c>
      <c r="K1034" s="9">
        <f t="shared" si="79"/>
        <v>1296</v>
      </c>
      <c r="L1034" s="9">
        <f t="shared" si="80"/>
        <v>1266</v>
      </c>
      <c r="M1034" s="48">
        <v>0.97685185185185186</v>
      </c>
      <c r="N1034" s="9">
        <v>0</v>
      </c>
      <c r="O1034" s="9">
        <v>216</v>
      </c>
      <c r="P1034" s="9"/>
      <c r="Q1034" s="9">
        <v>216</v>
      </c>
      <c r="R1034" s="9"/>
      <c r="S1034" s="9"/>
      <c r="T1034" s="9"/>
      <c r="U1034" s="55"/>
      <c r="V1034" s="131">
        <f t="shared" si="81"/>
        <v>0.97685185185185186</v>
      </c>
      <c r="W1034" s="125">
        <v>0.9869</v>
      </c>
      <c r="X1034" s="14">
        <v>0.98770000000000002</v>
      </c>
      <c r="Y1034" s="9">
        <v>214</v>
      </c>
      <c r="Z1034" s="9">
        <v>207</v>
      </c>
      <c r="AA1034" s="9">
        <v>214</v>
      </c>
      <c r="AB1034" s="9">
        <v>213</v>
      </c>
      <c r="AC1034" s="9">
        <v>210</v>
      </c>
      <c r="AD1034" s="9">
        <v>208</v>
      </c>
      <c r="AE1034" s="9" t="s">
        <v>1821</v>
      </c>
      <c r="AF1034" s="26"/>
      <c r="AG1034" s="56">
        <v>28.2303</v>
      </c>
      <c r="AH1034" s="9">
        <v>-81.3142</v>
      </c>
      <c r="AI1034" s="88"/>
      <c r="AJ1034" s="88"/>
      <c r="AK1034" s="88"/>
      <c r="AL1034" s="88"/>
      <c r="AM1034" s="88"/>
      <c r="AN1034" s="88"/>
      <c r="AO1034" s="88"/>
      <c r="AP1034" s="88"/>
      <c r="AQ1034" s="88"/>
      <c r="AR1034" s="88"/>
      <c r="AS1034" s="88"/>
      <c r="AT1034" s="88"/>
      <c r="AU1034" s="88"/>
      <c r="AV1034" s="88"/>
      <c r="AW1034" s="88"/>
      <c r="AX1034" s="88"/>
      <c r="AY1034" s="88"/>
      <c r="AZ1034" s="88"/>
      <c r="BA1034" s="88"/>
      <c r="BB1034" s="88"/>
      <c r="BC1034" s="88"/>
      <c r="BD1034" s="88"/>
      <c r="BE1034" s="88"/>
      <c r="BF1034" s="88"/>
      <c r="BG1034" s="88"/>
    </row>
    <row r="1035" spans="1:59" x14ac:dyDescent="0.25">
      <c r="A1035" s="25">
        <v>1033</v>
      </c>
      <c r="B1035" s="9" t="s">
        <v>1816</v>
      </c>
      <c r="C1035" s="9" t="s">
        <v>3237</v>
      </c>
      <c r="D1035" s="9" t="s">
        <v>2282</v>
      </c>
      <c r="E1035" s="9" t="s">
        <v>1823</v>
      </c>
      <c r="F1035" s="14" t="s">
        <v>2903</v>
      </c>
      <c r="G1035" s="9" t="s">
        <v>10</v>
      </c>
      <c r="H1035" s="9" t="s">
        <v>37</v>
      </c>
      <c r="I1035" s="9">
        <v>1</v>
      </c>
      <c r="J1035" s="9">
        <v>394</v>
      </c>
      <c r="K1035" s="9">
        <f t="shared" si="79"/>
        <v>2364</v>
      </c>
      <c r="L1035" s="9">
        <f t="shared" si="80"/>
        <v>2356</v>
      </c>
      <c r="M1035" s="48">
        <v>0.99661590524534682</v>
      </c>
      <c r="N1035" s="9">
        <v>0</v>
      </c>
      <c r="O1035" s="9">
        <v>394</v>
      </c>
      <c r="P1035" s="9"/>
      <c r="Q1035" s="9">
        <v>394</v>
      </c>
      <c r="R1035" s="9"/>
      <c r="S1035" s="9"/>
      <c r="T1035" s="9"/>
      <c r="U1035" s="55"/>
      <c r="V1035" s="131">
        <f t="shared" si="81"/>
        <v>0.99661590524534682</v>
      </c>
      <c r="W1035" s="125">
        <v>0.98219999999999996</v>
      </c>
      <c r="X1035" s="14">
        <v>0.98480000000000001</v>
      </c>
      <c r="Y1035" s="9">
        <v>393</v>
      </c>
      <c r="Z1035" s="9">
        <v>393</v>
      </c>
      <c r="AA1035" s="9">
        <v>394</v>
      </c>
      <c r="AB1035" s="9">
        <v>393</v>
      </c>
      <c r="AC1035" s="9">
        <v>394</v>
      </c>
      <c r="AD1035" s="9">
        <v>389</v>
      </c>
      <c r="AE1035" s="9"/>
      <c r="AF1035" s="26"/>
      <c r="AG1035" s="56">
        <v>28.304300000000001</v>
      </c>
      <c r="AH1035" s="9">
        <v>-81.359700000000004</v>
      </c>
      <c r="AI1035" s="88"/>
      <c r="AJ1035" s="88"/>
      <c r="AK1035" s="88"/>
      <c r="AL1035" s="88"/>
      <c r="AM1035" s="88"/>
      <c r="AN1035" s="88"/>
      <c r="AO1035" s="88"/>
      <c r="AP1035" s="88"/>
      <c r="AQ1035" s="88"/>
      <c r="AR1035" s="88"/>
      <c r="AS1035" s="88"/>
      <c r="AT1035" s="88"/>
      <c r="AU1035" s="88"/>
      <c r="AV1035" s="88"/>
      <c r="AW1035" s="88"/>
      <c r="AX1035" s="88"/>
      <c r="AY1035" s="88"/>
      <c r="AZ1035" s="88"/>
      <c r="BA1035" s="88"/>
      <c r="BB1035" s="88"/>
      <c r="BC1035" s="88"/>
      <c r="BD1035" s="88"/>
      <c r="BE1035" s="88"/>
      <c r="BF1035" s="88"/>
      <c r="BG1035" s="88"/>
    </row>
    <row r="1036" spans="1:59" x14ac:dyDescent="0.25">
      <c r="A1036" s="25">
        <v>354</v>
      </c>
      <c r="B1036" s="9" t="s">
        <v>1816</v>
      </c>
      <c r="C1036" s="9" t="s">
        <v>3237</v>
      </c>
      <c r="D1036" s="9" t="s">
        <v>2282</v>
      </c>
      <c r="E1036" s="9" t="s">
        <v>1825</v>
      </c>
      <c r="F1036" s="14" t="s">
        <v>2649</v>
      </c>
      <c r="G1036" s="9" t="s">
        <v>10</v>
      </c>
      <c r="H1036" s="9" t="s">
        <v>37</v>
      </c>
      <c r="I1036" s="9">
        <v>1</v>
      </c>
      <c r="J1036" s="9">
        <v>34</v>
      </c>
      <c r="K1036" s="9">
        <f t="shared" si="79"/>
        <v>204</v>
      </c>
      <c r="L1036" s="9">
        <f t="shared" si="80"/>
        <v>202</v>
      </c>
      <c r="M1036" s="48">
        <v>0.99019607843137258</v>
      </c>
      <c r="N1036" s="9">
        <v>0</v>
      </c>
      <c r="O1036" s="9">
        <v>34</v>
      </c>
      <c r="P1036" s="9"/>
      <c r="Q1036" s="9">
        <v>34</v>
      </c>
      <c r="R1036" s="9"/>
      <c r="S1036" s="9"/>
      <c r="T1036" s="9"/>
      <c r="U1036" s="55"/>
      <c r="V1036" s="131">
        <f t="shared" si="81"/>
        <v>0.99019607843137258</v>
      </c>
      <c r="W1036" s="125">
        <v>0.99019999999999997</v>
      </c>
      <c r="X1036" s="14">
        <v>1</v>
      </c>
      <c r="Y1036" s="9">
        <v>34</v>
      </c>
      <c r="Z1036" s="9">
        <v>32</v>
      </c>
      <c r="AA1036" s="9">
        <v>34</v>
      </c>
      <c r="AB1036" s="9">
        <v>34</v>
      </c>
      <c r="AC1036" s="9">
        <v>34</v>
      </c>
      <c r="AD1036" s="9">
        <v>34</v>
      </c>
      <c r="AE1036" s="9" t="s">
        <v>831</v>
      </c>
      <c r="AF1036" s="26"/>
      <c r="AG1036" s="56">
        <v>28.2409</v>
      </c>
      <c r="AH1036" s="9">
        <v>-81.259200000000007</v>
      </c>
      <c r="AI1036" s="88"/>
      <c r="AJ1036" s="88"/>
      <c r="AK1036" s="88"/>
      <c r="AL1036" s="88"/>
      <c r="AM1036" s="88"/>
      <c r="AN1036" s="88"/>
      <c r="AO1036" s="88"/>
      <c r="AP1036" s="88"/>
      <c r="AQ1036" s="88"/>
      <c r="AR1036" s="88"/>
      <c r="AS1036" s="88"/>
      <c r="AT1036" s="88"/>
      <c r="AU1036" s="88"/>
      <c r="AV1036" s="88"/>
      <c r="AW1036" s="88"/>
      <c r="AX1036" s="88"/>
      <c r="AY1036" s="88"/>
      <c r="AZ1036" s="88"/>
      <c r="BA1036" s="88"/>
      <c r="BB1036" s="88"/>
      <c r="BC1036" s="88"/>
      <c r="BD1036" s="88"/>
      <c r="BE1036" s="88"/>
      <c r="BF1036" s="88"/>
      <c r="BG1036" s="88"/>
    </row>
    <row r="1037" spans="1:59" x14ac:dyDescent="0.25">
      <c r="A1037" s="25">
        <v>409</v>
      </c>
      <c r="B1037" s="9" t="s">
        <v>1816</v>
      </c>
      <c r="C1037" s="9" t="s">
        <v>3237</v>
      </c>
      <c r="D1037" s="9" t="s">
        <v>2282</v>
      </c>
      <c r="E1037" s="9" t="s">
        <v>1827</v>
      </c>
      <c r="F1037" s="14" t="s">
        <v>2679</v>
      </c>
      <c r="G1037" s="9" t="s">
        <v>10</v>
      </c>
      <c r="H1037" s="9" t="s">
        <v>37</v>
      </c>
      <c r="I1037" s="9">
        <v>1</v>
      </c>
      <c r="J1037" s="9">
        <v>289</v>
      </c>
      <c r="K1037" s="9">
        <f t="shared" si="79"/>
        <v>1445</v>
      </c>
      <c r="L1037" s="9">
        <f t="shared" si="80"/>
        <v>1431</v>
      </c>
      <c r="M1037" s="48">
        <v>0.99031141868512107</v>
      </c>
      <c r="N1037" s="9">
        <v>0</v>
      </c>
      <c r="O1037" s="9">
        <v>289</v>
      </c>
      <c r="P1037" s="9"/>
      <c r="Q1037" s="9">
        <v>289</v>
      </c>
      <c r="R1037" s="9"/>
      <c r="S1037" s="9"/>
      <c r="T1037" s="9"/>
      <c r="U1037" s="55"/>
      <c r="V1037" s="131">
        <f t="shared" si="81"/>
        <v>0.99031141868512107</v>
      </c>
      <c r="W1037" s="125">
        <v>0.99770000000000003</v>
      </c>
      <c r="X1037" s="14">
        <v>0.99829999999999997</v>
      </c>
      <c r="Y1037" s="9">
        <v>288</v>
      </c>
      <c r="Z1037" s="9">
        <v>285</v>
      </c>
      <c r="AA1037" s="9">
        <v>286</v>
      </c>
      <c r="AB1037" s="9">
        <v>287</v>
      </c>
      <c r="AC1037" s="9"/>
      <c r="AD1037" s="9">
        <v>285</v>
      </c>
      <c r="AE1037" s="9" t="s">
        <v>1079</v>
      </c>
      <c r="AF1037" s="26"/>
      <c r="AG1037" s="56">
        <v>28.323599999999999</v>
      </c>
      <c r="AH1037" s="9">
        <v>-81.421899999999994</v>
      </c>
      <c r="AI1037" s="88"/>
      <c r="AJ1037" s="88"/>
      <c r="AK1037" s="88"/>
      <c r="AL1037" s="88"/>
      <c r="AM1037" s="88"/>
      <c r="AN1037" s="88"/>
      <c r="AO1037" s="88"/>
      <c r="AP1037" s="88"/>
      <c r="AQ1037" s="88"/>
      <c r="AR1037" s="88"/>
      <c r="AS1037" s="88"/>
      <c r="AT1037" s="88"/>
      <c r="AU1037" s="88"/>
      <c r="AV1037" s="88"/>
      <c r="AW1037" s="88"/>
      <c r="AX1037" s="88"/>
      <c r="AY1037" s="88"/>
      <c r="AZ1037" s="88"/>
      <c r="BA1037" s="88"/>
      <c r="BB1037" s="88"/>
      <c r="BC1037" s="88"/>
      <c r="BD1037" s="88"/>
      <c r="BE1037" s="88"/>
      <c r="BF1037" s="88"/>
      <c r="BG1037" s="88"/>
    </row>
    <row r="1038" spans="1:59" x14ac:dyDescent="0.25">
      <c r="A1038" s="25">
        <v>2729</v>
      </c>
      <c r="B1038" s="9" t="s">
        <v>1816</v>
      </c>
      <c r="C1038" s="9" t="s">
        <v>3237</v>
      </c>
      <c r="D1038" s="9" t="s">
        <v>2282</v>
      </c>
      <c r="E1038" s="9" t="s">
        <v>1831</v>
      </c>
      <c r="F1038" s="14" t="s">
        <v>2706</v>
      </c>
      <c r="G1038" s="9" t="s">
        <v>10</v>
      </c>
      <c r="H1038" s="9" t="s">
        <v>37</v>
      </c>
      <c r="I1038" s="9">
        <v>1</v>
      </c>
      <c r="J1038" s="9">
        <v>152</v>
      </c>
      <c r="K1038" s="9">
        <f t="shared" si="79"/>
        <v>912</v>
      </c>
      <c r="L1038" s="9">
        <f t="shared" si="80"/>
        <v>898</v>
      </c>
      <c r="M1038" s="48">
        <v>0.98464912280701755</v>
      </c>
      <c r="N1038" s="9">
        <v>0</v>
      </c>
      <c r="O1038" s="9">
        <v>152</v>
      </c>
      <c r="P1038" s="9"/>
      <c r="Q1038" s="9">
        <v>152</v>
      </c>
      <c r="R1038" s="9"/>
      <c r="S1038" s="9"/>
      <c r="T1038" s="9"/>
      <c r="U1038" s="55"/>
      <c r="V1038" s="131">
        <f t="shared" si="81"/>
        <v>0.98464912280701755</v>
      </c>
      <c r="W1038" s="125">
        <v>0.96930000000000005</v>
      </c>
      <c r="X1038" s="14">
        <v>0.92979999999999996</v>
      </c>
      <c r="Y1038" s="9">
        <v>152</v>
      </c>
      <c r="Z1038" s="9">
        <v>152</v>
      </c>
      <c r="AA1038" s="9">
        <v>149</v>
      </c>
      <c r="AB1038" s="9">
        <v>150</v>
      </c>
      <c r="AC1038" s="9">
        <v>147</v>
      </c>
      <c r="AD1038" s="9">
        <v>148</v>
      </c>
      <c r="AE1038" s="9" t="s">
        <v>180</v>
      </c>
      <c r="AF1038" s="26"/>
      <c r="AG1038" s="56">
        <v>28.346485000000001</v>
      </c>
      <c r="AH1038" s="9">
        <v>-81.425535999999994</v>
      </c>
      <c r="AI1038" s="88"/>
      <c r="AJ1038" s="88"/>
      <c r="AK1038" s="88"/>
      <c r="AL1038" s="88"/>
      <c r="AM1038" s="88"/>
      <c r="AN1038" s="88"/>
      <c r="AO1038" s="88"/>
      <c r="AP1038" s="88"/>
      <c r="AQ1038" s="88"/>
      <c r="AR1038" s="88"/>
      <c r="AS1038" s="88"/>
      <c r="AT1038" s="88"/>
      <c r="AU1038" s="88"/>
      <c r="AV1038" s="88"/>
      <c r="AW1038" s="88"/>
      <c r="AX1038" s="88"/>
      <c r="AY1038" s="88"/>
      <c r="AZ1038" s="88"/>
      <c r="BA1038" s="88"/>
      <c r="BB1038" s="88"/>
      <c r="BC1038" s="88"/>
      <c r="BD1038" s="88"/>
      <c r="BE1038" s="88"/>
      <c r="BF1038" s="88"/>
      <c r="BG1038" s="88"/>
    </row>
    <row r="1039" spans="1:59" x14ac:dyDescent="0.25">
      <c r="A1039" s="25">
        <v>585</v>
      </c>
      <c r="B1039" s="9" t="s">
        <v>1816</v>
      </c>
      <c r="C1039" s="9" t="s">
        <v>3237</v>
      </c>
      <c r="D1039" s="9" t="s">
        <v>2282</v>
      </c>
      <c r="E1039" s="9" t="s">
        <v>1836</v>
      </c>
      <c r="F1039" s="14" t="s">
        <v>2664</v>
      </c>
      <c r="G1039" s="9" t="s">
        <v>10</v>
      </c>
      <c r="H1039" s="9" t="s">
        <v>37</v>
      </c>
      <c r="I1039" s="9">
        <v>1</v>
      </c>
      <c r="J1039" s="9">
        <v>192</v>
      </c>
      <c r="K1039" s="9">
        <f t="shared" si="79"/>
        <v>0</v>
      </c>
      <c r="L1039" s="9">
        <f t="shared" si="80"/>
        <v>0</v>
      </c>
      <c r="M1039" s="42">
        <v>0</v>
      </c>
      <c r="N1039" s="9">
        <v>0</v>
      </c>
      <c r="O1039" s="9">
        <v>192</v>
      </c>
      <c r="P1039" s="9"/>
      <c r="Q1039" s="9">
        <v>192</v>
      </c>
      <c r="R1039" s="9"/>
      <c r="S1039" s="9"/>
      <c r="T1039" s="9"/>
      <c r="U1039" s="55"/>
      <c r="V1039" s="131"/>
      <c r="W1039" s="125"/>
      <c r="X1039" s="14"/>
      <c r="Y1039" s="9"/>
      <c r="Z1039" s="9"/>
      <c r="AA1039" s="9"/>
      <c r="AB1039" s="9"/>
      <c r="AC1039" s="9"/>
      <c r="AD1039" s="9"/>
      <c r="AE1039" s="9" t="s">
        <v>1837</v>
      </c>
      <c r="AF1039" s="26"/>
      <c r="AG1039" s="56">
        <v>28.293600000000001</v>
      </c>
      <c r="AH1039" s="9">
        <v>-81.421300000000002</v>
      </c>
      <c r="AI1039" s="88"/>
      <c r="AJ1039" s="88"/>
      <c r="AK1039" s="88"/>
      <c r="AL1039" s="88"/>
      <c r="AM1039" s="88"/>
      <c r="AN1039" s="88"/>
      <c r="AO1039" s="88"/>
      <c r="AP1039" s="88"/>
      <c r="AQ1039" s="88"/>
      <c r="AR1039" s="88"/>
      <c r="AS1039" s="88"/>
      <c r="AT1039" s="88"/>
      <c r="AU1039" s="88"/>
      <c r="AV1039" s="88"/>
      <c r="AW1039" s="88"/>
      <c r="AX1039" s="88"/>
      <c r="AY1039" s="88"/>
      <c r="AZ1039" s="88"/>
      <c r="BA1039" s="88"/>
      <c r="BB1039" s="88"/>
      <c r="BC1039" s="88"/>
      <c r="BD1039" s="88"/>
      <c r="BE1039" s="88"/>
      <c r="BF1039" s="88"/>
      <c r="BG1039" s="88"/>
    </row>
    <row r="1040" spans="1:59" x14ac:dyDescent="0.25">
      <c r="A1040" s="25">
        <v>667</v>
      </c>
      <c r="B1040" s="9" t="s">
        <v>1816</v>
      </c>
      <c r="C1040" s="9" t="s">
        <v>3237</v>
      </c>
      <c r="D1040" s="9" t="s">
        <v>2282</v>
      </c>
      <c r="E1040" s="9" t="s">
        <v>1840</v>
      </c>
      <c r="F1040" s="14" t="s">
        <v>2661</v>
      </c>
      <c r="G1040" s="9" t="s">
        <v>10</v>
      </c>
      <c r="H1040" s="9" t="s">
        <v>37</v>
      </c>
      <c r="I1040" s="9">
        <v>1</v>
      </c>
      <c r="J1040" s="9">
        <v>185</v>
      </c>
      <c r="K1040" s="9">
        <f t="shared" si="79"/>
        <v>1110</v>
      </c>
      <c r="L1040" s="9">
        <f t="shared" si="80"/>
        <v>1091</v>
      </c>
      <c r="M1040" s="48">
        <v>0.98288288288288284</v>
      </c>
      <c r="N1040" s="9">
        <v>0</v>
      </c>
      <c r="O1040" s="9">
        <v>185</v>
      </c>
      <c r="P1040" s="9"/>
      <c r="Q1040" s="9">
        <v>185</v>
      </c>
      <c r="R1040" s="9"/>
      <c r="S1040" s="9"/>
      <c r="T1040" s="9"/>
      <c r="U1040" s="55"/>
      <c r="V1040" s="131">
        <f t="shared" ref="V1040:V1052" si="82">(Y1040+Z1040+AA1040+AB1040+AC1040+AD1040)/(J1040*COUNTA(Y1040,Z1040,AA1040,AB1040,AC1040,AD1040))</f>
        <v>0.98288288288288284</v>
      </c>
      <c r="W1040" s="125">
        <v>0.9667</v>
      </c>
      <c r="X1040" s="14">
        <v>0.98699999999999999</v>
      </c>
      <c r="Y1040" s="9">
        <v>184</v>
      </c>
      <c r="Z1040" s="9">
        <v>185</v>
      </c>
      <c r="AA1040" s="9">
        <v>183</v>
      </c>
      <c r="AB1040" s="9">
        <v>181</v>
      </c>
      <c r="AC1040" s="9">
        <v>178</v>
      </c>
      <c r="AD1040" s="9">
        <v>180</v>
      </c>
      <c r="AE1040" s="9" t="s">
        <v>1841</v>
      </c>
      <c r="AF1040" s="26"/>
      <c r="AG1040" s="56">
        <v>28.332699999999999</v>
      </c>
      <c r="AH1040" s="9">
        <v>-81.417000000000002</v>
      </c>
      <c r="AI1040" s="88"/>
      <c r="AJ1040" s="88"/>
      <c r="AK1040" s="88"/>
      <c r="AL1040" s="88"/>
      <c r="AM1040" s="88"/>
      <c r="AN1040" s="88"/>
      <c r="AO1040" s="88"/>
      <c r="AP1040" s="88"/>
      <c r="AQ1040" s="88"/>
      <c r="AR1040" s="88"/>
      <c r="AS1040" s="88"/>
      <c r="AT1040" s="88"/>
      <c r="AU1040" s="88"/>
      <c r="AV1040" s="88"/>
      <c r="AW1040" s="88"/>
      <c r="AX1040" s="88"/>
      <c r="AY1040" s="88"/>
      <c r="AZ1040" s="88"/>
      <c r="BA1040" s="88"/>
      <c r="BB1040" s="88"/>
      <c r="BC1040" s="88"/>
      <c r="BD1040" s="88"/>
      <c r="BE1040" s="88"/>
      <c r="BF1040" s="88"/>
      <c r="BG1040" s="88"/>
    </row>
    <row r="1041" spans="1:59" x14ac:dyDescent="0.25">
      <c r="A1041" s="25">
        <v>670</v>
      </c>
      <c r="B1041" s="9" t="s">
        <v>1816</v>
      </c>
      <c r="C1041" s="9" t="s">
        <v>3237</v>
      </c>
      <c r="D1041" s="9" t="s">
        <v>2282</v>
      </c>
      <c r="E1041" s="9" t="s">
        <v>1842</v>
      </c>
      <c r="F1041" s="14" t="s">
        <v>2959</v>
      </c>
      <c r="G1041" s="9" t="s">
        <v>10</v>
      </c>
      <c r="H1041" s="9" t="s">
        <v>37</v>
      </c>
      <c r="I1041" s="9">
        <v>1</v>
      </c>
      <c r="J1041" s="9">
        <v>280</v>
      </c>
      <c r="K1041" s="9">
        <f t="shared" si="79"/>
        <v>1680</v>
      </c>
      <c r="L1041" s="9">
        <f t="shared" si="80"/>
        <v>1652</v>
      </c>
      <c r="M1041" s="48">
        <v>0.98333333333333328</v>
      </c>
      <c r="N1041" s="9">
        <v>0</v>
      </c>
      <c r="O1041" s="9">
        <v>280</v>
      </c>
      <c r="P1041" s="9"/>
      <c r="Q1041" s="9">
        <v>280</v>
      </c>
      <c r="R1041" s="9"/>
      <c r="S1041" s="9"/>
      <c r="T1041" s="9"/>
      <c r="U1041" s="55"/>
      <c r="V1041" s="131">
        <f t="shared" si="82"/>
        <v>0.98333333333333328</v>
      </c>
      <c r="W1041" s="125">
        <v>0.9768</v>
      </c>
      <c r="X1041" s="14">
        <v>0.97619999999999996</v>
      </c>
      <c r="Y1041" s="9">
        <v>277</v>
      </c>
      <c r="Z1041" s="9">
        <v>276</v>
      </c>
      <c r="AA1041" s="9">
        <v>277</v>
      </c>
      <c r="AB1041" s="9">
        <v>276</v>
      </c>
      <c r="AC1041" s="9">
        <v>276</v>
      </c>
      <c r="AD1041" s="9">
        <v>270</v>
      </c>
      <c r="AE1041" s="9" t="s">
        <v>1766</v>
      </c>
      <c r="AF1041" s="26"/>
      <c r="AG1041" s="56">
        <v>28.3094</v>
      </c>
      <c r="AH1041" s="9">
        <v>-81.422700000000006</v>
      </c>
      <c r="AI1041" s="88"/>
      <c r="AJ1041" s="88"/>
      <c r="AK1041" s="88"/>
      <c r="AL1041" s="88"/>
      <c r="AM1041" s="88"/>
      <c r="AN1041" s="88"/>
      <c r="AO1041" s="88"/>
      <c r="AP1041" s="88"/>
      <c r="AQ1041" s="88"/>
      <c r="AR1041" s="88"/>
      <c r="AS1041" s="88"/>
      <c r="AT1041" s="88"/>
      <c r="AU1041" s="88"/>
      <c r="AV1041" s="88"/>
      <c r="AW1041" s="88"/>
      <c r="AX1041" s="88"/>
      <c r="AY1041" s="88"/>
      <c r="AZ1041" s="88"/>
      <c r="BA1041" s="88"/>
      <c r="BB1041" s="88"/>
      <c r="BC1041" s="88"/>
      <c r="BD1041" s="88"/>
      <c r="BE1041" s="88"/>
      <c r="BF1041" s="88"/>
      <c r="BG1041" s="88"/>
    </row>
    <row r="1042" spans="1:59" x14ac:dyDescent="0.25">
      <c r="A1042" s="25">
        <v>671</v>
      </c>
      <c r="B1042" s="9" t="s">
        <v>1816</v>
      </c>
      <c r="C1042" s="9" t="s">
        <v>3237</v>
      </c>
      <c r="D1042" s="9" t="s">
        <v>2282</v>
      </c>
      <c r="E1042" s="9" t="s">
        <v>1844</v>
      </c>
      <c r="F1042" s="14" t="s">
        <v>2664</v>
      </c>
      <c r="G1042" s="9" t="s">
        <v>10</v>
      </c>
      <c r="H1042" s="9" t="s">
        <v>37</v>
      </c>
      <c r="I1042" s="9">
        <v>1</v>
      </c>
      <c r="J1042" s="9">
        <v>280</v>
      </c>
      <c r="K1042" s="9">
        <f t="shared" si="79"/>
        <v>1680</v>
      </c>
      <c r="L1042" s="9">
        <f t="shared" si="80"/>
        <v>1641</v>
      </c>
      <c r="M1042" s="48">
        <v>0.97678571428571426</v>
      </c>
      <c r="N1042" s="9">
        <v>0</v>
      </c>
      <c r="O1042" s="9">
        <v>280</v>
      </c>
      <c r="P1042" s="9"/>
      <c r="Q1042" s="9">
        <v>280</v>
      </c>
      <c r="R1042" s="9"/>
      <c r="S1042" s="9"/>
      <c r="T1042" s="9"/>
      <c r="U1042" s="55"/>
      <c r="V1042" s="131">
        <f t="shared" si="82"/>
        <v>0.97678571428571426</v>
      </c>
      <c r="W1042" s="125">
        <v>0.97560000000000002</v>
      </c>
      <c r="X1042" s="14">
        <v>0.9667</v>
      </c>
      <c r="Y1042" s="9">
        <v>274</v>
      </c>
      <c r="Z1042" s="9">
        <v>271</v>
      </c>
      <c r="AA1042" s="9">
        <v>274</v>
      </c>
      <c r="AB1042" s="9">
        <v>274</v>
      </c>
      <c r="AC1042" s="9">
        <v>274</v>
      </c>
      <c r="AD1042" s="9">
        <v>274</v>
      </c>
      <c r="AE1042" s="9" t="s">
        <v>1766</v>
      </c>
      <c r="AF1042" s="26"/>
      <c r="AG1042" s="56">
        <v>28.3094</v>
      </c>
      <c r="AH1042" s="9">
        <v>-81.422700000000006</v>
      </c>
      <c r="AI1042" s="88"/>
      <c r="AJ1042" s="88"/>
      <c r="AK1042" s="88"/>
      <c r="AL1042" s="88"/>
      <c r="AM1042" s="88"/>
      <c r="AN1042" s="88"/>
      <c r="AO1042" s="88"/>
      <c r="AP1042" s="88"/>
      <c r="AQ1042" s="88"/>
      <c r="AR1042" s="88"/>
      <c r="AS1042" s="88"/>
      <c r="AT1042" s="88"/>
      <c r="AU1042" s="88"/>
      <c r="AV1042" s="88"/>
      <c r="AW1042" s="88"/>
      <c r="AX1042" s="88"/>
      <c r="AY1042" s="88"/>
      <c r="AZ1042" s="88"/>
      <c r="BA1042" s="88"/>
      <c r="BB1042" s="88"/>
      <c r="BC1042" s="88"/>
      <c r="BD1042" s="88"/>
      <c r="BE1042" s="88"/>
      <c r="BF1042" s="88"/>
      <c r="BG1042" s="88"/>
    </row>
    <row r="1043" spans="1:59" x14ac:dyDescent="0.25">
      <c r="A1043" s="25">
        <v>1034</v>
      </c>
      <c r="B1043" s="9" t="s">
        <v>1816</v>
      </c>
      <c r="C1043" s="9" t="s">
        <v>3237</v>
      </c>
      <c r="D1043" s="9" t="s">
        <v>2282</v>
      </c>
      <c r="E1043" s="9" t="s">
        <v>1845</v>
      </c>
      <c r="F1043" s="14" t="s">
        <v>2688</v>
      </c>
      <c r="G1043" s="9" t="s">
        <v>10</v>
      </c>
      <c r="H1043" s="9" t="s">
        <v>37</v>
      </c>
      <c r="I1043" s="9">
        <v>1</v>
      </c>
      <c r="J1043" s="9">
        <v>344</v>
      </c>
      <c r="K1043" s="9">
        <f t="shared" si="79"/>
        <v>2064</v>
      </c>
      <c r="L1043" s="9">
        <f t="shared" si="80"/>
        <v>2053</v>
      </c>
      <c r="M1043" s="48">
        <v>0.99467054263565891</v>
      </c>
      <c r="N1043" s="9">
        <v>0</v>
      </c>
      <c r="O1043" s="9">
        <v>344</v>
      </c>
      <c r="P1043" s="9"/>
      <c r="Q1043" s="9">
        <v>344</v>
      </c>
      <c r="R1043" s="9"/>
      <c r="S1043" s="9"/>
      <c r="T1043" s="9"/>
      <c r="U1043" s="55"/>
      <c r="V1043" s="131">
        <f t="shared" si="82"/>
        <v>0.99467054263565891</v>
      </c>
      <c r="W1043" s="125">
        <v>0.99270000000000003</v>
      </c>
      <c r="X1043" s="14">
        <v>0.98350000000000004</v>
      </c>
      <c r="Y1043" s="9">
        <v>343</v>
      </c>
      <c r="Z1043" s="9">
        <v>341</v>
      </c>
      <c r="AA1043" s="9">
        <v>343</v>
      </c>
      <c r="AB1043" s="9">
        <v>340</v>
      </c>
      <c r="AC1043" s="9">
        <v>344</v>
      </c>
      <c r="AD1043" s="9">
        <v>342</v>
      </c>
      <c r="AE1043" s="9" t="s">
        <v>50</v>
      </c>
      <c r="AF1043" s="26"/>
      <c r="AG1043" s="56">
        <v>28.3322</v>
      </c>
      <c r="AH1043" s="9">
        <v>-81.413799999999995</v>
      </c>
      <c r="AI1043" s="88"/>
      <c r="AJ1043" s="88"/>
      <c r="AK1043" s="88"/>
      <c r="AL1043" s="88"/>
      <c r="AM1043" s="88"/>
      <c r="AN1043" s="88"/>
      <c r="AO1043" s="88"/>
      <c r="AP1043" s="88"/>
      <c r="AQ1043" s="88"/>
      <c r="AR1043" s="88"/>
      <c r="AS1043" s="88"/>
      <c r="AT1043" s="88"/>
      <c r="AU1043" s="88"/>
      <c r="AV1043" s="88"/>
      <c r="AW1043" s="88"/>
      <c r="AX1043" s="88"/>
      <c r="AY1043" s="88"/>
      <c r="AZ1043" s="88"/>
      <c r="BA1043" s="88"/>
      <c r="BB1043" s="88"/>
      <c r="BC1043" s="88"/>
      <c r="BD1043" s="88"/>
      <c r="BE1043" s="88"/>
      <c r="BF1043" s="88"/>
      <c r="BG1043" s="88"/>
    </row>
    <row r="1044" spans="1:59" x14ac:dyDescent="0.25">
      <c r="A1044" s="25">
        <v>734</v>
      </c>
      <c r="B1044" s="9" t="s">
        <v>1816</v>
      </c>
      <c r="C1044" s="9" t="s">
        <v>3237</v>
      </c>
      <c r="D1044" s="9" t="s">
        <v>2282</v>
      </c>
      <c r="E1044" s="9" t="s">
        <v>1846</v>
      </c>
      <c r="F1044" s="14" t="s">
        <v>2727</v>
      </c>
      <c r="G1044" s="9" t="s">
        <v>10</v>
      </c>
      <c r="H1044" s="9" t="s">
        <v>37</v>
      </c>
      <c r="I1044" s="9">
        <v>1</v>
      </c>
      <c r="J1044" s="9">
        <v>208</v>
      </c>
      <c r="K1044" s="9">
        <f t="shared" si="79"/>
        <v>1248</v>
      </c>
      <c r="L1044" s="9">
        <f t="shared" si="80"/>
        <v>1238</v>
      </c>
      <c r="M1044" s="48">
        <v>0.99198717948717952</v>
      </c>
      <c r="N1044" s="9">
        <v>0</v>
      </c>
      <c r="O1044" s="9">
        <v>208</v>
      </c>
      <c r="P1044" s="9"/>
      <c r="Q1044" s="9">
        <v>208</v>
      </c>
      <c r="R1044" s="9"/>
      <c r="S1044" s="9"/>
      <c r="T1044" s="9"/>
      <c r="U1044" s="55"/>
      <c r="V1044" s="131">
        <f t="shared" si="82"/>
        <v>0.99198717948717952</v>
      </c>
      <c r="W1044" s="125">
        <v>0.98799999999999999</v>
      </c>
      <c r="X1044" s="14">
        <v>0.98719999999999997</v>
      </c>
      <c r="Y1044" s="9">
        <v>205</v>
      </c>
      <c r="Z1044" s="9">
        <v>205</v>
      </c>
      <c r="AA1044" s="9">
        <v>206</v>
      </c>
      <c r="AB1044" s="9">
        <v>208</v>
      </c>
      <c r="AC1044" s="9">
        <v>208</v>
      </c>
      <c r="AD1044" s="9">
        <v>206</v>
      </c>
      <c r="AE1044" s="9" t="s">
        <v>1742</v>
      </c>
      <c r="AF1044" s="26"/>
      <c r="AG1044" s="56">
        <v>28.257999999999999</v>
      </c>
      <c r="AH1044" s="9">
        <v>-81.323099999999997</v>
      </c>
      <c r="AI1044" s="88"/>
      <c r="AJ1044" s="88"/>
      <c r="AK1044" s="88"/>
      <c r="AL1044" s="88"/>
      <c r="AM1044" s="88"/>
      <c r="AN1044" s="88"/>
      <c r="AO1044" s="88"/>
      <c r="AP1044" s="88"/>
      <c r="AQ1044" s="88"/>
      <c r="AR1044" s="88"/>
      <c r="AS1044" s="88"/>
      <c r="AT1044" s="88"/>
      <c r="AU1044" s="88"/>
      <c r="AV1044" s="88"/>
      <c r="AW1044" s="88"/>
      <c r="AX1044" s="88"/>
      <c r="AY1044" s="88"/>
      <c r="AZ1044" s="88"/>
      <c r="BA1044" s="88"/>
      <c r="BB1044" s="88"/>
      <c r="BC1044" s="88"/>
      <c r="BD1044" s="88"/>
      <c r="BE1044" s="88"/>
      <c r="BF1044" s="88"/>
      <c r="BG1044" s="88"/>
    </row>
    <row r="1045" spans="1:59" x14ac:dyDescent="0.25">
      <c r="A1045" s="25">
        <v>757</v>
      </c>
      <c r="B1045" s="9" t="s">
        <v>1816</v>
      </c>
      <c r="C1045" s="9" t="s">
        <v>3237</v>
      </c>
      <c r="D1045" s="9" t="s">
        <v>2282</v>
      </c>
      <c r="E1045" s="9" t="s">
        <v>1849</v>
      </c>
      <c r="F1045" s="14" t="s">
        <v>2652</v>
      </c>
      <c r="G1045" s="9" t="s">
        <v>10</v>
      </c>
      <c r="H1045" s="9" t="s">
        <v>37</v>
      </c>
      <c r="I1045" s="9">
        <v>1</v>
      </c>
      <c r="J1045" s="9">
        <v>192</v>
      </c>
      <c r="K1045" s="9">
        <f t="shared" si="79"/>
        <v>1152</v>
      </c>
      <c r="L1045" s="9">
        <f t="shared" si="80"/>
        <v>1129</v>
      </c>
      <c r="M1045" s="48">
        <v>0.98003472222222221</v>
      </c>
      <c r="N1045" s="9">
        <v>0</v>
      </c>
      <c r="O1045" s="9">
        <v>192</v>
      </c>
      <c r="P1045" s="9"/>
      <c r="Q1045" s="9">
        <v>192</v>
      </c>
      <c r="R1045" s="9"/>
      <c r="S1045" s="9"/>
      <c r="T1045" s="9"/>
      <c r="U1045" s="55"/>
      <c r="V1045" s="131">
        <f t="shared" si="82"/>
        <v>0.98003472222222221</v>
      </c>
      <c r="W1045" s="125">
        <v>0.97740000000000005</v>
      </c>
      <c r="X1045" s="14">
        <v>0.97219999999999995</v>
      </c>
      <c r="Y1045" s="9">
        <v>189</v>
      </c>
      <c r="Z1045" s="9">
        <v>190</v>
      </c>
      <c r="AA1045" s="9">
        <v>186</v>
      </c>
      <c r="AB1045" s="9">
        <v>188</v>
      </c>
      <c r="AC1045" s="9">
        <v>189</v>
      </c>
      <c r="AD1045" s="9">
        <v>187</v>
      </c>
      <c r="AE1045" s="9" t="s">
        <v>120</v>
      </c>
      <c r="AF1045" s="26"/>
      <c r="AG1045" s="56">
        <v>28.226600000000001</v>
      </c>
      <c r="AH1045" s="9">
        <v>-81.317300000000003</v>
      </c>
      <c r="AI1045" s="88"/>
      <c r="AJ1045" s="88"/>
      <c r="AK1045" s="88"/>
      <c r="AL1045" s="88"/>
      <c r="AM1045" s="88"/>
      <c r="AN1045" s="88"/>
      <c r="AO1045" s="88"/>
      <c r="AP1045" s="88"/>
      <c r="AQ1045" s="88"/>
      <c r="AR1045" s="88"/>
      <c r="AS1045" s="88"/>
      <c r="AT1045" s="88"/>
      <c r="AU1045" s="88"/>
      <c r="AV1045" s="88"/>
      <c r="AW1045" s="88"/>
      <c r="AX1045" s="88"/>
      <c r="AY1045" s="88"/>
      <c r="AZ1045" s="88"/>
      <c r="BA1045" s="88"/>
      <c r="BB1045" s="88"/>
      <c r="BC1045" s="88"/>
      <c r="BD1045" s="88"/>
      <c r="BE1045" s="88"/>
      <c r="BF1045" s="88"/>
      <c r="BG1045" s="88"/>
    </row>
    <row r="1046" spans="1:59" x14ac:dyDescent="0.25">
      <c r="A1046" s="25">
        <v>854</v>
      </c>
      <c r="B1046" s="9" t="s">
        <v>1816</v>
      </c>
      <c r="C1046" s="9" t="s">
        <v>3237</v>
      </c>
      <c r="D1046" s="9" t="s">
        <v>2282</v>
      </c>
      <c r="E1046" s="9" t="s">
        <v>1850</v>
      </c>
      <c r="F1046" s="14" t="s">
        <v>2947</v>
      </c>
      <c r="G1046" s="9" t="s">
        <v>10</v>
      </c>
      <c r="H1046" s="9" t="s">
        <v>37</v>
      </c>
      <c r="I1046" s="9">
        <v>1</v>
      </c>
      <c r="J1046" s="9">
        <v>192</v>
      </c>
      <c r="K1046" s="9">
        <f t="shared" si="79"/>
        <v>1152</v>
      </c>
      <c r="L1046" s="9">
        <f t="shared" si="80"/>
        <v>1147</v>
      </c>
      <c r="M1046" s="48">
        <v>0.99565972222222221</v>
      </c>
      <c r="N1046" s="9">
        <v>0</v>
      </c>
      <c r="O1046" s="9">
        <v>192</v>
      </c>
      <c r="P1046" s="9"/>
      <c r="Q1046" s="9">
        <v>192</v>
      </c>
      <c r="R1046" s="9"/>
      <c r="S1046" s="9"/>
      <c r="T1046" s="9"/>
      <c r="U1046" s="55"/>
      <c r="V1046" s="131">
        <f t="shared" si="82"/>
        <v>0.99565972222222221</v>
      </c>
      <c r="W1046" s="125">
        <v>0.98519999999999996</v>
      </c>
      <c r="X1046" s="14">
        <v>0.98870000000000002</v>
      </c>
      <c r="Y1046" s="9">
        <v>192</v>
      </c>
      <c r="Z1046" s="9">
        <v>191</v>
      </c>
      <c r="AA1046" s="9">
        <v>190</v>
      </c>
      <c r="AB1046" s="9">
        <v>192</v>
      </c>
      <c r="AC1046" s="9">
        <v>190</v>
      </c>
      <c r="AD1046" s="9">
        <v>192</v>
      </c>
      <c r="AE1046" s="9" t="s">
        <v>50</v>
      </c>
      <c r="AF1046" s="26"/>
      <c r="AG1046" s="56">
        <v>28.258900000000001</v>
      </c>
      <c r="AH1046" s="9">
        <v>-81.311400000000006</v>
      </c>
      <c r="AI1046" s="88"/>
      <c r="AJ1046" s="88"/>
      <c r="AK1046" s="88"/>
      <c r="AL1046" s="88"/>
      <c r="AM1046" s="88"/>
      <c r="AN1046" s="88"/>
      <c r="AO1046" s="88"/>
      <c r="AP1046" s="88"/>
      <c r="AQ1046" s="88"/>
      <c r="AR1046" s="88"/>
      <c r="AS1046" s="88"/>
      <c r="AT1046" s="88"/>
      <c r="AU1046" s="88"/>
      <c r="AV1046" s="88"/>
      <c r="AW1046" s="88"/>
      <c r="AX1046" s="88"/>
      <c r="AY1046" s="88"/>
      <c r="AZ1046" s="88"/>
      <c r="BA1046" s="88"/>
      <c r="BB1046" s="88"/>
      <c r="BC1046" s="88"/>
      <c r="BD1046" s="88"/>
      <c r="BE1046" s="88"/>
      <c r="BF1046" s="88"/>
      <c r="BG1046" s="88"/>
    </row>
    <row r="1047" spans="1:59" x14ac:dyDescent="0.25">
      <c r="A1047" s="25">
        <v>849</v>
      </c>
      <c r="B1047" s="9" t="s">
        <v>1816</v>
      </c>
      <c r="C1047" s="9" t="s">
        <v>3237</v>
      </c>
      <c r="D1047" s="9" t="s">
        <v>2282</v>
      </c>
      <c r="E1047" s="9" t="s">
        <v>1852</v>
      </c>
      <c r="F1047" s="14" t="s">
        <v>2681</v>
      </c>
      <c r="G1047" s="9" t="s">
        <v>10</v>
      </c>
      <c r="H1047" s="9" t="s">
        <v>37</v>
      </c>
      <c r="I1047" s="9">
        <v>1</v>
      </c>
      <c r="J1047" s="9">
        <v>152</v>
      </c>
      <c r="K1047" s="9">
        <f t="shared" si="79"/>
        <v>912</v>
      </c>
      <c r="L1047" s="9">
        <f t="shared" si="80"/>
        <v>899</v>
      </c>
      <c r="M1047" s="48">
        <v>0.98574561403508776</v>
      </c>
      <c r="N1047" s="9">
        <v>0</v>
      </c>
      <c r="O1047" s="9">
        <v>152</v>
      </c>
      <c r="P1047" s="9"/>
      <c r="Q1047" s="9">
        <v>152</v>
      </c>
      <c r="R1047" s="9"/>
      <c r="S1047" s="9"/>
      <c r="T1047" s="9"/>
      <c r="U1047" s="55"/>
      <c r="V1047" s="131">
        <f t="shared" si="82"/>
        <v>0.98574561403508776</v>
      </c>
      <c r="W1047" s="125">
        <v>0.98460000000000003</v>
      </c>
      <c r="X1047" s="14">
        <v>0.95389999999999997</v>
      </c>
      <c r="Y1047" s="9">
        <v>150</v>
      </c>
      <c r="Z1047" s="9">
        <v>151</v>
      </c>
      <c r="AA1047" s="9">
        <v>151</v>
      </c>
      <c r="AB1047" s="9">
        <v>151</v>
      </c>
      <c r="AC1047" s="9">
        <v>149</v>
      </c>
      <c r="AD1047" s="9">
        <v>147</v>
      </c>
      <c r="AE1047" s="9" t="s">
        <v>1791</v>
      </c>
      <c r="AF1047" s="26"/>
      <c r="AG1047" s="56">
        <v>28.345800000000001</v>
      </c>
      <c r="AH1047" s="9">
        <v>-81.638400000000004</v>
      </c>
      <c r="AI1047" s="88"/>
      <c r="AJ1047" s="88"/>
      <c r="AK1047" s="88"/>
      <c r="AL1047" s="88"/>
      <c r="AM1047" s="88"/>
      <c r="AN1047" s="88"/>
      <c r="AO1047" s="88"/>
      <c r="AP1047" s="88"/>
      <c r="AQ1047" s="88"/>
      <c r="AR1047" s="88"/>
      <c r="AS1047" s="88"/>
      <c r="AT1047" s="88"/>
      <c r="AU1047" s="88"/>
      <c r="AV1047" s="88"/>
      <c r="AW1047" s="88"/>
      <c r="AX1047" s="88"/>
      <c r="AY1047" s="88"/>
      <c r="AZ1047" s="88"/>
      <c r="BA1047" s="88"/>
      <c r="BB1047" s="88"/>
      <c r="BC1047" s="88"/>
      <c r="BD1047" s="88"/>
      <c r="BE1047" s="88"/>
      <c r="BF1047" s="88"/>
      <c r="BG1047" s="88"/>
    </row>
    <row r="1048" spans="1:59" x14ac:dyDescent="0.25">
      <c r="A1048" s="25">
        <v>206</v>
      </c>
      <c r="B1048" s="9" t="s">
        <v>1816</v>
      </c>
      <c r="C1048" s="9" t="s">
        <v>3237</v>
      </c>
      <c r="D1048" s="9" t="s">
        <v>2282</v>
      </c>
      <c r="E1048" s="9" t="s">
        <v>1853</v>
      </c>
      <c r="F1048" s="14" t="s">
        <v>3022</v>
      </c>
      <c r="G1048" s="9" t="s">
        <v>10</v>
      </c>
      <c r="H1048" s="9" t="s">
        <v>37</v>
      </c>
      <c r="I1048" s="9">
        <v>1</v>
      </c>
      <c r="J1048" s="9">
        <v>14</v>
      </c>
      <c r="K1048" s="9">
        <f t="shared" si="79"/>
        <v>84</v>
      </c>
      <c r="L1048" s="9">
        <f t="shared" si="80"/>
        <v>83</v>
      </c>
      <c r="M1048" s="48">
        <v>0.98809523809523814</v>
      </c>
      <c r="N1048" s="9">
        <v>0</v>
      </c>
      <c r="O1048" s="9">
        <v>14</v>
      </c>
      <c r="P1048" s="9"/>
      <c r="Q1048" s="9">
        <v>14</v>
      </c>
      <c r="R1048" s="9"/>
      <c r="S1048" s="9"/>
      <c r="T1048" s="9"/>
      <c r="U1048" s="55"/>
      <c r="V1048" s="131">
        <f t="shared" si="82"/>
        <v>0.98809523809523814</v>
      </c>
      <c r="W1048" s="125">
        <v>1</v>
      </c>
      <c r="X1048" s="14">
        <v>1</v>
      </c>
      <c r="Y1048" s="9">
        <v>14</v>
      </c>
      <c r="Z1048" s="9">
        <v>14</v>
      </c>
      <c r="AA1048" s="9">
        <v>14</v>
      </c>
      <c r="AB1048" s="9">
        <v>14</v>
      </c>
      <c r="AC1048" s="9">
        <v>13</v>
      </c>
      <c r="AD1048" s="9">
        <v>14</v>
      </c>
      <c r="AE1048" s="9"/>
      <c r="AF1048" s="26"/>
      <c r="AG1048" s="56">
        <v>28.238800000000001</v>
      </c>
      <c r="AH1048" s="9">
        <v>-81.261300000000006</v>
      </c>
      <c r="AI1048" s="88"/>
      <c r="AJ1048" s="88"/>
      <c r="AK1048" s="88"/>
      <c r="AL1048" s="88"/>
      <c r="AM1048" s="88"/>
      <c r="AN1048" s="88"/>
      <c r="AO1048" s="88"/>
      <c r="AP1048" s="88"/>
      <c r="AQ1048" s="88"/>
      <c r="AR1048" s="88"/>
      <c r="AS1048" s="88"/>
      <c r="AT1048" s="88"/>
      <c r="AU1048" s="88"/>
      <c r="AV1048" s="88"/>
      <c r="AW1048" s="88"/>
      <c r="AX1048" s="88"/>
      <c r="AY1048" s="88"/>
      <c r="AZ1048" s="88"/>
      <c r="BA1048" s="88"/>
      <c r="BB1048" s="88"/>
      <c r="BC1048" s="88"/>
      <c r="BD1048" s="88"/>
      <c r="BE1048" s="88"/>
      <c r="BF1048" s="88"/>
      <c r="BG1048" s="88"/>
    </row>
    <row r="1049" spans="1:59" x14ac:dyDescent="0.25">
      <c r="A1049" s="25">
        <v>1035</v>
      </c>
      <c r="B1049" s="9" t="s">
        <v>1816</v>
      </c>
      <c r="C1049" s="9" t="s">
        <v>3237</v>
      </c>
      <c r="D1049" s="9" t="s">
        <v>2282</v>
      </c>
      <c r="E1049" s="9" t="s">
        <v>1855</v>
      </c>
      <c r="F1049" s="14" t="s">
        <v>2960</v>
      </c>
      <c r="G1049" s="9" t="s">
        <v>10</v>
      </c>
      <c r="H1049" s="9" t="s">
        <v>37</v>
      </c>
      <c r="I1049" s="9">
        <v>1</v>
      </c>
      <c r="J1049" s="9">
        <v>300</v>
      </c>
      <c r="K1049" s="9">
        <f t="shared" si="79"/>
        <v>1800</v>
      </c>
      <c r="L1049" s="9">
        <f t="shared" si="80"/>
        <v>1776</v>
      </c>
      <c r="M1049" s="48">
        <v>0.98666666666666669</v>
      </c>
      <c r="N1049" s="9">
        <v>0</v>
      </c>
      <c r="O1049" s="9">
        <v>300</v>
      </c>
      <c r="P1049" s="9"/>
      <c r="Q1049" s="9">
        <v>300</v>
      </c>
      <c r="R1049" s="9"/>
      <c r="S1049" s="9"/>
      <c r="T1049" s="9">
        <v>4</v>
      </c>
      <c r="U1049" s="55"/>
      <c r="V1049" s="131">
        <f t="shared" si="82"/>
        <v>0.98666666666666669</v>
      </c>
      <c r="W1049" s="125">
        <v>1</v>
      </c>
      <c r="X1049" s="14">
        <v>1</v>
      </c>
      <c r="Y1049" s="9">
        <v>298</v>
      </c>
      <c r="Z1049" s="9">
        <v>298</v>
      </c>
      <c r="AA1049" s="9">
        <v>296</v>
      </c>
      <c r="AB1049" s="9">
        <v>295</v>
      </c>
      <c r="AC1049" s="9">
        <v>297</v>
      </c>
      <c r="AD1049" s="9">
        <v>292</v>
      </c>
      <c r="AE1049" s="9" t="s">
        <v>550</v>
      </c>
      <c r="AF1049" s="26"/>
      <c r="AG1049" s="56">
        <v>28.2807</v>
      </c>
      <c r="AH1049" s="9">
        <v>-81.357200000000006</v>
      </c>
      <c r="AI1049" s="88"/>
      <c r="AJ1049" s="88"/>
      <c r="AK1049" s="88"/>
      <c r="AL1049" s="88"/>
      <c r="AM1049" s="88"/>
      <c r="AN1049" s="88"/>
      <c r="AO1049" s="88"/>
      <c r="AP1049" s="88"/>
      <c r="AQ1049" s="88"/>
      <c r="AR1049" s="88"/>
      <c r="AS1049" s="88"/>
      <c r="AT1049" s="88"/>
      <c r="AU1049" s="88"/>
      <c r="AV1049" s="88"/>
      <c r="AW1049" s="88"/>
      <c r="AX1049" s="88"/>
      <c r="AY1049" s="88"/>
      <c r="AZ1049" s="88"/>
      <c r="BA1049" s="88"/>
      <c r="BB1049" s="88"/>
      <c r="BC1049" s="88"/>
      <c r="BD1049" s="88"/>
      <c r="BE1049" s="88"/>
      <c r="BF1049" s="88"/>
      <c r="BG1049" s="88"/>
    </row>
    <row r="1050" spans="1:59" x14ac:dyDescent="0.25">
      <c r="A1050" s="25">
        <v>936</v>
      </c>
      <c r="B1050" s="9" t="s">
        <v>1816</v>
      </c>
      <c r="C1050" s="9" t="s">
        <v>3237</v>
      </c>
      <c r="D1050" s="9" t="s">
        <v>2282</v>
      </c>
      <c r="E1050" s="9" t="s">
        <v>1857</v>
      </c>
      <c r="F1050" s="14" t="s">
        <v>2833</v>
      </c>
      <c r="G1050" s="9" t="s">
        <v>10</v>
      </c>
      <c r="H1050" s="9" t="s">
        <v>37</v>
      </c>
      <c r="I1050" s="9">
        <v>1</v>
      </c>
      <c r="J1050" s="9">
        <v>360</v>
      </c>
      <c r="K1050" s="9">
        <f t="shared" si="79"/>
        <v>2160</v>
      </c>
      <c r="L1050" s="9">
        <f t="shared" si="80"/>
        <v>2147</v>
      </c>
      <c r="M1050" s="48">
        <v>0.99398148148148147</v>
      </c>
      <c r="N1050" s="9">
        <v>0</v>
      </c>
      <c r="O1050" s="9">
        <v>360</v>
      </c>
      <c r="P1050" s="9"/>
      <c r="Q1050" s="9">
        <v>360</v>
      </c>
      <c r="R1050" s="9"/>
      <c r="S1050" s="9"/>
      <c r="T1050" s="9"/>
      <c r="U1050" s="55"/>
      <c r="V1050" s="131">
        <f t="shared" si="82"/>
        <v>0.99398148148148147</v>
      </c>
      <c r="W1050" s="125">
        <v>0.99209999999999998</v>
      </c>
      <c r="X1050" s="14">
        <v>0.98750000000000004</v>
      </c>
      <c r="Y1050" s="9">
        <v>358</v>
      </c>
      <c r="Z1050" s="9">
        <v>354</v>
      </c>
      <c r="AA1050" s="9">
        <v>360</v>
      </c>
      <c r="AB1050" s="9">
        <v>356</v>
      </c>
      <c r="AC1050" s="9">
        <v>360</v>
      </c>
      <c r="AD1050" s="9">
        <v>359</v>
      </c>
      <c r="AE1050" s="9" t="s">
        <v>111</v>
      </c>
      <c r="AF1050" s="26"/>
      <c r="AG1050" s="56">
        <v>28.3169</v>
      </c>
      <c r="AH1050" s="9">
        <v>-81.4465</v>
      </c>
      <c r="AI1050" s="88"/>
      <c r="AJ1050" s="88"/>
      <c r="AK1050" s="88"/>
      <c r="AL1050" s="88"/>
      <c r="AM1050" s="88"/>
      <c r="AN1050" s="88"/>
      <c r="AO1050" s="88"/>
      <c r="AP1050" s="88"/>
      <c r="AQ1050" s="88"/>
      <c r="AR1050" s="88"/>
      <c r="AS1050" s="88"/>
      <c r="AT1050" s="88"/>
      <c r="AU1050" s="88"/>
      <c r="AV1050" s="88"/>
      <c r="AW1050" s="88"/>
      <c r="AX1050" s="88"/>
      <c r="AY1050" s="88"/>
      <c r="AZ1050" s="88"/>
      <c r="BA1050" s="88"/>
      <c r="BB1050" s="88"/>
      <c r="BC1050" s="88"/>
      <c r="BD1050" s="88"/>
      <c r="BE1050" s="88"/>
      <c r="BF1050" s="88"/>
      <c r="BG1050" s="88"/>
    </row>
    <row r="1051" spans="1:59" x14ac:dyDescent="0.25">
      <c r="A1051" s="25">
        <v>2513</v>
      </c>
      <c r="B1051" s="9" t="s">
        <v>1816</v>
      </c>
      <c r="C1051" s="9" t="s">
        <v>3240</v>
      </c>
      <c r="D1051" s="9" t="s">
        <v>2640</v>
      </c>
      <c r="E1051" s="9" t="s">
        <v>1828</v>
      </c>
      <c r="F1051" s="14" t="s">
        <v>2701</v>
      </c>
      <c r="G1051" s="9" t="s">
        <v>10</v>
      </c>
      <c r="H1051" s="9" t="s">
        <v>184</v>
      </c>
      <c r="I1051" s="9">
        <v>1</v>
      </c>
      <c r="J1051" s="9">
        <v>104</v>
      </c>
      <c r="K1051" s="9">
        <f t="shared" si="79"/>
        <v>208</v>
      </c>
      <c r="L1051" s="9">
        <f t="shared" si="80"/>
        <v>166</v>
      </c>
      <c r="M1051" s="48">
        <v>0.79807692307692313</v>
      </c>
      <c r="N1051" s="9"/>
      <c r="O1051" s="9">
        <v>104</v>
      </c>
      <c r="P1051" s="9"/>
      <c r="Q1051" s="9">
        <v>104</v>
      </c>
      <c r="R1051" s="9"/>
      <c r="S1051" s="9"/>
      <c r="T1051" s="9"/>
      <c r="U1051" s="55"/>
      <c r="V1051" s="131">
        <f t="shared" si="82"/>
        <v>0.79807692307692313</v>
      </c>
      <c r="W1051" s="125"/>
      <c r="X1051" s="14"/>
      <c r="Y1051" s="9">
        <v>83</v>
      </c>
      <c r="Z1051" s="9">
        <v>83</v>
      </c>
      <c r="AA1051" s="9"/>
      <c r="AB1051" s="9"/>
      <c r="AC1051" s="9"/>
      <c r="AD1051" s="9"/>
      <c r="AE1051" s="9" t="s">
        <v>448</v>
      </c>
      <c r="AF1051" s="26"/>
      <c r="AG1051" s="56">
        <v>28.310804000000001</v>
      </c>
      <c r="AH1051" s="9">
        <v>-81.401888999999997</v>
      </c>
      <c r="AI1051" s="88"/>
      <c r="AJ1051" s="88"/>
      <c r="AK1051" s="88"/>
      <c r="AL1051" s="88"/>
      <c r="AM1051" s="88"/>
      <c r="AN1051" s="88"/>
      <c r="AO1051" s="88"/>
      <c r="AP1051" s="88"/>
      <c r="AQ1051" s="88"/>
      <c r="AR1051" s="88"/>
      <c r="AS1051" s="88"/>
      <c r="AT1051" s="88"/>
      <c r="AU1051" s="88"/>
      <c r="AV1051" s="88"/>
      <c r="AW1051" s="88"/>
      <c r="AX1051" s="88"/>
      <c r="AY1051" s="88"/>
      <c r="AZ1051" s="88"/>
      <c r="BA1051" s="88"/>
      <c r="BB1051" s="88"/>
      <c r="BC1051" s="88"/>
      <c r="BD1051" s="88"/>
      <c r="BE1051" s="88"/>
      <c r="BF1051" s="88"/>
      <c r="BG1051" s="88"/>
    </row>
    <row r="1052" spans="1:59" x14ac:dyDescent="0.25">
      <c r="A1052" s="25">
        <v>2884</v>
      </c>
      <c r="B1052" s="9" t="s">
        <v>1816</v>
      </c>
      <c r="C1052" s="9" t="s">
        <v>3240</v>
      </c>
      <c r="D1052" s="9" t="s">
        <v>2640</v>
      </c>
      <c r="E1052" s="9" t="s">
        <v>1835</v>
      </c>
      <c r="F1052" s="14" t="s">
        <v>2701</v>
      </c>
      <c r="G1052" s="9" t="s">
        <v>10</v>
      </c>
      <c r="H1052" s="9" t="s">
        <v>184</v>
      </c>
      <c r="I1052" s="9">
        <v>1</v>
      </c>
      <c r="J1052" s="9">
        <v>176</v>
      </c>
      <c r="K1052" s="9">
        <f t="shared" si="79"/>
        <v>528</v>
      </c>
      <c r="L1052" s="9">
        <f t="shared" si="80"/>
        <v>518</v>
      </c>
      <c r="M1052" s="48">
        <v>0.98106060606060608</v>
      </c>
      <c r="N1052" s="9"/>
      <c r="O1052" s="9">
        <v>176</v>
      </c>
      <c r="P1052" s="9"/>
      <c r="Q1052" s="9">
        <v>176</v>
      </c>
      <c r="R1052" s="9"/>
      <c r="S1052" s="9"/>
      <c r="T1052" s="9"/>
      <c r="U1052" s="55"/>
      <c r="V1052" s="131">
        <f t="shared" si="82"/>
        <v>0.98106060606060608</v>
      </c>
      <c r="W1052" s="125"/>
      <c r="X1052" s="14"/>
      <c r="Y1052" s="9">
        <v>172</v>
      </c>
      <c r="Z1052" s="9">
        <v>172</v>
      </c>
      <c r="AA1052" s="9">
        <v>174</v>
      </c>
      <c r="AB1052" s="9"/>
      <c r="AC1052" s="9"/>
      <c r="AD1052" s="9"/>
      <c r="AE1052" s="9" t="s">
        <v>180</v>
      </c>
      <c r="AF1052" s="26"/>
      <c r="AG1052" s="56"/>
      <c r="AH1052" s="9"/>
      <c r="AI1052" s="88"/>
      <c r="AJ1052" s="88"/>
      <c r="AK1052" s="88"/>
      <c r="AL1052" s="88"/>
      <c r="AM1052" s="88"/>
      <c r="AN1052" s="88"/>
      <c r="AO1052" s="88"/>
      <c r="AP1052" s="88"/>
      <c r="AQ1052" s="88"/>
      <c r="AR1052" s="88"/>
      <c r="AS1052" s="88"/>
      <c r="AT1052" s="88"/>
      <c r="AU1052" s="88"/>
      <c r="AV1052" s="88"/>
      <c r="AW1052" s="88"/>
      <c r="AX1052" s="88"/>
      <c r="AY1052" s="88"/>
      <c r="AZ1052" s="88"/>
      <c r="BA1052" s="88"/>
      <c r="BB1052" s="88"/>
      <c r="BC1052" s="88"/>
      <c r="BD1052" s="88"/>
      <c r="BE1052" s="88"/>
      <c r="BF1052" s="88"/>
      <c r="BG1052" s="88"/>
    </row>
    <row r="1053" spans="1:59" x14ac:dyDescent="0.25">
      <c r="A1053" s="25">
        <v>2954</v>
      </c>
      <c r="B1053" s="9" t="s">
        <v>1816</v>
      </c>
      <c r="C1053" s="9" t="s">
        <v>3242</v>
      </c>
      <c r="D1053" s="9" t="s">
        <v>2283</v>
      </c>
      <c r="E1053" s="9" t="s">
        <v>1832</v>
      </c>
      <c r="F1053" s="14" t="s">
        <v>2654</v>
      </c>
      <c r="G1053" s="9" t="s">
        <v>10</v>
      </c>
      <c r="H1053" s="9" t="s">
        <v>42</v>
      </c>
      <c r="I1053" s="9">
        <v>1</v>
      </c>
      <c r="J1053" s="9">
        <v>100</v>
      </c>
      <c r="K1053" s="9">
        <f t="shared" si="79"/>
        <v>0</v>
      </c>
      <c r="L1053" s="9">
        <f t="shared" si="80"/>
        <v>0</v>
      </c>
      <c r="M1053" s="42">
        <v>0</v>
      </c>
      <c r="N1053" s="9"/>
      <c r="O1053" s="9">
        <v>100</v>
      </c>
      <c r="P1053" s="9"/>
      <c r="Q1053" s="9">
        <v>100</v>
      </c>
      <c r="R1053" s="9"/>
      <c r="S1053" s="9"/>
      <c r="T1053" s="9">
        <v>5</v>
      </c>
      <c r="U1053" s="55"/>
      <c r="V1053" s="131"/>
      <c r="W1053" s="125"/>
      <c r="X1053" s="14"/>
      <c r="Y1053" s="9"/>
      <c r="Z1053" s="9"/>
      <c r="AA1053" s="9"/>
      <c r="AB1053" s="9"/>
      <c r="AC1053" s="9"/>
      <c r="AD1053" s="9"/>
      <c r="AE1053" s="9"/>
      <c r="AF1053" s="26"/>
      <c r="AG1053" s="56">
        <v>28.181239000000001</v>
      </c>
      <c r="AH1053" s="9">
        <v>-81.436160999999998</v>
      </c>
      <c r="AI1053" s="88"/>
      <c r="AJ1053" s="88"/>
      <c r="AK1053" s="88"/>
      <c r="AL1053" s="88"/>
      <c r="AM1053" s="88"/>
      <c r="AN1053" s="88"/>
      <c r="AO1053" s="88"/>
      <c r="AP1053" s="88"/>
      <c r="AQ1053" s="88"/>
      <c r="AR1053" s="88"/>
      <c r="AS1053" s="88"/>
      <c r="AT1053" s="88"/>
      <c r="AU1053" s="88"/>
      <c r="AV1053" s="88"/>
      <c r="AW1053" s="88"/>
      <c r="AX1053" s="88"/>
      <c r="AY1053" s="88"/>
      <c r="AZ1053" s="88"/>
      <c r="BA1053" s="88"/>
      <c r="BB1053" s="88"/>
      <c r="BC1053" s="88"/>
      <c r="BD1053" s="88"/>
      <c r="BE1053" s="88"/>
      <c r="BF1053" s="88"/>
      <c r="BG1053" s="88"/>
    </row>
    <row r="1054" spans="1:59" x14ac:dyDescent="0.25">
      <c r="A1054" s="25">
        <v>2474</v>
      </c>
      <c r="B1054" s="9" t="s">
        <v>1816</v>
      </c>
      <c r="C1054" s="9" t="s">
        <v>3238</v>
      </c>
      <c r="D1054" s="9" t="s">
        <v>2284</v>
      </c>
      <c r="E1054" s="9" t="s">
        <v>1822</v>
      </c>
      <c r="F1054" s="14" t="s">
        <v>3043</v>
      </c>
      <c r="G1054" s="9" t="s">
        <v>99</v>
      </c>
      <c r="H1054" s="9" t="s">
        <v>37</v>
      </c>
      <c r="I1054" s="9">
        <v>1</v>
      </c>
      <c r="J1054" s="9">
        <v>130</v>
      </c>
      <c r="K1054" s="9">
        <f t="shared" si="79"/>
        <v>780</v>
      </c>
      <c r="L1054" s="9">
        <f t="shared" si="80"/>
        <v>737</v>
      </c>
      <c r="M1054" s="48">
        <v>0.94487179487179485</v>
      </c>
      <c r="N1054" s="9">
        <v>39</v>
      </c>
      <c r="O1054" s="9">
        <v>91</v>
      </c>
      <c r="P1054" s="9"/>
      <c r="Q1054" s="9">
        <v>91</v>
      </c>
      <c r="R1054" s="9"/>
      <c r="S1054" s="9"/>
      <c r="T1054" s="9">
        <v>7</v>
      </c>
      <c r="U1054" s="55"/>
      <c r="V1054" s="131">
        <f t="shared" ref="V1054:V1063" si="83">(Y1054+Z1054+AA1054+AB1054+AC1054+AD1054)/(J1054*COUNTA(Y1054,Z1054,AA1054,AB1054,AC1054,AD1054))</f>
        <v>0.94487179487179485</v>
      </c>
      <c r="W1054" s="125">
        <v>0.97050000000000003</v>
      </c>
      <c r="X1054" s="14">
        <v>0.96279999999999999</v>
      </c>
      <c r="Y1054" s="9">
        <v>123</v>
      </c>
      <c r="Z1054" s="9">
        <v>124</v>
      </c>
      <c r="AA1054" s="9">
        <v>123</v>
      </c>
      <c r="AB1054" s="9">
        <v>123</v>
      </c>
      <c r="AC1054" s="9">
        <v>122</v>
      </c>
      <c r="AD1054" s="9">
        <v>122</v>
      </c>
      <c r="AE1054" s="9" t="s">
        <v>202</v>
      </c>
      <c r="AF1054" s="26"/>
      <c r="AG1054" s="56">
        <v>28.150524999999998</v>
      </c>
      <c r="AH1054" s="9">
        <v>-81.453731000000005</v>
      </c>
      <c r="AI1054" s="88"/>
      <c r="AJ1054" s="88"/>
      <c r="AK1054" s="88"/>
      <c r="AL1054" s="88"/>
      <c r="AM1054" s="88"/>
      <c r="AN1054" s="88"/>
      <c r="AO1054" s="88"/>
      <c r="AP1054" s="88"/>
      <c r="AQ1054" s="88"/>
      <c r="AR1054" s="88"/>
      <c r="AS1054" s="88"/>
      <c r="AT1054" s="88"/>
      <c r="AU1054" s="88"/>
      <c r="AV1054" s="88"/>
      <c r="AW1054" s="88"/>
      <c r="AX1054" s="88"/>
      <c r="AY1054" s="88"/>
      <c r="AZ1054" s="88"/>
      <c r="BA1054" s="88"/>
      <c r="BB1054" s="88"/>
      <c r="BC1054" s="88"/>
      <c r="BD1054" s="88"/>
      <c r="BE1054" s="88"/>
      <c r="BF1054" s="88"/>
      <c r="BG1054" s="88"/>
    </row>
    <row r="1055" spans="1:59" x14ac:dyDescent="0.25">
      <c r="A1055" s="25">
        <v>2664</v>
      </c>
      <c r="B1055" s="9" t="s">
        <v>1816</v>
      </c>
      <c r="C1055" s="9" t="s">
        <v>3238</v>
      </c>
      <c r="D1055" s="9" t="s">
        <v>2284</v>
      </c>
      <c r="E1055" s="9" t="s">
        <v>1824</v>
      </c>
      <c r="F1055" s="14" t="s">
        <v>2717</v>
      </c>
      <c r="G1055" s="9" t="s">
        <v>99</v>
      </c>
      <c r="H1055" s="9" t="s">
        <v>37</v>
      </c>
      <c r="I1055" s="9">
        <v>1</v>
      </c>
      <c r="J1055" s="9">
        <v>238</v>
      </c>
      <c r="K1055" s="9">
        <f t="shared" si="79"/>
        <v>1428</v>
      </c>
      <c r="L1055" s="9">
        <f t="shared" si="80"/>
        <v>1400</v>
      </c>
      <c r="M1055" s="48">
        <v>0.98039215686274506</v>
      </c>
      <c r="N1055" s="9">
        <v>71</v>
      </c>
      <c r="O1055" s="9">
        <v>167</v>
      </c>
      <c r="P1055" s="9"/>
      <c r="Q1055" s="9">
        <v>238</v>
      </c>
      <c r="R1055" s="9"/>
      <c r="S1055" s="9"/>
      <c r="T1055" s="9"/>
      <c r="U1055" s="55"/>
      <c r="V1055" s="131">
        <f t="shared" si="83"/>
        <v>0.98039215686274506</v>
      </c>
      <c r="W1055" s="125">
        <v>0.82769999999999999</v>
      </c>
      <c r="X1055" s="14"/>
      <c r="Y1055" s="9">
        <v>236</v>
      </c>
      <c r="Z1055" s="9">
        <v>234</v>
      </c>
      <c r="AA1055" s="9">
        <v>236</v>
      </c>
      <c r="AB1055" s="9">
        <v>234</v>
      </c>
      <c r="AC1055" s="9">
        <v>231</v>
      </c>
      <c r="AD1055" s="9">
        <v>229</v>
      </c>
      <c r="AE1055" s="9" t="s">
        <v>180</v>
      </c>
      <c r="AF1055" s="26"/>
      <c r="AG1055" s="56">
        <v>28.286406700000001</v>
      </c>
      <c r="AH1055" s="9">
        <v>-81.374337999999995</v>
      </c>
      <c r="AI1055" s="88"/>
      <c r="AJ1055" s="88"/>
      <c r="AK1055" s="88"/>
      <c r="AL1055" s="88"/>
      <c r="AM1055" s="88"/>
      <c r="AN1055" s="88"/>
      <c r="AO1055" s="88"/>
      <c r="AP1055" s="88"/>
      <c r="AQ1055" s="88"/>
      <c r="AR1055" s="88"/>
      <c r="AS1055" s="88"/>
      <c r="AT1055" s="88"/>
      <c r="AU1055" s="88"/>
      <c r="AV1055" s="88"/>
      <c r="AW1055" s="88"/>
      <c r="AX1055" s="88"/>
      <c r="AY1055" s="88"/>
      <c r="AZ1055" s="88"/>
      <c r="BA1055" s="88"/>
      <c r="BB1055" s="88"/>
      <c r="BC1055" s="88"/>
      <c r="BD1055" s="88"/>
      <c r="BE1055" s="88"/>
      <c r="BF1055" s="88"/>
      <c r="BG1055" s="88"/>
    </row>
    <row r="1056" spans="1:59" ht="13.8" thickBot="1" x14ac:dyDescent="0.3">
      <c r="A1056" s="27">
        <v>618</v>
      </c>
      <c r="B1056" s="19" t="s">
        <v>1816</v>
      </c>
      <c r="C1056" s="9" t="s">
        <v>3238</v>
      </c>
      <c r="D1056" s="9" t="s">
        <v>2284</v>
      </c>
      <c r="E1056" s="19" t="s">
        <v>1839</v>
      </c>
      <c r="F1056" s="15" t="s">
        <v>3039</v>
      </c>
      <c r="G1056" s="19" t="s">
        <v>99</v>
      </c>
      <c r="H1056" s="19" t="s">
        <v>37</v>
      </c>
      <c r="I1056" s="19">
        <v>1</v>
      </c>
      <c r="J1056" s="19">
        <v>72</v>
      </c>
      <c r="K1056" s="19">
        <f t="shared" si="79"/>
        <v>432</v>
      </c>
      <c r="L1056" s="19">
        <f t="shared" si="80"/>
        <v>431</v>
      </c>
      <c r="M1056" s="93">
        <v>0.99768518518518523</v>
      </c>
      <c r="N1056" s="19">
        <v>57</v>
      </c>
      <c r="O1056" s="19">
        <v>72</v>
      </c>
      <c r="P1056" s="19"/>
      <c r="Q1056" s="19">
        <v>72</v>
      </c>
      <c r="R1056" s="19"/>
      <c r="S1056" s="19"/>
      <c r="T1056" s="19"/>
      <c r="U1056" s="120"/>
      <c r="V1056" s="134">
        <f t="shared" si="83"/>
        <v>0.99768518518518523</v>
      </c>
      <c r="W1056" s="128">
        <v>0.99770000000000003</v>
      </c>
      <c r="X1056" s="15">
        <v>0.99309999999999998</v>
      </c>
      <c r="Y1056" s="19">
        <v>72</v>
      </c>
      <c r="Z1056" s="19">
        <v>72</v>
      </c>
      <c r="AA1056" s="19">
        <v>72</v>
      </c>
      <c r="AB1056" s="19">
        <v>72</v>
      </c>
      <c r="AC1056" s="19">
        <v>72</v>
      </c>
      <c r="AD1056" s="19">
        <v>71</v>
      </c>
      <c r="AE1056" s="19" t="s">
        <v>1651</v>
      </c>
      <c r="AF1056" s="28"/>
      <c r="AG1056" s="56">
        <v>28.309144</v>
      </c>
      <c r="AH1056" s="9">
        <v>-81.390511000000004</v>
      </c>
      <c r="AI1056" s="88"/>
      <c r="AJ1056" s="88"/>
      <c r="AK1056" s="88"/>
      <c r="AL1056" s="88"/>
      <c r="AM1056" s="88"/>
      <c r="AN1056" s="88"/>
      <c r="AO1056" s="88"/>
      <c r="AP1056" s="88"/>
      <c r="AQ1056" s="88"/>
      <c r="AR1056" s="88"/>
      <c r="AS1056" s="88"/>
      <c r="AT1056" s="88"/>
      <c r="AU1056" s="88"/>
      <c r="AV1056" s="88"/>
      <c r="AW1056" s="88"/>
      <c r="AX1056" s="88"/>
      <c r="AY1056" s="88"/>
      <c r="AZ1056" s="88"/>
      <c r="BA1056" s="88"/>
      <c r="BB1056" s="88"/>
      <c r="BC1056" s="88"/>
      <c r="BD1056" s="88"/>
      <c r="BE1056" s="88"/>
      <c r="BF1056" s="88"/>
      <c r="BG1056" s="88"/>
    </row>
    <row r="1057" spans="1:59" ht="13.8" thickTop="1" x14ac:dyDescent="0.25">
      <c r="A1057" s="29">
        <v>2602</v>
      </c>
      <c r="B1057" s="12" t="s">
        <v>1860</v>
      </c>
      <c r="C1057" s="9" t="s">
        <v>3243</v>
      </c>
      <c r="D1057" s="9" t="s">
        <v>2280</v>
      </c>
      <c r="E1057" s="12" t="s">
        <v>1880</v>
      </c>
      <c r="F1057" s="13" t="s">
        <v>2645</v>
      </c>
      <c r="G1057" s="12" t="s">
        <v>9</v>
      </c>
      <c r="H1057" s="12" t="s">
        <v>37</v>
      </c>
      <c r="I1057" s="12">
        <v>1</v>
      </c>
      <c r="J1057" s="12">
        <v>85</v>
      </c>
      <c r="K1057" s="12">
        <f t="shared" si="79"/>
        <v>510</v>
      </c>
      <c r="L1057" s="12">
        <f t="shared" si="80"/>
        <v>506</v>
      </c>
      <c r="M1057" s="60">
        <v>0.99215686274509807</v>
      </c>
      <c r="N1057" s="12">
        <v>0</v>
      </c>
      <c r="O1057" s="12">
        <v>85</v>
      </c>
      <c r="P1057" s="12">
        <v>68</v>
      </c>
      <c r="Q1057" s="12">
        <v>17</v>
      </c>
      <c r="R1057" s="12"/>
      <c r="S1057" s="12"/>
      <c r="T1057" s="12">
        <v>5</v>
      </c>
      <c r="U1057" s="121"/>
      <c r="V1057" s="8">
        <f t="shared" si="83"/>
        <v>0.99215686274509807</v>
      </c>
      <c r="W1057" s="10">
        <v>0.99609999999999999</v>
      </c>
      <c r="X1057" s="13">
        <v>1</v>
      </c>
      <c r="Y1057" s="12">
        <v>85</v>
      </c>
      <c r="Z1057" s="12">
        <v>85</v>
      </c>
      <c r="AA1057" s="12">
        <v>85</v>
      </c>
      <c r="AB1057" s="12">
        <v>85</v>
      </c>
      <c r="AC1057" s="12">
        <v>85</v>
      </c>
      <c r="AD1057" s="12">
        <v>81</v>
      </c>
      <c r="AE1057" s="12" t="s">
        <v>1881</v>
      </c>
      <c r="AF1057" s="30"/>
      <c r="AG1057" s="56">
        <v>26.711971999999999</v>
      </c>
      <c r="AH1057" s="9">
        <v>-80.058667</v>
      </c>
      <c r="AI1057" s="88"/>
      <c r="AJ1057" s="88"/>
      <c r="AK1057" s="88"/>
      <c r="AL1057" s="88"/>
      <c r="AM1057" s="88"/>
      <c r="AN1057" s="88"/>
      <c r="AO1057" s="88"/>
      <c r="AP1057" s="88"/>
      <c r="AQ1057" s="88"/>
      <c r="AR1057" s="88"/>
      <c r="AS1057" s="88"/>
      <c r="AT1057" s="88"/>
      <c r="AU1057" s="88"/>
      <c r="AV1057" s="88"/>
      <c r="AW1057" s="88"/>
      <c r="AX1057" s="88"/>
      <c r="AY1057" s="88"/>
      <c r="AZ1057" s="88"/>
      <c r="BA1057" s="88"/>
      <c r="BB1057" s="88"/>
      <c r="BC1057" s="88"/>
      <c r="BD1057" s="88"/>
      <c r="BE1057" s="88"/>
      <c r="BF1057" s="88"/>
      <c r="BG1057" s="88"/>
    </row>
    <row r="1058" spans="1:59" x14ac:dyDescent="0.25">
      <c r="A1058" s="25">
        <v>318</v>
      </c>
      <c r="B1058" s="9" t="s">
        <v>1860</v>
      </c>
      <c r="C1058" s="9" t="s">
        <v>3243</v>
      </c>
      <c r="D1058" s="9" t="s">
        <v>2280</v>
      </c>
      <c r="E1058" s="9" t="s">
        <v>1886</v>
      </c>
      <c r="F1058" s="14" t="s">
        <v>2961</v>
      </c>
      <c r="G1058" s="9" t="s">
        <v>9</v>
      </c>
      <c r="H1058" s="9" t="s">
        <v>37</v>
      </c>
      <c r="I1058" s="9">
        <v>1</v>
      </c>
      <c r="J1058" s="9">
        <v>158</v>
      </c>
      <c r="K1058" s="9">
        <f t="shared" si="79"/>
        <v>948</v>
      </c>
      <c r="L1058" s="9">
        <f t="shared" si="80"/>
        <v>942</v>
      </c>
      <c r="M1058" s="48">
        <v>0.99367088607594933</v>
      </c>
      <c r="N1058" s="9">
        <v>0</v>
      </c>
      <c r="O1058" s="9">
        <v>158</v>
      </c>
      <c r="P1058" s="9">
        <v>119</v>
      </c>
      <c r="Q1058" s="9">
        <v>158</v>
      </c>
      <c r="R1058" s="9"/>
      <c r="S1058" s="9"/>
      <c r="T1058" s="9"/>
      <c r="U1058" s="55"/>
      <c r="V1058" s="131">
        <f t="shared" si="83"/>
        <v>0.99367088607594933</v>
      </c>
      <c r="W1058" s="125">
        <v>0.98209999999999997</v>
      </c>
      <c r="X1058" s="14">
        <v>0.98519999999999996</v>
      </c>
      <c r="Y1058" s="9">
        <v>158</v>
      </c>
      <c r="Z1058" s="9">
        <v>157</v>
      </c>
      <c r="AA1058" s="9">
        <v>156</v>
      </c>
      <c r="AB1058" s="9">
        <v>156</v>
      </c>
      <c r="AC1058" s="9">
        <v>158</v>
      </c>
      <c r="AD1058" s="9">
        <v>157</v>
      </c>
      <c r="AE1058" s="9" t="s">
        <v>1869</v>
      </c>
      <c r="AF1058" s="26"/>
      <c r="AG1058" s="56">
        <v>26.443794</v>
      </c>
      <c r="AH1058" s="9">
        <v>-80.081705999999997</v>
      </c>
      <c r="AI1058" s="88"/>
      <c r="AJ1058" s="88"/>
      <c r="AK1058" s="88"/>
      <c r="AL1058" s="88"/>
      <c r="AM1058" s="88"/>
      <c r="AN1058" s="88"/>
      <c r="AO1058" s="88"/>
      <c r="AP1058" s="88"/>
      <c r="AQ1058" s="88"/>
      <c r="AR1058" s="88"/>
      <c r="AS1058" s="88"/>
      <c r="AT1058" s="88"/>
      <c r="AU1058" s="88"/>
      <c r="AV1058" s="88"/>
      <c r="AW1058" s="88"/>
      <c r="AX1058" s="88"/>
      <c r="AY1058" s="88"/>
      <c r="AZ1058" s="88"/>
      <c r="BA1058" s="88"/>
      <c r="BB1058" s="88"/>
      <c r="BC1058" s="88"/>
      <c r="BD1058" s="88"/>
      <c r="BE1058" s="88"/>
      <c r="BF1058" s="88"/>
      <c r="BG1058" s="88"/>
    </row>
    <row r="1059" spans="1:59" x14ac:dyDescent="0.25">
      <c r="A1059" s="25">
        <v>429</v>
      </c>
      <c r="B1059" s="9" t="s">
        <v>1860</v>
      </c>
      <c r="C1059" s="9" t="s">
        <v>3243</v>
      </c>
      <c r="D1059" s="9" t="s">
        <v>2280</v>
      </c>
      <c r="E1059" s="9" t="s">
        <v>1898</v>
      </c>
      <c r="F1059" s="14" t="s">
        <v>2701</v>
      </c>
      <c r="G1059" s="9" t="s">
        <v>9</v>
      </c>
      <c r="H1059" s="9" t="s">
        <v>37</v>
      </c>
      <c r="I1059" s="9">
        <v>1</v>
      </c>
      <c r="J1059" s="9">
        <v>404</v>
      </c>
      <c r="K1059" s="9">
        <f t="shared" si="79"/>
        <v>2020</v>
      </c>
      <c r="L1059" s="9">
        <f t="shared" si="80"/>
        <v>1895</v>
      </c>
      <c r="M1059" s="48">
        <v>0.93811881188118806</v>
      </c>
      <c r="N1059" s="9">
        <v>0</v>
      </c>
      <c r="O1059" s="9">
        <v>404</v>
      </c>
      <c r="P1059" s="9">
        <v>404</v>
      </c>
      <c r="Q1059" s="9">
        <v>404</v>
      </c>
      <c r="R1059" s="9"/>
      <c r="S1059" s="9"/>
      <c r="T1059" s="9"/>
      <c r="U1059" s="55"/>
      <c r="V1059" s="131">
        <f t="shared" si="83"/>
        <v>0.93811881188118806</v>
      </c>
      <c r="W1059" s="125">
        <v>0.95709999999999995</v>
      </c>
      <c r="X1059" s="14">
        <v>0.95750000000000002</v>
      </c>
      <c r="Y1059" s="9">
        <v>371</v>
      </c>
      <c r="Z1059" s="9">
        <v>375</v>
      </c>
      <c r="AA1059" s="9">
        <v>378</v>
      </c>
      <c r="AB1059" s="9">
        <v>386</v>
      </c>
      <c r="AC1059" s="9">
        <v>385</v>
      </c>
      <c r="AD1059" s="9"/>
      <c r="AE1059" s="9" t="s">
        <v>1899</v>
      </c>
      <c r="AF1059" s="26"/>
      <c r="AG1059" s="56">
        <v>26.429600000000001</v>
      </c>
      <c r="AH1059" s="9">
        <v>-80.0822</v>
      </c>
      <c r="AI1059" s="88"/>
      <c r="AJ1059" s="88"/>
      <c r="AK1059" s="88"/>
      <c r="AL1059" s="88"/>
      <c r="AM1059" s="88"/>
      <c r="AN1059" s="88"/>
      <c r="AO1059" s="88"/>
      <c r="AP1059" s="88"/>
      <c r="AQ1059" s="88"/>
      <c r="AR1059" s="88"/>
      <c r="AS1059" s="88"/>
      <c r="AT1059" s="88"/>
      <c r="AU1059" s="88"/>
      <c r="AV1059" s="88"/>
      <c r="AW1059" s="88"/>
      <c r="AX1059" s="88"/>
      <c r="AY1059" s="88"/>
      <c r="AZ1059" s="88"/>
      <c r="BA1059" s="88"/>
      <c r="BB1059" s="88"/>
      <c r="BC1059" s="88"/>
      <c r="BD1059" s="88"/>
      <c r="BE1059" s="88"/>
      <c r="BF1059" s="88"/>
      <c r="BG1059" s="88"/>
    </row>
    <row r="1060" spans="1:59" x14ac:dyDescent="0.25">
      <c r="A1060" s="25">
        <v>640</v>
      </c>
      <c r="B1060" s="9" t="s">
        <v>1860</v>
      </c>
      <c r="C1060" s="9" t="s">
        <v>3243</v>
      </c>
      <c r="D1060" s="9" t="s">
        <v>2280</v>
      </c>
      <c r="E1060" s="9" t="s">
        <v>1923</v>
      </c>
      <c r="F1060" s="14" t="s">
        <v>2783</v>
      </c>
      <c r="G1060" s="9" t="s">
        <v>9</v>
      </c>
      <c r="H1060" s="9" t="s">
        <v>37</v>
      </c>
      <c r="I1060" s="9">
        <v>1</v>
      </c>
      <c r="J1060" s="9">
        <v>152</v>
      </c>
      <c r="K1060" s="9">
        <f t="shared" si="79"/>
        <v>912</v>
      </c>
      <c r="L1060" s="9">
        <f t="shared" si="80"/>
        <v>899</v>
      </c>
      <c r="M1060" s="48">
        <v>0.98574561403508776</v>
      </c>
      <c r="N1060" s="9">
        <v>0</v>
      </c>
      <c r="O1060" s="9">
        <v>152</v>
      </c>
      <c r="P1060" s="9">
        <v>122</v>
      </c>
      <c r="Q1060" s="9">
        <v>30</v>
      </c>
      <c r="R1060" s="9"/>
      <c r="S1060" s="9"/>
      <c r="T1060" s="9"/>
      <c r="U1060" s="55"/>
      <c r="V1060" s="131">
        <f t="shared" si="83"/>
        <v>0.98574561403508776</v>
      </c>
      <c r="W1060" s="125">
        <v>0.97589999999999999</v>
      </c>
      <c r="X1060" s="14">
        <v>0.96819999999999995</v>
      </c>
      <c r="Y1060" s="9">
        <v>149</v>
      </c>
      <c r="Z1060" s="9">
        <v>149</v>
      </c>
      <c r="AA1060" s="9">
        <v>151</v>
      </c>
      <c r="AB1060" s="9">
        <v>150</v>
      </c>
      <c r="AC1060" s="9">
        <v>151</v>
      </c>
      <c r="AD1060" s="9">
        <v>149</v>
      </c>
      <c r="AE1060" s="9" t="s">
        <v>160</v>
      </c>
      <c r="AF1060" s="26"/>
      <c r="AG1060" s="56">
        <v>26.710899999999999</v>
      </c>
      <c r="AH1060" s="9">
        <v>-80.076499999999996</v>
      </c>
      <c r="AI1060" s="88"/>
      <c r="AJ1060" s="88"/>
      <c r="AK1060" s="88"/>
      <c r="AL1060" s="88"/>
      <c r="AM1060" s="88"/>
      <c r="AN1060" s="88"/>
      <c r="AO1060" s="88"/>
      <c r="AP1060" s="88"/>
      <c r="AQ1060" s="88"/>
      <c r="AR1060" s="88"/>
      <c r="AS1060" s="88"/>
      <c r="AT1060" s="88"/>
      <c r="AU1060" s="88"/>
      <c r="AV1060" s="88"/>
      <c r="AW1060" s="88"/>
      <c r="AX1060" s="88"/>
      <c r="AY1060" s="88"/>
      <c r="AZ1060" s="88"/>
      <c r="BA1060" s="88"/>
      <c r="BB1060" s="88"/>
      <c r="BC1060" s="88"/>
      <c r="BD1060" s="88"/>
      <c r="BE1060" s="88"/>
      <c r="BF1060" s="88"/>
      <c r="BG1060" s="88"/>
    </row>
    <row r="1061" spans="1:59" x14ac:dyDescent="0.25">
      <c r="A1061" s="25">
        <v>707</v>
      </c>
      <c r="B1061" s="9" t="s">
        <v>1860</v>
      </c>
      <c r="C1061" s="9" t="s">
        <v>3243</v>
      </c>
      <c r="D1061" s="9" t="s">
        <v>2280</v>
      </c>
      <c r="E1061" s="9" t="s">
        <v>1932</v>
      </c>
      <c r="F1061" s="14" t="s">
        <v>2838</v>
      </c>
      <c r="G1061" s="9" t="s">
        <v>9</v>
      </c>
      <c r="H1061" s="9" t="s">
        <v>37</v>
      </c>
      <c r="I1061" s="9">
        <v>1</v>
      </c>
      <c r="J1061" s="9">
        <v>160</v>
      </c>
      <c r="K1061" s="9">
        <f t="shared" si="79"/>
        <v>960</v>
      </c>
      <c r="L1061" s="9">
        <f t="shared" si="80"/>
        <v>928</v>
      </c>
      <c r="M1061" s="48">
        <v>0.96666666666666667</v>
      </c>
      <c r="N1061" s="9">
        <v>0</v>
      </c>
      <c r="O1061" s="9">
        <v>160</v>
      </c>
      <c r="P1061" s="9">
        <v>160</v>
      </c>
      <c r="Q1061" s="9"/>
      <c r="R1061" s="9"/>
      <c r="S1061" s="9"/>
      <c r="T1061" s="9"/>
      <c r="U1061" s="55"/>
      <c r="V1061" s="131">
        <f t="shared" si="83"/>
        <v>0.96666666666666667</v>
      </c>
      <c r="W1061" s="125">
        <v>0.96560000000000001</v>
      </c>
      <c r="X1061" s="14">
        <v>0.93879999999999997</v>
      </c>
      <c r="Y1061" s="9">
        <v>154</v>
      </c>
      <c r="Z1061" s="9">
        <v>155</v>
      </c>
      <c r="AA1061" s="9">
        <v>155</v>
      </c>
      <c r="AB1061" s="9">
        <v>154</v>
      </c>
      <c r="AC1061" s="9">
        <v>157</v>
      </c>
      <c r="AD1061" s="9">
        <v>153</v>
      </c>
      <c r="AE1061" s="9" t="s">
        <v>104</v>
      </c>
      <c r="AF1061" s="26"/>
      <c r="AG1061" s="56">
        <v>26.6173</v>
      </c>
      <c r="AH1061" s="9">
        <v>-80.082499999999996</v>
      </c>
      <c r="AI1061" s="88"/>
      <c r="AJ1061" s="88"/>
      <c r="AK1061" s="88"/>
      <c r="AL1061" s="88"/>
      <c r="AM1061" s="88"/>
      <c r="AN1061" s="88"/>
      <c r="AO1061" s="88"/>
      <c r="AP1061" s="88"/>
      <c r="AQ1061" s="88"/>
      <c r="AR1061" s="88"/>
      <c r="AS1061" s="88"/>
      <c r="AT1061" s="88"/>
      <c r="AU1061" s="88"/>
      <c r="AV1061" s="88"/>
      <c r="AW1061" s="88"/>
      <c r="AX1061" s="88"/>
      <c r="AY1061" s="88"/>
      <c r="AZ1061" s="88"/>
      <c r="BA1061" s="88"/>
      <c r="BB1061" s="88"/>
      <c r="BC1061" s="88"/>
      <c r="BD1061" s="88"/>
      <c r="BE1061" s="88"/>
      <c r="BF1061" s="88"/>
      <c r="BG1061" s="88"/>
    </row>
    <row r="1062" spans="1:59" x14ac:dyDescent="0.25">
      <c r="A1062" s="25">
        <v>721</v>
      </c>
      <c r="B1062" s="9" t="s">
        <v>1860</v>
      </c>
      <c r="C1062" s="9" t="s">
        <v>3243</v>
      </c>
      <c r="D1062" s="9" t="s">
        <v>2280</v>
      </c>
      <c r="E1062" s="9" t="s">
        <v>1933</v>
      </c>
      <c r="F1062" s="14" t="s">
        <v>2804</v>
      </c>
      <c r="G1062" s="9" t="s">
        <v>9</v>
      </c>
      <c r="H1062" s="9" t="s">
        <v>37</v>
      </c>
      <c r="I1062" s="9">
        <v>1</v>
      </c>
      <c r="J1062" s="9">
        <v>42</v>
      </c>
      <c r="K1062" s="9">
        <f t="shared" si="79"/>
        <v>252</v>
      </c>
      <c r="L1062" s="9">
        <f t="shared" si="80"/>
        <v>198</v>
      </c>
      <c r="M1062" s="48">
        <v>0.7857142857142857</v>
      </c>
      <c r="N1062" s="9">
        <v>0</v>
      </c>
      <c r="O1062" s="9">
        <v>42</v>
      </c>
      <c r="P1062" s="9">
        <v>17</v>
      </c>
      <c r="Q1062" s="9">
        <v>25</v>
      </c>
      <c r="R1062" s="9"/>
      <c r="S1062" s="9"/>
      <c r="T1062" s="9"/>
      <c r="U1062" s="55"/>
      <c r="V1062" s="131">
        <f t="shared" si="83"/>
        <v>0.7857142857142857</v>
      </c>
      <c r="W1062" s="125">
        <v>0.91669999999999996</v>
      </c>
      <c r="X1062" s="14">
        <v>0.95630000000000004</v>
      </c>
      <c r="Y1062" s="9">
        <v>31</v>
      </c>
      <c r="Z1062" s="9">
        <v>33</v>
      </c>
      <c r="AA1062" s="9">
        <v>34</v>
      </c>
      <c r="AB1062" s="9">
        <v>34</v>
      </c>
      <c r="AC1062" s="9">
        <v>33</v>
      </c>
      <c r="AD1062" s="9">
        <v>33</v>
      </c>
      <c r="AE1062" s="9" t="s">
        <v>831</v>
      </c>
      <c r="AF1062" s="26"/>
      <c r="AG1062" s="56">
        <v>26.834199999999999</v>
      </c>
      <c r="AH1062" s="9">
        <v>-80.650300000000001</v>
      </c>
      <c r="AI1062" s="88"/>
      <c r="AJ1062" s="88"/>
      <c r="AK1062" s="88"/>
      <c r="AL1062" s="88"/>
      <c r="AM1062" s="88"/>
      <c r="AN1062" s="88"/>
      <c r="AO1062" s="88"/>
      <c r="AP1062" s="88"/>
      <c r="AQ1062" s="88"/>
      <c r="AR1062" s="88"/>
      <c r="AS1062" s="88"/>
      <c r="AT1062" s="88"/>
      <c r="AU1062" s="88"/>
      <c r="AV1062" s="88"/>
      <c r="AW1062" s="88"/>
      <c r="AX1062" s="88"/>
      <c r="AY1062" s="88"/>
      <c r="AZ1062" s="88"/>
      <c r="BA1062" s="88"/>
      <c r="BB1062" s="88"/>
      <c r="BC1062" s="88"/>
      <c r="BD1062" s="88"/>
      <c r="BE1062" s="88"/>
      <c r="BF1062" s="88"/>
      <c r="BG1062" s="88"/>
    </row>
    <row r="1063" spans="1:59" x14ac:dyDescent="0.25">
      <c r="A1063" s="25">
        <v>2799</v>
      </c>
      <c r="B1063" s="9" t="s">
        <v>1860</v>
      </c>
      <c r="C1063" s="9" t="s">
        <v>3243</v>
      </c>
      <c r="D1063" s="9" t="s">
        <v>2280</v>
      </c>
      <c r="E1063" s="9" t="s">
        <v>1946</v>
      </c>
      <c r="F1063" s="14" t="s">
        <v>2646</v>
      </c>
      <c r="G1063" s="9" t="s">
        <v>9</v>
      </c>
      <c r="H1063" s="9" t="s">
        <v>37</v>
      </c>
      <c r="I1063" s="9">
        <v>1</v>
      </c>
      <c r="J1063" s="9">
        <v>80</v>
      </c>
      <c r="K1063" s="9">
        <f t="shared" si="79"/>
        <v>480</v>
      </c>
      <c r="L1063" s="9">
        <f t="shared" si="80"/>
        <v>463</v>
      </c>
      <c r="M1063" s="48">
        <v>0.96458333333333335</v>
      </c>
      <c r="N1063" s="9">
        <v>0</v>
      </c>
      <c r="O1063" s="9">
        <v>80</v>
      </c>
      <c r="P1063" s="9">
        <v>64</v>
      </c>
      <c r="Q1063" s="9">
        <v>16</v>
      </c>
      <c r="R1063" s="9"/>
      <c r="S1063" s="9"/>
      <c r="T1063" s="9">
        <v>9</v>
      </c>
      <c r="U1063" s="55"/>
      <c r="V1063" s="131">
        <f t="shared" si="83"/>
        <v>0.96458333333333335</v>
      </c>
      <c r="W1063" s="125"/>
      <c r="X1063" s="14"/>
      <c r="Y1063" s="9">
        <v>76</v>
      </c>
      <c r="Z1063" s="9">
        <v>76</v>
      </c>
      <c r="AA1063" s="9">
        <v>77</v>
      </c>
      <c r="AB1063" s="9">
        <v>77</v>
      </c>
      <c r="AC1063" s="9">
        <v>78</v>
      </c>
      <c r="AD1063" s="9">
        <v>79</v>
      </c>
      <c r="AE1063" s="9"/>
      <c r="AF1063" s="26">
        <v>80</v>
      </c>
      <c r="AG1063" s="56">
        <v>26.702805999999999</v>
      </c>
      <c r="AH1063" s="9">
        <v>-80.117493999999994</v>
      </c>
      <c r="AI1063" s="88"/>
      <c r="AJ1063" s="88"/>
      <c r="AK1063" s="88"/>
      <c r="AL1063" s="88"/>
      <c r="AM1063" s="88"/>
      <c r="AN1063" s="88"/>
      <c r="AO1063" s="88"/>
      <c r="AP1063" s="88"/>
      <c r="AQ1063" s="88"/>
      <c r="AR1063" s="88"/>
      <c r="AS1063" s="88"/>
      <c r="AT1063" s="88"/>
      <c r="AU1063" s="88"/>
      <c r="AV1063" s="88"/>
      <c r="AW1063" s="88"/>
      <c r="AX1063" s="88"/>
      <c r="AY1063" s="88"/>
      <c r="AZ1063" s="88"/>
      <c r="BA1063" s="88"/>
      <c r="BB1063" s="88"/>
      <c r="BC1063" s="88"/>
      <c r="BD1063" s="88"/>
      <c r="BE1063" s="88"/>
      <c r="BF1063" s="88"/>
      <c r="BG1063" s="88"/>
    </row>
    <row r="1064" spans="1:59" x14ac:dyDescent="0.25">
      <c r="A1064" s="25">
        <v>2832</v>
      </c>
      <c r="B1064" s="9" t="s">
        <v>1860</v>
      </c>
      <c r="C1064" s="9" t="s">
        <v>3249</v>
      </c>
      <c r="D1064" s="9" t="s">
        <v>2281</v>
      </c>
      <c r="E1064" s="9" t="s">
        <v>1876</v>
      </c>
      <c r="F1064" s="14" t="s">
        <v>2717</v>
      </c>
      <c r="G1064" s="9" t="s">
        <v>9</v>
      </c>
      <c r="H1064" s="9" t="s">
        <v>42</v>
      </c>
      <c r="I1064" s="9">
        <v>1</v>
      </c>
      <c r="J1064" s="9">
        <v>84</v>
      </c>
      <c r="K1064" s="9">
        <f t="shared" si="79"/>
        <v>0</v>
      </c>
      <c r="L1064" s="9">
        <f t="shared" si="80"/>
        <v>0</v>
      </c>
      <c r="M1064" s="42">
        <v>0</v>
      </c>
      <c r="N1064" s="9">
        <v>0</v>
      </c>
      <c r="O1064" s="9">
        <v>84</v>
      </c>
      <c r="P1064" s="9">
        <v>68</v>
      </c>
      <c r="Q1064" s="9">
        <v>16</v>
      </c>
      <c r="R1064" s="9"/>
      <c r="S1064" s="9"/>
      <c r="T1064" s="9"/>
      <c r="U1064" s="55"/>
      <c r="V1064" s="131"/>
      <c r="W1064" s="125"/>
      <c r="X1064" s="14"/>
      <c r="Y1064" s="9"/>
      <c r="Z1064" s="9"/>
      <c r="AA1064" s="9"/>
      <c r="AB1064" s="9"/>
      <c r="AC1064" s="9"/>
      <c r="AD1064" s="9"/>
      <c r="AE1064" s="9" t="s">
        <v>1877</v>
      </c>
      <c r="AF1064" s="26"/>
      <c r="AG1064" s="56">
        <v>26.449027999999998</v>
      </c>
      <c r="AH1064" s="9">
        <v>-80.085832999999994</v>
      </c>
      <c r="AI1064" s="88"/>
      <c r="AJ1064" s="88"/>
      <c r="AK1064" s="88"/>
      <c r="AL1064" s="88"/>
      <c r="AM1064" s="88"/>
      <c r="AN1064" s="88"/>
      <c r="AO1064" s="88"/>
      <c r="AP1064" s="88"/>
      <c r="AQ1064" s="88"/>
      <c r="AR1064" s="88"/>
      <c r="AS1064" s="88"/>
      <c r="AT1064" s="88"/>
      <c r="AU1064" s="88"/>
      <c r="AV1064" s="88"/>
      <c r="AW1064" s="88"/>
      <c r="AX1064" s="88"/>
      <c r="AY1064" s="88"/>
      <c r="AZ1064" s="88"/>
      <c r="BA1064" s="88"/>
      <c r="BB1064" s="88"/>
      <c r="BC1064" s="88"/>
      <c r="BD1064" s="88"/>
      <c r="BE1064" s="88"/>
      <c r="BF1064" s="88"/>
      <c r="BG1064" s="88"/>
    </row>
    <row r="1065" spans="1:59" x14ac:dyDescent="0.25">
      <c r="A1065" s="25">
        <v>2888</v>
      </c>
      <c r="B1065" s="9" t="s">
        <v>1860</v>
      </c>
      <c r="C1065" s="9" t="s">
        <v>3249</v>
      </c>
      <c r="D1065" s="9" t="s">
        <v>2281</v>
      </c>
      <c r="E1065" s="9" t="s">
        <v>1890</v>
      </c>
      <c r="F1065" s="14" t="s">
        <v>2749</v>
      </c>
      <c r="G1065" s="9" t="s">
        <v>9</v>
      </c>
      <c r="H1065" s="9" t="s">
        <v>42</v>
      </c>
      <c r="I1065" s="9">
        <v>1</v>
      </c>
      <c r="J1065" s="9">
        <v>101</v>
      </c>
      <c r="K1065" s="9">
        <f t="shared" si="79"/>
        <v>0</v>
      </c>
      <c r="L1065" s="9">
        <f t="shared" si="80"/>
        <v>0</v>
      </c>
      <c r="M1065" s="42">
        <v>0</v>
      </c>
      <c r="N1065" s="9"/>
      <c r="O1065" s="9">
        <v>101</v>
      </c>
      <c r="P1065" s="9">
        <v>81</v>
      </c>
      <c r="Q1065" s="9">
        <v>20</v>
      </c>
      <c r="R1065" s="9"/>
      <c r="S1065" s="9"/>
      <c r="T1065" s="9">
        <v>6</v>
      </c>
      <c r="U1065" s="55"/>
      <c r="V1065" s="131"/>
      <c r="W1065" s="125"/>
      <c r="X1065" s="14"/>
      <c r="Y1065" s="9"/>
      <c r="Z1065" s="9"/>
      <c r="AA1065" s="9"/>
      <c r="AB1065" s="9"/>
      <c r="AC1065" s="9"/>
      <c r="AD1065" s="9"/>
      <c r="AE1065" s="9"/>
      <c r="AF1065" s="26"/>
      <c r="AG1065" s="56">
        <v>26.778155999999999</v>
      </c>
      <c r="AH1065" s="9">
        <v>-80.088081000000003</v>
      </c>
      <c r="AI1065" s="88"/>
      <c r="AJ1065" s="88"/>
      <c r="AK1065" s="88"/>
      <c r="AL1065" s="88"/>
      <c r="AM1065" s="88"/>
      <c r="AN1065" s="88"/>
      <c r="AO1065" s="88"/>
      <c r="AP1065" s="88"/>
      <c r="AQ1065" s="88"/>
      <c r="AR1065" s="88"/>
      <c r="AS1065" s="88"/>
      <c r="AT1065" s="88"/>
      <c r="AU1065" s="88"/>
      <c r="AV1065" s="88"/>
      <c r="AW1065" s="88"/>
      <c r="AX1065" s="88"/>
      <c r="AY1065" s="88"/>
      <c r="AZ1065" s="88"/>
      <c r="BA1065" s="88"/>
      <c r="BB1065" s="88"/>
      <c r="BC1065" s="88"/>
      <c r="BD1065" s="88"/>
      <c r="BE1065" s="88"/>
      <c r="BF1065" s="88"/>
      <c r="BG1065" s="88"/>
    </row>
    <row r="1066" spans="1:59" x14ac:dyDescent="0.25">
      <c r="A1066" s="25">
        <v>2869</v>
      </c>
      <c r="B1066" s="9" t="s">
        <v>1860</v>
      </c>
      <c r="C1066" s="9" t="s">
        <v>3249</v>
      </c>
      <c r="D1066" s="9" t="s">
        <v>2281</v>
      </c>
      <c r="E1066" s="9" t="s">
        <v>1895</v>
      </c>
      <c r="F1066" s="14" t="s">
        <v>2657</v>
      </c>
      <c r="G1066" s="9" t="s">
        <v>9</v>
      </c>
      <c r="H1066" s="9" t="s">
        <v>42</v>
      </c>
      <c r="I1066" s="9">
        <v>1</v>
      </c>
      <c r="J1066" s="9">
        <v>129</v>
      </c>
      <c r="K1066" s="9">
        <f t="shared" si="79"/>
        <v>0</v>
      </c>
      <c r="L1066" s="9">
        <f t="shared" si="80"/>
        <v>0</v>
      </c>
      <c r="M1066" s="42">
        <v>0</v>
      </c>
      <c r="N1066" s="9"/>
      <c r="O1066" s="9">
        <v>129</v>
      </c>
      <c r="P1066" s="9">
        <v>104</v>
      </c>
      <c r="Q1066" s="9">
        <v>25</v>
      </c>
      <c r="R1066" s="9"/>
      <c r="S1066" s="9"/>
      <c r="T1066" s="9">
        <v>7</v>
      </c>
      <c r="U1066" s="55"/>
      <c r="V1066" s="131"/>
      <c r="W1066" s="125"/>
      <c r="X1066" s="14"/>
      <c r="Y1066" s="9"/>
      <c r="Z1066" s="9"/>
      <c r="AA1066" s="9"/>
      <c r="AB1066" s="9"/>
      <c r="AC1066" s="9"/>
      <c r="AD1066" s="9"/>
      <c r="AE1066" s="9"/>
      <c r="AF1066" s="26"/>
      <c r="AG1066" s="56">
        <v>26.812453000000001</v>
      </c>
      <c r="AH1066" s="9">
        <v>-80.658522000000005</v>
      </c>
      <c r="AI1066" s="88"/>
      <c r="AJ1066" s="88"/>
      <c r="AK1066" s="88"/>
      <c r="AL1066" s="88"/>
      <c r="AM1066" s="88"/>
      <c r="AN1066" s="88"/>
      <c r="AO1066" s="88"/>
      <c r="AP1066" s="88"/>
      <c r="AQ1066" s="88"/>
      <c r="AR1066" s="88"/>
      <c r="AS1066" s="88"/>
      <c r="AT1066" s="88"/>
      <c r="AU1066" s="88"/>
      <c r="AV1066" s="88"/>
      <c r="AW1066" s="88"/>
      <c r="AX1066" s="88"/>
      <c r="AY1066" s="88"/>
      <c r="AZ1066" s="88"/>
      <c r="BA1066" s="88"/>
      <c r="BB1066" s="88"/>
      <c r="BC1066" s="88"/>
      <c r="BD1066" s="88"/>
      <c r="BE1066" s="88"/>
      <c r="BF1066" s="88"/>
      <c r="BG1066" s="88"/>
    </row>
    <row r="1067" spans="1:59" ht="12.6" customHeight="1" x14ac:dyDescent="0.25">
      <c r="A1067" s="25">
        <v>2688</v>
      </c>
      <c r="B1067" s="9" t="s">
        <v>1860</v>
      </c>
      <c r="C1067" s="9" t="s">
        <v>3249</v>
      </c>
      <c r="D1067" s="9" t="s">
        <v>2281</v>
      </c>
      <c r="E1067" s="9" t="s">
        <v>1921</v>
      </c>
      <c r="F1067" s="14" t="s">
        <v>2764</v>
      </c>
      <c r="G1067" s="9" t="s">
        <v>9</v>
      </c>
      <c r="H1067" s="9" t="s">
        <v>42</v>
      </c>
      <c r="I1067" s="9">
        <v>1</v>
      </c>
      <c r="J1067" s="9">
        <v>99</v>
      </c>
      <c r="K1067" s="9">
        <f t="shared" si="79"/>
        <v>0</v>
      </c>
      <c r="L1067" s="9">
        <f t="shared" si="80"/>
        <v>0</v>
      </c>
      <c r="M1067" s="42">
        <v>0</v>
      </c>
      <c r="N1067" s="9">
        <v>0</v>
      </c>
      <c r="O1067" s="9">
        <v>99</v>
      </c>
      <c r="P1067" s="9">
        <v>80</v>
      </c>
      <c r="Q1067" s="9">
        <v>19</v>
      </c>
      <c r="R1067" s="9"/>
      <c r="S1067" s="9"/>
      <c r="T1067" s="9">
        <v>15</v>
      </c>
      <c r="U1067" s="55"/>
      <c r="V1067" s="131"/>
      <c r="W1067" s="125"/>
      <c r="X1067" s="14"/>
      <c r="Y1067" s="9"/>
      <c r="Z1067" s="9"/>
      <c r="AA1067" s="9"/>
      <c r="AB1067" s="9"/>
      <c r="AC1067" s="9"/>
      <c r="AD1067" s="9"/>
      <c r="AE1067" s="9"/>
      <c r="AF1067" s="26"/>
      <c r="AG1067" s="56">
        <v>26.730443999999999</v>
      </c>
      <c r="AH1067" s="9">
        <v>-80.060582999999994</v>
      </c>
      <c r="AI1067" s="88"/>
      <c r="AJ1067" s="88"/>
      <c r="AK1067" s="88"/>
      <c r="AL1067" s="88"/>
      <c r="AM1067" s="88"/>
      <c r="AN1067" s="88"/>
      <c r="AO1067" s="88"/>
      <c r="AP1067" s="88"/>
      <c r="AQ1067" s="88"/>
      <c r="AR1067" s="88"/>
      <c r="AS1067" s="88"/>
      <c r="AT1067" s="88"/>
      <c r="AU1067" s="88"/>
      <c r="AV1067" s="88"/>
      <c r="AW1067" s="88"/>
      <c r="AX1067" s="88"/>
      <c r="AY1067" s="88"/>
      <c r="AZ1067" s="88"/>
      <c r="BA1067" s="88"/>
      <c r="BB1067" s="88"/>
      <c r="BC1067" s="88"/>
      <c r="BD1067" s="88"/>
      <c r="BE1067" s="88"/>
      <c r="BF1067" s="88"/>
      <c r="BG1067" s="88"/>
    </row>
    <row r="1068" spans="1:59" x14ac:dyDescent="0.25">
      <c r="A1068" s="25">
        <v>983</v>
      </c>
      <c r="B1068" s="9" t="s">
        <v>1860</v>
      </c>
      <c r="C1068" s="9" t="s">
        <v>3244</v>
      </c>
      <c r="D1068" s="9" t="s">
        <v>2286</v>
      </c>
      <c r="E1068" s="9" t="s">
        <v>1948</v>
      </c>
      <c r="F1068" s="14" t="s">
        <v>2692</v>
      </c>
      <c r="G1068" s="9" t="s">
        <v>194</v>
      </c>
      <c r="H1068" s="9" t="s">
        <v>37</v>
      </c>
      <c r="I1068" s="9">
        <v>1</v>
      </c>
      <c r="J1068" s="9">
        <v>240</v>
      </c>
      <c r="K1068" s="9">
        <f t="shared" si="79"/>
        <v>1440</v>
      </c>
      <c r="L1068" s="9">
        <f t="shared" si="80"/>
        <v>1424</v>
      </c>
      <c r="M1068" s="48">
        <v>0.98888888888888893</v>
      </c>
      <c r="N1068" s="9">
        <v>54</v>
      </c>
      <c r="O1068" s="9">
        <v>186</v>
      </c>
      <c r="P1068" s="9">
        <v>240</v>
      </c>
      <c r="Q1068" s="9"/>
      <c r="R1068" s="9"/>
      <c r="S1068" s="9"/>
      <c r="T1068" s="9">
        <v>3</v>
      </c>
      <c r="U1068" s="55"/>
      <c r="V1068" s="131">
        <f t="shared" ref="V1068:V1109" si="84">(Y1068+Z1068+AA1068+AB1068+AC1068+AD1068)/(J1068*COUNTA(Y1068,Z1068,AA1068,AB1068,AC1068,AD1068))</f>
        <v>0.98888888888888893</v>
      </c>
      <c r="W1068" s="125">
        <v>0.98750000000000004</v>
      </c>
      <c r="X1068" s="14">
        <v>0.98609999999999998</v>
      </c>
      <c r="Y1068" s="9">
        <v>237</v>
      </c>
      <c r="Z1068" s="9">
        <v>236</v>
      </c>
      <c r="AA1068" s="9">
        <v>238</v>
      </c>
      <c r="AB1068" s="9">
        <v>237</v>
      </c>
      <c r="AC1068" s="9">
        <v>237</v>
      </c>
      <c r="AD1068" s="9">
        <v>239</v>
      </c>
      <c r="AE1068" s="9" t="s">
        <v>550</v>
      </c>
      <c r="AF1068" s="26"/>
      <c r="AG1068" s="56">
        <v>26.658100000000001</v>
      </c>
      <c r="AH1068" s="9">
        <v>-80.122399999999999</v>
      </c>
      <c r="AI1068" s="88"/>
      <c r="AJ1068" s="88"/>
      <c r="AK1068" s="88"/>
      <c r="AL1068" s="88"/>
      <c r="AM1068" s="88"/>
      <c r="AN1068" s="88"/>
      <c r="AO1068" s="88"/>
      <c r="AP1068" s="88"/>
      <c r="AQ1068" s="88"/>
      <c r="AR1068" s="88"/>
      <c r="AS1068" s="88"/>
      <c r="AT1068" s="88"/>
      <c r="AU1068" s="88"/>
      <c r="AV1068" s="88"/>
      <c r="AW1068" s="88"/>
      <c r="AX1068" s="88"/>
      <c r="AY1068" s="88"/>
      <c r="AZ1068" s="88"/>
      <c r="BA1068" s="88"/>
      <c r="BB1068" s="88"/>
      <c r="BC1068" s="88"/>
      <c r="BD1068" s="88"/>
      <c r="BE1068" s="88"/>
      <c r="BF1068" s="88"/>
      <c r="BG1068" s="88"/>
    </row>
    <row r="1069" spans="1:59" x14ac:dyDescent="0.25">
      <c r="A1069" s="25">
        <v>52</v>
      </c>
      <c r="B1069" s="9" t="s">
        <v>1860</v>
      </c>
      <c r="C1069" s="9" t="s">
        <v>3245</v>
      </c>
      <c r="D1069" s="9" t="s">
        <v>2282</v>
      </c>
      <c r="E1069" s="9" t="s">
        <v>1861</v>
      </c>
      <c r="F1069" s="14" t="s">
        <v>2852</v>
      </c>
      <c r="G1069" s="9" t="s">
        <v>10</v>
      </c>
      <c r="H1069" s="9" t="s">
        <v>37</v>
      </c>
      <c r="I1069" s="9">
        <v>1</v>
      </c>
      <c r="J1069" s="9">
        <v>152</v>
      </c>
      <c r="K1069" s="9">
        <f t="shared" si="79"/>
        <v>912</v>
      </c>
      <c r="L1069" s="9">
        <f t="shared" si="80"/>
        <v>865</v>
      </c>
      <c r="M1069" s="48">
        <v>0.94846491228070173</v>
      </c>
      <c r="N1069" s="9">
        <v>0</v>
      </c>
      <c r="O1069" s="9">
        <v>152</v>
      </c>
      <c r="P1069" s="9"/>
      <c r="Q1069" s="9">
        <v>152</v>
      </c>
      <c r="R1069" s="9"/>
      <c r="S1069" s="9"/>
      <c r="T1069" s="9"/>
      <c r="U1069" s="55"/>
      <c r="V1069" s="131">
        <f t="shared" si="84"/>
        <v>0.94846491228070173</v>
      </c>
      <c r="W1069" s="125">
        <v>0.96599999999999997</v>
      </c>
      <c r="X1069" s="14">
        <v>0.95940000000000003</v>
      </c>
      <c r="Y1069" s="9">
        <v>144</v>
      </c>
      <c r="Z1069" s="9">
        <v>142</v>
      </c>
      <c r="AA1069" s="9">
        <v>142</v>
      </c>
      <c r="AB1069" s="9">
        <v>143</v>
      </c>
      <c r="AC1069" s="9">
        <v>146</v>
      </c>
      <c r="AD1069" s="9">
        <v>148</v>
      </c>
      <c r="AE1069" s="9"/>
      <c r="AF1069" s="26"/>
      <c r="AG1069" s="56">
        <v>26.451516999999999</v>
      </c>
      <c r="AH1069" s="9">
        <v>-80.081705999999997</v>
      </c>
      <c r="AI1069" s="88"/>
      <c r="AJ1069" s="88"/>
      <c r="AK1069" s="88"/>
      <c r="AL1069" s="88"/>
      <c r="AM1069" s="88"/>
      <c r="AN1069" s="88"/>
      <c r="AO1069" s="88"/>
      <c r="AP1069" s="88"/>
      <c r="AQ1069" s="88"/>
      <c r="AR1069" s="88"/>
      <c r="AS1069" s="88"/>
      <c r="AT1069" s="88"/>
      <c r="AU1069" s="88"/>
      <c r="AV1069" s="88"/>
      <c r="AW1069" s="88"/>
      <c r="AX1069" s="88"/>
      <c r="AY1069" s="88"/>
      <c r="AZ1069" s="88"/>
      <c r="BA1069" s="88"/>
      <c r="BB1069" s="88"/>
      <c r="BC1069" s="88"/>
      <c r="BD1069" s="88"/>
      <c r="BE1069" s="88"/>
      <c r="BF1069" s="88"/>
      <c r="BG1069" s="88"/>
    </row>
    <row r="1070" spans="1:59" x14ac:dyDescent="0.25">
      <c r="A1070" s="25">
        <v>59</v>
      </c>
      <c r="B1070" s="9" t="s">
        <v>1860</v>
      </c>
      <c r="C1070" s="9" t="s">
        <v>3245</v>
      </c>
      <c r="D1070" s="9" t="s">
        <v>2282</v>
      </c>
      <c r="E1070" s="9" t="s">
        <v>1863</v>
      </c>
      <c r="F1070" s="14" t="s">
        <v>2989</v>
      </c>
      <c r="G1070" s="9" t="s">
        <v>10</v>
      </c>
      <c r="H1070" s="9" t="s">
        <v>37</v>
      </c>
      <c r="I1070" s="9">
        <v>1</v>
      </c>
      <c r="J1070" s="9">
        <v>49</v>
      </c>
      <c r="K1070" s="9">
        <f t="shared" si="79"/>
        <v>294</v>
      </c>
      <c r="L1070" s="9">
        <f t="shared" si="80"/>
        <v>292</v>
      </c>
      <c r="M1070" s="48">
        <v>0.99319727891156462</v>
      </c>
      <c r="N1070" s="9">
        <v>0</v>
      </c>
      <c r="O1070" s="9">
        <v>49</v>
      </c>
      <c r="P1070" s="9"/>
      <c r="Q1070" s="9">
        <v>49</v>
      </c>
      <c r="R1070" s="9"/>
      <c r="S1070" s="9"/>
      <c r="T1070" s="9"/>
      <c r="U1070" s="55"/>
      <c r="V1070" s="131">
        <f t="shared" si="84"/>
        <v>0.99319727891156462</v>
      </c>
      <c r="W1070" s="125">
        <v>0.99319999999999997</v>
      </c>
      <c r="X1070" s="14">
        <v>0.96940000000000004</v>
      </c>
      <c r="Y1070" s="9">
        <v>49</v>
      </c>
      <c r="Z1070" s="9">
        <v>49</v>
      </c>
      <c r="AA1070" s="9">
        <v>49</v>
      </c>
      <c r="AB1070" s="9">
        <v>47</v>
      </c>
      <c r="AC1070" s="9">
        <v>49</v>
      </c>
      <c r="AD1070" s="9">
        <v>49</v>
      </c>
      <c r="AE1070" s="9" t="s">
        <v>1864</v>
      </c>
      <c r="AF1070" s="26"/>
      <c r="AG1070" s="56">
        <v>26.710100000000001</v>
      </c>
      <c r="AH1070" s="9">
        <v>-80.057100000000005</v>
      </c>
      <c r="AI1070" s="88"/>
      <c r="AJ1070" s="88"/>
      <c r="AK1070" s="88"/>
      <c r="AL1070" s="88"/>
      <c r="AM1070" s="88"/>
      <c r="AN1070" s="88"/>
      <c r="AO1070" s="88"/>
      <c r="AP1070" s="88"/>
      <c r="AQ1070" s="88"/>
      <c r="AR1070" s="88"/>
      <c r="AS1070" s="88"/>
      <c r="AT1070" s="88"/>
      <c r="AU1070" s="88"/>
      <c r="AV1070" s="88"/>
      <c r="AW1070" s="88"/>
      <c r="AX1070" s="88"/>
      <c r="AY1070" s="88"/>
      <c r="AZ1070" s="88"/>
      <c r="BA1070" s="88"/>
      <c r="BB1070" s="88"/>
      <c r="BC1070" s="88"/>
      <c r="BD1070" s="88"/>
      <c r="BE1070" s="88"/>
      <c r="BF1070" s="88"/>
      <c r="BG1070" s="88"/>
    </row>
    <row r="1071" spans="1:59" x14ac:dyDescent="0.25">
      <c r="A1071" s="25">
        <v>92</v>
      </c>
      <c r="B1071" s="9" t="s">
        <v>1860</v>
      </c>
      <c r="C1071" s="9" t="s">
        <v>3245</v>
      </c>
      <c r="D1071" s="9" t="s">
        <v>2282</v>
      </c>
      <c r="E1071" s="9" t="s">
        <v>1867</v>
      </c>
      <c r="F1071" s="14" t="s">
        <v>2962</v>
      </c>
      <c r="G1071" s="9" t="s">
        <v>10</v>
      </c>
      <c r="H1071" s="9" t="s">
        <v>37</v>
      </c>
      <c r="I1071" s="9">
        <v>1</v>
      </c>
      <c r="J1071" s="9">
        <v>240</v>
      </c>
      <c r="K1071" s="9">
        <f t="shared" si="79"/>
        <v>1440</v>
      </c>
      <c r="L1071" s="9">
        <f t="shared" si="80"/>
        <v>1392</v>
      </c>
      <c r="M1071" s="48">
        <v>0.96666666666666667</v>
      </c>
      <c r="N1071" s="9">
        <v>0</v>
      </c>
      <c r="O1071" s="9">
        <v>240</v>
      </c>
      <c r="P1071" s="9"/>
      <c r="Q1071" s="9">
        <v>240</v>
      </c>
      <c r="R1071" s="9"/>
      <c r="S1071" s="9"/>
      <c r="T1071" s="9"/>
      <c r="U1071" s="55"/>
      <c r="V1071" s="131">
        <f t="shared" si="84"/>
        <v>0.96666666666666667</v>
      </c>
      <c r="W1071" s="125">
        <v>0.98129999999999995</v>
      </c>
      <c r="X1071" s="14">
        <v>0.98499999999999999</v>
      </c>
      <c r="Y1071" s="9">
        <v>229</v>
      </c>
      <c r="Z1071" s="9">
        <v>231</v>
      </c>
      <c r="AA1071" s="9">
        <v>235</v>
      </c>
      <c r="AB1071" s="9">
        <v>232</v>
      </c>
      <c r="AC1071" s="9">
        <v>232</v>
      </c>
      <c r="AD1071" s="9">
        <v>233</v>
      </c>
      <c r="AE1071" s="9" t="s">
        <v>1869</v>
      </c>
      <c r="AF1071" s="26"/>
      <c r="AG1071" s="56">
        <v>26.545400000000001</v>
      </c>
      <c r="AH1071" s="9">
        <v>-80.058599999999998</v>
      </c>
      <c r="AI1071" s="88"/>
      <c r="AJ1071" s="88"/>
      <c r="AK1071" s="88"/>
      <c r="AL1071" s="88"/>
      <c r="AM1071" s="88"/>
      <c r="AN1071" s="88"/>
      <c r="AO1071" s="88"/>
      <c r="AP1071" s="88"/>
      <c r="AQ1071" s="88"/>
      <c r="AR1071" s="88"/>
      <c r="AS1071" s="88"/>
      <c r="AT1071" s="88"/>
      <c r="AU1071" s="88"/>
      <c r="AV1071" s="88"/>
      <c r="AW1071" s="88"/>
      <c r="AX1071" s="88"/>
      <c r="AY1071" s="88"/>
      <c r="AZ1071" s="88"/>
      <c r="BA1071" s="88"/>
      <c r="BB1071" s="88"/>
      <c r="BC1071" s="88"/>
      <c r="BD1071" s="88"/>
      <c r="BE1071" s="88"/>
      <c r="BF1071" s="88"/>
      <c r="BG1071" s="88"/>
    </row>
    <row r="1072" spans="1:59" x14ac:dyDescent="0.25">
      <c r="A1072" s="25">
        <v>2499</v>
      </c>
      <c r="B1072" s="9" t="s">
        <v>1860</v>
      </c>
      <c r="C1072" s="9" t="s">
        <v>3245</v>
      </c>
      <c r="D1072" s="9" t="s">
        <v>2282</v>
      </c>
      <c r="E1072" s="9" t="s">
        <v>1872</v>
      </c>
      <c r="F1072" s="14" t="s">
        <v>2710</v>
      </c>
      <c r="G1072" s="9" t="s">
        <v>10</v>
      </c>
      <c r="H1072" s="9" t="s">
        <v>37</v>
      </c>
      <c r="I1072" s="9">
        <v>1</v>
      </c>
      <c r="J1072" s="9">
        <v>120</v>
      </c>
      <c r="K1072" s="9">
        <f t="shared" si="79"/>
        <v>720</v>
      </c>
      <c r="L1072" s="9">
        <f t="shared" si="80"/>
        <v>719</v>
      </c>
      <c r="M1072" s="48">
        <v>0.99861111111111112</v>
      </c>
      <c r="N1072" s="9">
        <v>0</v>
      </c>
      <c r="O1072" s="9">
        <v>120</v>
      </c>
      <c r="P1072" s="9"/>
      <c r="Q1072" s="9">
        <v>120</v>
      </c>
      <c r="R1072" s="9"/>
      <c r="S1072" s="9"/>
      <c r="T1072" s="9"/>
      <c r="U1072" s="55"/>
      <c r="V1072" s="131">
        <f t="shared" si="84"/>
        <v>0.99861111111111112</v>
      </c>
      <c r="W1072" s="125">
        <v>0.99719999999999998</v>
      </c>
      <c r="X1072" s="14">
        <v>0.98609999999999998</v>
      </c>
      <c r="Y1072" s="9">
        <v>120</v>
      </c>
      <c r="Z1072" s="9">
        <v>120</v>
      </c>
      <c r="AA1072" s="9">
        <v>120</v>
      </c>
      <c r="AB1072" s="9">
        <v>120</v>
      </c>
      <c r="AC1072" s="9">
        <v>120</v>
      </c>
      <c r="AD1072" s="9">
        <v>119</v>
      </c>
      <c r="AE1072" s="9" t="s">
        <v>104</v>
      </c>
      <c r="AF1072" s="26"/>
      <c r="AG1072" s="56">
        <v>26.618749999999999</v>
      </c>
      <c r="AH1072" s="9">
        <v>-80.124055999999996</v>
      </c>
      <c r="AI1072" s="88"/>
      <c r="AJ1072" s="88"/>
      <c r="AK1072" s="88"/>
      <c r="AL1072" s="88"/>
      <c r="AM1072" s="88"/>
      <c r="AN1072" s="88"/>
      <c r="AO1072" s="88"/>
      <c r="AP1072" s="88"/>
      <c r="AQ1072" s="88"/>
      <c r="AR1072" s="88"/>
      <c r="AS1072" s="88"/>
      <c r="AT1072" s="88"/>
      <c r="AU1072" s="88"/>
      <c r="AV1072" s="88"/>
      <c r="AW1072" s="88"/>
      <c r="AX1072" s="88"/>
      <c r="AY1072" s="88"/>
      <c r="AZ1072" s="88"/>
      <c r="BA1072" s="88"/>
      <c r="BB1072" s="88"/>
      <c r="BC1072" s="88"/>
      <c r="BD1072" s="88"/>
      <c r="BE1072" s="88"/>
      <c r="BF1072" s="88"/>
      <c r="BG1072" s="88"/>
    </row>
    <row r="1073" spans="1:59" x14ac:dyDescent="0.25">
      <c r="A1073" s="25">
        <v>1055</v>
      </c>
      <c r="B1073" s="9" t="s">
        <v>1860</v>
      </c>
      <c r="C1073" s="9" t="s">
        <v>3245</v>
      </c>
      <c r="D1073" s="9" t="s">
        <v>2282</v>
      </c>
      <c r="E1073" s="9" t="s">
        <v>1873</v>
      </c>
      <c r="F1073" s="14" t="s">
        <v>2755</v>
      </c>
      <c r="G1073" s="9" t="s">
        <v>10</v>
      </c>
      <c r="H1073" s="9" t="s">
        <v>37</v>
      </c>
      <c r="I1073" s="9">
        <v>1</v>
      </c>
      <c r="J1073" s="9">
        <v>130</v>
      </c>
      <c r="K1073" s="9">
        <f t="shared" si="79"/>
        <v>780</v>
      </c>
      <c r="L1073" s="9">
        <f t="shared" si="80"/>
        <v>778</v>
      </c>
      <c r="M1073" s="48">
        <v>0.99743589743589745</v>
      </c>
      <c r="N1073" s="9">
        <v>0</v>
      </c>
      <c r="O1073" s="9">
        <v>130</v>
      </c>
      <c r="P1073" s="9"/>
      <c r="Q1073" s="9">
        <v>130</v>
      </c>
      <c r="R1073" s="9"/>
      <c r="S1073" s="9"/>
      <c r="T1073" s="9"/>
      <c r="U1073" s="55"/>
      <c r="V1073" s="131">
        <f t="shared" si="84"/>
        <v>0.99743589743589745</v>
      </c>
      <c r="W1073" s="125">
        <v>0.98719999999999997</v>
      </c>
      <c r="X1073" s="14">
        <v>0.97440000000000004</v>
      </c>
      <c r="Y1073" s="9">
        <v>130</v>
      </c>
      <c r="Z1073" s="9">
        <v>130</v>
      </c>
      <c r="AA1073" s="9">
        <v>129</v>
      </c>
      <c r="AB1073" s="9">
        <v>130</v>
      </c>
      <c r="AC1073" s="9">
        <v>130</v>
      </c>
      <c r="AD1073" s="9">
        <v>129</v>
      </c>
      <c r="AE1073" s="9" t="s">
        <v>1874</v>
      </c>
      <c r="AF1073" s="26"/>
      <c r="AG1073" s="56">
        <v>26.6919</v>
      </c>
      <c r="AH1073" s="9">
        <v>-80.177899999999994</v>
      </c>
      <c r="AI1073" s="88"/>
      <c r="AJ1073" s="88"/>
      <c r="AK1073" s="88"/>
      <c r="AL1073" s="88"/>
      <c r="AM1073" s="88"/>
      <c r="AN1073" s="88"/>
      <c r="AO1073" s="88"/>
      <c r="AP1073" s="88"/>
      <c r="AQ1073" s="88"/>
      <c r="AR1073" s="88"/>
      <c r="AS1073" s="88"/>
      <c r="AT1073" s="88"/>
      <c r="AU1073" s="88"/>
      <c r="AV1073" s="88"/>
      <c r="AW1073" s="88"/>
      <c r="AX1073" s="88"/>
      <c r="AY1073" s="88"/>
      <c r="AZ1073" s="88"/>
      <c r="BA1073" s="88"/>
      <c r="BB1073" s="88"/>
      <c r="BC1073" s="88"/>
      <c r="BD1073" s="88"/>
      <c r="BE1073" s="88"/>
      <c r="BF1073" s="88"/>
      <c r="BG1073" s="88"/>
    </row>
    <row r="1074" spans="1:59" x14ac:dyDescent="0.25">
      <c r="A1074" s="25">
        <v>190</v>
      </c>
      <c r="B1074" s="9" t="s">
        <v>1860</v>
      </c>
      <c r="C1074" s="9" t="s">
        <v>3245</v>
      </c>
      <c r="D1074" s="9" t="s">
        <v>2282</v>
      </c>
      <c r="E1074" s="9" t="s">
        <v>1875</v>
      </c>
      <c r="F1074" s="14" t="s">
        <v>2661</v>
      </c>
      <c r="G1074" s="9" t="s">
        <v>10</v>
      </c>
      <c r="H1074" s="9" t="s">
        <v>37</v>
      </c>
      <c r="I1074" s="9">
        <v>1</v>
      </c>
      <c r="J1074" s="9">
        <v>288</v>
      </c>
      <c r="K1074" s="9">
        <f t="shared" si="79"/>
        <v>1728</v>
      </c>
      <c r="L1074" s="9">
        <f t="shared" si="80"/>
        <v>1710</v>
      </c>
      <c r="M1074" s="48">
        <v>0.98958333333333337</v>
      </c>
      <c r="N1074" s="9">
        <v>0</v>
      </c>
      <c r="O1074" s="9">
        <v>288</v>
      </c>
      <c r="P1074" s="9"/>
      <c r="Q1074" s="9">
        <v>288</v>
      </c>
      <c r="R1074" s="9"/>
      <c r="S1074" s="9"/>
      <c r="T1074" s="9"/>
      <c r="U1074" s="55"/>
      <c r="V1074" s="131">
        <f t="shared" si="84"/>
        <v>0.98958333333333337</v>
      </c>
      <c r="W1074" s="125">
        <v>0.98150000000000004</v>
      </c>
      <c r="X1074" s="14">
        <v>0.98029999999999995</v>
      </c>
      <c r="Y1074" s="9">
        <v>281</v>
      </c>
      <c r="Z1074" s="9">
        <v>284</v>
      </c>
      <c r="AA1074" s="9">
        <v>286</v>
      </c>
      <c r="AB1074" s="9">
        <v>286</v>
      </c>
      <c r="AC1074" s="9">
        <v>286</v>
      </c>
      <c r="AD1074" s="9">
        <v>287</v>
      </c>
      <c r="AE1074" s="9" t="s">
        <v>206</v>
      </c>
      <c r="AF1074" s="26"/>
      <c r="AG1074" s="56">
        <v>26.607800000000001</v>
      </c>
      <c r="AH1074" s="9">
        <v>-80.093900000000005</v>
      </c>
      <c r="AI1074" s="88"/>
      <c r="AJ1074" s="88"/>
      <c r="AK1074" s="88"/>
      <c r="AL1074" s="88"/>
      <c r="AM1074" s="88"/>
      <c r="AN1074" s="88"/>
      <c r="AO1074" s="88"/>
      <c r="AP1074" s="88"/>
      <c r="AQ1074" s="88"/>
      <c r="AR1074" s="88"/>
      <c r="AS1074" s="88"/>
      <c r="AT1074" s="88"/>
      <c r="AU1074" s="88"/>
      <c r="AV1074" s="88"/>
      <c r="AW1074" s="88"/>
      <c r="AX1074" s="88"/>
      <c r="AY1074" s="88"/>
      <c r="AZ1074" s="88"/>
      <c r="BA1074" s="88"/>
      <c r="BB1074" s="88"/>
      <c r="BC1074" s="88"/>
      <c r="BD1074" s="88"/>
      <c r="BE1074" s="88"/>
      <c r="BF1074" s="88"/>
      <c r="BG1074" s="88"/>
    </row>
    <row r="1075" spans="1:59" x14ac:dyDescent="0.25">
      <c r="A1075" s="25">
        <v>906</v>
      </c>
      <c r="B1075" s="9" t="s">
        <v>1860</v>
      </c>
      <c r="C1075" s="9" t="s">
        <v>3245</v>
      </c>
      <c r="D1075" s="9" t="s">
        <v>2282</v>
      </c>
      <c r="E1075" s="9" t="s">
        <v>1878</v>
      </c>
      <c r="F1075" s="14" t="s">
        <v>2804</v>
      </c>
      <c r="G1075" s="9" t="s">
        <v>10</v>
      </c>
      <c r="H1075" s="9" t="s">
        <v>37</v>
      </c>
      <c r="I1075" s="9">
        <v>1</v>
      </c>
      <c r="J1075" s="9">
        <v>58</v>
      </c>
      <c r="K1075" s="9">
        <f t="shared" si="79"/>
        <v>232</v>
      </c>
      <c r="L1075" s="9">
        <f t="shared" si="80"/>
        <v>229</v>
      </c>
      <c r="M1075" s="48">
        <v>0.98706896551724133</v>
      </c>
      <c r="N1075" s="9">
        <v>0</v>
      </c>
      <c r="O1075" s="9">
        <v>58</v>
      </c>
      <c r="P1075" s="9"/>
      <c r="Q1075" s="9">
        <v>58</v>
      </c>
      <c r="R1075" s="9"/>
      <c r="S1075" s="9"/>
      <c r="T1075" s="9"/>
      <c r="U1075" s="55"/>
      <c r="V1075" s="131">
        <f t="shared" si="84"/>
        <v>0.98706896551724133</v>
      </c>
      <c r="W1075" s="125">
        <v>0.99429999999999996</v>
      </c>
      <c r="X1075" s="14">
        <v>0.98280000000000001</v>
      </c>
      <c r="Y1075" s="9">
        <v>58</v>
      </c>
      <c r="Z1075" s="9"/>
      <c r="AA1075" s="9">
        <v>58</v>
      </c>
      <c r="AB1075" s="9">
        <v>57</v>
      </c>
      <c r="AC1075" s="9"/>
      <c r="AD1075" s="9">
        <v>56</v>
      </c>
      <c r="AE1075" s="9" t="s">
        <v>1864</v>
      </c>
      <c r="AF1075" s="26"/>
      <c r="AG1075" s="56">
        <v>26.728200000000001</v>
      </c>
      <c r="AH1075" s="9">
        <v>-80.050399999999996</v>
      </c>
      <c r="AI1075" s="88"/>
      <c r="AJ1075" s="88"/>
      <c r="AK1075" s="88"/>
      <c r="AL1075" s="88"/>
      <c r="AM1075" s="88"/>
      <c r="AN1075" s="88"/>
      <c r="AO1075" s="88"/>
      <c r="AP1075" s="88"/>
      <c r="AQ1075" s="88"/>
      <c r="AR1075" s="88"/>
      <c r="AS1075" s="88"/>
      <c r="AT1075" s="88"/>
      <c r="AU1075" s="88"/>
      <c r="AV1075" s="88"/>
      <c r="AW1075" s="88"/>
      <c r="AX1075" s="88"/>
      <c r="AY1075" s="88"/>
      <c r="AZ1075" s="88"/>
      <c r="BA1075" s="88"/>
      <c r="BB1075" s="88"/>
      <c r="BC1075" s="88"/>
      <c r="BD1075" s="88"/>
      <c r="BE1075" s="88"/>
      <c r="BF1075" s="88"/>
      <c r="BG1075" s="88"/>
    </row>
    <row r="1076" spans="1:59" x14ac:dyDescent="0.25">
      <c r="A1076" s="25">
        <v>715</v>
      </c>
      <c r="B1076" s="9" t="s">
        <v>1860</v>
      </c>
      <c r="C1076" s="9" t="s">
        <v>3245</v>
      </c>
      <c r="D1076" s="9" t="s">
        <v>2282</v>
      </c>
      <c r="E1076" s="9" t="s">
        <v>1882</v>
      </c>
      <c r="F1076" s="14" t="s">
        <v>2652</v>
      </c>
      <c r="G1076" s="9" t="s">
        <v>10</v>
      </c>
      <c r="H1076" s="9" t="s">
        <v>37</v>
      </c>
      <c r="I1076" s="9">
        <v>1</v>
      </c>
      <c r="J1076" s="9">
        <v>53</v>
      </c>
      <c r="K1076" s="9">
        <f t="shared" si="79"/>
        <v>318</v>
      </c>
      <c r="L1076" s="9">
        <f t="shared" si="80"/>
        <v>270</v>
      </c>
      <c r="M1076" s="48">
        <v>0.84905660377358494</v>
      </c>
      <c r="N1076" s="9">
        <v>0</v>
      </c>
      <c r="O1076" s="9">
        <v>53</v>
      </c>
      <c r="P1076" s="9"/>
      <c r="Q1076" s="9">
        <v>53</v>
      </c>
      <c r="R1076" s="9"/>
      <c r="S1076" s="9"/>
      <c r="T1076" s="9"/>
      <c r="U1076" s="55"/>
      <c r="V1076" s="131">
        <f t="shared" si="84"/>
        <v>0.84905660377358494</v>
      </c>
      <c r="W1076" s="125">
        <v>0.90939999999999999</v>
      </c>
      <c r="X1076" s="14">
        <v>0.98429999999999995</v>
      </c>
      <c r="Y1076" s="9">
        <v>48</v>
      </c>
      <c r="Z1076" s="9">
        <v>47</v>
      </c>
      <c r="AA1076" s="9">
        <v>48</v>
      </c>
      <c r="AB1076" s="9">
        <v>45</v>
      </c>
      <c r="AC1076" s="9">
        <v>41</v>
      </c>
      <c r="AD1076" s="9">
        <v>41</v>
      </c>
      <c r="AE1076" s="9" t="s">
        <v>1883</v>
      </c>
      <c r="AF1076" s="26"/>
      <c r="AG1076" s="56">
        <v>26.720700000000001</v>
      </c>
      <c r="AH1076" s="9">
        <v>-80.058899999999994</v>
      </c>
      <c r="AI1076" s="88"/>
      <c r="AJ1076" s="88"/>
      <c r="AK1076" s="88"/>
      <c r="AL1076" s="88"/>
      <c r="AM1076" s="88"/>
      <c r="AN1076" s="88"/>
      <c r="AO1076" s="88"/>
      <c r="AP1076" s="88"/>
      <c r="AQ1076" s="88"/>
      <c r="AR1076" s="88"/>
      <c r="AS1076" s="88"/>
      <c r="AT1076" s="88"/>
      <c r="AU1076" s="88"/>
      <c r="AV1076" s="88"/>
      <c r="AW1076" s="88"/>
      <c r="AX1076" s="88"/>
      <c r="AY1076" s="88"/>
      <c r="AZ1076" s="88"/>
      <c r="BA1076" s="88"/>
      <c r="BB1076" s="88"/>
      <c r="BC1076" s="88"/>
      <c r="BD1076" s="88"/>
      <c r="BE1076" s="88"/>
      <c r="BF1076" s="88"/>
      <c r="BG1076" s="88"/>
    </row>
    <row r="1077" spans="1:59" x14ac:dyDescent="0.25">
      <c r="A1077" s="25">
        <v>2036</v>
      </c>
      <c r="B1077" s="9" t="s">
        <v>1860</v>
      </c>
      <c r="C1077" s="9" t="s">
        <v>3245</v>
      </c>
      <c r="D1077" s="9" t="s">
        <v>2282</v>
      </c>
      <c r="E1077" s="9" t="s">
        <v>1884</v>
      </c>
      <c r="F1077" s="14" t="s">
        <v>2853</v>
      </c>
      <c r="G1077" s="9" t="s">
        <v>10</v>
      </c>
      <c r="H1077" s="9" t="s">
        <v>37</v>
      </c>
      <c r="I1077" s="9">
        <v>1</v>
      </c>
      <c r="J1077" s="9">
        <v>160</v>
      </c>
      <c r="K1077" s="9">
        <f t="shared" si="79"/>
        <v>960</v>
      </c>
      <c r="L1077" s="9">
        <f t="shared" si="80"/>
        <v>954</v>
      </c>
      <c r="M1077" s="48">
        <v>0.99375000000000002</v>
      </c>
      <c r="N1077" s="9">
        <v>0</v>
      </c>
      <c r="O1077" s="9">
        <v>160</v>
      </c>
      <c r="P1077" s="9"/>
      <c r="Q1077" s="9">
        <v>160</v>
      </c>
      <c r="R1077" s="9"/>
      <c r="S1077" s="9"/>
      <c r="T1077" s="9"/>
      <c r="U1077" s="55"/>
      <c r="V1077" s="131">
        <f t="shared" si="84"/>
        <v>0.99375000000000002</v>
      </c>
      <c r="W1077" s="125">
        <v>0.98850000000000005</v>
      </c>
      <c r="X1077" s="14">
        <v>0.97599999999999998</v>
      </c>
      <c r="Y1077" s="9">
        <v>160</v>
      </c>
      <c r="Z1077" s="9">
        <v>160</v>
      </c>
      <c r="AA1077" s="9">
        <v>159</v>
      </c>
      <c r="AB1077" s="9">
        <v>158</v>
      </c>
      <c r="AC1077" s="9">
        <v>158</v>
      </c>
      <c r="AD1077" s="9">
        <v>159</v>
      </c>
      <c r="AE1077" s="9" t="s">
        <v>409</v>
      </c>
      <c r="AF1077" s="26"/>
      <c r="AG1077" s="56">
        <v>26.489599999999999</v>
      </c>
      <c r="AH1077" s="9">
        <v>-80.152199999999993</v>
      </c>
      <c r="AI1077" s="88"/>
      <c r="AJ1077" s="88"/>
      <c r="AK1077" s="88"/>
      <c r="AL1077" s="88"/>
      <c r="AM1077" s="88"/>
      <c r="AN1077" s="88"/>
      <c r="AO1077" s="88"/>
      <c r="AP1077" s="88"/>
      <c r="AQ1077" s="88"/>
      <c r="AR1077" s="88"/>
      <c r="AS1077" s="88"/>
      <c r="AT1077" s="88"/>
      <c r="AU1077" s="88"/>
      <c r="AV1077" s="88"/>
      <c r="AW1077" s="88"/>
      <c r="AX1077" s="88"/>
      <c r="AY1077" s="88"/>
      <c r="AZ1077" s="88"/>
      <c r="BA1077" s="88"/>
      <c r="BB1077" s="88"/>
      <c r="BC1077" s="88"/>
      <c r="BD1077" s="88"/>
      <c r="BE1077" s="88"/>
      <c r="BF1077" s="88"/>
      <c r="BG1077" s="88"/>
    </row>
    <row r="1078" spans="1:59" x14ac:dyDescent="0.25">
      <c r="A1078" s="25">
        <v>327</v>
      </c>
      <c r="B1078" s="9" t="s">
        <v>1860</v>
      </c>
      <c r="C1078" s="9" t="s">
        <v>3245</v>
      </c>
      <c r="D1078" s="9" t="s">
        <v>2282</v>
      </c>
      <c r="E1078" s="9" t="s">
        <v>1888</v>
      </c>
      <c r="F1078" s="14" t="s">
        <v>2963</v>
      </c>
      <c r="G1078" s="9" t="s">
        <v>10</v>
      </c>
      <c r="H1078" s="9" t="s">
        <v>37</v>
      </c>
      <c r="I1078" s="9">
        <v>1</v>
      </c>
      <c r="J1078" s="9">
        <v>288</v>
      </c>
      <c r="K1078" s="9">
        <f t="shared" si="79"/>
        <v>1728</v>
      </c>
      <c r="L1078" s="9">
        <f t="shared" si="80"/>
        <v>1647</v>
      </c>
      <c r="M1078" s="48">
        <v>0.953125</v>
      </c>
      <c r="N1078" s="9">
        <v>0</v>
      </c>
      <c r="O1078" s="9">
        <v>288</v>
      </c>
      <c r="P1078" s="9"/>
      <c r="Q1078" s="9">
        <v>288</v>
      </c>
      <c r="R1078" s="9"/>
      <c r="S1078" s="9"/>
      <c r="T1078" s="9"/>
      <c r="U1078" s="55"/>
      <c r="V1078" s="131">
        <f t="shared" si="84"/>
        <v>0.953125</v>
      </c>
      <c r="W1078" s="125">
        <v>0.95720000000000005</v>
      </c>
      <c r="X1078" s="14">
        <v>0.93400000000000005</v>
      </c>
      <c r="Y1078" s="9">
        <v>280</v>
      </c>
      <c r="Z1078" s="9">
        <v>276</v>
      </c>
      <c r="AA1078" s="9">
        <v>272</v>
      </c>
      <c r="AB1078" s="9">
        <v>266</v>
      </c>
      <c r="AC1078" s="9">
        <v>274</v>
      </c>
      <c r="AD1078" s="9">
        <v>279</v>
      </c>
      <c r="AE1078" s="9" t="s">
        <v>411</v>
      </c>
      <c r="AF1078" s="26"/>
      <c r="AG1078" s="56">
        <v>26.756408</v>
      </c>
      <c r="AH1078" s="9">
        <v>-80.074764000000002</v>
      </c>
      <c r="AI1078" s="88"/>
      <c r="AJ1078" s="88"/>
      <c r="AK1078" s="88"/>
      <c r="AL1078" s="88"/>
      <c r="AM1078" s="88"/>
      <c r="AN1078" s="88"/>
      <c r="AO1078" s="88"/>
      <c r="AP1078" s="88"/>
      <c r="AQ1078" s="88"/>
      <c r="AR1078" s="88"/>
      <c r="AS1078" s="88"/>
      <c r="AT1078" s="88"/>
      <c r="AU1078" s="88"/>
      <c r="AV1078" s="88"/>
      <c r="AW1078" s="88"/>
      <c r="AX1078" s="88"/>
      <c r="AY1078" s="88"/>
      <c r="AZ1078" s="88"/>
      <c r="BA1078" s="88"/>
      <c r="BB1078" s="88"/>
      <c r="BC1078" s="88"/>
      <c r="BD1078" s="88"/>
      <c r="BE1078" s="88"/>
      <c r="BF1078" s="88"/>
      <c r="BG1078" s="88"/>
    </row>
    <row r="1079" spans="1:59" x14ac:dyDescent="0.25">
      <c r="A1079" s="25">
        <v>1154</v>
      </c>
      <c r="B1079" s="9" t="s">
        <v>1860</v>
      </c>
      <c r="C1079" s="9" t="s">
        <v>3245</v>
      </c>
      <c r="D1079" s="9" t="s">
        <v>2282</v>
      </c>
      <c r="E1079" s="9" t="s">
        <v>1893</v>
      </c>
      <c r="F1079" s="14" t="s">
        <v>2854</v>
      </c>
      <c r="G1079" s="9" t="s">
        <v>10</v>
      </c>
      <c r="H1079" s="9" t="s">
        <v>37</v>
      </c>
      <c r="I1079" s="9">
        <v>1</v>
      </c>
      <c r="J1079" s="9">
        <v>330</v>
      </c>
      <c r="K1079" s="9">
        <f t="shared" si="79"/>
        <v>1980</v>
      </c>
      <c r="L1079" s="9">
        <f t="shared" si="80"/>
        <v>1961</v>
      </c>
      <c r="M1079" s="48">
        <v>0.9904040404040404</v>
      </c>
      <c r="N1079" s="9">
        <v>0</v>
      </c>
      <c r="O1079" s="9">
        <v>330</v>
      </c>
      <c r="P1079" s="9"/>
      <c r="Q1079" s="9">
        <v>330</v>
      </c>
      <c r="R1079" s="9"/>
      <c r="S1079" s="9"/>
      <c r="T1079" s="9">
        <v>17</v>
      </c>
      <c r="U1079" s="55"/>
      <c r="V1079" s="131">
        <f t="shared" si="84"/>
        <v>0.9904040404040404</v>
      </c>
      <c r="W1079" s="125">
        <v>0.9798</v>
      </c>
      <c r="X1079" s="14">
        <v>0.97270000000000001</v>
      </c>
      <c r="Y1079" s="9">
        <v>328</v>
      </c>
      <c r="Z1079" s="9">
        <v>326</v>
      </c>
      <c r="AA1079" s="9">
        <v>324</v>
      </c>
      <c r="AB1079" s="9">
        <v>324</v>
      </c>
      <c r="AC1079" s="9">
        <v>330</v>
      </c>
      <c r="AD1079" s="9">
        <v>329</v>
      </c>
      <c r="AE1079" s="9" t="s">
        <v>219</v>
      </c>
      <c r="AF1079" s="26"/>
      <c r="AG1079" s="56">
        <v>26.7758</v>
      </c>
      <c r="AH1079" s="9">
        <v>-80.108199999999997</v>
      </c>
      <c r="AI1079" s="88"/>
      <c r="AJ1079" s="88"/>
      <c r="AK1079" s="88"/>
      <c r="AL1079" s="88"/>
      <c r="AM1079" s="88"/>
      <c r="AN1079" s="88"/>
      <c r="AO1079" s="88"/>
      <c r="AP1079" s="88"/>
      <c r="AQ1079" s="88"/>
      <c r="AR1079" s="88"/>
      <c r="AS1079" s="88"/>
      <c r="AT1079" s="88"/>
      <c r="AU1079" s="88"/>
      <c r="AV1079" s="88"/>
      <c r="AW1079" s="88"/>
      <c r="AX1079" s="88"/>
      <c r="AY1079" s="88"/>
      <c r="AZ1079" s="88"/>
      <c r="BA1079" s="88"/>
      <c r="BB1079" s="88"/>
      <c r="BC1079" s="88"/>
      <c r="BD1079" s="88"/>
      <c r="BE1079" s="88"/>
      <c r="BF1079" s="88"/>
      <c r="BG1079" s="88"/>
    </row>
    <row r="1080" spans="1:59" x14ac:dyDescent="0.25">
      <c r="A1080" s="25">
        <v>2615</v>
      </c>
      <c r="B1080" s="9" t="s">
        <v>1860</v>
      </c>
      <c r="C1080" s="9" t="s">
        <v>3245</v>
      </c>
      <c r="D1080" s="9" t="s">
        <v>2282</v>
      </c>
      <c r="E1080" s="9" t="s">
        <v>1896</v>
      </c>
      <c r="F1080" s="14" t="s">
        <v>2718</v>
      </c>
      <c r="G1080" s="9" t="s">
        <v>10</v>
      </c>
      <c r="H1080" s="9" t="s">
        <v>37</v>
      </c>
      <c r="I1080" s="9">
        <v>1</v>
      </c>
      <c r="J1080" s="9">
        <v>55</v>
      </c>
      <c r="K1080" s="9">
        <f t="shared" si="79"/>
        <v>275</v>
      </c>
      <c r="L1080" s="9">
        <f t="shared" si="80"/>
        <v>256</v>
      </c>
      <c r="M1080" s="48">
        <v>0.93090909090909091</v>
      </c>
      <c r="N1080" s="9">
        <v>0</v>
      </c>
      <c r="O1080" s="9">
        <v>55</v>
      </c>
      <c r="P1080" s="9"/>
      <c r="Q1080" s="9">
        <v>55</v>
      </c>
      <c r="R1080" s="9"/>
      <c r="S1080" s="9"/>
      <c r="T1080" s="9"/>
      <c r="U1080" s="55"/>
      <c r="V1080" s="131">
        <f t="shared" si="84"/>
        <v>0.93090909090909091</v>
      </c>
      <c r="W1080" s="125">
        <v>0.997</v>
      </c>
      <c r="X1080" s="14">
        <v>0.53639999999999999</v>
      </c>
      <c r="Y1080" s="9">
        <v>47</v>
      </c>
      <c r="Z1080" s="9">
        <v>49</v>
      </c>
      <c r="AA1080" s="9"/>
      <c r="AB1080" s="9">
        <v>54</v>
      </c>
      <c r="AC1080" s="9">
        <v>52</v>
      </c>
      <c r="AD1080" s="9">
        <v>54</v>
      </c>
      <c r="AE1080" s="9" t="s">
        <v>1897</v>
      </c>
      <c r="AF1080" s="26"/>
      <c r="AG1080" s="56">
        <v>26.608405000000001</v>
      </c>
      <c r="AH1080" s="9">
        <v>-80.060312999999994</v>
      </c>
      <c r="AI1080" s="88"/>
      <c r="AJ1080" s="88"/>
      <c r="AK1080" s="88"/>
      <c r="AL1080" s="88"/>
      <c r="AM1080" s="88"/>
      <c r="AN1080" s="88"/>
      <c r="AO1080" s="88"/>
      <c r="AP1080" s="88"/>
      <c r="AQ1080" s="88"/>
      <c r="AR1080" s="88"/>
      <c r="AS1080" s="88"/>
      <c r="AT1080" s="88"/>
      <c r="AU1080" s="88"/>
      <c r="AV1080" s="88"/>
      <c r="AW1080" s="88"/>
      <c r="AX1080" s="88"/>
      <c r="AY1080" s="88"/>
      <c r="AZ1080" s="88"/>
      <c r="BA1080" s="88"/>
      <c r="BB1080" s="88"/>
      <c r="BC1080" s="88"/>
      <c r="BD1080" s="88"/>
      <c r="BE1080" s="88"/>
      <c r="BF1080" s="88"/>
      <c r="BG1080" s="88"/>
    </row>
    <row r="1081" spans="1:59" x14ac:dyDescent="0.25">
      <c r="A1081" s="25">
        <v>1323</v>
      </c>
      <c r="B1081" s="9" t="s">
        <v>1860</v>
      </c>
      <c r="C1081" s="9" t="s">
        <v>3245</v>
      </c>
      <c r="D1081" s="9" t="s">
        <v>2282</v>
      </c>
      <c r="E1081" s="9" t="s">
        <v>1900</v>
      </c>
      <c r="F1081" s="14" t="s">
        <v>2964</v>
      </c>
      <c r="G1081" s="9" t="s">
        <v>10</v>
      </c>
      <c r="H1081" s="9" t="s">
        <v>37</v>
      </c>
      <c r="I1081" s="9">
        <v>1</v>
      </c>
      <c r="J1081" s="9">
        <v>192</v>
      </c>
      <c r="K1081" s="9">
        <f t="shared" si="79"/>
        <v>1152</v>
      </c>
      <c r="L1081" s="9">
        <f t="shared" si="80"/>
        <v>1135</v>
      </c>
      <c r="M1081" s="48">
        <v>0.98524305555555558</v>
      </c>
      <c r="N1081" s="9">
        <v>0</v>
      </c>
      <c r="O1081" s="9">
        <v>192</v>
      </c>
      <c r="P1081" s="9"/>
      <c r="Q1081" s="9">
        <v>192</v>
      </c>
      <c r="R1081" s="9"/>
      <c r="S1081" s="9"/>
      <c r="T1081" s="9"/>
      <c r="U1081" s="55"/>
      <c r="V1081" s="131">
        <f t="shared" si="84"/>
        <v>0.98524305555555558</v>
      </c>
      <c r="W1081" s="125">
        <v>0.98960000000000004</v>
      </c>
      <c r="X1081" s="14">
        <v>0.96179999999999999</v>
      </c>
      <c r="Y1081" s="9">
        <v>190</v>
      </c>
      <c r="Z1081" s="9">
        <v>191</v>
      </c>
      <c r="AA1081" s="9">
        <v>188</v>
      </c>
      <c r="AB1081" s="9">
        <v>187</v>
      </c>
      <c r="AC1081" s="9">
        <v>189</v>
      </c>
      <c r="AD1081" s="9">
        <v>190</v>
      </c>
      <c r="AE1081" s="9" t="s">
        <v>104</v>
      </c>
      <c r="AF1081" s="26"/>
      <c r="AG1081" s="56">
        <v>26.761399999999998</v>
      </c>
      <c r="AH1081" s="9">
        <v>-80.086100000000002</v>
      </c>
      <c r="AI1081" s="88"/>
      <c r="AJ1081" s="88"/>
      <c r="AK1081" s="88"/>
      <c r="AL1081" s="88"/>
      <c r="AM1081" s="88"/>
      <c r="AN1081" s="88"/>
      <c r="AO1081" s="88"/>
      <c r="AP1081" s="88"/>
      <c r="AQ1081" s="88"/>
      <c r="AR1081" s="88"/>
      <c r="AS1081" s="88"/>
      <c r="AT1081" s="88"/>
      <c r="AU1081" s="88"/>
      <c r="AV1081" s="88"/>
      <c r="AW1081" s="88"/>
      <c r="AX1081" s="88"/>
      <c r="AY1081" s="88"/>
      <c r="AZ1081" s="88"/>
      <c r="BA1081" s="88"/>
      <c r="BB1081" s="88"/>
      <c r="BC1081" s="88"/>
      <c r="BD1081" s="88"/>
      <c r="BE1081" s="88"/>
      <c r="BF1081" s="88"/>
      <c r="BG1081" s="88"/>
    </row>
    <row r="1082" spans="1:59" x14ac:dyDescent="0.25">
      <c r="A1082" s="25">
        <v>1158</v>
      </c>
      <c r="B1082" s="9" t="s">
        <v>1860</v>
      </c>
      <c r="C1082" s="9" t="s">
        <v>3245</v>
      </c>
      <c r="D1082" s="9" t="s">
        <v>2282</v>
      </c>
      <c r="E1082" s="9" t="s">
        <v>1902</v>
      </c>
      <c r="F1082" s="14" t="s">
        <v>2659</v>
      </c>
      <c r="G1082" s="9" t="s">
        <v>10</v>
      </c>
      <c r="H1082" s="9" t="s">
        <v>37</v>
      </c>
      <c r="I1082" s="9">
        <v>1</v>
      </c>
      <c r="J1082" s="9">
        <v>99</v>
      </c>
      <c r="K1082" s="9">
        <f t="shared" si="79"/>
        <v>594</v>
      </c>
      <c r="L1082" s="9">
        <f t="shared" si="80"/>
        <v>576</v>
      </c>
      <c r="M1082" s="48">
        <v>0.96969696969696972</v>
      </c>
      <c r="N1082" s="9">
        <v>0</v>
      </c>
      <c r="O1082" s="9">
        <v>99</v>
      </c>
      <c r="P1082" s="9"/>
      <c r="Q1082" s="9">
        <v>99</v>
      </c>
      <c r="R1082" s="9"/>
      <c r="S1082" s="9"/>
      <c r="T1082" s="9"/>
      <c r="U1082" s="55"/>
      <c r="V1082" s="131">
        <f t="shared" si="84"/>
        <v>0.96969696969696972</v>
      </c>
      <c r="W1082" s="125">
        <v>0.95120000000000005</v>
      </c>
      <c r="X1082" s="14">
        <v>0.93100000000000005</v>
      </c>
      <c r="Y1082" s="9">
        <v>97</v>
      </c>
      <c r="Z1082" s="9">
        <v>98</v>
      </c>
      <c r="AA1082" s="9">
        <v>96</v>
      </c>
      <c r="AB1082" s="9">
        <v>98</v>
      </c>
      <c r="AC1082" s="9">
        <v>94</v>
      </c>
      <c r="AD1082" s="9">
        <v>93</v>
      </c>
      <c r="AE1082" s="9" t="s">
        <v>231</v>
      </c>
      <c r="AF1082" s="26"/>
      <c r="AG1082" s="56">
        <v>26.711099999999998</v>
      </c>
      <c r="AH1082" s="9">
        <v>-80.076499999999996</v>
      </c>
      <c r="AI1082" s="88"/>
      <c r="AJ1082" s="88"/>
      <c r="AK1082" s="88"/>
      <c r="AL1082" s="88"/>
      <c r="AM1082" s="88"/>
      <c r="AN1082" s="88"/>
      <c r="AO1082" s="88"/>
      <c r="AP1082" s="88"/>
      <c r="AQ1082" s="88"/>
      <c r="AR1082" s="88"/>
      <c r="AS1082" s="88"/>
      <c r="AT1082" s="88"/>
      <c r="AU1082" s="88"/>
      <c r="AV1082" s="88"/>
      <c r="AW1082" s="88"/>
      <c r="AX1082" s="88"/>
      <c r="AY1082" s="88"/>
      <c r="AZ1082" s="88"/>
      <c r="BA1082" s="88"/>
      <c r="BB1082" s="88"/>
      <c r="BC1082" s="88"/>
      <c r="BD1082" s="88"/>
      <c r="BE1082" s="88"/>
      <c r="BF1082" s="88"/>
      <c r="BG1082" s="88"/>
    </row>
    <row r="1083" spans="1:59" x14ac:dyDescent="0.25">
      <c r="A1083" s="25">
        <v>731</v>
      </c>
      <c r="B1083" s="9" t="s">
        <v>1860</v>
      </c>
      <c r="C1083" s="9" t="s">
        <v>3245</v>
      </c>
      <c r="D1083" s="9" t="s">
        <v>2282</v>
      </c>
      <c r="E1083" s="9" t="s">
        <v>1903</v>
      </c>
      <c r="F1083" s="14" t="s">
        <v>2751</v>
      </c>
      <c r="G1083" s="9" t="s">
        <v>10</v>
      </c>
      <c r="H1083" s="9" t="s">
        <v>37</v>
      </c>
      <c r="I1083" s="9">
        <v>1</v>
      </c>
      <c r="J1083" s="9">
        <v>230</v>
      </c>
      <c r="K1083" s="9">
        <f t="shared" si="79"/>
        <v>1380</v>
      </c>
      <c r="L1083" s="9">
        <f t="shared" si="80"/>
        <v>1348</v>
      </c>
      <c r="M1083" s="48">
        <v>0.97681159420289854</v>
      </c>
      <c r="N1083" s="9">
        <v>0</v>
      </c>
      <c r="O1083" s="9">
        <v>230</v>
      </c>
      <c r="P1083" s="9"/>
      <c r="Q1083" s="9">
        <v>230</v>
      </c>
      <c r="R1083" s="9"/>
      <c r="S1083" s="9"/>
      <c r="T1083" s="9"/>
      <c r="U1083" s="55"/>
      <c r="V1083" s="131">
        <f t="shared" si="84"/>
        <v>0.97681159420289854</v>
      </c>
      <c r="W1083" s="125">
        <v>0.97609999999999997</v>
      </c>
      <c r="X1083" s="14">
        <v>0.98839999999999995</v>
      </c>
      <c r="Y1083" s="9">
        <v>223</v>
      </c>
      <c r="Z1083" s="9">
        <v>224</v>
      </c>
      <c r="AA1083" s="9">
        <v>226</v>
      </c>
      <c r="AB1083" s="9">
        <v>225</v>
      </c>
      <c r="AC1083" s="9">
        <v>226</v>
      </c>
      <c r="AD1083" s="9">
        <v>224</v>
      </c>
      <c r="AE1083" s="9" t="s">
        <v>206</v>
      </c>
      <c r="AF1083" s="26"/>
      <c r="AG1083" s="56">
        <v>26.6922</v>
      </c>
      <c r="AH1083" s="9">
        <v>-80.1768</v>
      </c>
      <c r="AI1083" s="88"/>
      <c r="AJ1083" s="88"/>
      <c r="AK1083" s="88"/>
      <c r="AL1083" s="88"/>
      <c r="AM1083" s="88"/>
      <c r="AN1083" s="88"/>
      <c r="AO1083" s="88"/>
      <c r="AP1083" s="88"/>
      <c r="AQ1083" s="88"/>
      <c r="AR1083" s="88"/>
      <c r="AS1083" s="88"/>
      <c r="AT1083" s="88"/>
      <c r="AU1083" s="88"/>
      <c r="AV1083" s="88"/>
      <c r="AW1083" s="88"/>
      <c r="AX1083" s="88"/>
      <c r="AY1083" s="88"/>
      <c r="AZ1083" s="88"/>
      <c r="BA1083" s="88"/>
      <c r="BB1083" s="88"/>
      <c r="BC1083" s="88"/>
      <c r="BD1083" s="88"/>
      <c r="BE1083" s="88"/>
      <c r="BF1083" s="88"/>
      <c r="BG1083" s="88"/>
    </row>
    <row r="1084" spans="1:59" x14ac:dyDescent="0.25">
      <c r="A1084" s="25">
        <v>1216</v>
      </c>
      <c r="B1084" s="9" t="s">
        <v>1860</v>
      </c>
      <c r="C1084" s="9" t="s">
        <v>3245</v>
      </c>
      <c r="D1084" s="9" t="s">
        <v>2282</v>
      </c>
      <c r="E1084" s="9" t="s">
        <v>1904</v>
      </c>
      <c r="F1084" s="14" t="s">
        <v>2728</v>
      </c>
      <c r="G1084" s="9" t="s">
        <v>10</v>
      </c>
      <c r="H1084" s="9" t="s">
        <v>37</v>
      </c>
      <c r="I1084" s="9">
        <v>1</v>
      </c>
      <c r="J1084" s="9">
        <v>264</v>
      </c>
      <c r="K1084" s="9">
        <f t="shared" si="79"/>
        <v>1584</v>
      </c>
      <c r="L1084" s="9">
        <f t="shared" si="80"/>
        <v>1497</v>
      </c>
      <c r="M1084" s="48">
        <v>0.94507575757575757</v>
      </c>
      <c r="N1084" s="9">
        <v>0</v>
      </c>
      <c r="O1084" s="9">
        <v>264</v>
      </c>
      <c r="P1084" s="9"/>
      <c r="Q1084" s="9">
        <v>264</v>
      </c>
      <c r="R1084" s="9"/>
      <c r="S1084" s="9"/>
      <c r="T1084" s="9"/>
      <c r="U1084" s="55"/>
      <c r="V1084" s="131">
        <f t="shared" si="84"/>
        <v>0.94507575757575757</v>
      </c>
      <c r="W1084" s="125">
        <v>0.99309999999999998</v>
      </c>
      <c r="X1084" s="14">
        <v>0.94</v>
      </c>
      <c r="Y1084" s="9">
        <v>258</v>
      </c>
      <c r="Z1084" s="9">
        <v>250</v>
      </c>
      <c r="AA1084" s="9">
        <v>251</v>
      </c>
      <c r="AB1084" s="9">
        <v>250</v>
      </c>
      <c r="AC1084" s="9">
        <v>245</v>
      </c>
      <c r="AD1084" s="9">
        <v>243</v>
      </c>
      <c r="AE1084" s="9" t="s">
        <v>409</v>
      </c>
      <c r="AF1084" s="26"/>
      <c r="AG1084" s="56">
        <v>26.719000000000001</v>
      </c>
      <c r="AH1084" s="9">
        <v>-80.085499999999996</v>
      </c>
      <c r="AI1084" s="88"/>
      <c r="AJ1084" s="88"/>
      <c r="AK1084" s="88"/>
      <c r="AL1084" s="88"/>
      <c r="AM1084" s="88"/>
      <c r="AN1084" s="88"/>
      <c r="AO1084" s="88"/>
      <c r="AP1084" s="88"/>
      <c r="AQ1084" s="88"/>
      <c r="AR1084" s="88"/>
      <c r="AS1084" s="88"/>
      <c r="AT1084" s="88"/>
      <c r="AU1084" s="88"/>
      <c r="AV1084" s="88"/>
      <c r="AW1084" s="88"/>
      <c r="AX1084" s="88"/>
      <c r="AY1084" s="88"/>
      <c r="AZ1084" s="88"/>
      <c r="BA1084" s="88"/>
      <c r="BB1084" s="88"/>
      <c r="BC1084" s="88"/>
      <c r="BD1084" s="88"/>
      <c r="BE1084" s="88"/>
      <c r="BF1084" s="88"/>
      <c r="BG1084" s="88"/>
    </row>
    <row r="1085" spans="1:59" x14ac:dyDescent="0.25">
      <c r="A1085" s="25">
        <v>1247</v>
      </c>
      <c r="B1085" s="9" t="s">
        <v>1860</v>
      </c>
      <c r="C1085" s="9" t="s">
        <v>3245</v>
      </c>
      <c r="D1085" s="9" t="s">
        <v>2282</v>
      </c>
      <c r="E1085" s="9" t="s">
        <v>1906</v>
      </c>
      <c r="F1085" s="14" t="s">
        <v>2688</v>
      </c>
      <c r="G1085" s="9" t="s">
        <v>10</v>
      </c>
      <c r="H1085" s="9" t="s">
        <v>37</v>
      </c>
      <c r="I1085" s="9">
        <v>1</v>
      </c>
      <c r="J1085" s="9">
        <v>163</v>
      </c>
      <c r="K1085" s="9">
        <f t="shared" si="79"/>
        <v>978</v>
      </c>
      <c r="L1085" s="9">
        <f t="shared" si="80"/>
        <v>960</v>
      </c>
      <c r="M1085" s="48">
        <v>0.98159509202453987</v>
      </c>
      <c r="N1085" s="9">
        <v>0</v>
      </c>
      <c r="O1085" s="9">
        <v>163</v>
      </c>
      <c r="P1085" s="9"/>
      <c r="Q1085" s="9">
        <v>163</v>
      </c>
      <c r="R1085" s="9"/>
      <c r="S1085" s="9"/>
      <c r="T1085" s="9"/>
      <c r="U1085" s="55"/>
      <c r="V1085" s="131">
        <f t="shared" si="84"/>
        <v>0.98159509202453987</v>
      </c>
      <c r="W1085" s="125">
        <v>0.98670000000000002</v>
      </c>
      <c r="X1085" s="14">
        <v>0.95709999999999995</v>
      </c>
      <c r="Y1085" s="9">
        <v>158</v>
      </c>
      <c r="Z1085" s="9">
        <v>161</v>
      </c>
      <c r="AA1085" s="9">
        <v>160</v>
      </c>
      <c r="AB1085" s="9">
        <v>160</v>
      </c>
      <c r="AC1085" s="9">
        <v>161</v>
      </c>
      <c r="AD1085" s="9">
        <v>160</v>
      </c>
      <c r="AE1085" s="9" t="s">
        <v>39</v>
      </c>
      <c r="AF1085" s="26"/>
      <c r="AG1085" s="56">
        <v>26.701899999999998</v>
      </c>
      <c r="AH1085" s="9">
        <v>-80.105099999999993</v>
      </c>
      <c r="AI1085" s="88"/>
      <c r="AJ1085" s="88"/>
      <c r="AK1085" s="88"/>
      <c r="AL1085" s="88"/>
      <c r="AM1085" s="88"/>
      <c r="AN1085" s="88"/>
      <c r="AO1085" s="88"/>
      <c r="AP1085" s="88"/>
      <c r="AQ1085" s="88"/>
      <c r="AR1085" s="88"/>
      <c r="AS1085" s="88"/>
      <c r="AT1085" s="88"/>
      <c r="AU1085" s="88"/>
      <c r="AV1085" s="88"/>
      <c r="AW1085" s="88"/>
      <c r="AX1085" s="88"/>
      <c r="AY1085" s="88"/>
      <c r="AZ1085" s="88"/>
      <c r="BA1085" s="88"/>
      <c r="BB1085" s="88"/>
      <c r="BC1085" s="88"/>
      <c r="BD1085" s="88"/>
      <c r="BE1085" s="88"/>
      <c r="BF1085" s="88"/>
      <c r="BG1085" s="88"/>
    </row>
    <row r="1086" spans="1:59" x14ac:dyDescent="0.25">
      <c r="A1086" s="25">
        <v>505</v>
      </c>
      <c r="B1086" s="9" t="s">
        <v>1860</v>
      </c>
      <c r="C1086" s="9" t="s">
        <v>3245</v>
      </c>
      <c r="D1086" s="9" t="s">
        <v>2282</v>
      </c>
      <c r="E1086" s="9" t="s">
        <v>1907</v>
      </c>
      <c r="F1086" s="14" t="s">
        <v>2876</v>
      </c>
      <c r="G1086" s="9" t="s">
        <v>10</v>
      </c>
      <c r="H1086" s="9" t="s">
        <v>37</v>
      </c>
      <c r="I1086" s="9">
        <v>1</v>
      </c>
      <c r="J1086" s="9">
        <v>192</v>
      </c>
      <c r="K1086" s="9">
        <f t="shared" si="79"/>
        <v>1152</v>
      </c>
      <c r="L1086" s="9">
        <f t="shared" si="80"/>
        <v>1152</v>
      </c>
      <c r="M1086" s="48">
        <v>1</v>
      </c>
      <c r="N1086" s="9">
        <v>0</v>
      </c>
      <c r="O1086" s="9">
        <v>192</v>
      </c>
      <c r="P1086" s="9"/>
      <c r="Q1086" s="9">
        <v>192</v>
      </c>
      <c r="R1086" s="9"/>
      <c r="S1086" s="9"/>
      <c r="T1086" s="9"/>
      <c r="U1086" s="55"/>
      <c r="V1086" s="131">
        <f t="shared" si="84"/>
        <v>1</v>
      </c>
      <c r="W1086" s="125">
        <v>0.99909999999999999</v>
      </c>
      <c r="X1086" s="14">
        <v>0.99570000000000003</v>
      </c>
      <c r="Y1086" s="9">
        <v>192</v>
      </c>
      <c r="Z1086" s="9">
        <v>192</v>
      </c>
      <c r="AA1086" s="9">
        <v>192</v>
      </c>
      <c r="AB1086" s="9">
        <v>192</v>
      </c>
      <c r="AC1086" s="9">
        <v>192</v>
      </c>
      <c r="AD1086" s="9">
        <v>192</v>
      </c>
      <c r="AE1086" s="9" t="s">
        <v>1874</v>
      </c>
      <c r="AF1086" s="26"/>
      <c r="AG1086" s="56">
        <v>26.586500000000001</v>
      </c>
      <c r="AH1086" s="9">
        <v>-80.083500000000001</v>
      </c>
      <c r="AI1086" s="88"/>
      <c r="AJ1086" s="88"/>
      <c r="AK1086" s="88"/>
      <c r="AL1086" s="88"/>
      <c r="AM1086" s="88"/>
      <c r="AN1086" s="88"/>
      <c r="AO1086" s="88"/>
      <c r="AP1086" s="88"/>
      <c r="AQ1086" s="88"/>
      <c r="AR1086" s="88"/>
      <c r="AS1086" s="88"/>
      <c r="AT1086" s="88"/>
      <c r="AU1086" s="88"/>
      <c r="AV1086" s="88"/>
      <c r="AW1086" s="88"/>
      <c r="AX1086" s="88"/>
      <c r="AY1086" s="88"/>
      <c r="AZ1086" s="88"/>
      <c r="BA1086" s="88"/>
      <c r="BB1086" s="88"/>
      <c r="BC1086" s="88"/>
      <c r="BD1086" s="88"/>
      <c r="BE1086" s="88"/>
      <c r="BF1086" s="88"/>
      <c r="BG1086" s="88"/>
    </row>
    <row r="1087" spans="1:59" x14ac:dyDescent="0.25">
      <c r="A1087" s="25">
        <v>1598</v>
      </c>
      <c r="B1087" s="9" t="s">
        <v>1860</v>
      </c>
      <c r="C1087" s="9" t="s">
        <v>3245</v>
      </c>
      <c r="D1087" s="9" t="s">
        <v>2282</v>
      </c>
      <c r="E1087" s="9" t="s">
        <v>1908</v>
      </c>
      <c r="F1087" s="14" t="s">
        <v>2831</v>
      </c>
      <c r="G1087" s="9" t="s">
        <v>10</v>
      </c>
      <c r="H1087" s="9" t="s">
        <v>37</v>
      </c>
      <c r="I1087" s="9">
        <v>1</v>
      </c>
      <c r="J1087" s="9">
        <v>130</v>
      </c>
      <c r="K1087" s="9">
        <f t="shared" si="79"/>
        <v>780</v>
      </c>
      <c r="L1087" s="9">
        <f t="shared" si="80"/>
        <v>773</v>
      </c>
      <c r="M1087" s="48">
        <v>0.99102564102564106</v>
      </c>
      <c r="N1087" s="9">
        <v>0</v>
      </c>
      <c r="O1087" s="9">
        <v>130</v>
      </c>
      <c r="P1087" s="9"/>
      <c r="Q1087" s="9">
        <v>130</v>
      </c>
      <c r="R1087" s="9"/>
      <c r="S1087" s="9"/>
      <c r="T1087" s="9"/>
      <c r="U1087" s="55"/>
      <c r="V1087" s="131">
        <f t="shared" si="84"/>
        <v>0.99102564102564106</v>
      </c>
      <c r="W1087" s="125">
        <v>0.98850000000000005</v>
      </c>
      <c r="X1087" s="14">
        <v>0.98460000000000003</v>
      </c>
      <c r="Y1087" s="9">
        <v>130</v>
      </c>
      <c r="Z1087" s="9">
        <v>130</v>
      </c>
      <c r="AA1087" s="9">
        <v>129</v>
      </c>
      <c r="AB1087" s="9">
        <v>126</v>
      </c>
      <c r="AC1087" s="9">
        <v>128</v>
      </c>
      <c r="AD1087" s="9">
        <v>130</v>
      </c>
      <c r="AE1087" s="9" t="s">
        <v>1909</v>
      </c>
      <c r="AF1087" s="26"/>
      <c r="AG1087" s="56">
        <v>26.729361000000001</v>
      </c>
      <c r="AH1087" s="9">
        <v>-80.054444000000004</v>
      </c>
      <c r="AI1087" s="88"/>
      <c r="AJ1087" s="88"/>
      <c r="AK1087" s="88"/>
      <c r="AL1087" s="88"/>
      <c r="AM1087" s="88"/>
      <c r="AN1087" s="88"/>
      <c r="AO1087" s="88"/>
      <c r="AP1087" s="88"/>
      <c r="AQ1087" s="88"/>
      <c r="AR1087" s="88"/>
      <c r="AS1087" s="88"/>
      <c r="AT1087" s="88"/>
      <c r="AU1087" s="88"/>
      <c r="AV1087" s="88"/>
      <c r="AW1087" s="88"/>
      <c r="AX1087" s="88"/>
      <c r="AY1087" s="88"/>
      <c r="AZ1087" s="88"/>
      <c r="BA1087" s="88"/>
      <c r="BB1087" s="88"/>
      <c r="BC1087" s="88"/>
      <c r="BD1087" s="88"/>
      <c r="BE1087" s="88"/>
      <c r="BF1087" s="88"/>
      <c r="BG1087" s="88"/>
    </row>
    <row r="1088" spans="1:59" x14ac:dyDescent="0.25">
      <c r="A1088" s="25">
        <v>531</v>
      </c>
      <c r="B1088" s="9" t="s">
        <v>1860</v>
      </c>
      <c r="C1088" s="9" t="s">
        <v>3245</v>
      </c>
      <c r="D1088" s="9" t="s">
        <v>2282</v>
      </c>
      <c r="E1088" s="9" t="s">
        <v>1910</v>
      </c>
      <c r="F1088" s="14" t="s">
        <v>3040</v>
      </c>
      <c r="G1088" s="9" t="s">
        <v>10</v>
      </c>
      <c r="H1088" s="9" t="s">
        <v>37</v>
      </c>
      <c r="I1088" s="9">
        <v>1</v>
      </c>
      <c r="J1088" s="9">
        <v>71</v>
      </c>
      <c r="K1088" s="9">
        <f t="shared" si="79"/>
        <v>426</v>
      </c>
      <c r="L1088" s="9">
        <f t="shared" si="80"/>
        <v>401</v>
      </c>
      <c r="M1088" s="48">
        <v>0.94131455399061037</v>
      </c>
      <c r="N1088" s="9">
        <v>0</v>
      </c>
      <c r="O1088" s="9">
        <v>71</v>
      </c>
      <c r="P1088" s="9"/>
      <c r="Q1088" s="9">
        <v>71</v>
      </c>
      <c r="R1088" s="9"/>
      <c r="S1088" s="9"/>
      <c r="T1088" s="9"/>
      <c r="U1088" s="55"/>
      <c r="V1088" s="131">
        <f t="shared" si="84"/>
        <v>0.94131455399061037</v>
      </c>
      <c r="W1088" s="125">
        <v>0.92490000000000006</v>
      </c>
      <c r="X1088" s="14">
        <v>0.97419999999999995</v>
      </c>
      <c r="Y1088" s="9">
        <v>69</v>
      </c>
      <c r="Z1088" s="9">
        <v>69</v>
      </c>
      <c r="AA1088" s="9">
        <v>66</v>
      </c>
      <c r="AB1088" s="9">
        <v>66</v>
      </c>
      <c r="AC1088" s="9">
        <v>65</v>
      </c>
      <c r="AD1088" s="9">
        <v>66</v>
      </c>
      <c r="AE1088" s="9" t="s">
        <v>123</v>
      </c>
      <c r="AF1088" s="26"/>
      <c r="AG1088" s="56">
        <v>26.792400000000001</v>
      </c>
      <c r="AH1088" s="9">
        <v>-80.102900000000005</v>
      </c>
      <c r="AI1088" s="88"/>
      <c r="AJ1088" s="88"/>
      <c r="AK1088" s="88"/>
      <c r="AL1088" s="88"/>
      <c r="AM1088" s="88"/>
      <c r="AN1088" s="88"/>
      <c r="AO1088" s="88"/>
      <c r="AP1088" s="88"/>
      <c r="AQ1088" s="88"/>
      <c r="AR1088" s="88"/>
      <c r="AS1088" s="88"/>
      <c r="AT1088" s="88"/>
      <c r="AU1088" s="88"/>
      <c r="AV1088" s="88"/>
      <c r="AW1088" s="88"/>
      <c r="AX1088" s="88"/>
      <c r="AY1088" s="88"/>
      <c r="AZ1088" s="88"/>
      <c r="BA1088" s="88"/>
      <c r="BB1088" s="88"/>
      <c r="BC1088" s="88"/>
      <c r="BD1088" s="88"/>
      <c r="BE1088" s="88"/>
      <c r="BF1088" s="88"/>
      <c r="BG1088" s="88"/>
    </row>
    <row r="1089" spans="1:59" x14ac:dyDescent="0.25">
      <c r="A1089" s="25">
        <v>532</v>
      </c>
      <c r="B1089" s="9" t="s">
        <v>1860</v>
      </c>
      <c r="C1089" s="9" t="s">
        <v>3245</v>
      </c>
      <c r="D1089" s="9" t="s">
        <v>2282</v>
      </c>
      <c r="E1089" s="9" t="s">
        <v>1912</v>
      </c>
      <c r="F1089" s="14" t="s">
        <v>2686</v>
      </c>
      <c r="G1089" s="9" t="s">
        <v>10</v>
      </c>
      <c r="H1089" s="9" t="s">
        <v>37</v>
      </c>
      <c r="I1089" s="9">
        <v>1</v>
      </c>
      <c r="J1089" s="9">
        <v>92</v>
      </c>
      <c r="K1089" s="9">
        <f t="shared" si="79"/>
        <v>552</v>
      </c>
      <c r="L1089" s="9">
        <f t="shared" si="80"/>
        <v>523</v>
      </c>
      <c r="M1089" s="48">
        <v>0.94746376811594202</v>
      </c>
      <c r="N1089" s="9">
        <v>0</v>
      </c>
      <c r="O1089" s="9">
        <v>92</v>
      </c>
      <c r="P1089" s="9"/>
      <c r="Q1089" s="9">
        <v>92</v>
      </c>
      <c r="R1089" s="9"/>
      <c r="S1089" s="9"/>
      <c r="T1089" s="9"/>
      <c r="U1089" s="55"/>
      <c r="V1089" s="131">
        <f t="shared" si="84"/>
        <v>0.94746376811594202</v>
      </c>
      <c r="W1089" s="125">
        <v>0.95469999999999999</v>
      </c>
      <c r="X1089" s="14">
        <v>0.92569999999999997</v>
      </c>
      <c r="Y1089" s="9">
        <v>86</v>
      </c>
      <c r="Z1089" s="9">
        <v>85</v>
      </c>
      <c r="AA1089" s="9">
        <v>87</v>
      </c>
      <c r="AB1089" s="9">
        <v>89</v>
      </c>
      <c r="AC1089" s="9">
        <v>88</v>
      </c>
      <c r="AD1089" s="9">
        <v>88</v>
      </c>
      <c r="AE1089" s="9" t="s">
        <v>123</v>
      </c>
      <c r="AF1089" s="26"/>
      <c r="AG1089" s="56">
        <v>26.792400000000001</v>
      </c>
      <c r="AH1089" s="9">
        <v>-80.102900000000005</v>
      </c>
      <c r="AI1089" s="88"/>
      <c r="AJ1089" s="88"/>
      <c r="AK1089" s="88"/>
      <c r="AL1089" s="88"/>
      <c r="AM1089" s="88"/>
      <c r="AN1089" s="88"/>
      <c r="AO1089" s="88"/>
      <c r="AP1089" s="88"/>
      <c r="AQ1089" s="88"/>
      <c r="AR1089" s="88"/>
      <c r="AS1089" s="88"/>
      <c r="AT1089" s="88"/>
      <c r="AU1089" s="88"/>
      <c r="AV1089" s="88"/>
      <c r="AW1089" s="88"/>
      <c r="AX1089" s="88"/>
      <c r="AY1089" s="88"/>
      <c r="AZ1089" s="88"/>
      <c r="BA1089" s="88"/>
      <c r="BB1089" s="88"/>
      <c r="BC1089" s="88"/>
      <c r="BD1089" s="88"/>
      <c r="BE1089" s="88"/>
      <c r="BF1089" s="88"/>
      <c r="BG1089" s="88"/>
    </row>
    <row r="1090" spans="1:59" x14ac:dyDescent="0.25">
      <c r="A1090" s="25">
        <v>1711</v>
      </c>
      <c r="B1090" s="9" t="s">
        <v>1860</v>
      </c>
      <c r="C1090" s="9" t="s">
        <v>3245</v>
      </c>
      <c r="D1090" s="9" t="s">
        <v>2282</v>
      </c>
      <c r="E1090" s="9" t="s">
        <v>1913</v>
      </c>
      <c r="F1090" s="14" t="s">
        <v>2729</v>
      </c>
      <c r="G1090" s="9" t="s">
        <v>10</v>
      </c>
      <c r="H1090" s="9" t="s">
        <v>37</v>
      </c>
      <c r="I1090" s="9">
        <v>1</v>
      </c>
      <c r="J1090" s="9">
        <v>80</v>
      </c>
      <c r="K1090" s="9">
        <f t="shared" ref="K1090:K1153" si="85">COUNTA(Y1090:AD1090)*J1090</f>
        <v>480</v>
      </c>
      <c r="L1090" s="9">
        <f t="shared" ref="L1090:L1153" si="86">SUM(Y1090:AD1090)</f>
        <v>475</v>
      </c>
      <c r="M1090" s="48">
        <v>0.98958333333333337</v>
      </c>
      <c r="N1090" s="9">
        <v>0</v>
      </c>
      <c r="O1090" s="9">
        <v>80</v>
      </c>
      <c r="P1090" s="9"/>
      <c r="Q1090" s="9">
        <v>80</v>
      </c>
      <c r="R1090" s="9"/>
      <c r="S1090" s="9"/>
      <c r="T1090" s="9"/>
      <c r="U1090" s="55"/>
      <c r="V1090" s="131">
        <f t="shared" si="84"/>
        <v>0.98958333333333337</v>
      </c>
      <c r="W1090" s="125">
        <v>0.98960000000000004</v>
      </c>
      <c r="X1090" s="14">
        <v>0.98960000000000004</v>
      </c>
      <c r="Y1090" s="9">
        <v>79</v>
      </c>
      <c r="Z1090" s="9">
        <v>79</v>
      </c>
      <c r="AA1090" s="9">
        <v>80</v>
      </c>
      <c r="AB1090" s="9">
        <v>79</v>
      </c>
      <c r="AC1090" s="9">
        <v>78</v>
      </c>
      <c r="AD1090" s="9">
        <v>80</v>
      </c>
      <c r="AE1090" s="9" t="s">
        <v>39</v>
      </c>
      <c r="AF1090" s="26"/>
      <c r="AG1090" s="56">
        <v>26.6206</v>
      </c>
      <c r="AH1090" s="9">
        <v>-80.066199999999995</v>
      </c>
      <c r="AI1090" s="88"/>
      <c r="AJ1090" s="88"/>
      <c r="AK1090" s="88"/>
      <c r="AL1090" s="88"/>
      <c r="AM1090" s="88"/>
      <c r="AN1090" s="88"/>
      <c r="AO1090" s="88"/>
      <c r="AP1090" s="88"/>
      <c r="AQ1090" s="88"/>
      <c r="AR1090" s="88"/>
      <c r="AS1090" s="88"/>
      <c r="AT1090" s="88"/>
      <c r="AU1090" s="88"/>
      <c r="AV1090" s="88"/>
      <c r="AW1090" s="88"/>
      <c r="AX1090" s="88"/>
      <c r="AY1090" s="88"/>
      <c r="AZ1090" s="88"/>
      <c r="BA1090" s="88"/>
      <c r="BB1090" s="88"/>
      <c r="BC1090" s="88"/>
      <c r="BD1090" s="88"/>
      <c r="BE1090" s="88"/>
      <c r="BF1090" s="88"/>
      <c r="BG1090" s="88"/>
    </row>
    <row r="1091" spans="1:59" x14ac:dyDescent="0.25">
      <c r="A1091" s="25">
        <v>55</v>
      </c>
      <c r="B1091" s="9" t="s">
        <v>1860</v>
      </c>
      <c r="C1091" s="9" t="s">
        <v>3245</v>
      </c>
      <c r="D1091" s="9" t="s">
        <v>2282</v>
      </c>
      <c r="E1091" s="9" t="s">
        <v>1915</v>
      </c>
      <c r="F1091" s="14" t="s">
        <v>2855</v>
      </c>
      <c r="G1091" s="9" t="s">
        <v>10</v>
      </c>
      <c r="H1091" s="9" t="s">
        <v>37</v>
      </c>
      <c r="I1091" s="9">
        <v>1</v>
      </c>
      <c r="J1091" s="9">
        <v>150</v>
      </c>
      <c r="K1091" s="9">
        <f t="shared" si="85"/>
        <v>900</v>
      </c>
      <c r="L1091" s="9">
        <f t="shared" si="86"/>
        <v>896</v>
      </c>
      <c r="M1091" s="48">
        <v>0.99555555555555553</v>
      </c>
      <c r="N1091" s="9">
        <v>0</v>
      </c>
      <c r="O1091" s="9">
        <v>150</v>
      </c>
      <c r="P1091" s="9"/>
      <c r="Q1091" s="9">
        <v>150</v>
      </c>
      <c r="R1091" s="9"/>
      <c r="S1091" s="9"/>
      <c r="T1091" s="9"/>
      <c r="U1091" s="55"/>
      <c r="V1091" s="131">
        <f t="shared" si="84"/>
        <v>0.99555555555555553</v>
      </c>
      <c r="W1091" s="125">
        <v>0.99219999999999997</v>
      </c>
      <c r="X1091" s="14">
        <v>0.99109999999999998</v>
      </c>
      <c r="Y1091" s="9">
        <v>149</v>
      </c>
      <c r="Z1091" s="9">
        <v>149</v>
      </c>
      <c r="AA1091" s="9">
        <v>150</v>
      </c>
      <c r="AB1091" s="9">
        <v>149</v>
      </c>
      <c r="AC1091" s="9">
        <v>149</v>
      </c>
      <c r="AD1091" s="9">
        <v>150</v>
      </c>
      <c r="AE1091" s="9" t="s">
        <v>39</v>
      </c>
      <c r="AF1091" s="26">
        <v>150</v>
      </c>
      <c r="AG1091" s="56">
        <v>26.732099999999999</v>
      </c>
      <c r="AH1091" s="9">
        <v>-80.066000000000003</v>
      </c>
      <c r="AI1091" s="88"/>
      <c r="AJ1091" s="88"/>
      <c r="AK1091" s="88"/>
      <c r="AL1091" s="88"/>
      <c r="AM1091" s="88"/>
      <c r="AN1091" s="88"/>
      <c r="AO1091" s="88"/>
      <c r="AP1091" s="88"/>
      <c r="AQ1091" s="88"/>
      <c r="AR1091" s="88"/>
      <c r="AS1091" s="88"/>
      <c r="AT1091" s="88"/>
      <c r="AU1091" s="88"/>
      <c r="AV1091" s="88"/>
      <c r="AW1091" s="88"/>
      <c r="AX1091" s="88"/>
      <c r="AY1091" s="88"/>
      <c r="AZ1091" s="88"/>
      <c r="BA1091" s="88"/>
      <c r="BB1091" s="88"/>
      <c r="BC1091" s="88"/>
      <c r="BD1091" s="88"/>
      <c r="BE1091" s="88"/>
      <c r="BF1091" s="88"/>
      <c r="BG1091" s="88"/>
    </row>
    <row r="1092" spans="1:59" x14ac:dyDescent="0.25">
      <c r="A1092" s="25">
        <v>481</v>
      </c>
      <c r="B1092" s="9" t="s">
        <v>1860</v>
      </c>
      <c r="C1092" s="9" t="s">
        <v>3245</v>
      </c>
      <c r="D1092" s="9" t="s">
        <v>2282</v>
      </c>
      <c r="E1092" s="9" t="s">
        <v>1917</v>
      </c>
      <c r="F1092" s="14" t="s">
        <v>3041</v>
      </c>
      <c r="G1092" s="9" t="s">
        <v>10</v>
      </c>
      <c r="H1092" s="9" t="s">
        <v>37</v>
      </c>
      <c r="I1092" s="9">
        <v>1</v>
      </c>
      <c r="J1092" s="9">
        <v>218</v>
      </c>
      <c r="K1092" s="9">
        <f t="shared" si="85"/>
        <v>1308</v>
      </c>
      <c r="L1092" s="9">
        <f t="shared" si="86"/>
        <v>1295</v>
      </c>
      <c r="M1092" s="48">
        <v>0.99006116207951067</v>
      </c>
      <c r="N1092" s="9">
        <v>0</v>
      </c>
      <c r="O1092" s="9">
        <v>218</v>
      </c>
      <c r="P1092" s="9"/>
      <c r="Q1092" s="9">
        <v>218</v>
      </c>
      <c r="R1092" s="9"/>
      <c r="S1092" s="9"/>
      <c r="T1092" s="9"/>
      <c r="U1092" s="55"/>
      <c r="V1092" s="131">
        <f t="shared" si="84"/>
        <v>0.99006116207951067</v>
      </c>
      <c r="W1092" s="125">
        <v>0.98929999999999996</v>
      </c>
      <c r="X1092" s="14">
        <v>0.99460000000000004</v>
      </c>
      <c r="Y1092" s="9">
        <v>217</v>
      </c>
      <c r="Z1092" s="9">
        <v>218</v>
      </c>
      <c r="AA1092" s="9">
        <v>215</v>
      </c>
      <c r="AB1092" s="9">
        <v>218</v>
      </c>
      <c r="AC1092" s="9">
        <v>214</v>
      </c>
      <c r="AD1092" s="9">
        <v>213</v>
      </c>
      <c r="AE1092" s="9" t="s">
        <v>39</v>
      </c>
      <c r="AF1092" s="26"/>
      <c r="AG1092" s="56">
        <v>26.701000000000001</v>
      </c>
      <c r="AH1092" s="9">
        <v>-80.105599999999995</v>
      </c>
      <c r="AI1092" s="88"/>
      <c r="AJ1092" s="88"/>
      <c r="AK1092" s="88"/>
      <c r="AL1092" s="88"/>
      <c r="AM1092" s="88"/>
      <c r="AN1092" s="88"/>
      <c r="AO1092" s="88"/>
      <c r="AP1092" s="88"/>
      <c r="AQ1092" s="88"/>
      <c r="AR1092" s="88"/>
      <c r="AS1092" s="88"/>
      <c r="AT1092" s="88"/>
      <c r="AU1092" s="88"/>
      <c r="AV1092" s="88"/>
      <c r="AW1092" s="88"/>
      <c r="AX1092" s="88"/>
      <c r="AY1092" s="88"/>
      <c r="AZ1092" s="88"/>
      <c r="BA1092" s="88"/>
      <c r="BB1092" s="88"/>
      <c r="BC1092" s="88"/>
      <c r="BD1092" s="88"/>
      <c r="BE1092" s="88"/>
      <c r="BF1092" s="88"/>
      <c r="BG1092" s="88"/>
    </row>
    <row r="1093" spans="1:59" x14ac:dyDescent="0.25">
      <c r="A1093" s="25">
        <v>660</v>
      </c>
      <c r="B1093" s="9" t="s">
        <v>1860</v>
      </c>
      <c r="C1093" s="9" t="s">
        <v>3245</v>
      </c>
      <c r="D1093" s="9" t="s">
        <v>2282</v>
      </c>
      <c r="E1093" s="9" t="s">
        <v>1919</v>
      </c>
      <c r="F1093" s="14" t="s">
        <v>2730</v>
      </c>
      <c r="G1093" s="9" t="s">
        <v>10</v>
      </c>
      <c r="H1093" s="9" t="s">
        <v>37</v>
      </c>
      <c r="I1093" s="9">
        <v>1</v>
      </c>
      <c r="J1093" s="9">
        <v>72</v>
      </c>
      <c r="K1093" s="9">
        <f t="shared" si="85"/>
        <v>432</v>
      </c>
      <c r="L1093" s="9">
        <f t="shared" si="86"/>
        <v>430</v>
      </c>
      <c r="M1093" s="48">
        <v>0.99537037037037035</v>
      </c>
      <c r="N1093" s="9">
        <v>0</v>
      </c>
      <c r="O1093" s="9">
        <v>72</v>
      </c>
      <c r="P1093" s="9"/>
      <c r="Q1093" s="9">
        <v>72</v>
      </c>
      <c r="R1093" s="9"/>
      <c r="S1093" s="9"/>
      <c r="T1093" s="9"/>
      <c r="U1093" s="55"/>
      <c r="V1093" s="131">
        <f t="shared" si="84"/>
        <v>0.99537037037037035</v>
      </c>
      <c r="W1093" s="125">
        <v>0.97219999999999995</v>
      </c>
      <c r="X1093" s="14">
        <v>0.99770000000000003</v>
      </c>
      <c r="Y1093" s="9">
        <v>72</v>
      </c>
      <c r="Z1093" s="9">
        <v>71</v>
      </c>
      <c r="AA1093" s="9">
        <v>71</v>
      </c>
      <c r="AB1093" s="9">
        <v>72</v>
      </c>
      <c r="AC1093" s="9">
        <v>72</v>
      </c>
      <c r="AD1093" s="9">
        <v>72</v>
      </c>
      <c r="AE1093" s="9" t="s">
        <v>39</v>
      </c>
      <c r="AF1093" s="26"/>
      <c r="AG1093" s="56">
        <v>26.701799999999999</v>
      </c>
      <c r="AH1093" s="9">
        <v>-80.105000000000004</v>
      </c>
      <c r="AI1093" s="88"/>
      <c r="AJ1093" s="88"/>
      <c r="AK1093" s="88"/>
      <c r="AL1093" s="88"/>
      <c r="AM1093" s="88"/>
      <c r="AN1093" s="88"/>
      <c r="AO1093" s="88"/>
      <c r="AP1093" s="88"/>
      <c r="AQ1093" s="88"/>
      <c r="AR1093" s="88"/>
      <c r="AS1093" s="88"/>
      <c r="AT1093" s="88"/>
      <c r="AU1093" s="88"/>
      <c r="AV1093" s="88"/>
      <c r="AW1093" s="88"/>
      <c r="AX1093" s="88"/>
      <c r="AY1093" s="88"/>
      <c r="AZ1093" s="88"/>
      <c r="BA1093" s="88"/>
      <c r="BB1093" s="88"/>
      <c r="BC1093" s="88"/>
      <c r="BD1093" s="88"/>
      <c r="BE1093" s="88"/>
      <c r="BF1093" s="88"/>
      <c r="BG1093" s="88"/>
    </row>
    <row r="1094" spans="1:59" x14ac:dyDescent="0.25">
      <c r="A1094" s="25">
        <v>2608</v>
      </c>
      <c r="B1094" s="9" t="s">
        <v>1860</v>
      </c>
      <c r="C1094" s="9" t="s">
        <v>3245</v>
      </c>
      <c r="D1094" s="9" t="s">
        <v>2282</v>
      </c>
      <c r="E1094" s="9" t="s">
        <v>1922</v>
      </c>
      <c r="F1094" s="14" t="s">
        <v>2711</v>
      </c>
      <c r="G1094" s="9" t="s">
        <v>10</v>
      </c>
      <c r="H1094" s="9" t="s">
        <v>37</v>
      </c>
      <c r="I1094" s="9">
        <v>1</v>
      </c>
      <c r="J1094" s="9">
        <v>63</v>
      </c>
      <c r="K1094" s="9">
        <f t="shared" si="85"/>
        <v>378</v>
      </c>
      <c r="L1094" s="9">
        <f t="shared" si="86"/>
        <v>374</v>
      </c>
      <c r="M1094" s="48">
        <v>0.98941798941798942</v>
      </c>
      <c r="N1094" s="9">
        <v>0</v>
      </c>
      <c r="O1094" s="9">
        <v>63</v>
      </c>
      <c r="P1094" s="9"/>
      <c r="Q1094" s="9">
        <v>63</v>
      </c>
      <c r="R1094" s="9"/>
      <c r="S1094" s="9"/>
      <c r="T1094" s="9"/>
      <c r="U1094" s="55"/>
      <c r="V1094" s="131">
        <f t="shared" si="84"/>
        <v>0.98941798941798942</v>
      </c>
      <c r="W1094" s="125">
        <v>0.98150000000000004</v>
      </c>
      <c r="X1094" s="14">
        <v>0.99470000000000003</v>
      </c>
      <c r="Y1094" s="9">
        <v>63</v>
      </c>
      <c r="Z1094" s="9">
        <v>63</v>
      </c>
      <c r="AA1094" s="9">
        <v>62</v>
      </c>
      <c r="AB1094" s="9">
        <v>62</v>
      </c>
      <c r="AC1094" s="9">
        <v>61</v>
      </c>
      <c r="AD1094" s="9">
        <v>63</v>
      </c>
      <c r="AE1094" s="9" t="s">
        <v>409</v>
      </c>
      <c r="AF1094" s="26"/>
      <c r="AG1094" s="56">
        <v>26.609748</v>
      </c>
      <c r="AH1094" s="9">
        <v>-80.125866000000002</v>
      </c>
      <c r="AI1094" s="88"/>
      <c r="AJ1094" s="88"/>
      <c r="AK1094" s="88"/>
      <c r="AL1094" s="88"/>
      <c r="AM1094" s="88"/>
      <c r="AN1094" s="88"/>
      <c r="AO1094" s="88"/>
      <c r="AP1094" s="88"/>
      <c r="AQ1094" s="88"/>
      <c r="AR1094" s="88"/>
      <c r="AS1094" s="88"/>
      <c r="AT1094" s="88"/>
      <c r="AU1094" s="88"/>
      <c r="AV1094" s="88"/>
      <c r="AW1094" s="88"/>
      <c r="AX1094" s="88"/>
      <c r="AY1094" s="88"/>
      <c r="AZ1094" s="88"/>
      <c r="BA1094" s="88"/>
      <c r="BB1094" s="88"/>
      <c r="BC1094" s="88"/>
      <c r="BD1094" s="88"/>
      <c r="BE1094" s="88"/>
      <c r="BF1094" s="88"/>
      <c r="BG1094" s="88"/>
    </row>
    <row r="1095" spans="1:59" x14ac:dyDescent="0.25">
      <c r="A1095" s="25">
        <v>1137</v>
      </c>
      <c r="B1095" s="9" t="s">
        <v>1860</v>
      </c>
      <c r="C1095" s="9" t="s">
        <v>3245</v>
      </c>
      <c r="D1095" s="9" t="s">
        <v>2282</v>
      </c>
      <c r="E1095" s="9" t="s">
        <v>1924</v>
      </c>
      <c r="F1095" s="14" t="s">
        <v>2761</v>
      </c>
      <c r="G1095" s="9" t="s">
        <v>10</v>
      </c>
      <c r="H1095" s="9" t="s">
        <v>37</v>
      </c>
      <c r="I1095" s="9">
        <v>1</v>
      </c>
      <c r="J1095" s="9">
        <v>160</v>
      </c>
      <c r="K1095" s="9">
        <f t="shared" si="85"/>
        <v>960</v>
      </c>
      <c r="L1095" s="9">
        <f t="shared" si="86"/>
        <v>945</v>
      </c>
      <c r="M1095" s="48">
        <v>0.984375</v>
      </c>
      <c r="N1095" s="9">
        <v>0</v>
      </c>
      <c r="O1095" s="9">
        <v>160</v>
      </c>
      <c r="P1095" s="9"/>
      <c r="Q1095" s="9">
        <v>160</v>
      </c>
      <c r="R1095" s="9"/>
      <c r="S1095" s="9"/>
      <c r="T1095" s="9"/>
      <c r="U1095" s="55"/>
      <c r="V1095" s="131">
        <f t="shared" si="84"/>
        <v>0.984375</v>
      </c>
      <c r="W1095" s="125">
        <v>0.98540000000000005</v>
      </c>
      <c r="X1095" s="14">
        <v>0.93540000000000001</v>
      </c>
      <c r="Y1095" s="9">
        <v>156</v>
      </c>
      <c r="Z1095" s="9">
        <v>157</v>
      </c>
      <c r="AA1095" s="9">
        <v>157</v>
      </c>
      <c r="AB1095" s="9">
        <v>159</v>
      </c>
      <c r="AC1095" s="9">
        <v>158</v>
      </c>
      <c r="AD1095" s="9">
        <v>158</v>
      </c>
      <c r="AE1095" s="9" t="s">
        <v>160</v>
      </c>
      <c r="AF1095" s="26"/>
      <c r="AG1095" s="56">
        <v>26.649699999999999</v>
      </c>
      <c r="AH1095" s="9">
        <v>-80.125799999999998</v>
      </c>
      <c r="AI1095" s="88"/>
      <c r="AJ1095" s="88"/>
      <c r="AK1095" s="88"/>
      <c r="AL1095" s="88"/>
      <c r="AM1095" s="88"/>
      <c r="AN1095" s="88"/>
      <c r="AO1095" s="88"/>
      <c r="AP1095" s="88"/>
      <c r="AQ1095" s="88"/>
      <c r="AR1095" s="88"/>
      <c r="AS1095" s="88"/>
      <c r="AT1095" s="88"/>
      <c r="AU1095" s="88"/>
      <c r="AV1095" s="88"/>
      <c r="AW1095" s="88"/>
      <c r="AX1095" s="88"/>
      <c r="AY1095" s="88"/>
      <c r="AZ1095" s="88"/>
      <c r="BA1095" s="88"/>
      <c r="BB1095" s="88"/>
      <c r="BC1095" s="88"/>
      <c r="BD1095" s="88"/>
      <c r="BE1095" s="88"/>
      <c r="BF1095" s="88"/>
      <c r="BG1095" s="88"/>
    </row>
    <row r="1096" spans="1:59" x14ac:dyDescent="0.25">
      <c r="A1096" s="25">
        <v>1170</v>
      </c>
      <c r="B1096" s="9" t="s">
        <v>1860</v>
      </c>
      <c r="C1096" s="9" t="s">
        <v>3245</v>
      </c>
      <c r="D1096" s="9" t="s">
        <v>2282</v>
      </c>
      <c r="E1096" s="9" t="s">
        <v>1925</v>
      </c>
      <c r="F1096" s="14" t="s">
        <v>2965</v>
      </c>
      <c r="G1096" s="9" t="s">
        <v>10</v>
      </c>
      <c r="H1096" s="9" t="s">
        <v>37</v>
      </c>
      <c r="I1096" s="9">
        <v>1</v>
      </c>
      <c r="J1096" s="9">
        <v>270</v>
      </c>
      <c r="K1096" s="9">
        <f t="shared" si="85"/>
        <v>1620</v>
      </c>
      <c r="L1096" s="9">
        <f t="shared" si="86"/>
        <v>1606</v>
      </c>
      <c r="M1096" s="48">
        <v>0.99135802469135803</v>
      </c>
      <c r="N1096" s="9">
        <v>0</v>
      </c>
      <c r="O1096" s="9">
        <v>270</v>
      </c>
      <c r="P1096" s="9"/>
      <c r="Q1096" s="9">
        <v>270</v>
      </c>
      <c r="R1096" s="9"/>
      <c r="S1096" s="9"/>
      <c r="T1096" s="9">
        <v>17</v>
      </c>
      <c r="U1096" s="55"/>
      <c r="V1096" s="131">
        <f t="shared" si="84"/>
        <v>0.99135802469135803</v>
      </c>
      <c r="W1096" s="125">
        <v>0.98699999999999999</v>
      </c>
      <c r="X1096" s="14">
        <v>0.98519999999999996</v>
      </c>
      <c r="Y1096" s="9">
        <v>266</v>
      </c>
      <c r="Z1096" s="9">
        <v>268</v>
      </c>
      <c r="AA1096" s="9">
        <v>268</v>
      </c>
      <c r="AB1096" s="9">
        <v>269</v>
      </c>
      <c r="AC1096" s="9">
        <v>268</v>
      </c>
      <c r="AD1096" s="9">
        <v>267</v>
      </c>
      <c r="AE1096" s="9" t="s">
        <v>219</v>
      </c>
      <c r="AF1096" s="26"/>
      <c r="AG1096" s="56">
        <v>26.627800000000001</v>
      </c>
      <c r="AH1096" s="9">
        <v>-80.067499999999995</v>
      </c>
      <c r="AI1096" s="88"/>
      <c r="AJ1096" s="88"/>
      <c r="AK1096" s="88"/>
      <c r="AL1096" s="88"/>
      <c r="AM1096" s="88"/>
      <c r="AN1096" s="88"/>
      <c r="AO1096" s="88"/>
      <c r="AP1096" s="88"/>
      <c r="AQ1096" s="88"/>
      <c r="AR1096" s="88"/>
      <c r="AS1096" s="88"/>
      <c r="AT1096" s="88"/>
      <c r="AU1096" s="88"/>
      <c r="AV1096" s="88"/>
      <c r="AW1096" s="88"/>
      <c r="AX1096" s="88"/>
      <c r="AY1096" s="88"/>
      <c r="AZ1096" s="88"/>
      <c r="BA1096" s="88"/>
      <c r="BB1096" s="88"/>
      <c r="BC1096" s="88"/>
      <c r="BD1096" s="88"/>
      <c r="BE1096" s="88"/>
      <c r="BF1096" s="88"/>
      <c r="BG1096" s="88"/>
    </row>
    <row r="1097" spans="1:59" x14ac:dyDescent="0.25">
      <c r="A1097" s="25">
        <v>1305</v>
      </c>
      <c r="B1097" s="9" t="s">
        <v>1860</v>
      </c>
      <c r="C1097" s="9" t="s">
        <v>3245</v>
      </c>
      <c r="D1097" s="9" t="s">
        <v>2282</v>
      </c>
      <c r="E1097" s="9" t="s">
        <v>1930</v>
      </c>
      <c r="F1097" s="14" t="s">
        <v>2756</v>
      </c>
      <c r="G1097" s="9" t="s">
        <v>10</v>
      </c>
      <c r="H1097" s="9" t="s">
        <v>37</v>
      </c>
      <c r="I1097" s="9">
        <v>1</v>
      </c>
      <c r="J1097" s="9">
        <v>344</v>
      </c>
      <c r="K1097" s="9">
        <f t="shared" si="85"/>
        <v>2064</v>
      </c>
      <c r="L1097" s="9">
        <f t="shared" si="86"/>
        <v>2017</v>
      </c>
      <c r="M1097" s="48">
        <v>0.9772286821705426</v>
      </c>
      <c r="N1097" s="9">
        <v>0</v>
      </c>
      <c r="O1097" s="9">
        <v>344</v>
      </c>
      <c r="P1097" s="9"/>
      <c r="Q1097" s="9">
        <v>344</v>
      </c>
      <c r="R1097" s="9"/>
      <c r="S1097" s="9"/>
      <c r="T1097" s="9"/>
      <c r="U1097" s="55"/>
      <c r="V1097" s="131">
        <f t="shared" si="84"/>
        <v>0.9772286821705426</v>
      </c>
      <c r="W1097" s="125">
        <v>0.97629999999999995</v>
      </c>
      <c r="X1097" s="14">
        <v>0.98060000000000003</v>
      </c>
      <c r="Y1097" s="9">
        <v>334</v>
      </c>
      <c r="Z1097" s="9">
        <v>332</v>
      </c>
      <c r="AA1097" s="9">
        <v>336</v>
      </c>
      <c r="AB1097" s="9">
        <v>340</v>
      </c>
      <c r="AC1097" s="9">
        <v>336</v>
      </c>
      <c r="AD1097" s="9">
        <v>339</v>
      </c>
      <c r="AE1097" s="9" t="s">
        <v>219</v>
      </c>
      <c r="AF1097" s="26"/>
      <c r="AG1097" s="56">
        <v>26.738600000000002</v>
      </c>
      <c r="AH1097" s="9">
        <v>-80.107200000000006</v>
      </c>
      <c r="AI1097" s="88"/>
      <c r="AJ1097" s="88"/>
      <c r="AK1097" s="88"/>
      <c r="AL1097" s="88"/>
      <c r="AM1097" s="88"/>
      <c r="AN1097" s="88"/>
      <c r="AO1097" s="88"/>
      <c r="AP1097" s="88"/>
      <c r="AQ1097" s="88"/>
      <c r="AR1097" s="88"/>
      <c r="AS1097" s="88"/>
      <c r="AT1097" s="88"/>
      <c r="AU1097" s="88"/>
      <c r="AV1097" s="88"/>
      <c r="AW1097" s="88"/>
      <c r="AX1097" s="88"/>
      <c r="AY1097" s="88"/>
      <c r="AZ1097" s="88"/>
      <c r="BA1097" s="88"/>
      <c r="BB1097" s="88"/>
      <c r="BC1097" s="88"/>
      <c r="BD1097" s="88"/>
      <c r="BE1097" s="88"/>
      <c r="BF1097" s="88"/>
      <c r="BG1097" s="88"/>
    </row>
    <row r="1098" spans="1:59" x14ac:dyDescent="0.25">
      <c r="A1098" s="25">
        <v>799</v>
      </c>
      <c r="B1098" s="9" t="s">
        <v>1860</v>
      </c>
      <c r="C1098" s="9" t="s">
        <v>3245</v>
      </c>
      <c r="D1098" s="9" t="s">
        <v>2282</v>
      </c>
      <c r="E1098" s="9" t="s">
        <v>1935</v>
      </c>
      <c r="F1098" s="14" t="s">
        <v>2819</v>
      </c>
      <c r="G1098" s="9" t="s">
        <v>10</v>
      </c>
      <c r="H1098" s="9" t="s">
        <v>37</v>
      </c>
      <c r="I1098" s="9">
        <v>1</v>
      </c>
      <c r="J1098" s="9">
        <v>144</v>
      </c>
      <c r="K1098" s="9">
        <f t="shared" si="85"/>
        <v>864</v>
      </c>
      <c r="L1098" s="9">
        <f t="shared" si="86"/>
        <v>827</v>
      </c>
      <c r="M1098" s="48">
        <v>0.95717592592592593</v>
      </c>
      <c r="N1098" s="9">
        <v>0</v>
      </c>
      <c r="O1098" s="9">
        <v>144</v>
      </c>
      <c r="P1098" s="9"/>
      <c r="Q1098" s="9">
        <v>144</v>
      </c>
      <c r="R1098" s="9"/>
      <c r="S1098" s="9"/>
      <c r="T1098" s="9"/>
      <c r="U1098" s="55"/>
      <c r="V1098" s="131">
        <f t="shared" si="84"/>
        <v>0.95717592592592593</v>
      </c>
      <c r="W1098" s="125">
        <v>0.93289999999999995</v>
      </c>
      <c r="X1098" s="14">
        <v>0.83450000000000002</v>
      </c>
      <c r="Y1098" s="9">
        <v>138</v>
      </c>
      <c r="Z1098" s="9">
        <v>137</v>
      </c>
      <c r="AA1098" s="9">
        <v>136</v>
      </c>
      <c r="AB1098" s="9">
        <v>139</v>
      </c>
      <c r="AC1098" s="9">
        <v>140</v>
      </c>
      <c r="AD1098" s="9">
        <v>137</v>
      </c>
      <c r="AE1098" s="9" t="s">
        <v>666</v>
      </c>
      <c r="AF1098" s="26"/>
      <c r="AG1098" s="56">
        <v>26.76</v>
      </c>
      <c r="AH1098" s="9">
        <v>-80.116699999999994</v>
      </c>
      <c r="AI1098" s="88"/>
      <c r="AJ1098" s="88"/>
      <c r="AK1098" s="88"/>
      <c r="AL1098" s="88"/>
      <c r="AM1098" s="88"/>
      <c r="AN1098" s="88"/>
      <c r="AO1098" s="88"/>
      <c r="AP1098" s="88"/>
      <c r="AQ1098" s="88"/>
      <c r="AR1098" s="88"/>
      <c r="AS1098" s="88"/>
      <c r="AT1098" s="88"/>
      <c r="AU1098" s="88"/>
      <c r="AV1098" s="88"/>
      <c r="AW1098" s="88"/>
      <c r="AX1098" s="88"/>
      <c r="AY1098" s="88"/>
      <c r="AZ1098" s="88"/>
      <c r="BA1098" s="88"/>
      <c r="BB1098" s="88"/>
      <c r="BC1098" s="88"/>
      <c r="BD1098" s="88"/>
      <c r="BE1098" s="88"/>
      <c r="BF1098" s="88"/>
      <c r="BG1098" s="88"/>
    </row>
    <row r="1099" spans="1:59" x14ac:dyDescent="0.25">
      <c r="A1099" s="25">
        <v>730</v>
      </c>
      <c r="B1099" s="9" t="s">
        <v>1860</v>
      </c>
      <c r="C1099" s="9" t="s">
        <v>3245</v>
      </c>
      <c r="D1099" s="9" t="s">
        <v>2282</v>
      </c>
      <c r="E1099" s="9" t="s">
        <v>1936</v>
      </c>
      <c r="F1099" s="14" t="s">
        <v>2663</v>
      </c>
      <c r="G1099" s="9" t="s">
        <v>10</v>
      </c>
      <c r="H1099" s="9" t="s">
        <v>37</v>
      </c>
      <c r="I1099" s="9">
        <v>1</v>
      </c>
      <c r="J1099" s="9">
        <v>192</v>
      </c>
      <c r="K1099" s="9">
        <f t="shared" si="85"/>
        <v>1152</v>
      </c>
      <c r="L1099" s="9">
        <f t="shared" si="86"/>
        <v>1093</v>
      </c>
      <c r="M1099" s="48">
        <v>0.94878472222222221</v>
      </c>
      <c r="N1099" s="9">
        <v>0</v>
      </c>
      <c r="O1099" s="9">
        <v>192</v>
      </c>
      <c r="P1099" s="9"/>
      <c r="Q1099" s="9">
        <v>192</v>
      </c>
      <c r="R1099" s="9"/>
      <c r="S1099" s="9"/>
      <c r="T1099" s="9"/>
      <c r="U1099" s="55"/>
      <c r="V1099" s="131">
        <f t="shared" si="84"/>
        <v>0.94878472222222221</v>
      </c>
      <c r="W1099" s="125">
        <v>0.96530000000000005</v>
      </c>
      <c r="X1099" s="14">
        <v>0.92969999999999997</v>
      </c>
      <c r="Y1099" s="9">
        <v>183</v>
      </c>
      <c r="Z1099" s="9">
        <v>182</v>
      </c>
      <c r="AA1099" s="9">
        <v>179</v>
      </c>
      <c r="AB1099" s="9">
        <v>182</v>
      </c>
      <c r="AC1099" s="9">
        <v>184</v>
      </c>
      <c r="AD1099" s="9">
        <v>183</v>
      </c>
      <c r="AE1099" s="9" t="s">
        <v>511</v>
      </c>
      <c r="AF1099" s="26"/>
      <c r="AG1099" s="56">
        <v>26.7637</v>
      </c>
      <c r="AH1099" s="9">
        <v>-80.116</v>
      </c>
      <c r="AI1099" s="88"/>
      <c r="AJ1099" s="88"/>
      <c r="AK1099" s="88"/>
      <c r="AL1099" s="88"/>
      <c r="AM1099" s="88"/>
      <c r="AN1099" s="88"/>
      <c r="AO1099" s="88"/>
      <c r="AP1099" s="88"/>
      <c r="AQ1099" s="88"/>
      <c r="AR1099" s="88"/>
      <c r="AS1099" s="88"/>
      <c r="AT1099" s="88"/>
      <c r="AU1099" s="88"/>
      <c r="AV1099" s="88"/>
      <c r="AW1099" s="88"/>
      <c r="AX1099" s="88"/>
      <c r="AY1099" s="88"/>
      <c r="AZ1099" s="88"/>
      <c r="BA1099" s="88"/>
      <c r="BB1099" s="88"/>
      <c r="BC1099" s="88"/>
      <c r="BD1099" s="88"/>
      <c r="BE1099" s="88"/>
      <c r="BF1099" s="88"/>
      <c r="BG1099" s="88"/>
    </row>
    <row r="1100" spans="1:59" x14ac:dyDescent="0.25">
      <c r="A1100" s="25">
        <v>1036</v>
      </c>
      <c r="B1100" s="9" t="s">
        <v>1860</v>
      </c>
      <c r="C1100" s="9" t="s">
        <v>3245</v>
      </c>
      <c r="D1100" s="9" t="s">
        <v>2282</v>
      </c>
      <c r="E1100" s="9" t="s">
        <v>1937</v>
      </c>
      <c r="F1100" s="14" t="s">
        <v>2903</v>
      </c>
      <c r="G1100" s="9" t="s">
        <v>10</v>
      </c>
      <c r="H1100" s="9" t="s">
        <v>37</v>
      </c>
      <c r="I1100" s="9">
        <v>1</v>
      </c>
      <c r="J1100" s="9">
        <v>288</v>
      </c>
      <c r="K1100" s="9">
        <f t="shared" si="85"/>
        <v>1728</v>
      </c>
      <c r="L1100" s="9">
        <f t="shared" si="86"/>
        <v>1676</v>
      </c>
      <c r="M1100" s="48">
        <v>0.96990740740740744</v>
      </c>
      <c r="N1100" s="9">
        <v>0</v>
      </c>
      <c r="O1100" s="9">
        <v>288</v>
      </c>
      <c r="P1100" s="9"/>
      <c r="Q1100" s="9">
        <v>288</v>
      </c>
      <c r="R1100" s="9"/>
      <c r="S1100" s="9"/>
      <c r="T1100" s="9"/>
      <c r="U1100" s="55"/>
      <c r="V1100" s="131">
        <f t="shared" si="84"/>
        <v>0.96990740740740744</v>
      </c>
      <c r="W1100" s="125">
        <v>0.9919</v>
      </c>
      <c r="X1100" s="14">
        <v>0.97970000000000002</v>
      </c>
      <c r="Y1100" s="9">
        <v>280</v>
      </c>
      <c r="Z1100" s="9">
        <v>280</v>
      </c>
      <c r="AA1100" s="9">
        <v>280</v>
      </c>
      <c r="AB1100" s="9">
        <v>282</v>
      </c>
      <c r="AC1100" s="9">
        <v>277</v>
      </c>
      <c r="AD1100" s="9">
        <v>277</v>
      </c>
      <c r="AE1100" s="9" t="s">
        <v>39</v>
      </c>
      <c r="AF1100" s="26"/>
      <c r="AG1100" s="56">
        <v>26.799600000000002</v>
      </c>
      <c r="AH1100" s="9">
        <v>-80.086399999999998</v>
      </c>
      <c r="AI1100" s="88"/>
      <c r="AJ1100" s="88"/>
      <c r="AK1100" s="88"/>
      <c r="AL1100" s="88"/>
      <c r="AM1100" s="88"/>
      <c r="AN1100" s="88"/>
      <c r="AO1100" s="88"/>
      <c r="AP1100" s="88"/>
      <c r="AQ1100" s="88"/>
      <c r="AR1100" s="88"/>
      <c r="AS1100" s="88"/>
      <c r="AT1100" s="88"/>
      <c r="AU1100" s="88"/>
      <c r="AV1100" s="88"/>
      <c r="AW1100" s="88"/>
      <c r="AX1100" s="88"/>
      <c r="AY1100" s="88"/>
      <c r="AZ1100" s="88"/>
      <c r="BA1100" s="88"/>
      <c r="BB1100" s="88"/>
      <c r="BC1100" s="88"/>
      <c r="BD1100" s="88"/>
      <c r="BE1100" s="88"/>
      <c r="BF1100" s="88"/>
      <c r="BG1100" s="88"/>
    </row>
    <row r="1101" spans="1:59" x14ac:dyDescent="0.25">
      <c r="A1101" s="25">
        <v>1195</v>
      </c>
      <c r="B1101" s="9" t="s">
        <v>1860</v>
      </c>
      <c r="C1101" s="9" t="s">
        <v>3245</v>
      </c>
      <c r="D1101" s="9" t="s">
        <v>2282</v>
      </c>
      <c r="E1101" s="9" t="s">
        <v>1938</v>
      </c>
      <c r="F1101" s="14" t="s">
        <v>2735</v>
      </c>
      <c r="G1101" s="9" t="s">
        <v>10</v>
      </c>
      <c r="H1101" s="9" t="s">
        <v>37</v>
      </c>
      <c r="I1101" s="9">
        <v>1</v>
      </c>
      <c r="J1101" s="9">
        <v>112</v>
      </c>
      <c r="K1101" s="9">
        <f t="shared" si="85"/>
        <v>672</v>
      </c>
      <c r="L1101" s="9">
        <f t="shared" si="86"/>
        <v>651</v>
      </c>
      <c r="M1101" s="48">
        <v>0.96875</v>
      </c>
      <c r="N1101" s="9">
        <v>0</v>
      </c>
      <c r="O1101" s="9">
        <v>112</v>
      </c>
      <c r="P1101" s="9"/>
      <c r="Q1101" s="9">
        <v>112</v>
      </c>
      <c r="R1101" s="9"/>
      <c r="S1101" s="9"/>
      <c r="T1101" s="9"/>
      <c r="U1101" s="55"/>
      <c r="V1101" s="131">
        <f t="shared" si="84"/>
        <v>0.96875</v>
      </c>
      <c r="W1101" s="125">
        <v>0.99550000000000005</v>
      </c>
      <c r="X1101" s="14">
        <v>0.98960000000000004</v>
      </c>
      <c r="Y1101" s="9">
        <v>108</v>
      </c>
      <c r="Z1101" s="9">
        <v>108</v>
      </c>
      <c r="AA1101" s="9">
        <v>112</v>
      </c>
      <c r="AB1101" s="9">
        <v>108</v>
      </c>
      <c r="AC1101" s="9">
        <v>108</v>
      </c>
      <c r="AD1101" s="9">
        <v>107</v>
      </c>
      <c r="AE1101" s="9" t="s">
        <v>39</v>
      </c>
      <c r="AF1101" s="26"/>
      <c r="AG1101" s="56">
        <v>26.800899999999999</v>
      </c>
      <c r="AH1101" s="9">
        <v>-80.085099999999997</v>
      </c>
      <c r="AI1101" s="88"/>
      <c r="AJ1101" s="88"/>
      <c r="AK1101" s="88"/>
      <c r="AL1101" s="88"/>
      <c r="AM1101" s="88"/>
      <c r="AN1101" s="88"/>
      <c r="AO1101" s="88"/>
      <c r="AP1101" s="88"/>
      <c r="AQ1101" s="88"/>
      <c r="AR1101" s="88"/>
      <c r="AS1101" s="88"/>
      <c r="AT1101" s="88"/>
      <c r="AU1101" s="88"/>
      <c r="AV1101" s="88"/>
      <c r="AW1101" s="88"/>
      <c r="AX1101" s="88"/>
      <c r="AY1101" s="88"/>
      <c r="AZ1101" s="88"/>
      <c r="BA1101" s="88"/>
      <c r="BB1101" s="88"/>
      <c r="BC1101" s="88"/>
      <c r="BD1101" s="88"/>
      <c r="BE1101" s="88"/>
      <c r="BF1101" s="88"/>
      <c r="BG1101" s="88"/>
    </row>
    <row r="1102" spans="1:59" x14ac:dyDescent="0.25">
      <c r="A1102" s="25">
        <v>2443</v>
      </c>
      <c r="B1102" s="9" t="s">
        <v>1860</v>
      </c>
      <c r="C1102" s="9" t="s">
        <v>3245</v>
      </c>
      <c r="D1102" s="9" t="s">
        <v>2282</v>
      </c>
      <c r="E1102" s="9" t="s">
        <v>1940</v>
      </c>
      <c r="F1102" s="14" t="s">
        <v>3051</v>
      </c>
      <c r="G1102" s="9" t="s">
        <v>10</v>
      </c>
      <c r="H1102" s="9" t="s">
        <v>37</v>
      </c>
      <c r="I1102" s="9">
        <v>1</v>
      </c>
      <c r="J1102" s="9">
        <v>144</v>
      </c>
      <c r="K1102" s="9">
        <f t="shared" si="85"/>
        <v>864</v>
      </c>
      <c r="L1102" s="9">
        <f t="shared" si="86"/>
        <v>852</v>
      </c>
      <c r="M1102" s="48">
        <v>0.98611111111111116</v>
      </c>
      <c r="N1102" s="9">
        <v>0</v>
      </c>
      <c r="O1102" s="9">
        <v>144</v>
      </c>
      <c r="P1102" s="9"/>
      <c r="Q1102" s="9">
        <v>144</v>
      </c>
      <c r="R1102" s="9"/>
      <c r="S1102" s="9"/>
      <c r="T1102" s="9"/>
      <c r="U1102" s="55"/>
      <c r="V1102" s="131">
        <f t="shared" si="84"/>
        <v>0.98611111111111116</v>
      </c>
      <c r="W1102" s="125">
        <v>0.98150000000000004</v>
      </c>
      <c r="X1102" s="14">
        <v>0.98029999999999995</v>
      </c>
      <c r="Y1102" s="9">
        <v>139</v>
      </c>
      <c r="Z1102" s="9">
        <v>142</v>
      </c>
      <c r="AA1102" s="9">
        <v>143</v>
      </c>
      <c r="AB1102" s="9">
        <v>143</v>
      </c>
      <c r="AC1102" s="9">
        <v>144</v>
      </c>
      <c r="AD1102" s="9">
        <v>141</v>
      </c>
      <c r="AE1102" s="9" t="s">
        <v>120</v>
      </c>
      <c r="AF1102" s="26"/>
      <c r="AG1102" s="56">
        <v>26.452228000000002</v>
      </c>
      <c r="AH1102" s="9">
        <v>-80.083943000000005</v>
      </c>
      <c r="AI1102" s="88"/>
      <c r="AJ1102" s="88"/>
      <c r="AK1102" s="88"/>
      <c r="AL1102" s="88"/>
      <c r="AM1102" s="88"/>
      <c r="AN1102" s="88"/>
      <c r="AO1102" s="88"/>
      <c r="AP1102" s="88"/>
      <c r="AQ1102" s="88"/>
      <c r="AR1102" s="88"/>
      <c r="AS1102" s="88"/>
      <c r="AT1102" s="88"/>
      <c r="AU1102" s="88"/>
      <c r="AV1102" s="88"/>
      <c r="AW1102" s="88"/>
      <c r="AX1102" s="88"/>
      <c r="AY1102" s="88"/>
      <c r="AZ1102" s="88"/>
      <c r="BA1102" s="88"/>
      <c r="BB1102" s="88"/>
      <c r="BC1102" s="88"/>
      <c r="BD1102" s="88"/>
      <c r="BE1102" s="88"/>
      <c r="BF1102" s="88"/>
      <c r="BG1102" s="88"/>
    </row>
    <row r="1103" spans="1:59" x14ac:dyDescent="0.25">
      <c r="A1103" s="25">
        <v>458</v>
      </c>
      <c r="B1103" s="9" t="s">
        <v>1860</v>
      </c>
      <c r="C1103" s="9" t="s">
        <v>3245</v>
      </c>
      <c r="D1103" s="9" t="s">
        <v>2282</v>
      </c>
      <c r="E1103" s="9" t="s">
        <v>1941</v>
      </c>
      <c r="F1103" s="14" t="s">
        <v>3040</v>
      </c>
      <c r="G1103" s="9" t="s">
        <v>10</v>
      </c>
      <c r="H1103" s="9" t="s">
        <v>37</v>
      </c>
      <c r="I1103" s="9">
        <v>1</v>
      </c>
      <c r="J1103" s="9">
        <v>94</v>
      </c>
      <c r="K1103" s="9">
        <f t="shared" si="85"/>
        <v>564</v>
      </c>
      <c r="L1103" s="9">
        <f t="shared" si="86"/>
        <v>557</v>
      </c>
      <c r="M1103" s="48">
        <v>0.98758865248226946</v>
      </c>
      <c r="N1103" s="9">
        <v>0</v>
      </c>
      <c r="O1103" s="9">
        <v>94</v>
      </c>
      <c r="P1103" s="9"/>
      <c r="Q1103" s="9">
        <v>94</v>
      </c>
      <c r="R1103" s="9"/>
      <c r="S1103" s="9"/>
      <c r="T1103" s="9"/>
      <c r="U1103" s="55"/>
      <c r="V1103" s="131">
        <f t="shared" si="84"/>
        <v>0.98758865248226946</v>
      </c>
      <c r="W1103" s="125">
        <v>0.9929</v>
      </c>
      <c r="X1103" s="14">
        <v>1</v>
      </c>
      <c r="Y1103" s="9">
        <v>91</v>
      </c>
      <c r="Z1103" s="9">
        <v>94</v>
      </c>
      <c r="AA1103" s="9">
        <v>94</v>
      </c>
      <c r="AB1103" s="9">
        <v>94</v>
      </c>
      <c r="AC1103" s="9">
        <v>91</v>
      </c>
      <c r="AD1103" s="9">
        <v>93</v>
      </c>
      <c r="AE1103" s="9" t="s">
        <v>958</v>
      </c>
      <c r="AF1103" s="26"/>
      <c r="AG1103" s="56">
        <v>26.587800000000001</v>
      </c>
      <c r="AH1103" s="9">
        <v>-80.084999999999994</v>
      </c>
      <c r="AI1103" s="88"/>
      <c r="AJ1103" s="88"/>
      <c r="AK1103" s="88"/>
      <c r="AL1103" s="88"/>
      <c r="AM1103" s="88"/>
      <c r="AN1103" s="88"/>
      <c r="AO1103" s="88"/>
      <c r="AP1103" s="88"/>
      <c r="AQ1103" s="88"/>
      <c r="AR1103" s="88"/>
      <c r="AS1103" s="88"/>
      <c r="AT1103" s="88"/>
      <c r="AU1103" s="88"/>
      <c r="AV1103" s="88"/>
      <c r="AW1103" s="88"/>
      <c r="AX1103" s="88"/>
      <c r="AY1103" s="88"/>
      <c r="AZ1103" s="88"/>
      <c r="BA1103" s="88"/>
      <c r="BB1103" s="88"/>
      <c r="BC1103" s="88"/>
      <c r="BD1103" s="88"/>
      <c r="BE1103" s="88"/>
      <c r="BF1103" s="88"/>
      <c r="BG1103" s="88"/>
    </row>
    <row r="1104" spans="1:59" x14ac:dyDescent="0.25">
      <c r="A1104" s="25">
        <v>2579</v>
      </c>
      <c r="B1104" s="9" t="s">
        <v>1860</v>
      </c>
      <c r="C1104" s="9" t="s">
        <v>3245</v>
      </c>
      <c r="D1104" s="9" t="s">
        <v>2282</v>
      </c>
      <c r="E1104" s="9" t="s">
        <v>1942</v>
      </c>
      <c r="F1104" s="14" t="s">
        <v>2645</v>
      </c>
      <c r="G1104" s="9" t="s">
        <v>10</v>
      </c>
      <c r="H1104" s="9" t="s">
        <v>37</v>
      </c>
      <c r="I1104" s="9">
        <v>1</v>
      </c>
      <c r="J1104" s="9">
        <v>144</v>
      </c>
      <c r="K1104" s="9">
        <f t="shared" si="85"/>
        <v>864</v>
      </c>
      <c r="L1104" s="9">
        <f t="shared" si="86"/>
        <v>859</v>
      </c>
      <c r="M1104" s="48">
        <v>0.99421296296296291</v>
      </c>
      <c r="N1104" s="9">
        <v>0</v>
      </c>
      <c r="O1104" s="9">
        <v>144</v>
      </c>
      <c r="P1104" s="9"/>
      <c r="Q1104" s="9">
        <v>144</v>
      </c>
      <c r="R1104" s="9"/>
      <c r="S1104" s="9"/>
      <c r="T1104" s="9">
        <v>8</v>
      </c>
      <c r="U1104" s="55"/>
      <c r="V1104" s="131">
        <f t="shared" si="84"/>
        <v>0.99421296296296291</v>
      </c>
      <c r="W1104" s="125">
        <v>0.98729999999999996</v>
      </c>
      <c r="X1104" s="14">
        <v>0.8014</v>
      </c>
      <c r="Y1104" s="9">
        <v>143</v>
      </c>
      <c r="Z1104" s="9">
        <v>142</v>
      </c>
      <c r="AA1104" s="9">
        <v>143</v>
      </c>
      <c r="AB1104" s="9">
        <v>143</v>
      </c>
      <c r="AC1104" s="9">
        <v>144</v>
      </c>
      <c r="AD1104" s="9">
        <v>144</v>
      </c>
      <c r="AE1104" s="9" t="s">
        <v>1943</v>
      </c>
      <c r="AF1104" s="26"/>
      <c r="AG1104" s="56">
        <v>26.4498888888889</v>
      </c>
      <c r="AH1104" s="9">
        <v>-80.085972222222196</v>
      </c>
      <c r="AI1104" s="88"/>
      <c r="AJ1104" s="88"/>
      <c r="AK1104" s="88"/>
      <c r="AL1104" s="88"/>
      <c r="AM1104" s="88"/>
      <c r="AN1104" s="88"/>
      <c r="AO1104" s="88"/>
      <c r="AP1104" s="88"/>
      <c r="AQ1104" s="88"/>
      <c r="AR1104" s="88"/>
      <c r="AS1104" s="88"/>
      <c r="AT1104" s="88"/>
      <c r="AU1104" s="88"/>
      <c r="AV1104" s="88"/>
      <c r="AW1104" s="88"/>
      <c r="AX1104" s="88"/>
      <c r="AY1104" s="88"/>
      <c r="AZ1104" s="88"/>
      <c r="BA1104" s="88"/>
      <c r="BB1104" s="88"/>
      <c r="BC1104" s="88"/>
      <c r="BD1104" s="88"/>
      <c r="BE1104" s="88"/>
      <c r="BF1104" s="88"/>
      <c r="BG1104" s="88"/>
    </row>
    <row r="1105" spans="1:59" x14ac:dyDescent="0.25">
      <c r="A1105" s="25">
        <v>929</v>
      </c>
      <c r="B1105" s="9" t="s">
        <v>1860</v>
      </c>
      <c r="C1105" s="9" t="s">
        <v>3245</v>
      </c>
      <c r="D1105" s="9" t="s">
        <v>2282</v>
      </c>
      <c r="E1105" s="9" t="s">
        <v>1944</v>
      </c>
      <c r="F1105" s="14" t="s">
        <v>2694</v>
      </c>
      <c r="G1105" s="9" t="s">
        <v>10</v>
      </c>
      <c r="H1105" s="9" t="s">
        <v>37</v>
      </c>
      <c r="I1105" s="9">
        <v>1</v>
      </c>
      <c r="J1105" s="9">
        <v>260</v>
      </c>
      <c r="K1105" s="9">
        <f t="shared" si="85"/>
        <v>1560</v>
      </c>
      <c r="L1105" s="9">
        <f t="shared" si="86"/>
        <v>1532</v>
      </c>
      <c r="M1105" s="48">
        <v>0.982051282051282</v>
      </c>
      <c r="N1105" s="9">
        <v>0</v>
      </c>
      <c r="O1105" s="9">
        <v>260</v>
      </c>
      <c r="P1105" s="9"/>
      <c r="Q1105" s="9">
        <v>260</v>
      </c>
      <c r="R1105" s="9"/>
      <c r="S1105" s="9"/>
      <c r="T1105" s="9">
        <v>17</v>
      </c>
      <c r="U1105" s="55"/>
      <c r="V1105" s="131">
        <f t="shared" si="84"/>
        <v>0.982051282051282</v>
      </c>
      <c r="W1105" s="125">
        <v>0.99039999999999995</v>
      </c>
      <c r="X1105" s="14">
        <v>0.98140000000000005</v>
      </c>
      <c r="Y1105" s="9">
        <v>254</v>
      </c>
      <c r="Z1105" s="9">
        <v>257</v>
      </c>
      <c r="AA1105" s="9">
        <v>255</v>
      </c>
      <c r="AB1105" s="9">
        <v>257</v>
      </c>
      <c r="AC1105" s="9">
        <v>257</v>
      </c>
      <c r="AD1105" s="9">
        <v>252</v>
      </c>
      <c r="AE1105" s="9" t="s">
        <v>550</v>
      </c>
      <c r="AF1105" s="26"/>
      <c r="AG1105" s="56">
        <v>26.658100000000001</v>
      </c>
      <c r="AH1105" s="9">
        <v>-80.122</v>
      </c>
      <c r="AI1105" s="88"/>
      <c r="AJ1105" s="88"/>
      <c r="AK1105" s="88"/>
      <c r="AL1105" s="88"/>
      <c r="AM1105" s="88"/>
      <c r="AN1105" s="88"/>
      <c r="AO1105" s="88"/>
      <c r="AP1105" s="88"/>
      <c r="AQ1105" s="88"/>
      <c r="AR1105" s="88"/>
      <c r="AS1105" s="88"/>
      <c r="AT1105" s="88"/>
      <c r="AU1105" s="88"/>
      <c r="AV1105" s="88"/>
      <c r="AW1105" s="88"/>
      <c r="AX1105" s="88"/>
      <c r="AY1105" s="88"/>
      <c r="AZ1105" s="88"/>
      <c r="BA1105" s="88"/>
      <c r="BB1105" s="88"/>
      <c r="BC1105" s="88"/>
      <c r="BD1105" s="88"/>
      <c r="BE1105" s="88"/>
      <c r="BF1105" s="88"/>
      <c r="BG1105" s="88"/>
    </row>
    <row r="1106" spans="1:59" x14ac:dyDescent="0.25">
      <c r="A1106" s="25">
        <v>2532</v>
      </c>
      <c r="B1106" s="9" t="s">
        <v>1860</v>
      </c>
      <c r="C1106" s="9" t="s">
        <v>3245</v>
      </c>
      <c r="D1106" s="9" t="s">
        <v>2282</v>
      </c>
      <c r="E1106" s="9" t="s">
        <v>1947</v>
      </c>
      <c r="F1106" s="14" t="s">
        <v>2710</v>
      </c>
      <c r="G1106" s="9" t="s">
        <v>10</v>
      </c>
      <c r="H1106" s="9" t="s">
        <v>37</v>
      </c>
      <c r="I1106" s="9">
        <v>1</v>
      </c>
      <c r="J1106" s="9">
        <v>80</v>
      </c>
      <c r="K1106" s="9">
        <f t="shared" si="85"/>
        <v>480</v>
      </c>
      <c r="L1106" s="9">
        <f t="shared" si="86"/>
        <v>475</v>
      </c>
      <c r="M1106" s="48">
        <v>0.98958333333333337</v>
      </c>
      <c r="N1106" s="9">
        <v>0</v>
      </c>
      <c r="O1106" s="9">
        <v>80</v>
      </c>
      <c r="P1106" s="9"/>
      <c r="Q1106" s="9">
        <v>80</v>
      </c>
      <c r="R1106" s="9"/>
      <c r="S1106" s="9"/>
      <c r="T1106" s="9"/>
      <c r="U1106" s="55"/>
      <c r="V1106" s="131">
        <f t="shared" si="84"/>
        <v>0.98958333333333337</v>
      </c>
      <c r="W1106" s="125">
        <v>0.98329999999999995</v>
      </c>
      <c r="X1106" s="14">
        <v>0.98129999999999995</v>
      </c>
      <c r="Y1106" s="9">
        <v>80</v>
      </c>
      <c r="Z1106" s="9">
        <v>79</v>
      </c>
      <c r="AA1106" s="9">
        <v>80</v>
      </c>
      <c r="AB1106" s="9">
        <v>80</v>
      </c>
      <c r="AC1106" s="9">
        <v>80</v>
      </c>
      <c r="AD1106" s="9">
        <v>76</v>
      </c>
      <c r="AE1106" s="9" t="s">
        <v>1298</v>
      </c>
      <c r="AF1106" s="26"/>
      <c r="AG1106" s="56">
        <v>26.703053000000001</v>
      </c>
      <c r="AH1106" s="9">
        <v>-80.107949000000005</v>
      </c>
      <c r="AI1106" s="88"/>
      <c r="AJ1106" s="88"/>
      <c r="AK1106" s="88"/>
      <c r="AL1106" s="88"/>
      <c r="AM1106" s="88"/>
      <c r="AN1106" s="88"/>
      <c r="AO1106" s="88"/>
      <c r="AP1106" s="88"/>
      <c r="AQ1106" s="88"/>
      <c r="AR1106" s="88"/>
      <c r="AS1106" s="88"/>
      <c r="AT1106" s="88"/>
      <c r="AU1106" s="88"/>
      <c r="AV1106" s="88"/>
      <c r="AW1106" s="88"/>
      <c r="AX1106" s="88"/>
      <c r="AY1106" s="88"/>
      <c r="AZ1106" s="88"/>
      <c r="BA1106" s="88"/>
      <c r="BB1106" s="88"/>
      <c r="BC1106" s="88"/>
      <c r="BD1106" s="88"/>
      <c r="BE1106" s="88"/>
      <c r="BF1106" s="88"/>
      <c r="BG1106" s="88"/>
    </row>
    <row r="1107" spans="1:59" x14ac:dyDescent="0.25">
      <c r="A1107" s="25">
        <v>990</v>
      </c>
      <c r="B1107" s="9" t="s">
        <v>1860</v>
      </c>
      <c r="C1107" s="9" t="s">
        <v>3245</v>
      </c>
      <c r="D1107" s="9" t="s">
        <v>2282</v>
      </c>
      <c r="E1107" s="9" t="s">
        <v>1949</v>
      </c>
      <c r="F1107" s="14" t="s">
        <v>2856</v>
      </c>
      <c r="G1107" s="9" t="s">
        <v>10</v>
      </c>
      <c r="H1107" s="9" t="s">
        <v>37</v>
      </c>
      <c r="I1107" s="9">
        <v>1</v>
      </c>
      <c r="J1107" s="9">
        <v>224</v>
      </c>
      <c r="K1107" s="9">
        <f t="shared" si="85"/>
        <v>1344</v>
      </c>
      <c r="L1107" s="9">
        <f t="shared" si="86"/>
        <v>1339</v>
      </c>
      <c r="M1107" s="48">
        <v>0.99627976190476186</v>
      </c>
      <c r="N1107" s="9">
        <v>0</v>
      </c>
      <c r="O1107" s="9">
        <v>224</v>
      </c>
      <c r="P1107" s="9"/>
      <c r="Q1107" s="9">
        <v>224</v>
      </c>
      <c r="R1107" s="9"/>
      <c r="S1107" s="9"/>
      <c r="T1107" s="9"/>
      <c r="U1107" s="55"/>
      <c r="V1107" s="131">
        <f t="shared" si="84"/>
        <v>0.99627976190476186</v>
      </c>
      <c r="W1107" s="125">
        <v>0.99180000000000001</v>
      </c>
      <c r="X1107" s="14">
        <v>0.99480000000000002</v>
      </c>
      <c r="Y1107" s="9">
        <v>224</v>
      </c>
      <c r="Z1107" s="9">
        <v>223</v>
      </c>
      <c r="AA1107" s="9">
        <v>224</v>
      </c>
      <c r="AB1107" s="9">
        <v>224</v>
      </c>
      <c r="AC1107" s="9">
        <v>222</v>
      </c>
      <c r="AD1107" s="9">
        <v>222</v>
      </c>
      <c r="AE1107" s="9" t="s">
        <v>415</v>
      </c>
      <c r="AF1107" s="26"/>
      <c r="AG1107" s="56">
        <v>26.650400000000001</v>
      </c>
      <c r="AH1107" s="9">
        <v>-80.145499999999998</v>
      </c>
      <c r="AI1107" s="88"/>
      <c r="AJ1107" s="88"/>
      <c r="AK1107" s="88"/>
      <c r="AL1107" s="88"/>
      <c r="AM1107" s="88"/>
      <c r="AN1107" s="88"/>
      <c r="AO1107" s="88"/>
      <c r="AP1107" s="88"/>
      <c r="AQ1107" s="88"/>
      <c r="AR1107" s="88"/>
      <c r="AS1107" s="88"/>
      <c r="AT1107" s="88"/>
      <c r="AU1107" s="88"/>
      <c r="AV1107" s="88"/>
      <c r="AW1107" s="88"/>
      <c r="AX1107" s="88"/>
      <c r="AY1107" s="88"/>
      <c r="AZ1107" s="88"/>
      <c r="BA1107" s="88"/>
      <c r="BB1107" s="88"/>
      <c r="BC1107" s="88"/>
      <c r="BD1107" s="88"/>
      <c r="BE1107" s="88"/>
      <c r="BF1107" s="88"/>
      <c r="BG1107" s="88"/>
    </row>
    <row r="1108" spans="1:59" x14ac:dyDescent="0.25">
      <c r="A1108" s="25">
        <v>1007</v>
      </c>
      <c r="B1108" s="9" t="s">
        <v>1860</v>
      </c>
      <c r="C1108" s="9" t="s">
        <v>3245</v>
      </c>
      <c r="D1108" s="9" t="s">
        <v>2282</v>
      </c>
      <c r="E1108" s="9" t="s">
        <v>1951</v>
      </c>
      <c r="F1108" s="14" t="s">
        <v>2966</v>
      </c>
      <c r="G1108" s="9" t="s">
        <v>10</v>
      </c>
      <c r="H1108" s="9" t="s">
        <v>37</v>
      </c>
      <c r="I1108" s="9">
        <v>1</v>
      </c>
      <c r="J1108" s="9">
        <v>300</v>
      </c>
      <c r="K1108" s="9">
        <f t="shared" si="85"/>
        <v>1800</v>
      </c>
      <c r="L1108" s="9">
        <f t="shared" si="86"/>
        <v>1750</v>
      </c>
      <c r="M1108" s="48">
        <v>0.97222222222222221</v>
      </c>
      <c r="N1108" s="9">
        <v>0</v>
      </c>
      <c r="O1108" s="9">
        <v>300</v>
      </c>
      <c r="P1108" s="9"/>
      <c r="Q1108" s="9">
        <v>300</v>
      </c>
      <c r="R1108" s="9"/>
      <c r="S1108" s="9"/>
      <c r="T1108" s="9"/>
      <c r="U1108" s="55"/>
      <c r="V1108" s="131">
        <f t="shared" si="84"/>
        <v>0.97222222222222221</v>
      </c>
      <c r="W1108" s="125">
        <v>0.97109999999999996</v>
      </c>
      <c r="X1108" s="14">
        <v>0.98170000000000002</v>
      </c>
      <c r="Y1108" s="9">
        <v>298</v>
      </c>
      <c r="Z1108" s="9">
        <v>293</v>
      </c>
      <c r="AA1108" s="9">
        <v>291</v>
      </c>
      <c r="AB1108" s="9">
        <v>292</v>
      </c>
      <c r="AC1108" s="9">
        <v>288</v>
      </c>
      <c r="AD1108" s="9">
        <v>288</v>
      </c>
      <c r="AE1108" s="9" t="s">
        <v>550</v>
      </c>
      <c r="AF1108" s="26"/>
      <c r="AG1108" s="56">
        <v>26.5824</v>
      </c>
      <c r="AH1108" s="9">
        <v>-80.110200000000006</v>
      </c>
      <c r="AI1108" s="88"/>
      <c r="AJ1108" s="88"/>
      <c r="AK1108" s="88"/>
      <c r="AL1108" s="88"/>
      <c r="AM1108" s="88"/>
      <c r="AN1108" s="88"/>
      <c r="AO1108" s="88"/>
      <c r="AP1108" s="88"/>
      <c r="AQ1108" s="88"/>
      <c r="AR1108" s="88"/>
      <c r="AS1108" s="88"/>
      <c r="AT1108" s="88"/>
      <c r="AU1108" s="88"/>
      <c r="AV1108" s="88"/>
      <c r="AW1108" s="88"/>
      <c r="AX1108" s="88"/>
      <c r="AY1108" s="88"/>
      <c r="AZ1108" s="88"/>
      <c r="BA1108" s="88"/>
      <c r="BB1108" s="88"/>
      <c r="BC1108" s="88"/>
      <c r="BD1108" s="88"/>
      <c r="BE1108" s="88"/>
      <c r="BF1108" s="88"/>
      <c r="BG1108" s="88"/>
    </row>
    <row r="1109" spans="1:59" x14ac:dyDescent="0.25">
      <c r="A1109" s="25">
        <v>2767</v>
      </c>
      <c r="B1109" s="9" t="s">
        <v>1860</v>
      </c>
      <c r="C1109" s="9" t="s">
        <v>3248</v>
      </c>
      <c r="D1109" s="9" t="s">
        <v>2640</v>
      </c>
      <c r="E1109" s="9" t="s">
        <v>1879</v>
      </c>
      <c r="F1109" s="14" t="s">
        <v>2646</v>
      </c>
      <c r="G1109" s="9" t="s">
        <v>10</v>
      </c>
      <c r="H1109" s="9" t="s">
        <v>184</v>
      </c>
      <c r="I1109" s="9">
        <v>1</v>
      </c>
      <c r="J1109" s="9">
        <v>144</v>
      </c>
      <c r="K1109" s="9">
        <f t="shared" si="85"/>
        <v>864</v>
      </c>
      <c r="L1109" s="9">
        <f t="shared" si="86"/>
        <v>200</v>
      </c>
      <c r="M1109" s="48">
        <v>0.23148148148148148</v>
      </c>
      <c r="N1109" s="9">
        <v>0</v>
      </c>
      <c r="O1109" s="9">
        <v>144</v>
      </c>
      <c r="P1109" s="9"/>
      <c r="Q1109" s="9">
        <v>144</v>
      </c>
      <c r="R1109" s="9"/>
      <c r="S1109" s="9"/>
      <c r="T1109" s="9">
        <v>8</v>
      </c>
      <c r="U1109" s="55"/>
      <c r="V1109" s="131">
        <f t="shared" si="84"/>
        <v>0.23148148148148148</v>
      </c>
      <c r="W1109" s="125"/>
      <c r="X1109" s="14"/>
      <c r="Y1109" s="9">
        <v>29</v>
      </c>
      <c r="Z1109" s="9">
        <v>29</v>
      </c>
      <c r="AA1109" s="9">
        <v>31</v>
      </c>
      <c r="AB1109" s="9">
        <v>35</v>
      </c>
      <c r="AC1109" s="9">
        <v>37</v>
      </c>
      <c r="AD1109" s="9">
        <v>39</v>
      </c>
      <c r="AE1109" s="9" t="s">
        <v>409</v>
      </c>
      <c r="AF1109" s="26"/>
      <c r="AG1109" s="56">
        <v>26.686644439999998</v>
      </c>
      <c r="AH1109" s="9">
        <v>-80.674022219999998</v>
      </c>
      <c r="AI1109" s="88"/>
      <c r="AJ1109" s="88"/>
      <c r="AK1109" s="88"/>
      <c r="AL1109" s="88"/>
      <c r="AM1109" s="88"/>
      <c r="AN1109" s="88"/>
      <c r="AO1109" s="88"/>
      <c r="AP1109" s="88"/>
      <c r="AQ1109" s="88"/>
      <c r="AR1109" s="88"/>
      <c r="AS1109" s="88"/>
      <c r="AT1109" s="88"/>
      <c r="AU1109" s="88"/>
      <c r="AV1109" s="88"/>
      <c r="AW1109" s="88"/>
      <c r="AX1109" s="88"/>
      <c r="AY1109" s="88"/>
      <c r="AZ1109" s="88"/>
      <c r="BA1109" s="88"/>
      <c r="BB1109" s="88"/>
      <c r="BC1109" s="88"/>
      <c r="BD1109" s="88"/>
      <c r="BE1109" s="88"/>
      <c r="BF1109" s="88"/>
      <c r="BG1109" s="88"/>
    </row>
    <row r="1110" spans="1:59" x14ac:dyDescent="0.25">
      <c r="A1110" s="25">
        <v>2905</v>
      </c>
      <c r="B1110" s="9" t="s">
        <v>1860</v>
      </c>
      <c r="C1110" s="9" t="s">
        <v>3250</v>
      </c>
      <c r="D1110" s="9" t="s">
        <v>2283</v>
      </c>
      <c r="E1110" s="9" t="s">
        <v>1866</v>
      </c>
      <c r="F1110" s="14" t="s">
        <v>2877</v>
      </c>
      <c r="G1110" s="9" t="s">
        <v>10</v>
      </c>
      <c r="H1110" s="9" t="s">
        <v>42</v>
      </c>
      <c r="I1110" s="9">
        <v>1</v>
      </c>
      <c r="J1110" s="9">
        <v>85</v>
      </c>
      <c r="K1110" s="9">
        <f t="shared" si="85"/>
        <v>0</v>
      </c>
      <c r="L1110" s="9">
        <f t="shared" si="86"/>
        <v>0</v>
      </c>
      <c r="M1110" s="42">
        <v>0</v>
      </c>
      <c r="N1110" s="9"/>
      <c r="O1110" s="9">
        <v>85</v>
      </c>
      <c r="P1110" s="9"/>
      <c r="Q1110" s="9">
        <v>85</v>
      </c>
      <c r="R1110" s="9"/>
      <c r="S1110" s="9"/>
      <c r="T1110" s="9">
        <v>5</v>
      </c>
      <c r="U1110" s="55"/>
      <c r="V1110" s="131"/>
      <c r="W1110" s="125"/>
      <c r="X1110" s="14"/>
      <c r="Y1110" s="9"/>
      <c r="Z1110" s="9"/>
      <c r="AA1110" s="9"/>
      <c r="AB1110" s="9"/>
      <c r="AC1110" s="9"/>
      <c r="AD1110" s="9"/>
      <c r="AE1110" s="9"/>
      <c r="AF1110" s="26"/>
      <c r="AG1110" s="56">
        <v>26.619880999999999</v>
      </c>
      <c r="AH1110" s="9">
        <v>-80.065652999999998</v>
      </c>
      <c r="AI1110" s="88"/>
      <c r="AJ1110" s="88"/>
      <c r="AK1110" s="88"/>
      <c r="AL1110" s="88"/>
      <c r="AM1110" s="88"/>
      <c r="AN1110" s="88"/>
      <c r="AO1110" s="88"/>
      <c r="AP1110" s="88"/>
      <c r="AQ1110" s="88"/>
      <c r="AR1110" s="88"/>
      <c r="AS1110" s="88"/>
      <c r="AT1110" s="88"/>
      <c r="AU1110" s="88"/>
      <c r="AV1110" s="88"/>
      <c r="AW1110" s="88"/>
      <c r="AX1110" s="88"/>
      <c r="AY1110" s="88"/>
      <c r="AZ1110" s="88"/>
      <c r="BA1110" s="88"/>
      <c r="BB1110" s="88"/>
      <c r="BC1110" s="88"/>
      <c r="BD1110" s="88"/>
      <c r="BE1110" s="88"/>
      <c r="BF1110" s="88"/>
      <c r="BG1110" s="88"/>
    </row>
    <row r="1111" spans="1:59" x14ac:dyDescent="0.25">
      <c r="A1111" s="25">
        <v>2858</v>
      </c>
      <c r="B1111" s="9" t="s">
        <v>1860</v>
      </c>
      <c r="C1111" s="9" t="s">
        <v>3250</v>
      </c>
      <c r="D1111" s="9" t="s">
        <v>2283</v>
      </c>
      <c r="E1111" s="9" t="s">
        <v>1870</v>
      </c>
      <c r="F1111" s="14" t="s">
        <v>2657</v>
      </c>
      <c r="G1111" s="9" t="s">
        <v>10</v>
      </c>
      <c r="H1111" s="9" t="s">
        <v>42</v>
      </c>
      <c r="I1111" s="9">
        <v>1</v>
      </c>
      <c r="J1111" s="9">
        <v>114</v>
      </c>
      <c r="K1111" s="9">
        <f t="shared" si="85"/>
        <v>0</v>
      </c>
      <c r="L1111" s="9">
        <f t="shared" si="86"/>
        <v>0</v>
      </c>
      <c r="M1111" s="42">
        <v>0</v>
      </c>
      <c r="N1111" s="9">
        <v>0</v>
      </c>
      <c r="O1111" s="9">
        <v>114</v>
      </c>
      <c r="P1111" s="9"/>
      <c r="Q1111" s="9">
        <v>114</v>
      </c>
      <c r="R1111" s="9"/>
      <c r="S1111" s="9"/>
      <c r="T1111" s="9">
        <v>6</v>
      </c>
      <c r="U1111" s="55"/>
      <c r="V1111" s="131"/>
      <c r="W1111" s="125"/>
      <c r="X1111" s="14"/>
      <c r="Y1111" s="9"/>
      <c r="Z1111" s="9"/>
      <c r="AA1111" s="9"/>
      <c r="AB1111" s="9"/>
      <c r="AC1111" s="9"/>
      <c r="AD1111" s="9"/>
      <c r="AE1111" s="9"/>
      <c r="AF1111" s="26"/>
      <c r="AG1111" s="56">
        <v>26.664988999999998</v>
      </c>
      <c r="AH1111" s="9">
        <v>-80.685768999999993</v>
      </c>
      <c r="AI1111" s="88"/>
      <c r="AJ1111" s="88"/>
      <c r="AK1111" s="88"/>
      <c r="AL1111" s="88"/>
      <c r="AM1111" s="88"/>
      <c r="AN1111" s="88"/>
      <c r="AO1111" s="88"/>
      <c r="AP1111" s="88"/>
      <c r="AQ1111" s="88"/>
      <c r="AR1111" s="88"/>
      <c r="AS1111" s="88"/>
      <c r="AT1111" s="88"/>
      <c r="AU1111" s="88"/>
      <c r="AV1111" s="88"/>
      <c r="AW1111" s="88"/>
      <c r="AX1111" s="88"/>
      <c r="AY1111" s="88"/>
      <c r="AZ1111" s="88"/>
      <c r="BA1111" s="88"/>
      <c r="BB1111" s="88"/>
      <c r="BC1111" s="88"/>
      <c r="BD1111" s="88"/>
      <c r="BE1111" s="88"/>
      <c r="BF1111" s="88"/>
      <c r="BG1111" s="88"/>
    </row>
    <row r="1112" spans="1:59" x14ac:dyDescent="0.25">
      <c r="A1112" s="25">
        <v>2856</v>
      </c>
      <c r="B1112" s="9" t="s">
        <v>1860</v>
      </c>
      <c r="C1112" s="9" t="s">
        <v>3250</v>
      </c>
      <c r="D1112" s="9" t="s">
        <v>2283</v>
      </c>
      <c r="E1112" s="9" t="s">
        <v>1931</v>
      </c>
      <c r="F1112" s="14" t="s">
        <v>2657</v>
      </c>
      <c r="G1112" s="9" t="s">
        <v>10</v>
      </c>
      <c r="H1112" s="9" t="s">
        <v>42</v>
      </c>
      <c r="I1112" s="9">
        <v>1</v>
      </c>
      <c r="J1112" s="9">
        <v>117</v>
      </c>
      <c r="K1112" s="9">
        <f t="shared" si="85"/>
        <v>0</v>
      </c>
      <c r="L1112" s="9">
        <f t="shared" si="86"/>
        <v>0</v>
      </c>
      <c r="M1112" s="42">
        <v>0</v>
      </c>
      <c r="N1112" s="9">
        <v>0</v>
      </c>
      <c r="O1112" s="9">
        <v>117</v>
      </c>
      <c r="P1112" s="9"/>
      <c r="Q1112" s="9">
        <v>117</v>
      </c>
      <c r="R1112" s="9"/>
      <c r="S1112" s="9"/>
      <c r="T1112" s="9">
        <v>6</v>
      </c>
      <c r="U1112" s="55"/>
      <c r="V1112" s="131"/>
      <c r="W1112" s="125"/>
      <c r="X1112" s="14"/>
      <c r="Y1112" s="9"/>
      <c r="Z1112" s="9"/>
      <c r="AA1112" s="9"/>
      <c r="AB1112" s="9"/>
      <c r="AC1112" s="9"/>
      <c r="AD1112" s="9"/>
      <c r="AE1112" s="9"/>
      <c r="AF1112" s="26"/>
      <c r="AG1112" s="56">
        <v>26.695097000000001</v>
      </c>
      <c r="AH1112" s="9">
        <v>-80.111636000000004</v>
      </c>
      <c r="AI1112" s="88"/>
      <c r="AJ1112" s="88"/>
      <c r="AK1112" s="88"/>
      <c r="AL1112" s="88"/>
      <c r="AM1112" s="88"/>
      <c r="AN1112" s="88"/>
      <c r="AO1112" s="88"/>
      <c r="AP1112" s="88"/>
      <c r="AQ1112" s="88"/>
      <c r="AR1112" s="88"/>
      <c r="AS1112" s="88"/>
      <c r="AT1112" s="88"/>
      <c r="AU1112" s="88"/>
      <c r="AV1112" s="88"/>
      <c r="AW1112" s="88"/>
      <c r="AX1112" s="88"/>
      <c r="AY1112" s="88"/>
      <c r="AZ1112" s="88"/>
      <c r="BA1112" s="88"/>
      <c r="BB1112" s="88"/>
      <c r="BC1112" s="88"/>
      <c r="BD1112" s="88"/>
      <c r="BE1112" s="88"/>
      <c r="BF1112" s="88"/>
      <c r="BG1112" s="88"/>
    </row>
    <row r="1113" spans="1:59" ht="12.6" customHeight="1" x14ac:dyDescent="0.25">
      <c r="A1113" s="25">
        <v>2742</v>
      </c>
      <c r="B1113" s="9" t="s">
        <v>1860</v>
      </c>
      <c r="C1113" s="9" t="s">
        <v>3250</v>
      </c>
      <c r="D1113" s="9" t="s">
        <v>2283</v>
      </c>
      <c r="E1113" s="9" t="s">
        <v>1934</v>
      </c>
      <c r="F1113" s="14" t="s">
        <v>2823</v>
      </c>
      <c r="G1113" s="9" t="s">
        <v>10</v>
      </c>
      <c r="H1113" s="9" t="s">
        <v>42</v>
      </c>
      <c r="I1113" s="9">
        <v>1</v>
      </c>
      <c r="J1113" s="9">
        <v>125</v>
      </c>
      <c r="K1113" s="9">
        <f t="shared" si="85"/>
        <v>0</v>
      </c>
      <c r="L1113" s="9">
        <f t="shared" si="86"/>
        <v>0</v>
      </c>
      <c r="M1113" s="42">
        <v>0</v>
      </c>
      <c r="N1113" s="9">
        <v>0</v>
      </c>
      <c r="O1113" s="9">
        <v>125</v>
      </c>
      <c r="P1113" s="9"/>
      <c r="Q1113" s="9">
        <v>125</v>
      </c>
      <c r="R1113" s="9"/>
      <c r="S1113" s="9"/>
      <c r="T1113" s="9">
        <v>19</v>
      </c>
      <c r="U1113" s="55"/>
      <c r="V1113" s="131"/>
      <c r="W1113" s="125"/>
      <c r="X1113" s="14"/>
      <c r="Y1113" s="9"/>
      <c r="Z1113" s="9"/>
      <c r="AA1113" s="9"/>
      <c r="AB1113" s="9"/>
      <c r="AC1113" s="9"/>
      <c r="AD1113" s="9"/>
      <c r="AE1113" s="9"/>
      <c r="AF1113" s="26"/>
      <c r="AG1113" s="56">
        <v>26.728133</v>
      </c>
      <c r="AH1113" s="9">
        <v>-80.059892000000005</v>
      </c>
      <c r="AI1113" s="88"/>
      <c r="AJ1113" s="88"/>
      <c r="AK1113" s="88"/>
      <c r="AL1113" s="88"/>
      <c r="AM1113" s="88"/>
      <c r="AN1113" s="88"/>
      <c r="AO1113" s="88"/>
      <c r="AP1113" s="88"/>
      <c r="AQ1113" s="88"/>
      <c r="AR1113" s="88"/>
      <c r="AS1113" s="88"/>
      <c r="AT1113" s="88"/>
      <c r="AU1113" s="88"/>
      <c r="AV1113" s="88"/>
      <c r="AW1113" s="88"/>
      <c r="AX1113" s="88"/>
      <c r="AY1113" s="88"/>
      <c r="AZ1113" s="88"/>
      <c r="BA1113" s="88"/>
      <c r="BB1113" s="88"/>
      <c r="BC1113" s="88"/>
      <c r="BD1113" s="88"/>
      <c r="BE1113" s="88"/>
      <c r="BF1113" s="88"/>
      <c r="BG1113" s="88"/>
    </row>
    <row r="1114" spans="1:59" x14ac:dyDescent="0.25">
      <c r="A1114" s="25">
        <v>2660</v>
      </c>
      <c r="B1114" s="9" t="s">
        <v>1860</v>
      </c>
      <c r="C1114" s="9" t="s">
        <v>3250</v>
      </c>
      <c r="D1114" s="9" t="s">
        <v>2283</v>
      </c>
      <c r="E1114" s="9" t="s">
        <v>1939</v>
      </c>
      <c r="F1114" s="14" t="s">
        <v>2643</v>
      </c>
      <c r="G1114" s="9" t="s">
        <v>10</v>
      </c>
      <c r="H1114" s="9" t="s">
        <v>42</v>
      </c>
      <c r="I1114" s="9">
        <v>1</v>
      </c>
      <c r="J1114" s="9">
        <v>120</v>
      </c>
      <c r="K1114" s="9">
        <f t="shared" si="85"/>
        <v>0</v>
      </c>
      <c r="L1114" s="9">
        <f t="shared" si="86"/>
        <v>0</v>
      </c>
      <c r="M1114" s="42">
        <v>0</v>
      </c>
      <c r="N1114" s="9">
        <v>0</v>
      </c>
      <c r="O1114" s="9">
        <v>120</v>
      </c>
      <c r="P1114" s="9"/>
      <c r="Q1114" s="9">
        <v>120</v>
      </c>
      <c r="R1114" s="9"/>
      <c r="S1114" s="9"/>
      <c r="T1114" s="9">
        <v>18</v>
      </c>
      <c r="U1114" s="55"/>
      <c r="V1114" s="131"/>
      <c r="W1114" s="125"/>
      <c r="X1114" s="14"/>
      <c r="Y1114" s="9"/>
      <c r="Z1114" s="9"/>
      <c r="AA1114" s="9"/>
      <c r="AB1114" s="9"/>
      <c r="AC1114" s="9"/>
      <c r="AD1114" s="9"/>
      <c r="AE1114" s="9"/>
      <c r="AF1114" s="26"/>
      <c r="AG1114" s="56">
        <v>26.729389000000001</v>
      </c>
      <c r="AH1114" s="9">
        <v>-80.060083000000006</v>
      </c>
      <c r="AI1114" s="88"/>
      <c r="AJ1114" s="88"/>
      <c r="AK1114" s="88"/>
      <c r="AL1114" s="88"/>
      <c r="AM1114" s="88"/>
      <c r="AN1114" s="88"/>
      <c r="AO1114" s="88"/>
      <c r="AP1114" s="88"/>
      <c r="AQ1114" s="88"/>
      <c r="AR1114" s="88"/>
      <c r="AS1114" s="88"/>
      <c r="AT1114" s="88"/>
      <c r="AU1114" s="88"/>
      <c r="AV1114" s="88"/>
      <c r="AW1114" s="88"/>
      <c r="AX1114" s="88"/>
      <c r="AY1114" s="88"/>
      <c r="AZ1114" s="88"/>
      <c r="BA1114" s="88"/>
      <c r="BB1114" s="88"/>
      <c r="BC1114" s="88"/>
      <c r="BD1114" s="88"/>
      <c r="BE1114" s="88"/>
      <c r="BF1114" s="88"/>
      <c r="BG1114" s="88"/>
    </row>
    <row r="1115" spans="1:59" x14ac:dyDescent="0.25">
      <c r="A1115" s="25">
        <v>60</v>
      </c>
      <c r="B1115" s="9" t="s">
        <v>1860</v>
      </c>
      <c r="C1115" s="9" t="s">
        <v>3246</v>
      </c>
      <c r="D1115" s="9" t="s">
        <v>2284</v>
      </c>
      <c r="E1115" s="9" t="s">
        <v>1865</v>
      </c>
      <c r="F1115" s="14" t="s">
        <v>3022</v>
      </c>
      <c r="G1115" s="9" t="s">
        <v>99</v>
      </c>
      <c r="H1115" s="9" t="s">
        <v>37</v>
      </c>
      <c r="I1115" s="9">
        <v>1</v>
      </c>
      <c r="J1115" s="9">
        <v>17</v>
      </c>
      <c r="K1115" s="9">
        <f t="shared" si="85"/>
        <v>102</v>
      </c>
      <c r="L1115" s="9">
        <f t="shared" si="86"/>
        <v>100</v>
      </c>
      <c r="M1115" s="48">
        <v>0.98039215686274506</v>
      </c>
      <c r="N1115" s="9">
        <v>13</v>
      </c>
      <c r="O1115" s="9">
        <v>17</v>
      </c>
      <c r="P1115" s="9"/>
      <c r="Q1115" s="9">
        <v>17</v>
      </c>
      <c r="R1115" s="9"/>
      <c r="S1115" s="9"/>
      <c r="T1115" s="9"/>
      <c r="U1115" s="55"/>
      <c r="V1115" s="131">
        <f t="shared" ref="V1115:V1123" si="87">(Y1115+Z1115+AA1115+AB1115+AC1115+AD1115)/(J1115*COUNTA(Y1115,Z1115,AA1115,AB1115,AC1115,AD1115))</f>
        <v>0.98039215686274506</v>
      </c>
      <c r="W1115" s="125">
        <v>0.93140000000000001</v>
      </c>
      <c r="X1115" s="14">
        <v>1</v>
      </c>
      <c r="Y1115" s="9">
        <v>17</v>
      </c>
      <c r="Z1115" s="9">
        <v>17</v>
      </c>
      <c r="AA1115" s="9">
        <v>16</v>
      </c>
      <c r="AB1115" s="9">
        <v>17</v>
      </c>
      <c r="AC1115" s="9">
        <v>17</v>
      </c>
      <c r="AD1115" s="9">
        <v>16</v>
      </c>
      <c r="AE1115" s="9" t="s">
        <v>1864</v>
      </c>
      <c r="AF1115" s="26"/>
      <c r="AG1115" s="56">
        <v>26.7104</v>
      </c>
      <c r="AH1115" s="9">
        <v>-80.057000000000002</v>
      </c>
      <c r="AI1115" s="88"/>
      <c r="AJ1115" s="88"/>
      <c r="AK1115" s="88"/>
      <c r="AL1115" s="88"/>
      <c r="AM1115" s="88"/>
      <c r="AN1115" s="88"/>
      <c r="AO1115" s="88"/>
      <c r="AP1115" s="88"/>
      <c r="AQ1115" s="88"/>
      <c r="AR1115" s="88"/>
      <c r="AS1115" s="88"/>
      <c r="AT1115" s="88"/>
      <c r="AU1115" s="88"/>
      <c r="AV1115" s="88"/>
      <c r="AW1115" s="88"/>
      <c r="AX1115" s="88"/>
      <c r="AY1115" s="88"/>
      <c r="AZ1115" s="88"/>
      <c r="BA1115" s="88"/>
      <c r="BB1115" s="88"/>
      <c r="BC1115" s="88"/>
      <c r="BD1115" s="88"/>
      <c r="BE1115" s="88"/>
      <c r="BF1115" s="88"/>
      <c r="BG1115" s="88"/>
    </row>
    <row r="1116" spans="1:59" x14ac:dyDescent="0.25">
      <c r="A1116" s="25">
        <v>158</v>
      </c>
      <c r="B1116" s="9" t="s">
        <v>1860</v>
      </c>
      <c r="C1116" s="9" t="s">
        <v>3246</v>
      </c>
      <c r="D1116" s="9" t="s">
        <v>2284</v>
      </c>
      <c r="E1116" s="9" t="s">
        <v>1871</v>
      </c>
      <c r="F1116" s="14" t="s">
        <v>2679</v>
      </c>
      <c r="G1116" s="9" t="s">
        <v>99</v>
      </c>
      <c r="H1116" s="9" t="s">
        <v>37</v>
      </c>
      <c r="I1116" s="9">
        <v>1</v>
      </c>
      <c r="J1116" s="9">
        <v>209</v>
      </c>
      <c r="K1116" s="9">
        <f t="shared" si="85"/>
        <v>1254</v>
      </c>
      <c r="L1116" s="9">
        <f t="shared" si="86"/>
        <v>1166</v>
      </c>
      <c r="M1116" s="48">
        <v>0.92982456140350878</v>
      </c>
      <c r="N1116" s="9">
        <v>105</v>
      </c>
      <c r="O1116" s="9">
        <v>104</v>
      </c>
      <c r="P1116" s="9"/>
      <c r="Q1116" s="9">
        <v>104</v>
      </c>
      <c r="R1116" s="9"/>
      <c r="S1116" s="9"/>
      <c r="T1116" s="9"/>
      <c r="U1116" s="55"/>
      <c r="V1116" s="131">
        <f t="shared" si="87"/>
        <v>0.92982456140350878</v>
      </c>
      <c r="W1116" s="125">
        <v>0.92500000000000004</v>
      </c>
      <c r="X1116" s="14">
        <v>0.93379999999999996</v>
      </c>
      <c r="Y1116" s="9">
        <v>195</v>
      </c>
      <c r="Z1116" s="9">
        <v>196</v>
      </c>
      <c r="AA1116" s="9">
        <v>190</v>
      </c>
      <c r="AB1116" s="9">
        <v>192</v>
      </c>
      <c r="AC1116" s="9">
        <v>195</v>
      </c>
      <c r="AD1116" s="9">
        <v>198</v>
      </c>
      <c r="AE1116" s="9" t="s">
        <v>1362</v>
      </c>
      <c r="AF1116" s="26"/>
      <c r="AG1116" s="56">
        <v>26.613800000000001</v>
      </c>
      <c r="AH1116" s="9">
        <v>-80.144900000000007</v>
      </c>
      <c r="AI1116" s="88"/>
      <c r="AJ1116" s="88"/>
      <c r="AK1116" s="88"/>
      <c r="AL1116" s="88"/>
      <c r="AM1116" s="88"/>
      <c r="AN1116" s="88"/>
      <c r="AO1116" s="88"/>
      <c r="AP1116" s="88"/>
      <c r="AQ1116" s="88"/>
      <c r="AR1116" s="88"/>
      <c r="AS1116" s="88"/>
      <c r="AT1116" s="88"/>
      <c r="AU1116" s="88"/>
      <c r="AV1116" s="88"/>
      <c r="AW1116" s="88"/>
      <c r="AX1116" s="88"/>
      <c r="AY1116" s="88"/>
      <c r="AZ1116" s="88"/>
      <c r="BA1116" s="88"/>
      <c r="BB1116" s="88"/>
      <c r="BC1116" s="88"/>
      <c r="BD1116" s="88"/>
      <c r="BE1116" s="88"/>
      <c r="BF1116" s="88"/>
      <c r="BG1116" s="88"/>
    </row>
    <row r="1117" spans="1:59" x14ac:dyDescent="0.25">
      <c r="A1117" s="25">
        <v>2500</v>
      </c>
      <c r="B1117" s="9" t="s">
        <v>1860</v>
      </c>
      <c r="C1117" s="9" t="s">
        <v>3246</v>
      </c>
      <c r="D1117" s="9" t="s">
        <v>2284</v>
      </c>
      <c r="E1117" s="9" t="s">
        <v>1927</v>
      </c>
      <c r="F1117" s="14" t="s">
        <v>2967</v>
      </c>
      <c r="G1117" s="9" t="s">
        <v>99</v>
      </c>
      <c r="H1117" s="9" t="s">
        <v>37</v>
      </c>
      <c r="I1117" s="9">
        <v>1</v>
      </c>
      <c r="J1117" s="9">
        <v>122</v>
      </c>
      <c r="K1117" s="9">
        <f t="shared" si="85"/>
        <v>732</v>
      </c>
      <c r="L1117" s="9">
        <f t="shared" si="86"/>
        <v>725</v>
      </c>
      <c r="M1117" s="48">
        <v>0.9904371584699454</v>
      </c>
      <c r="N1117" s="9">
        <v>8</v>
      </c>
      <c r="O1117" s="9">
        <v>122</v>
      </c>
      <c r="P1117" s="9"/>
      <c r="Q1117" s="9">
        <v>122</v>
      </c>
      <c r="R1117" s="9"/>
      <c r="S1117" s="9"/>
      <c r="T1117" s="9"/>
      <c r="U1117" s="55"/>
      <c r="V1117" s="131">
        <f t="shared" si="87"/>
        <v>0.9904371584699454</v>
      </c>
      <c r="W1117" s="125">
        <v>0.96309999999999996</v>
      </c>
      <c r="X1117" s="14">
        <v>0.98499999999999999</v>
      </c>
      <c r="Y1117" s="9">
        <v>122</v>
      </c>
      <c r="Z1117" s="9">
        <v>122</v>
      </c>
      <c r="AA1117" s="9">
        <v>118</v>
      </c>
      <c r="AB1117" s="9">
        <v>121</v>
      </c>
      <c r="AC1117" s="9">
        <v>121</v>
      </c>
      <c r="AD1117" s="9">
        <v>121</v>
      </c>
      <c r="AE1117" s="9" t="s">
        <v>1929</v>
      </c>
      <c r="AF1117" s="26"/>
      <c r="AG1117" s="56">
        <v>26.527449000000001</v>
      </c>
      <c r="AH1117" s="9">
        <v>-80.057163000000003</v>
      </c>
      <c r="AI1117" s="88"/>
      <c r="AJ1117" s="88"/>
      <c r="AK1117" s="88"/>
      <c r="AL1117" s="88"/>
      <c r="AM1117" s="88"/>
      <c r="AN1117" s="88"/>
      <c r="AO1117" s="88"/>
      <c r="AP1117" s="88"/>
      <c r="AQ1117" s="88"/>
      <c r="AR1117" s="88"/>
      <c r="AS1117" s="88"/>
      <c r="AT1117" s="88"/>
      <c r="AU1117" s="88"/>
      <c r="AV1117" s="88"/>
      <c r="AW1117" s="88"/>
      <c r="AX1117" s="88"/>
      <c r="AY1117" s="88"/>
      <c r="AZ1117" s="88"/>
      <c r="BA1117" s="88"/>
      <c r="BB1117" s="88"/>
      <c r="BC1117" s="88"/>
      <c r="BD1117" s="88"/>
      <c r="BE1117" s="88"/>
      <c r="BF1117" s="88"/>
      <c r="BG1117" s="88"/>
    </row>
    <row r="1118" spans="1:59" ht="13.8" thickBot="1" x14ac:dyDescent="0.3">
      <c r="A1118" s="40">
        <v>381</v>
      </c>
      <c r="B1118" s="34" t="s">
        <v>1860</v>
      </c>
      <c r="C1118" s="9" t="s">
        <v>3247</v>
      </c>
      <c r="D1118" s="9" t="s">
        <v>2288</v>
      </c>
      <c r="E1118" s="34" t="s">
        <v>1891</v>
      </c>
      <c r="F1118" s="17" t="s">
        <v>2736</v>
      </c>
      <c r="G1118" s="34" t="s">
        <v>499</v>
      </c>
      <c r="H1118" s="34" t="s">
        <v>37</v>
      </c>
      <c r="I1118" s="34">
        <v>1</v>
      </c>
      <c r="J1118" s="34">
        <v>40</v>
      </c>
      <c r="K1118" s="34">
        <f t="shared" si="85"/>
        <v>240</v>
      </c>
      <c r="L1118" s="34">
        <f t="shared" si="86"/>
        <v>240</v>
      </c>
      <c r="M1118" s="79">
        <v>1</v>
      </c>
      <c r="N1118" s="34">
        <v>0</v>
      </c>
      <c r="O1118" s="34">
        <v>40</v>
      </c>
      <c r="P1118" s="34"/>
      <c r="Q1118" s="34">
        <v>8</v>
      </c>
      <c r="R1118" s="34">
        <v>32</v>
      </c>
      <c r="S1118" s="34"/>
      <c r="T1118" s="34"/>
      <c r="U1118" s="112"/>
      <c r="V1118" s="132">
        <f t="shared" si="87"/>
        <v>1</v>
      </c>
      <c r="W1118" s="126">
        <v>0.99580000000000002</v>
      </c>
      <c r="X1118" s="17">
        <v>1</v>
      </c>
      <c r="Y1118" s="34">
        <v>40</v>
      </c>
      <c r="Z1118" s="34">
        <v>40</v>
      </c>
      <c r="AA1118" s="34">
        <v>40</v>
      </c>
      <c r="AB1118" s="34">
        <v>40</v>
      </c>
      <c r="AC1118" s="34">
        <v>40</v>
      </c>
      <c r="AD1118" s="34">
        <v>40</v>
      </c>
      <c r="AE1118" s="34" t="s">
        <v>1892</v>
      </c>
      <c r="AF1118" s="41"/>
      <c r="AG1118" s="56">
        <v>26.438800000000001</v>
      </c>
      <c r="AH1118" s="9">
        <v>-80.195999999999998</v>
      </c>
      <c r="AI1118" s="88"/>
      <c r="AJ1118" s="88"/>
      <c r="AK1118" s="88"/>
      <c r="AL1118" s="88"/>
      <c r="AM1118" s="88"/>
      <c r="AN1118" s="88"/>
      <c r="AO1118" s="88"/>
      <c r="AP1118" s="88"/>
      <c r="AQ1118" s="88"/>
      <c r="AR1118" s="88"/>
      <c r="AS1118" s="88"/>
      <c r="AT1118" s="88"/>
      <c r="AU1118" s="88"/>
      <c r="AV1118" s="88"/>
      <c r="AW1118" s="88"/>
      <c r="AX1118" s="88"/>
      <c r="AY1118" s="88"/>
      <c r="AZ1118" s="88"/>
      <c r="BA1118" s="88"/>
      <c r="BB1118" s="88"/>
      <c r="BC1118" s="88"/>
      <c r="BD1118" s="88"/>
      <c r="BE1118" s="88"/>
      <c r="BF1118" s="88"/>
      <c r="BG1118" s="88"/>
    </row>
    <row r="1119" spans="1:59" ht="13.8" thickTop="1" x14ac:dyDescent="0.25">
      <c r="A1119" s="103">
        <v>1899</v>
      </c>
      <c r="B1119" s="89" t="s">
        <v>1953</v>
      </c>
      <c r="C1119" s="9" t="s">
        <v>3251</v>
      </c>
      <c r="D1119" s="9" t="s">
        <v>2280</v>
      </c>
      <c r="E1119" s="89" t="s">
        <v>1956</v>
      </c>
      <c r="F1119" s="90" t="s">
        <v>2673</v>
      </c>
      <c r="G1119" s="89" t="s">
        <v>9</v>
      </c>
      <c r="H1119" s="89" t="s">
        <v>37</v>
      </c>
      <c r="I1119" s="89">
        <v>1</v>
      </c>
      <c r="J1119" s="89">
        <v>96</v>
      </c>
      <c r="K1119" s="89">
        <f t="shared" si="85"/>
        <v>576</v>
      </c>
      <c r="L1119" s="89">
        <f t="shared" si="86"/>
        <v>559</v>
      </c>
      <c r="M1119" s="91">
        <v>0.97048611111111116</v>
      </c>
      <c r="N1119" s="89">
        <v>0</v>
      </c>
      <c r="O1119" s="89">
        <v>96</v>
      </c>
      <c r="P1119" s="89">
        <v>77</v>
      </c>
      <c r="Q1119" s="89">
        <v>19</v>
      </c>
      <c r="R1119" s="89"/>
      <c r="S1119" s="89"/>
      <c r="T1119" s="89"/>
      <c r="U1119" s="119"/>
      <c r="V1119" s="133">
        <f t="shared" si="87"/>
        <v>0.97048611111111116</v>
      </c>
      <c r="W1119" s="127">
        <v>0.97050000000000003</v>
      </c>
      <c r="X1119" s="90">
        <v>0.98089999999999999</v>
      </c>
      <c r="Y1119" s="89">
        <v>94</v>
      </c>
      <c r="Z1119" s="89">
        <v>93</v>
      </c>
      <c r="AA1119" s="89">
        <v>94</v>
      </c>
      <c r="AB1119" s="89">
        <v>94</v>
      </c>
      <c r="AC1119" s="89">
        <v>92</v>
      </c>
      <c r="AD1119" s="89">
        <v>92</v>
      </c>
      <c r="AE1119" s="89" t="s">
        <v>223</v>
      </c>
      <c r="AF1119" s="104"/>
      <c r="AG1119" s="56">
        <v>28.322099999999999</v>
      </c>
      <c r="AH1119" s="9">
        <v>-82.696600000000004</v>
      </c>
      <c r="AI1119" s="88"/>
      <c r="AJ1119" s="88"/>
      <c r="AK1119" s="88"/>
      <c r="AL1119" s="88"/>
      <c r="AM1119" s="88"/>
      <c r="AN1119" s="88"/>
      <c r="AO1119" s="88"/>
      <c r="AP1119" s="88"/>
      <c r="AQ1119" s="88"/>
      <c r="AR1119" s="88"/>
      <c r="AS1119" s="88"/>
      <c r="AT1119" s="88"/>
      <c r="AU1119" s="88"/>
      <c r="AV1119" s="88"/>
      <c r="AW1119" s="88"/>
      <c r="AX1119" s="88"/>
      <c r="AY1119" s="88"/>
      <c r="AZ1119" s="88"/>
      <c r="BA1119" s="88"/>
      <c r="BB1119" s="88"/>
      <c r="BC1119" s="88"/>
      <c r="BD1119" s="88"/>
      <c r="BE1119" s="88"/>
      <c r="BF1119" s="88"/>
      <c r="BG1119" s="88"/>
    </row>
    <row r="1120" spans="1:59" x14ac:dyDescent="0.25">
      <c r="A1120" s="25">
        <v>2245</v>
      </c>
      <c r="B1120" s="9" t="s">
        <v>1953</v>
      </c>
      <c r="C1120" s="9" t="s">
        <v>3251</v>
      </c>
      <c r="D1120" s="9" t="s">
        <v>2280</v>
      </c>
      <c r="E1120" s="9" t="s">
        <v>1959</v>
      </c>
      <c r="F1120" s="14" t="s">
        <v>3051</v>
      </c>
      <c r="G1120" s="9" t="s">
        <v>9</v>
      </c>
      <c r="H1120" s="9" t="s">
        <v>37</v>
      </c>
      <c r="I1120" s="9">
        <v>1</v>
      </c>
      <c r="J1120" s="9">
        <v>160</v>
      </c>
      <c r="K1120" s="9">
        <f t="shared" si="85"/>
        <v>960</v>
      </c>
      <c r="L1120" s="9">
        <f t="shared" si="86"/>
        <v>954</v>
      </c>
      <c r="M1120" s="48">
        <v>0.99375000000000002</v>
      </c>
      <c r="N1120" s="9">
        <v>0</v>
      </c>
      <c r="O1120" s="9">
        <v>160</v>
      </c>
      <c r="P1120" s="9">
        <v>128</v>
      </c>
      <c r="Q1120" s="9">
        <v>32</v>
      </c>
      <c r="R1120" s="9"/>
      <c r="S1120" s="9"/>
      <c r="T1120" s="9"/>
      <c r="U1120" s="55"/>
      <c r="V1120" s="131">
        <f t="shared" si="87"/>
        <v>0.99375000000000002</v>
      </c>
      <c r="W1120" s="125">
        <v>0.99580000000000002</v>
      </c>
      <c r="X1120" s="14">
        <v>0.999</v>
      </c>
      <c r="Y1120" s="9">
        <v>159</v>
      </c>
      <c r="Z1120" s="9">
        <v>159</v>
      </c>
      <c r="AA1120" s="9">
        <v>158</v>
      </c>
      <c r="AB1120" s="9">
        <v>160</v>
      </c>
      <c r="AC1120" s="9">
        <v>158</v>
      </c>
      <c r="AD1120" s="9">
        <v>160</v>
      </c>
      <c r="AE1120" s="9" t="s">
        <v>104</v>
      </c>
      <c r="AF1120" s="26"/>
      <c r="AG1120" s="56">
        <v>28.263221999999999</v>
      </c>
      <c r="AH1120" s="9">
        <v>-82.180527999999995</v>
      </c>
      <c r="AI1120" s="88"/>
      <c r="AJ1120" s="88"/>
      <c r="AK1120" s="88"/>
      <c r="AL1120" s="88"/>
      <c r="AM1120" s="88"/>
      <c r="AN1120" s="88"/>
      <c r="AO1120" s="88"/>
      <c r="AP1120" s="88"/>
      <c r="AQ1120" s="88"/>
      <c r="AR1120" s="88"/>
      <c r="AS1120" s="88"/>
      <c r="AT1120" s="88"/>
      <c r="AU1120" s="88"/>
      <c r="AV1120" s="88"/>
      <c r="AW1120" s="88"/>
      <c r="AX1120" s="88"/>
      <c r="AY1120" s="88"/>
      <c r="AZ1120" s="88"/>
      <c r="BA1120" s="88"/>
      <c r="BB1120" s="88"/>
      <c r="BC1120" s="88"/>
      <c r="BD1120" s="88"/>
      <c r="BE1120" s="88"/>
      <c r="BF1120" s="88"/>
      <c r="BG1120" s="88"/>
    </row>
    <row r="1121" spans="1:59" x14ac:dyDescent="0.25">
      <c r="A1121" s="25">
        <v>2515</v>
      </c>
      <c r="B1121" s="9" t="s">
        <v>1953</v>
      </c>
      <c r="C1121" s="9" t="s">
        <v>3251</v>
      </c>
      <c r="D1121" s="9" t="s">
        <v>2280</v>
      </c>
      <c r="E1121" s="9" t="s">
        <v>1965</v>
      </c>
      <c r="F1121" s="14" t="s">
        <v>3046</v>
      </c>
      <c r="G1121" s="9" t="s">
        <v>9</v>
      </c>
      <c r="H1121" s="9" t="s">
        <v>37</v>
      </c>
      <c r="I1121" s="9">
        <v>1</v>
      </c>
      <c r="J1121" s="9">
        <v>108</v>
      </c>
      <c r="K1121" s="9">
        <f t="shared" si="85"/>
        <v>648</v>
      </c>
      <c r="L1121" s="9">
        <f t="shared" si="86"/>
        <v>642</v>
      </c>
      <c r="M1121" s="48">
        <v>0.9907407407407407</v>
      </c>
      <c r="N1121" s="9">
        <v>0</v>
      </c>
      <c r="O1121" s="9">
        <v>108</v>
      </c>
      <c r="P1121" s="9">
        <v>87</v>
      </c>
      <c r="Q1121" s="9">
        <v>21</v>
      </c>
      <c r="R1121" s="9"/>
      <c r="S1121" s="9"/>
      <c r="T1121" s="9">
        <v>6</v>
      </c>
      <c r="U1121" s="55"/>
      <c r="V1121" s="131">
        <f t="shared" si="87"/>
        <v>0.9907407407407407</v>
      </c>
      <c r="W1121" s="125">
        <v>0.98770000000000002</v>
      </c>
      <c r="X1121" s="14">
        <v>0.99229999999999996</v>
      </c>
      <c r="Y1121" s="9">
        <v>107</v>
      </c>
      <c r="Z1121" s="9">
        <v>107</v>
      </c>
      <c r="AA1121" s="9">
        <v>108</v>
      </c>
      <c r="AB1121" s="9">
        <v>106</v>
      </c>
      <c r="AC1121" s="9">
        <v>106</v>
      </c>
      <c r="AD1121" s="9">
        <v>108</v>
      </c>
      <c r="AE1121" s="9" t="s">
        <v>1966</v>
      </c>
      <c r="AF1121" s="26"/>
      <c r="AG1121" s="56">
        <v>28.277888999999998</v>
      </c>
      <c r="AH1121" s="9">
        <v>-82.691917000000004</v>
      </c>
      <c r="AI1121" s="88"/>
      <c r="AJ1121" s="88"/>
      <c r="AK1121" s="88"/>
      <c r="AL1121" s="88"/>
      <c r="AM1121" s="88"/>
      <c r="AN1121" s="88"/>
      <c r="AO1121" s="88"/>
      <c r="AP1121" s="88"/>
      <c r="AQ1121" s="88"/>
      <c r="AR1121" s="88"/>
      <c r="AS1121" s="88"/>
      <c r="AT1121" s="88"/>
      <c r="AU1121" s="88"/>
      <c r="AV1121" s="88"/>
      <c r="AW1121" s="88"/>
      <c r="AX1121" s="88"/>
      <c r="AY1121" s="88"/>
      <c r="AZ1121" s="88"/>
      <c r="BA1121" s="88"/>
      <c r="BB1121" s="88"/>
      <c r="BC1121" s="88"/>
      <c r="BD1121" s="88"/>
      <c r="BE1121" s="88"/>
      <c r="BF1121" s="88"/>
      <c r="BG1121" s="88"/>
    </row>
    <row r="1122" spans="1:59" x14ac:dyDescent="0.25">
      <c r="A1122" s="25">
        <v>2582</v>
      </c>
      <c r="B1122" s="9" t="s">
        <v>1953</v>
      </c>
      <c r="C1122" s="9" t="s">
        <v>3251</v>
      </c>
      <c r="D1122" s="9" t="s">
        <v>2280</v>
      </c>
      <c r="E1122" s="9" t="s">
        <v>1973</v>
      </c>
      <c r="F1122" s="14" t="s">
        <v>2645</v>
      </c>
      <c r="G1122" s="9" t="s">
        <v>9</v>
      </c>
      <c r="H1122" s="9" t="s">
        <v>37</v>
      </c>
      <c r="I1122" s="9">
        <v>1</v>
      </c>
      <c r="J1122" s="9">
        <v>80</v>
      </c>
      <c r="K1122" s="9">
        <f t="shared" si="85"/>
        <v>480</v>
      </c>
      <c r="L1122" s="9">
        <f t="shared" si="86"/>
        <v>470</v>
      </c>
      <c r="M1122" s="48">
        <v>0.97916666666666663</v>
      </c>
      <c r="N1122" s="9">
        <v>0</v>
      </c>
      <c r="O1122" s="9">
        <v>80</v>
      </c>
      <c r="P1122" s="9">
        <v>64</v>
      </c>
      <c r="Q1122" s="9">
        <v>16</v>
      </c>
      <c r="R1122" s="9"/>
      <c r="S1122" s="9"/>
      <c r="T1122" s="9">
        <v>4</v>
      </c>
      <c r="U1122" s="55"/>
      <c r="V1122" s="131">
        <f t="shared" si="87"/>
        <v>0.97916666666666663</v>
      </c>
      <c r="W1122" s="125">
        <v>0.97499999999999998</v>
      </c>
      <c r="X1122" s="14">
        <v>0.97919999999999996</v>
      </c>
      <c r="Y1122" s="9">
        <v>78</v>
      </c>
      <c r="Z1122" s="9">
        <v>79</v>
      </c>
      <c r="AA1122" s="9">
        <v>78</v>
      </c>
      <c r="AB1122" s="9">
        <v>79</v>
      </c>
      <c r="AC1122" s="9">
        <v>78</v>
      </c>
      <c r="AD1122" s="9">
        <v>78</v>
      </c>
      <c r="AE1122" s="9" t="s">
        <v>1966</v>
      </c>
      <c r="AF1122" s="26"/>
      <c r="AG1122" s="56">
        <v>28.254639000000001</v>
      </c>
      <c r="AH1122" s="9">
        <v>-82.709361000000001</v>
      </c>
      <c r="AI1122" s="88"/>
      <c r="AJ1122" s="88"/>
      <c r="AK1122" s="88"/>
      <c r="AL1122" s="88"/>
      <c r="AM1122" s="88"/>
      <c r="AN1122" s="88"/>
      <c r="AO1122" s="88"/>
      <c r="AP1122" s="88"/>
      <c r="AQ1122" s="88"/>
      <c r="AR1122" s="88"/>
      <c r="AS1122" s="88"/>
      <c r="AT1122" s="88"/>
      <c r="AU1122" s="88"/>
      <c r="AV1122" s="88"/>
      <c r="AW1122" s="88"/>
      <c r="AX1122" s="88"/>
      <c r="AY1122" s="88"/>
      <c r="AZ1122" s="88"/>
      <c r="BA1122" s="88"/>
      <c r="BB1122" s="88"/>
      <c r="BC1122" s="88"/>
      <c r="BD1122" s="88"/>
      <c r="BE1122" s="88"/>
      <c r="BF1122" s="88"/>
      <c r="BG1122" s="88"/>
    </row>
    <row r="1123" spans="1:59" x14ac:dyDescent="0.25">
      <c r="A1123" s="25">
        <v>894</v>
      </c>
      <c r="B1123" s="9" t="s">
        <v>1953</v>
      </c>
      <c r="C1123" s="9" t="s">
        <v>3254</v>
      </c>
      <c r="D1123" s="9" t="s">
        <v>2641</v>
      </c>
      <c r="E1123" s="9" t="s">
        <v>1984</v>
      </c>
      <c r="F1123" s="14" t="s">
        <v>2701</v>
      </c>
      <c r="G1123" s="9" t="s">
        <v>9</v>
      </c>
      <c r="H1123" s="9" t="s">
        <v>184</v>
      </c>
      <c r="I1123" s="9">
        <v>1</v>
      </c>
      <c r="J1123" s="9">
        <v>48</v>
      </c>
      <c r="K1123" s="9">
        <f t="shared" si="85"/>
        <v>96</v>
      </c>
      <c r="L1123" s="9">
        <f t="shared" si="86"/>
        <v>93</v>
      </c>
      <c r="M1123" s="48">
        <v>0.96875</v>
      </c>
      <c r="N1123" s="9"/>
      <c r="O1123" s="9">
        <v>48</v>
      </c>
      <c r="P1123" s="9">
        <v>39</v>
      </c>
      <c r="Q1123" s="9">
        <v>9</v>
      </c>
      <c r="R1123" s="9"/>
      <c r="S1123" s="9"/>
      <c r="T1123" s="9"/>
      <c r="U1123" s="55"/>
      <c r="V1123" s="131">
        <f t="shared" si="87"/>
        <v>0.96875</v>
      </c>
      <c r="W1123" s="125"/>
      <c r="X1123" s="14"/>
      <c r="Y1123" s="9">
        <v>48</v>
      </c>
      <c r="Z1123" s="9">
        <v>45</v>
      </c>
      <c r="AA1123" s="9"/>
      <c r="AB1123" s="9"/>
      <c r="AC1123" s="9"/>
      <c r="AD1123" s="9"/>
      <c r="AE1123" s="9" t="s">
        <v>448</v>
      </c>
      <c r="AF1123" s="26"/>
      <c r="AG1123" s="56">
        <v>28.245699999999999</v>
      </c>
      <c r="AH1123" s="9">
        <v>-82.168300000000002</v>
      </c>
      <c r="AI1123" s="88"/>
      <c r="AJ1123" s="88"/>
      <c r="AK1123" s="88"/>
      <c r="AL1123" s="88"/>
      <c r="AM1123" s="88"/>
      <c r="AN1123" s="88"/>
      <c r="AO1123" s="88"/>
      <c r="AP1123" s="88"/>
      <c r="AQ1123" s="88"/>
      <c r="AR1123" s="88"/>
      <c r="AS1123" s="88"/>
      <c r="AT1123" s="88"/>
      <c r="AU1123" s="88"/>
      <c r="AV1123" s="88"/>
      <c r="AW1123" s="88"/>
      <c r="AX1123" s="88"/>
      <c r="AY1123" s="88"/>
      <c r="AZ1123" s="88"/>
      <c r="BA1123" s="88"/>
      <c r="BB1123" s="88"/>
      <c r="BC1123" s="88"/>
      <c r="BD1123" s="88"/>
      <c r="BE1123" s="88"/>
      <c r="BF1123" s="88"/>
      <c r="BG1123" s="88"/>
    </row>
    <row r="1124" spans="1:59" x14ac:dyDescent="0.25">
      <c r="A1124" s="25">
        <v>2850</v>
      </c>
      <c r="B1124" s="9" t="s">
        <v>1953</v>
      </c>
      <c r="C1124" s="9" t="s">
        <v>3256</v>
      </c>
      <c r="D1124" s="9" t="s">
        <v>2281</v>
      </c>
      <c r="E1124" s="9" t="s">
        <v>1954</v>
      </c>
      <c r="F1124" s="14" t="s">
        <v>2657</v>
      </c>
      <c r="G1124" s="9" t="s">
        <v>9</v>
      </c>
      <c r="H1124" s="9" t="s">
        <v>42</v>
      </c>
      <c r="I1124" s="9">
        <v>1</v>
      </c>
      <c r="J1124" s="9">
        <v>90</v>
      </c>
      <c r="K1124" s="9">
        <f t="shared" si="85"/>
        <v>0</v>
      </c>
      <c r="L1124" s="9">
        <f t="shared" si="86"/>
        <v>0</v>
      </c>
      <c r="M1124" s="42">
        <v>0</v>
      </c>
      <c r="N1124" s="9">
        <v>0</v>
      </c>
      <c r="O1124" s="9">
        <v>90</v>
      </c>
      <c r="P1124" s="9">
        <v>72</v>
      </c>
      <c r="Q1124" s="9">
        <v>18</v>
      </c>
      <c r="R1124" s="9"/>
      <c r="S1124" s="9"/>
      <c r="T1124" s="9">
        <v>5</v>
      </c>
      <c r="U1124" s="55"/>
      <c r="V1124" s="131"/>
      <c r="W1124" s="125"/>
      <c r="X1124" s="14"/>
      <c r="Y1124" s="9"/>
      <c r="Z1124" s="9"/>
      <c r="AA1124" s="9"/>
      <c r="AB1124" s="9"/>
      <c r="AC1124" s="9"/>
      <c r="AD1124" s="9"/>
      <c r="AE1124" s="9" t="s">
        <v>478</v>
      </c>
      <c r="AF1124" s="26"/>
      <c r="AG1124" s="56">
        <v>28.272082999999999</v>
      </c>
      <c r="AH1124" s="9">
        <v>-82.719166999999999</v>
      </c>
      <c r="AI1124" s="88"/>
      <c r="AJ1124" s="88"/>
      <c r="AK1124" s="88"/>
      <c r="AL1124" s="88"/>
      <c r="AM1124" s="88"/>
      <c r="AN1124" s="88"/>
      <c r="AO1124" s="88"/>
      <c r="AP1124" s="88"/>
      <c r="AQ1124" s="88"/>
      <c r="AR1124" s="88"/>
      <c r="AS1124" s="88"/>
      <c r="AT1124" s="88"/>
      <c r="AU1124" s="88"/>
      <c r="AV1124" s="88"/>
      <c r="AW1124" s="88"/>
      <c r="AX1124" s="88"/>
      <c r="AY1124" s="88"/>
      <c r="AZ1124" s="88"/>
      <c r="BA1124" s="88"/>
      <c r="BB1124" s="88"/>
      <c r="BC1124" s="88"/>
      <c r="BD1124" s="88"/>
      <c r="BE1124" s="88"/>
      <c r="BF1124" s="88"/>
      <c r="BG1124" s="88"/>
    </row>
    <row r="1125" spans="1:59" x14ac:dyDescent="0.25">
      <c r="A1125" s="25">
        <v>455</v>
      </c>
      <c r="B1125" s="9" t="s">
        <v>1953</v>
      </c>
      <c r="C1125" s="9" t="s">
        <v>3252</v>
      </c>
      <c r="D1125" s="9" t="s">
        <v>2286</v>
      </c>
      <c r="E1125" s="9" t="s">
        <v>1967</v>
      </c>
      <c r="F1125" s="14" t="s">
        <v>2857</v>
      </c>
      <c r="G1125" s="9" t="s">
        <v>194</v>
      </c>
      <c r="H1125" s="9" t="s">
        <v>37</v>
      </c>
      <c r="I1125" s="9">
        <v>1</v>
      </c>
      <c r="J1125" s="9">
        <v>200</v>
      </c>
      <c r="K1125" s="9">
        <f t="shared" si="85"/>
        <v>1200</v>
      </c>
      <c r="L1125" s="9">
        <f t="shared" si="86"/>
        <v>1174</v>
      </c>
      <c r="M1125" s="48">
        <v>0.97833333333333339</v>
      </c>
      <c r="N1125" s="9">
        <v>80</v>
      </c>
      <c r="O1125" s="9">
        <v>120</v>
      </c>
      <c r="P1125" s="9">
        <v>160</v>
      </c>
      <c r="Q1125" s="9">
        <v>40</v>
      </c>
      <c r="R1125" s="9"/>
      <c r="S1125" s="9"/>
      <c r="T1125" s="9"/>
      <c r="U1125" s="55"/>
      <c r="V1125" s="131">
        <f t="shared" ref="V1125:V1140" si="88">(Y1125+Z1125+AA1125+AB1125+AC1125+AD1125)/(J1125*COUNTA(Y1125,Z1125,AA1125,AB1125,AC1125,AD1125))</f>
        <v>0.97833333333333339</v>
      </c>
      <c r="W1125" s="125">
        <v>0.97750000000000004</v>
      </c>
      <c r="X1125" s="14">
        <v>0.97170000000000001</v>
      </c>
      <c r="Y1125" s="9">
        <v>197</v>
      </c>
      <c r="Z1125" s="9">
        <v>191</v>
      </c>
      <c r="AA1125" s="9">
        <v>194</v>
      </c>
      <c r="AB1125" s="9">
        <v>198</v>
      </c>
      <c r="AC1125" s="9">
        <v>199</v>
      </c>
      <c r="AD1125" s="9">
        <v>195</v>
      </c>
      <c r="AE1125" s="9" t="s">
        <v>1969</v>
      </c>
      <c r="AF1125" s="26"/>
      <c r="AG1125" s="56">
        <v>28.245699999999999</v>
      </c>
      <c r="AH1125" s="9">
        <v>-82.74</v>
      </c>
      <c r="AI1125" s="88"/>
      <c r="AJ1125" s="88"/>
      <c r="AK1125" s="88"/>
      <c r="AL1125" s="88"/>
      <c r="AM1125" s="88"/>
      <c r="AN1125" s="88"/>
      <c r="AO1125" s="88"/>
      <c r="AP1125" s="88"/>
      <c r="AQ1125" s="88"/>
      <c r="AR1125" s="88"/>
      <c r="AS1125" s="88"/>
      <c r="AT1125" s="88"/>
      <c r="AU1125" s="88"/>
      <c r="AV1125" s="88"/>
      <c r="AW1125" s="88"/>
      <c r="AX1125" s="88"/>
      <c r="AY1125" s="88"/>
      <c r="AZ1125" s="88"/>
      <c r="BA1125" s="88"/>
      <c r="BB1125" s="88"/>
      <c r="BC1125" s="88"/>
      <c r="BD1125" s="88"/>
      <c r="BE1125" s="88"/>
      <c r="BF1125" s="88"/>
      <c r="BG1125" s="88"/>
    </row>
    <row r="1126" spans="1:59" x14ac:dyDescent="0.25">
      <c r="A1126" s="25">
        <v>654</v>
      </c>
      <c r="B1126" s="9" t="s">
        <v>1953</v>
      </c>
      <c r="C1126" s="9" t="s">
        <v>3252</v>
      </c>
      <c r="D1126" s="9" t="s">
        <v>2286</v>
      </c>
      <c r="E1126" s="9" t="s">
        <v>1970</v>
      </c>
      <c r="F1126" s="14" t="s">
        <v>2858</v>
      </c>
      <c r="G1126" s="9" t="s">
        <v>194</v>
      </c>
      <c r="H1126" s="9" t="s">
        <v>37</v>
      </c>
      <c r="I1126" s="9">
        <v>1</v>
      </c>
      <c r="J1126" s="9">
        <v>196</v>
      </c>
      <c r="K1126" s="9">
        <f t="shared" si="85"/>
        <v>1176</v>
      </c>
      <c r="L1126" s="9">
        <f t="shared" si="86"/>
        <v>1005</v>
      </c>
      <c r="M1126" s="48">
        <v>0.85459183673469385</v>
      </c>
      <c r="N1126" s="9">
        <v>9</v>
      </c>
      <c r="O1126" s="9">
        <v>187</v>
      </c>
      <c r="P1126" s="9">
        <v>196</v>
      </c>
      <c r="Q1126" s="9"/>
      <c r="R1126" s="9"/>
      <c r="S1126" s="9"/>
      <c r="T1126" s="9"/>
      <c r="U1126" s="55"/>
      <c r="V1126" s="131">
        <f t="shared" si="88"/>
        <v>0.85459183673469385</v>
      </c>
      <c r="W1126" s="125">
        <v>0.98209999999999997</v>
      </c>
      <c r="X1126" s="14">
        <v>0.92090000000000005</v>
      </c>
      <c r="Y1126" s="9">
        <v>160</v>
      </c>
      <c r="Z1126" s="9">
        <v>165</v>
      </c>
      <c r="AA1126" s="9">
        <v>165</v>
      </c>
      <c r="AB1126" s="9">
        <v>169</v>
      </c>
      <c r="AC1126" s="9">
        <v>172</v>
      </c>
      <c r="AD1126" s="9">
        <v>174</v>
      </c>
      <c r="AE1126" s="9" t="s">
        <v>1972</v>
      </c>
      <c r="AF1126" s="26"/>
      <c r="AG1126" s="56">
        <v>28.244555999999999</v>
      </c>
      <c r="AH1126" s="9">
        <v>-82.734769</v>
      </c>
      <c r="AI1126" s="88"/>
      <c r="AJ1126" s="88"/>
      <c r="AK1126" s="88"/>
      <c r="AL1126" s="88"/>
      <c r="AM1126" s="88"/>
      <c r="AN1126" s="88"/>
      <c r="AO1126" s="88"/>
      <c r="AP1126" s="88"/>
      <c r="AQ1126" s="88"/>
      <c r="AR1126" s="88"/>
      <c r="AS1126" s="88"/>
      <c r="AT1126" s="88"/>
      <c r="AU1126" s="88"/>
      <c r="AV1126" s="88"/>
      <c r="AW1126" s="88"/>
      <c r="AX1126" s="88"/>
      <c r="AY1126" s="88"/>
      <c r="AZ1126" s="88"/>
      <c r="BA1126" s="88"/>
      <c r="BB1126" s="88"/>
      <c r="BC1126" s="88"/>
      <c r="BD1126" s="88"/>
      <c r="BE1126" s="88"/>
      <c r="BF1126" s="88"/>
      <c r="BG1126" s="88"/>
    </row>
    <row r="1127" spans="1:59" x14ac:dyDescent="0.25">
      <c r="A1127" s="25">
        <v>2583</v>
      </c>
      <c r="B1127" s="9" t="s">
        <v>1953</v>
      </c>
      <c r="C1127" s="9" t="s">
        <v>3252</v>
      </c>
      <c r="D1127" s="9" t="s">
        <v>2286</v>
      </c>
      <c r="E1127" s="9" t="s">
        <v>1982</v>
      </c>
      <c r="F1127" s="14" t="s">
        <v>2645</v>
      </c>
      <c r="G1127" s="9" t="s">
        <v>194</v>
      </c>
      <c r="H1127" s="9" t="s">
        <v>37</v>
      </c>
      <c r="I1127" s="9">
        <v>1</v>
      </c>
      <c r="J1127" s="9">
        <v>95</v>
      </c>
      <c r="K1127" s="9">
        <f t="shared" si="85"/>
        <v>570</v>
      </c>
      <c r="L1127" s="9">
        <f t="shared" si="86"/>
        <v>560</v>
      </c>
      <c r="M1127" s="48">
        <v>0.98245614035087714</v>
      </c>
      <c r="N1127" s="9">
        <v>12</v>
      </c>
      <c r="O1127" s="9">
        <v>83</v>
      </c>
      <c r="P1127" s="9">
        <v>76</v>
      </c>
      <c r="Q1127" s="9">
        <v>19</v>
      </c>
      <c r="R1127" s="9"/>
      <c r="S1127" s="9"/>
      <c r="T1127" s="9">
        <v>4</v>
      </c>
      <c r="U1127" s="55"/>
      <c r="V1127" s="131">
        <f t="shared" si="88"/>
        <v>0.98245614035087714</v>
      </c>
      <c r="W1127" s="125">
        <v>0.94040000000000001</v>
      </c>
      <c r="X1127" s="14">
        <v>0.97019999999999995</v>
      </c>
      <c r="Y1127" s="9">
        <v>91</v>
      </c>
      <c r="Z1127" s="9">
        <v>93</v>
      </c>
      <c r="AA1127" s="9">
        <v>93</v>
      </c>
      <c r="AB1127" s="9">
        <v>93</v>
      </c>
      <c r="AC1127" s="9">
        <v>95</v>
      </c>
      <c r="AD1127" s="9">
        <v>95</v>
      </c>
      <c r="AE1127" s="9" t="s">
        <v>180</v>
      </c>
      <c r="AF1127" s="26"/>
      <c r="AG1127" s="56">
        <v>28.256443999999998</v>
      </c>
      <c r="AH1127" s="9">
        <v>-82.708083000000002</v>
      </c>
      <c r="AI1127" s="88"/>
      <c r="AJ1127" s="88"/>
      <c r="AK1127" s="88"/>
      <c r="AL1127" s="88"/>
      <c r="AM1127" s="88"/>
      <c r="AN1127" s="88"/>
      <c r="AO1127" s="88"/>
      <c r="AP1127" s="88"/>
      <c r="AQ1127" s="88"/>
      <c r="AR1127" s="88"/>
      <c r="AS1127" s="88"/>
      <c r="AT1127" s="88"/>
      <c r="AU1127" s="88"/>
      <c r="AV1127" s="88"/>
      <c r="AW1127" s="88"/>
      <c r="AX1127" s="88"/>
      <c r="AY1127" s="88"/>
      <c r="AZ1127" s="88"/>
      <c r="BA1127" s="88"/>
      <c r="BB1127" s="88"/>
      <c r="BC1127" s="88"/>
      <c r="BD1127" s="88"/>
      <c r="BE1127" s="88"/>
      <c r="BF1127" s="88"/>
      <c r="BG1127" s="88"/>
    </row>
    <row r="1128" spans="1:59" x14ac:dyDescent="0.25">
      <c r="A1128" s="25">
        <v>2471</v>
      </c>
      <c r="B1128" s="9" t="s">
        <v>1953</v>
      </c>
      <c r="C1128" s="9" t="s">
        <v>3253</v>
      </c>
      <c r="D1128" s="9" t="s">
        <v>2282</v>
      </c>
      <c r="E1128" s="9" t="s">
        <v>1955</v>
      </c>
      <c r="F1128" s="14" t="s">
        <v>3043</v>
      </c>
      <c r="G1128" s="9" t="s">
        <v>10</v>
      </c>
      <c r="H1128" s="9" t="s">
        <v>37</v>
      </c>
      <c r="I1128" s="9">
        <v>1</v>
      </c>
      <c r="J1128" s="9">
        <v>94</v>
      </c>
      <c r="K1128" s="9">
        <f t="shared" si="85"/>
        <v>564</v>
      </c>
      <c r="L1128" s="9">
        <f t="shared" si="86"/>
        <v>545</v>
      </c>
      <c r="M1128" s="48">
        <v>0.96631205673758869</v>
      </c>
      <c r="N1128" s="9">
        <v>0</v>
      </c>
      <c r="O1128" s="9">
        <v>94</v>
      </c>
      <c r="P1128" s="9"/>
      <c r="Q1128" s="9">
        <v>94</v>
      </c>
      <c r="R1128" s="9"/>
      <c r="S1128" s="9"/>
      <c r="T1128" s="9">
        <v>5</v>
      </c>
      <c r="U1128" s="55"/>
      <c r="V1128" s="131">
        <f t="shared" si="88"/>
        <v>0.96631205673758869</v>
      </c>
      <c r="W1128" s="125">
        <v>0.95920000000000005</v>
      </c>
      <c r="X1128" s="14">
        <v>0.95040000000000002</v>
      </c>
      <c r="Y1128" s="9">
        <v>89</v>
      </c>
      <c r="Z1128" s="9">
        <v>90</v>
      </c>
      <c r="AA1128" s="9">
        <v>91</v>
      </c>
      <c r="AB1128" s="9">
        <v>93</v>
      </c>
      <c r="AC1128" s="9">
        <v>91</v>
      </c>
      <c r="AD1128" s="9">
        <v>91</v>
      </c>
      <c r="AE1128" s="9" t="s">
        <v>43</v>
      </c>
      <c r="AF1128" s="26"/>
      <c r="AG1128" s="56">
        <v>28.344999999999999</v>
      </c>
      <c r="AH1128" s="9">
        <v>-82.202200000000005</v>
      </c>
      <c r="AI1128" s="88"/>
      <c r="AJ1128" s="88"/>
      <c r="AK1128" s="88"/>
      <c r="AL1128" s="88"/>
      <c r="AM1128" s="88"/>
      <c r="AN1128" s="88"/>
      <c r="AO1128" s="88"/>
      <c r="AP1128" s="88"/>
      <c r="AQ1128" s="88"/>
      <c r="AR1128" s="88"/>
      <c r="AS1128" s="88"/>
      <c r="AT1128" s="88"/>
      <c r="AU1128" s="88"/>
      <c r="AV1128" s="88"/>
      <c r="AW1128" s="88"/>
      <c r="AX1128" s="88"/>
      <c r="AY1128" s="88"/>
      <c r="AZ1128" s="88"/>
      <c r="BA1128" s="88"/>
      <c r="BB1128" s="88"/>
      <c r="BC1128" s="88"/>
      <c r="BD1128" s="88"/>
      <c r="BE1128" s="88"/>
      <c r="BF1128" s="88"/>
      <c r="BG1128" s="88"/>
    </row>
    <row r="1129" spans="1:59" x14ac:dyDescent="0.25">
      <c r="A1129" s="25">
        <v>201</v>
      </c>
      <c r="B1129" s="9" t="s">
        <v>1953</v>
      </c>
      <c r="C1129" s="9" t="s">
        <v>3253</v>
      </c>
      <c r="D1129" s="9" t="s">
        <v>2282</v>
      </c>
      <c r="E1129" s="9" t="s">
        <v>1957</v>
      </c>
      <c r="F1129" s="14" t="s">
        <v>2656</v>
      </c>
      <c r="G1129" s="9" t="s">
        <v>10</v>
      </c>
      <c r="H1129" s="9" t="s">
        <v>37</v>
      </c>
      <c r="I1129" s="9">
        <v>1</v>
      </c>
      <c r="J1129" s="9">
        <v>16</v>
      </c>
      <c r="K1129" s="9">
        <f t="shared" si="85"/>
        <v>96</v>
      </c>
      <c r="L1129" s="9">
        <f t="shared" si="86"/>
        <v>96</v>
      </c>
      <c r="M1129" s="48">
        <v>1</v>
      </c>
      <c r="N1129" s="9">
        <v>0</v>
      </c>
      <c r="O1129" s="9">
        <v>16</v>
      </c>
      <c r="P1129" s="9"/>
      <c r="Q1129" s="9">
        <v>16</v>
      </c>
      <c r="R1129" s="9"/>
      <c r="S1129" s="9"/>
      <c r="T1129" s="9"/>
      <c r="U1129" s="55"/>
      <c r="V1129" s="131">
        <f t="shared" si="88"/>
        <v>1</v>
      </c>
      <c r="W1129" s="125">
        <v>0.95830000000000004</v>
      </c>
      <c r="X1129" s="14">
        <v>0.95830000000000004</v>
      </c>
      <c r="Y1129" s="9">
        <v>16</v>
      </c>
      <c r="Z1129" s="9">
        <v>16</v>
      </c>
      <c r="AA1129" s="9">
        <v>16</v>
      </c>
      <c r="AB1129" s="9">
        <v>16</v>
      </c>
      <c r="AC1129" s="9">
        <v>16</v>
      </c>
      <c r="AD1129" s="9">
        <v>16</v>
      </c>
      <c r="AE1129" s="9" t="s">
        <v>802</v>
      </c>
      <c r="AF1129" s="26">
        <v>15</v>
      </c>
      <c r="AG1129" s="56">
        <v>28.37003</v>
      </c>
      <c r="AH1129" s="9">
        <v>-82.199856999999994</v>
      </c>
      <c r="AI1129" s="88"/>
      <c r="AJ1129" s="88"/>
      <c r="AK1129" s="88"/>
      <c r="AL1129" s="88"/>
      <c r="AM1129" s="88"/>
      <c r="AN1129" s="88"/>
      <c r="AO1129" s="88"/>
      <c r="AP1129" s="88"/>
      <c r="AQ1129" s="88"/>
      <c r="AR1129" s="88"/>
      <c r="AS1129" s="88"/>
      <c r="AT1129" s="88"/>
      <c r="AU1129" s="88"/>
      <c r="AV1129" s="88"/>
      <c r="AW1129" s="88"/>
      <c r="AX1129" s="88"/>
      <c r="AY1129" s="88"/>
      <c r="AZ1129" s="88"/>
      <c r="BA1129" s="88"/>
      <c r="BB1129" s="88"/>
      <c r="BC1129" s="88"/>
      <c r="BD1129" s="88"/>
      <c r="BE1129" s="88"/>
      <c r="BF1129" s="88"/>
      <c r="BG1129" s="88"/>
    </row>
    <row r="1130" spans="1:59" x14ac:dyDescent="0.25">
      <c r="A1130" s="25">
        <v>2212</v>
      </c>
      <c r="B1130" s="9" t="s">
        <v>1953</v>
      </c>
      <c r="C1130" s="9" t="s">
        <v>3253</v>
      </c>
      <c r="D1130" s="9" t="s">
        <v>2282</v>
      </c>
      <c r="E1130" s="9" t="s">
        <v>1958</v>
      </c>
      <c r="F1130" s="14" t="s">
        <v>3046</v>
      </c>
      <c r="G1130" s="9" t="s">
        <v>10</v>
      </c>
      <c r="H1130" s="9" t="s">
        <v>37</v>
      </c>
      <c r="I1130" s="9">
        <v>1</v>
      </c>
      <c r="J1130" s="9">
        <v>120</v>
      </c>
      <c r="K1130" s="9">
        <f t="shared" si="85"/>
        <v>720</v>
      </c>
      <c r="L1130" s="9">
        <f t="shared" si="86"/>
        <v>716</v>
      </c>
      <c r="M1130" s="48">
        <v>0.99444444444444446</v>
      </c>
      <c r="N1130" s="9">
        <v>0</v>
      </c>
      <c r="O1130" s="9">
        <v>120</v>
      </c>
      <c r="P1130" s="9"/>
      <c r="Q1130" s="9">
        <v>120</v>
      </c>
      <c r="R1130" s="9"/>
      <c r="S1130" s="9"/>
      <c r="T1130" s="9">
        <v>6</v>
      </c>
      <c r="U1130" s="55"/>
      <c r="V1130" s="131">
        <f t="shared" si="88"/>
        <v>0.99444444444444446</v>
      </c>
      <c r="W1130" s="125">
        <v>0.99860000000000004</v>
      </c>
      <c r="X1130" s="14">
        <v>0.99860000000000004</v>
      </c>
      <c r="Y1130" s="9">
        <v>120</v>
      </c>
      <c r="Z1130" s="9">
        <v>120</v>
      </c>
      <c r="AA1130" s="9">
        <v>119</v>
      </c>
      <c r="AB1130" s="9">
        <v>119</v>
      </c>
      <c r="AC1130" s="9">
        <v>119</v>
      </c>
      <c r="AD1130" s="9">
        <v>119</v>
      </c>
      <c r="AE1130" s="9" t="s">
        <v>104</v>
      </c>
      <c r="AF1130" s="26"/>
      <c r="AG1130" s="56">
        <v>28.258085000000001</v>
      </c>
      <c r="AH1130" s="9">
        <v>-82.192303999999993</v>
      </c>
      <c r="AI1130" s="88"/>
      <c r="AJ1130" s="88"/>
      <c r="AK1130" s="88"/>
      <c r="AL1130" s="88"/>
      <c r="AM1130" s="88"/>
      <c r="AN1130" s="88"/>
      <c r="AO1130" s="88"/>
      <c r="AP1130" s="88"/>
      <c r="AQ1130" s="88"/>
      <c r="AR1130" s="88"/>
      <c r="AS1130" s="88"/>
      <c r="AT1130" s="88"/>
      <c r="AU1130" s="88"/>
      <c r="AV1130" s="88"/>
      <c r="AW1130" s="88"/>
      <c r="AX1130" s="88"/>
      <c r="AY1130" s="88"/>
      <c r="AZ1130" s="88"/>
      <c r="BA1130" s="88"/>
      <c r="BB1130" s="88"/>
      <c r="BC1130" s="88"/>
      <c r="BD1130" s="88"/>
      <c r="BE1130" s="88"/>
      <c r="BF1130" s="88"/>
      <c r="BG1130" s="88"/>
    </row>
    <row r="1131" spans="1:59" x14ac:dyDescent="0.25">
      <c r="A1131" s="25">
        <v>2666</v>
      </c>
      <c r="B1131" s="9" t="s">
        <v>1953</v>
      </c>
      <c r="C1131" s="9" t="s">
        <v>3253</v>
      </c>
      <c r="D1131" s="9" t="s">
        <v>2282</v>
      </c>
      <c r="E1131" s="9" t="s">
        <v>1960</v>
      </c>
      <c r="F1131" s="14" t="s">
        <v>3042</v>
      </c>
      <c r="G1131" s="9" t="s">
        <v>10</v>
      </c>
      <c r="H1131" s="9" t="s">
        <v>37</v>
      </c>
      <c r="I1131" s="9">
        <v>1</v>
      </c>
      <c r="J1131" s="9">
        <v>69</v>
      </c>
      <c r="K1131" s="9">
        <f t="shared" si="85"/>
        <v>414</v>
      </c>
      <c r="L1131" s="9">
        <f t="shared" si="86"/>
        <v>413</v>
      </c>
      <c r="M1131" s="48">
        <v>0.99758454106280192</v>
      </c>
      <c r="N1131" s="9">
        <v>0</v>
      </c>
      <c r="O1131" s="9">
        <v>69</v>
      </c>
      <c r="P1131" s="9"/>
      <c r="Q1131" s="9">
        <v>69</v>
      </c>
      <c r="R1131" s="9"/>
      <c r="S1131" s="9"/>
      <c r="T1131" s="9"/>
      <c r="U1131" s="55"/>
      <c r="V1131" s="131">
        <f t="shared" si="88"/>
        <v>0.99758454106280192</v>
      </c>
      <c r="W1131" s="125"/>
      <c r="X1131" s="14"/>
      <c r="Y1131" s="9">
        <v>69</v>
      </c>
      <c r="Z1131" s="9">
        <v>69</v>
      </c>
      <c r="AA1131" s="9">
        <v>69</v>
      </c>
      <c r="AB1131" s="9">
        <v>69</v>
      </c>
      <c r="AC1131" s="9">
        <v>68</v>
      </c>
      <c r="AD1131" s="9">
        <v>69</v>
      </c>
      <c r="AE1131" s="9" t="s">
        <v>1596</v>
      </c>
      <c r="AF1131" s="26"/>
      <c r="AG1131" s="56">
        <v>28.386133999999998</v>
      </c>
      <c r="AH1131" s="9">
        <v>-82.195694000000003</v>
      </c>
      <c r="AI1131" s="88"/>
      <c r="AJ1131" s="88"/>
      <c r="AK1131" s="88"/>
      <c r="AL1131" s="88"/>
      <c r="AM1131" s="88"/>
      <c r="AN1131" s="88"/>
      <c r="AO1131" s="88"/>
      <c r="AP1131" s="88"/>
      <c r="AQ1131" s="88"/>
      <c r="AR1131" s="88"/>
      <c r="AS1131" s="88"/>
      <c r="AT1131" s="88"/>
      <c r="AU1131" s="88"/>
      <c r="AV1131" s="88"/>
      <c r="AW1131" s="88"/>
      <c r="AX1131" s="88"/>
      <c r="AY1131" s="88"/>
      <c r="AZ1131" s="88"/>
      <c r="BA1131" s="88"/>
      <c r="BB1131" s="88"/>
      <c r="BC1131" s="88"/>
      <c r="BD1131" s="88"/>
      <c r="BE1131" s="88"/>
      <c r="BF1131" s="88"/>
      <c r="BG1131" s="88"/>
    </row>
    <row r="1132" spans="1:59" x14ac:dyDescent="0.25">
      <c r="A1132" s="25">
        <v>1984</v>
      </c>
      <c r="B1132" s="9" t="s">
        <v>1953</v>
      </c>
      <c r="C1132" s="9" t="s">
        <v>3253</v>
      </c>
      <c r="D1132" s="9" t="s">
        <v>2282</v>
      </c>
      <c r="E1132" s="9" t="s">
        <v>1962</v>
      </c>
      <c r="F1132" s="14" t="s">
        <v>2968</v>
      </c>
      <c r="G1132" s="9" t="s">
        <v>10</v>
      </c>
      <c r="H1132" s="9" t="s">
        <v>37</v>
      </c>
      <c r="I1132" s="9">
        <v>1</v>
      </c>
      <c r="J1132" s="9">
        <v>168</v>
      </c>
      <c r="K1132" s="9">
        <f t="shared" si="85"/>
        <v>1008</v>
      </c>
      <c r="L1132" s="9">
        <f t="shared" si="86"/>
        <v>995</v>
      </c>
      <c r="M1132" s="48">
        <v>0.98710317460317465</v>
      </c>
      <c r="N1132" s="9">
        <v>0</v>
      </c>
      <c r="O1132" s="9">
        <v>168</v>
      </c>
      <c r="P1132" s="9"/>
      <c r="Q1132" s="9">
        <v>168</v>
      </c>
      <c r="R1132" s="9"/>
      <c r="S1132" s="9"/>
      <c r="T1132" s="9"/>
      <c r="U1132" s="55"/>
      <c r="V1132" s="131">
        <f t="shared" si="88"/>
        <v>0.98710317460317465</v>
      </c>
      <c r="W1132" s="125">
        <v>0.97419999999999995</v>
      </c>
      <c r="X1132" s="14">
        <v>0.98709999999999998</v>
      </c>
      <c r="Y1132" s="9">
        <v>165</v>
      </c>
      <c r="Z1132" s="9">
        <v>166</v>
      </c>
      <c r="AA1132" s="9">
        <v>165</v>
      </c>
      <c r="AB1132" s="9">
        <v>166</v>
      </c>
      <c r="AC1132" s="9">
        <v>167</v>
      </c>
      <c r="AD1132" s="9">
        <v>166</v>
      </c>
      <c r="AE1132" s="9" t="s">
        <v>104</v>
      </c>
      <c r="AF1132" s="26"/>
      <c r="AG1132" s="56">
        <v>28.331</v>
      </c>
      <c r="AH1132" s="9">
        <v>-82.679900000000004</v>
      </c>
      <c r="AI1132" s="88"/>
      <c r="AJ1132" s="88"/>
      <c r="AK1132" s="88"/>
      <c r="AL1132" s="88"/>
      <c r="AM1132" s="88"/>
      <c r="AN1132" s="88"/>
      <c r="AO1132" s="88"/>
      <c r="AP1132" s="88"/>
      <c r="AQ1132" s="88"/>
      <c r="AR1132" s="88"/>
      <c r="AS1132" s="88"/>
      <c r="AT1132" s="88"/>
      <c r="AU1132" s="88"/>
      <c r="AV1132" s="88"/>
      <c r="AW1132" s="88"/>
      <c r="AX1132" s="88"/>
      <c r="AY1132" s="88"/>
      <c r="AZ1132" s="88"/>
      <c r="BA1132" s="88"/>
      <c r="BB1132" s="88"/>
      <c r="BC1132" s="88"/>
      <c r="BD1132" s="88"/>
      <c r="BE1132" s="88"/>
      <c r="BF1132" s="88"/>
      <c r="BG1132" s="88"/>
    </row>
    <row r="1133" spans="1:59" x14ac:dyDescent="0.25">
      <c r="A1133" s="25">
        <v>392</v>
      </c>
      <c r="B1133" s="9" t="s">
        <v>1953</v>
      </c>
      <c r="C1133" s="9" t="s">
        <v>3253</v>
      </c>
      <c r="D1133" s="9" t="s">
        <v>2282</v>
      </c>
      <c r="E1133" s="9" t="s">
        <v>1964</v>
      </c>
      <c r="F1133" s="14" t="s">
        <v>2661</v>
      </c>
      <c r="G1133" s="9" t="s">
        <v>10</v>
      </c>
      <c r="H1133" s="9" t="s">
        <v>37</v>
      </c>
      <c r="I1133" s="9">
        <v>1</v>
      </c>
      <c r="J1133" s="9">
        <v>61</v>
      </c>
      <c r="K1133" s="9">
        <f t="shared" si="85"/>
        <v>366</v>
      </c>
      <c r="L1133" s="9">
        <f t="shared" si="86"/>
        <v>222</v>
      </c>
      <c r="M1133" s="48">
        <v>0.60655737704918034</v>
      </c>
      <c r="N1133" s="9">
        <v>0</v>
      </c>
      <c r="O1133" s="9">
        <v>61</v>
      </c>
      <c r="P1133" s="9"/>
      <c r="Q1133" s="9">
        <v>61</v>
      </c>
      <c r="R1133" s="9"/>
      <c r="S1133" s="9"/>
      <c r="T1133" s="9"/>
      <c r="U1133" s="55"/>
      <c r="V1133" s="131">
        <f t="shared" si="88"/>
        <v>0.60655737704918034</v>
      </c>
      <c r="W1133" s="125">
        <v>0.54920000000000002</v>
      </c>
      <c r="X1133" s="14">
        <v>0.54920000000000002</v>
      </c>
      <c r="Y1133" s="9">
        <v>38</v>
      </c>
      <c r="Z1133" s="9">
        <v>37</v>
      </c>
      <c r="AA1133" s="9">
        <v>37</v>
      </c>
      <c r="AB1133" s="9">
        <v>37</v>
      </c>
      <c r="AC1133" s="9">
        <v>37</v>
      </c>
      <c r="AD1133" s="9">
        <v>36</v>
      </c>
      <c r="AE1133" s="9" t="s">
        <v>1214</v>
      </c>
      <c r="AF1133" s="26"/>
      <c r="AG1133" s="56">
        <v>28.3706</v>
      </c>
      <c r="AH1133" s="9">
        <v>-82.671300000000002</v>
      </c>
      <c r="AI1133" s="88"/>
      <c r="AJ1133" s="88"/>
      <c r="AK1133" s="88"/>
      <c r="AL1133" s="88"/>
      <c r="AM1133" s="88"/>
      <c r="AN1133" s="88"/>
      <c r="AO1133" s="88"/>
      <c r="AP1133" s="88"/>
      <c r="AQ1133" s="88"/>
      <c r="AR1133" s="88"/>
      <c r="AS1133" s="88"/>
      <c r="AT1133" s="88"/>
      <c r="AU1133" s="88"/>
      <c r="AV1133" s="88"/>
      <c r="AW1133" s="88"/>
      <c r="AX1133" s="88"/>
      <c r="AY1133" s="88"/>
      <c r="AZ1133" s="88"/>
      <c r="BA1133" s="88"/>
      <c r="BB1133" s="88"/>
      <c r="BC1133" s="88"/>
      <c r="BD1133" s="88"/>
      <c r="BE1133" s="88"/>
      <c r="BF1133" s="88"/>
      <c r="BG1133" s="88"/>
    </row>
    <row r="1134" spans="1:59" x14ac:dyDescent="0.25">
      <c r="A1134" s="25">
        <v>1135</v>
      </c>
      <c r="B1134" s="9" t="s">
        <v>1953</v>
      </c>
      <c r="C1134" s="9" t="s">
        <v>3253</v>
      </c>
      <c r="D1134" s="9" t="s">
        <v>2282</v>
      </c>
      <c r="E1134" s="9" t="s">
        <v>1974</v>
      </c>
      <c r="F1134" s="14" t="s">
        <v>2659</v>
      </c>
      <c r="G1134" s="9" t="s">
        <v>10</v>
      </c>
      <c r="H1134" s="9" t="s">
        <v>37</v>
      </c>
      <c r="I1134" s="9">
        <v>1</v>
      </c>
      <c r="J1134" s="9">
        <v>20</v>
      </c>
      <c r="K1134" s="9">
        <f t="shared" si="85"/>
        <v>120</v>
      </c>
      <c r="L1134" s="9">
        <f t="shared" si="86"/>
        <v>116</v>
      </c>
      <c r="M1134" s="48">
        <v>0.96666666666666667</v>
      </c>
      <c r="N1134" s="9">
        <v>0</v>
      </c>
      <c r="O1134" s="9">
        <v>20</v>
      </c>
      <c r="P1134" s="9"/>
      <c r="Q1134" s="9">
        <v>20</v>
      </c>
      <c r="R1134" s="9"/>
      <c r="S1134" s="9"/>
      <c r="T1134" s="9"/>
      <c r="U1134" s="55"/>
      <c r="V1134" s="131">
        <f t="shared" si="88"/>
        <v>0.96666666666666667</v>
      </c>
      <c r="W1134" s="125">
        <v>0.97499999999999998</v>
      </c>
      <c r="X1134" s="14">
        <v>0.94169999999999998</v>
      </c>
      <c r="Y1134" s="9">
        <v>18</v>
      </c>
      <c r="Z1134" s="9">
        <v>19</v>
      </c>
      <c r="AA1134" s="9">
        <v>19</v>
      </c>
      <c r="AB1134" s="9">
        <v>20</v>
      </c>
      <c r="AC1134" s="9">
        <v>20</v>
      </c>
      <c r="AD1134" s="9">
        <v>20</v>
      </c>
      <c r="AE1134" s="9" t="s">
        <v>1975</v>
      </c>
      <c r="AF1134" s="26">
        <v>20</v>
      </c>
      <c r="AG1134" s="56">
        <v>28.3751</v>
      </c>
      <c r="AH1134" s="9">
        <v>-82.217100000000002</v>
      </c>
      <c r="AI1134" s="88"/>
      <c r="AJ1134" s="88"/>
      <c r="AK1134" s="88"/>
      <c r="AL1134" s="88"/>
      <c r="AM1134" s="88"/>
      <c r="AN1134" s="88"/>
      <c r="AO1134" s="88"/>
      <c r="AP1134" s="88"/>
      <c r="AQ1134" s="88"/>
      <c r="AR1134" s="88"/>
      <c r="AS1134" s="88"/>
      <c r="AT1134" s="88"/>
      <c r="AU1134" s="88"/>
      <c r="AV1134" s="88"/>
      <c r="AW1134" s="88"/>
      <c r="AX1134" s="88"/>
      <c r="AY1134" s="88"/>
      <c r="AZ1134" s="88"/>
      <c r="BA1134" s="88"/>
      <c r="BB1134" s="88"/>
      <c r="BC1134" s="88"/>
      <c r="BD1134" s="88"/>
      <c r="BE1134" s="88"/>
      <c r="BF1134" s="88"/>
      <c r="BG1134" s="88"/>
    </row>
    <row r="1135" spans="1:59" x14ac:dyDescent="0.25">
      <c r="A1135" s="25">
        <v>617</v>
      </c>
      <c r="B1135" s="9" t="s">
        <v>1953</v>
      </c>
      <c r="C1135" s="9" t="s">
        <v>3253</v>
      </c>
      <c r="D1135" s="9" t="s">
        <v>2282</v>
      </c>
      <c r="E1135" s="9" t="s">
        <v>1979</v>
      </c>
      <c r="F1135" s="14" t="s">
        <v>2838</v>
      </c>
      <c r="G1135" s="9" t="s">
        <v>10</v>
      </c>
      <c r="H1135" s="9" t="s">
        <v>37</v>
      </c>
      <c r="I1135" s="9">
        <v>1</v>
      </c>
      <c r="J1135" s="9">
        <v>200</v>
      </c>
      <c r="K1135" s="9">
        <f t="shared" si="85"/>
        <v>1200</v>
      </c>
      <c r="L1135" s="9">
        <f t="shared" si="86"/>
        <v>1196</v>
      </c>
      <c r="M1135" s="48">
        <v>0.9966666666666667</v>
      </c>
      <c r="N1135" s="9">
        <v>0</v>
      </c>
      <c r="O1135" s="9">
        <v>200</v>
      </c>
      <c r="P1135" s="9"/>
      <c r="Q1135" s="9">
        <v>200</v>
      </c>
      <c r="R1135" s="9"/>
      <c r="S1135" s="9"/>
      <c r="T1135" s="9"/>
      <c r="U1135" s="55"/>
      <c r="V1135" s="131">
        <f t="shared" si="88"/>
        <v>0.9966666666666667</v>
      </c>
      <c r="W1135" s="125">
        <v>0.98329999999999995</v>
      </c>
      <c r="X1135" s="14">
        <v>0.98580000000000001</v>
      </c>
      <c r="Y1135" s="9">
        <v>200</v>
      </c>
      <c r="Z1135" s="9">
        <v>200</v>
      </c>
      <c r="AA1135" s="9">
        <v>200</v>
      </c>
      <c r="AB1135" s="9">
        <v>200</v>
      </c>
      <c r="AC1135" s="9">
        <v>198</v>
      </c>
      <c r="AD1135" s="9">
        <v>198</v>
      </c>
      <c r="AE1135" s="9" t="s">
        <v>958</v>
      </c>
      <c r="AF1135" s="26"/>
      <c r="AG1135" s="56">
        <v>28.248100000000001</v>
      </c>
      <c r="AH1135" s="9">
        <v>-82.349900000000005</v>
      </c>
      <c r="AI1135" s="88"/>
      <c r="AJ1135" s="88"/>
      <c r="AK1135" s="88"/>
      <c r="AL1135" s="88"/>
      <c r="AM1135" s="88"/>
      <c r="AN1135" s="88"/>
      <c r="AO1135" s="88"/>
      <c r="AP1135" s="88"/>
      <c r="AQ1135" s="88"/>
      <c r="AR1135" s="88"/>
      <c r="AS1135" s="88"/>
      <c r="AT1135" s="88"/>
      <c r="AU1135" s="88"/>
      <c r="AV1135" s="88"/>
      <c r="AW1135" s="88"/>
      <c r="AX1135" s="88"/>
      <c r="AY1135" s="88"/>
      <c r="AZ1135" s="88"/>
      <c r="BA1135" s="88"/>
      <c r="BB1135" s="88"/>
      <c r="BC1135" s="88"/>
      <c r="BD1135" s="88"/>
      <c r="BE1135" s="88"/>
      <c r="BF1135" s="88"/>
      <c r="BG1135" s="88"/>
    </row>
    <row r="1136" spans="1:59" x14ac:dyDescent="0.25">
      <c r="A1136" s="25">
        <v>610</v>
      </c>
      <c r="B1136" s="9" t="s">
        <v>1953</v>
      </c>
      <c r="C1136" s="9" t="s">
        <v>3253</v>
      </c>
      <c r="D1136" s="9" t="s">
        <v>2282</v>
      </c>
      <c r="E1136" s="9" t="s">
        <v>1980</v>
      </c>
      <c r="F1136" s="14" t="s">
        <v>2859</v>
      </c>
      <c r="G1136" s="9" t="s">
        <v>10</v>
      </c>
      <c r="H1136" s="9" t="s">
        <v>37</v>
      </c>
      <c r="I1136" s="9">
        <v>1</v>
      </c>
      <c r="J1136" s="9">
        <v>200</v>
      </c>
      <c r="K1136" s="9">
        <f t="shared" si="85"/>
        <v>1200</v>
      </c>
      <c r="L1136" s="9">
        <f t="shared" si="86"/>
        <v>1062</v>
      </c>
      <c r="M1136" s="48">
        <v>0.88500000000000001</v>
      </c>
      <c r="N1136" s="9">
        <v>0</v>
      </c>
      <c r="O1136" s="9">
        <v>200</v>
      </c>
      <c r="P1136" s="9"/>
      <c r="Q1136" s="9">
        <v>200</v>
      </c>
      <c r="R1136" s="9"/>
      <c r="S1136" s="9"/>
      <c r="T1136" s="9"/>
      <c r="U1136" s="55"/>
      <c r="V1136" s="131">
        <f t="shared" si="88"/>
        <v>0.88500000000000001</v>
      </c>
      <c r="W1136" s="125">
        <v>0.67079999999999995</v>
      </c>
      <c r="X1136" s="14">
        <v>0.81420000000000003</v>
      </c>
      <c r="Y1136" s="9">
        <v>189</v>
      </c>
      <c r="Z1136" s="9">
        <v>184</v>
      </c>
      <c r="AA1136" s="9">
        <v>174</v>
      </c>
      <c r="AB1136" s="9">
        <v>172</v>
      </c>
      <c r="AC1136" s="9">
        <v>166</v>
      </c>
      <c r="AD1136" s="9">
        <v>177</v>
      </c>
      <c r="AE1136" s="9" t="s">
        <v>120</v>
      </c>
      <c r="AF1136" s="26"/>
      <c r="AG1136" s="56">
        <v>28.288799999999998</v>
      </c>
      <c r="AH1136" s="9">
        <v>-82.679199999999994</v>
      </c>
      <c r="AI1136" s="88"/>
      <c r="AJ1136" s="88"/>
      <c r="AK1136" s="88"/>
      <c r="AL1136" s="88"/>
      <c r="AM1136" s="88"/>
      <c r="AN1136" s="88"/>
      <c r="AO1136" s="88"/>
      <c r="AP1136" s="88"/>
      <c r="AQ1136" s="88"/>
      <c r="AR1136" s="88"/>
      <c r="AS1136" s="88"/>
      <c r="AT1136" s="88"/>
      <c r="AU1136" s="88"/>
      <c r="AV1136" s="88"/>
      <c r="AW1136" s="88"/>
      <c r="AX1136" s="88"/>
      <c r="AY1136" s="88"/>
      <c r="AZ1136" s="88"/>
      <c r="BA1136" s="88"/>
      <c r="BB1136" s="88"/>
      <c r="BC1136" s="88"/>
      <c r="BD1136" s="88"/>
      <c r="BE1136" s="88"/>
      <c r="BF1136" s="88"/>
      <c r="BG1136" s="88"/>
    </row>
    <row r="1137" spans="1:59" x14ac:dyDescent="0.25">
      <c r="A1137" s="25">
        <v>947</v>
      </c>
      <c r="B1137" s="9" t="s">
        <v>1953</v>
      </c>
      <c r="C1137" s="9" t="s">
        <v>3253</v>
      </c>
      <c r="D1137" s="9" t="s">
        <v>2282</v>
      </c>
      <c r="E1137" s="9" t="s">
        <v>1986</v>
      </c>
      <c r="F1137" s="14" t="s">
        <v>2666</v>
      </c>
      <c r="G1137" s="9" t="s">
        <v>10</v>
      </c>
      <c r="H1137" s="9" t="s">
        <v>37</v>
      </c>
      <c r="I1137" s="9">
        <v>1</v>
      </c>
      <c r="J1137" s="9">
        <v>200</v>
      </c>
      <c r="K1137" s="9">
        <f t="shared" si="85"/>
        <v>1200</v>
      </c>
      <c r="L1137" s="9">
        <f t="shared" si="86"/>
        <v>1143</v>
      </c>
      <c r="M1137" s="48">
        <v>0.95250000000000001</v>
      </c>
      <c r="N1137" s="9">
        <v>0</v>
      </c>
      <c r="O1137" s="9">
        <v>200</v>
      </c>
      <c r="P1137" s="9"/>
      <c r="Q1137" s="9">
        <v>200</v>
      </c>
      <c r="R1137" s="9"/>
      <c r="S1137" s="9"/>
      <c r="T1137" s="9"/>
      <c r="U1137" s="55"/>
      <c r="V1137" s="131">
        <f t="shared" si="88"/>
        <v>0.95250000000000001</v>
      </c>
      <c r="W1137" s="125">
        <v>0.97250000000000003</v>
      </c>
      <c r="X1137" s="14">
        <v>0.94499999999999995</v>
      </c>
      <c r="Y1137" s="9">
        <v>187</v>
      </c>
      <c r="Z1137" s="9">
        <v>190</v>
      </c>
      <c r="AA1137" s="9">
        <v>191</v>
      </c>
      <c r="AB1137" s="9">
        <v>195</v>
      </c>
      <c r="AC1137" s="9">
        <v>191</v>
      </c>
      <c r="AD1137" s="9">
        <v>189</v>
      </c>
      <c r="AE1137" s="9" t="s">
        <v>550</v>
      </c>
      <c r="AF1137" s="26"/>
      <c r="AG1137" s="56">
        <v>28.1768</v>
      </c>
      <c r="AH1137" s="9">
        <v>-82.746300000000005</v>
      </c>
      <c r="AI1137" s="88"/>
      <c r="AJ1137" s="88"/>
      <c r="AK1137" s="88"/>
      <c r="AL1137" s="88"/>
      <c r="AM1137" s="88"/>
      <c r="AN1137" s="88"/>
      <c r="AO1137" s="88"/>
      <c r="AP1137" s="88"/>
      <c r="AQ1137" s="88"/>
      <c r="AR1137" s="88"/>
      <c r="AS1137" s="88"/>
      <c r="AT1137" s="88"/>
      <c r="AU1137" s="88"/>
      <c r="AV1137" s="88"/>
      <c r="AW1137" s="88"/>
      <c r="AX1137" s="88"/>
      <c r="AY1137" s="88"/>
      <c r="AZ1137" s="88"/>
      <c r="BA1137" s="88"/>
      <c r="BB1137" s="88"/>
      <c r="BC1137" s="88"/>
      <c r="BD1137" s="88"/>
      <c r="BE1137" s="88"/>
      <c r="BF1137" s="88"/>
      <c r="BG1137" s="88"/>
    </row>
    <row r="1138" spans="1:59" x14ac:dyDescent="0.25">
      <c r="A1138" s="25">
        <v>2919</v>
      </c>
      <c r="B1138" s="9" t="s">
        <v>1953</v>
      </c>
      <c r="C1138" s="9" t="s">
        <v>3255</v>
      </c>
      <c r="D1138" s="9" t="s">
        <v>2640</v>
      </c>
      <c r="E1138" s="9" t="s">
        <v>1976</v>
      </c>
      <c r="F1138" s="14" t="s">
        <v>2701</v>
      </c>
      <c r="G1138" s="9" t="s">
        <v>10</v>
      </c>
      <c r="H1138" s="9" t="s">
        <v>184</v>
      </c>
      <c r="I1138" s="9">
        <v>1</v>
      </c>
      <c r="J1138" s="9">
        <v>28</v>
      </c>
      <c r="K1138" s="9">
        <f t="shared" si="85"/>
        <v>56</v>
      </c>
      <c r="L1138" s="9">
        <f t="shared" si="86"/>
        <v>50</v>
      </c>
      <c r="M1138" s="48">
        <v>0.8928571428571429</v>
      </c>
      <c r="N1138" s="9"/>
      <c r="O1138" s="9">
        <v>28</v>
      </c>
      <c r="P1138" s="9"/>
      <c r="Q1138" s="9">
        <v>28</v>
      </c>
      <c r="R1138" s="9"/>
      <c r="S1138" s="9"/>
      <c r="T1138" s="9"/>
      <c r="U1138" s="55"/>
      <c r="V1138" s="131">
        <f t="shared" si="88"/>
        <v>0.8928571428571429</v>
      </c>
      <c r="W1138" s="125"/>
      <c r="X1138" s="14"/>
      <c r="Y1138" s="9">
        <v>24</v>
      </c>
      <c r="Z1138" s="9">
        <v>26</v>
      </c>
      <c r="AA1138" s="9"/>
      <c r="AB1138" s="9"/>
      <c r="AC1138" s="9"/>
      <c r="AD1138" s="9"/>
      <c r="AE1138" s="9"/>
      <c r="AF1138" s="26"/>
      <c r="AG1138" s="56"/>
      <c r="AH1138" s="9"/>
      <c r="AI1138" s="88"/>
      <c r="AJ1138" s="88"/>
      <c r="AK1138" s="88"/>
      <c r="AL1138" s="88"/>
      <c r="AM1138" s="88"/>
      <c r="AN1138" s="88"/>
      <c r="AO1138" s="88"/>
      <c r="AP1138" s="88"/>
      <c r="AQ1138" s="88"/>
      <c r="AR1138" s="88"/>
      <c r="AS1138" s="88"/>
      <c r="AT1138" s="88"/>
      <c r="AU1138" s="88"/>
      <c r="AV1138" s="88"/>
      <c r="AW1138" s="88"/>
      <c r="AX1138" s="88"/>
      <c r="AY1138" s="88"/>
      <c r="AZ1138" s="88"/>
      <c r="BA1138" s="88"/>
      <c r="BB1138" s="88"/>
      <c r="BC1138" s="88"/>
      <c r="BD1138" s="88"/>
      <c r="BE1138" s="88"/>
      <c r="BF1138" s="88"/>
      <c r="BG1138" s="88"/>
    </row>
    <row r="1139" spans="1:59" x14ac:dyDescent="0.25">
      <c r="A1139" s="25">
        <v>2723</v>
      </c>
      <c r="B1139" s="9" t="s">
        <v>1953</v>
      </c>
      <c r="C1139" s="9" t="s">
        <v>3255</v>
      </c>
      <c r="D1139" s="9" t="s">
        <v>2640</v>
      </c>
      <c r="E1139" s="9" t="s">
        <v>1983</v>
      </c>
      <c r="F1139" s="14" t="s">
        <v>2643</v>
      </c>
      <c r="G1139" s="9" t="s">
        <v>10</v>
      </c>
      <c r="H1139" s="9" t="s">
        <v>184</v>
      </c>
      <c r="I1139" s="9">
        <v>1</v>
      </c>
      <c r="J1139" s="9">
        <v>96</v>
      </c>
      <c r="K1139" s="9">
        <f t="shared" si="85"/>
        <v>288</v>
      </c>
      <c r="L1139" s="9">
        <f t="shared" si="86"/>
        <v>163</v>
      </c>
      <c r="M1139" s="48">
        <v>0.56597222222222221</v>
      </c>
      <c r="N1139" s="9">
        <v>0</v>
      </c>
      <c r="O1139" s="9">
        <v>96</v>
      </c>
      <c r="P1139" s="9"/>
      <c r="Q1139" s="9">
        <v>96</v>
      </c>
      <c r="R1139" s="9"/>
      <c r="S1139" s="9"/>
      <c r="T1139" s="9">
        <v>5</v>
      </c>
      <c r="U1139" s="55"/>
      <c r="V1139" s="131">
        <f t="shared" si="88"/>
        <v>0.56597222222222221</v>
      </c>
      <c r="W1139" s="125"/>
      <c r="X1139" s="14"/>
      <c r="Y1139" s="9">
        <v>73</v>
      </c>
      <c r="Z1139" s="9">
        <v>57</v>
      </c>
      <c r="AA1139" s="9">
        <v>33</v>
      </c>
      <c r="AB1139" s="9"/>
      <c r="AC1139" s="9"/>
      <c r="AD1139" s="9"/>
      <c r="AE1139" s="9" t="s">
        <v>223</v>
      </c>
      <c r="AF1139" s="26"/>
      <c r="AG1139" s="56">
        <v>28.254332999999999</v>
      </c>
      <c r="AH1139" s="9">
        <v>-82.193416999999997</v>
      </c>
      <c r="AI1139" s="88"/>
      <c r="AJ1139" s="88"/>
      <c r="AK1139" s="88"/>
      <c r="AL1139" s="88"/>
      <c r="AM1139" s="88"/>
      <c r="AN1139" s="88"/>
      <c r="AO1139" s="88"/>
      <c r="AP1139" s="88"/>
      <c r="AQ1139" s="88"/>
      <c r="AR1139" s="88"/>
      <c r="AS1139" s="88"/>
      <c r="AT1139" s="88"/>
      <c r="AU1139" s="88"/>
      <c r="AV1139" s="88"/>
      <c r="AW1139" s="88"/>
      <c r="AX1139" s="88"/>
      <c r="AY1139" s="88"/>
      <c r="AZ1139" s="88"/>
      <c r="BA1139" s="88"/>
      <c r="BB1139" s="88"/>
      <c r="BC1139" s="88"/>
      <c r="BD1139" s="88"/>
      <c r="BE1139" s="88"/>
      <c r="BF1139" s="88"/>
      <c r="BG1139" s="88"/>
    </row>
    <row r="1140" spans="1:59" x14ac:dyDescent="0.25">
      <c r="A1140" s="25">
        <v>898</v>
      </c>
      <c r="B1140" s="9" t="s">
        <v>1953</v>
      </c>
      <c r="C1140" s="9" t="s">
        <v>3255</v>
      </c>
      <c r="D1140" s="9" t="s">
        <v>2640</v>
      </c>
      <c r="E1140" s="9" t="s">
        <v>1985</v>
      </c>
      <c r="F1140" s="14" t="s">
        <v>2701</v>
      </c>
      <c r="G1140" s="9" t="s">
        <v>10</v>
      </c>
      <c r="H1140" s="9" t="s">
        <v>184</v>
      </c>
      <c r="I1140" s="9">
        <v>1</v>
      </c>
      <c r="J1140" s="9">
        <v>43</v>
      </c>
      <c r="K1140" s="9">
        <f t="shared" si="85"/>
        <v>86</v>
      </c>
      <c r="L1140" s="9">
        <f t="shared" si="86"/>
        <v>80</v>
      </c>
      <c r="M1140" s="48">
        <v>0.93023255813953487</v>
      </c>
      <c r="N1140" s="9"/>
      <c r="O1140" s="9">
        <v>43</v>
      </c>
      <c r="P1140" s="9"/>
      <c r="Q1140" s="9">
        <v>43</v>
      </c>
      <c r="R1140" s="9"/>
      <c r="S1140" s="9"/>
      <c r="T1140" s="9"/>
      <c r="U1140" s="55"/>
      <c r="V1140" s="131">
        <f t="shared" si="88"/>
        <v>0.93023255813953487</v>
      </c>
      <c r="W1140" s="125"/>
      <c r="X1140" s="14"/>
      <c r="Y1140" s="9">
        <v>41</v>
      </c>
      <c r="Z1140" s="9">
        <v>39</v>
      </c>
      <c r="AA1140" s="9"/>
      <c r="AB1140" s="9"/>
      <c r="AC1140" s="9"/>
      <c r="AD1140" s="9"/>
      <c r="AE1140" s="9" t="s">
        <v>448</v>
      </c>
      <c r="AF1140" s="26"/>
      <c r="AG1140" s="56">
        <v>28.244880999999999</v>
      </c>
      <c r="AH1140" s="9">
        <v>-82.169143000000005</v>
      </c>
      <c r="AI1140" s="88"/>
      <c r="AJ1140" s="88"/>
      <c r="AK1140" s="88"/>
      <c r="AL1140" s="88"/>
      <c r="AM1140" s="88"/>
      <c r="AN1140" s="88"/>
      <c r="AO1140" s="88"/>
      <c r="AP1140" s="88"/>
      <c r="AQ1140" s="88"/>
      <c r="AR1140" s="88"/>
      <c r="AS1140" s="88"/>
      <c r="AT1140" s="88"/>
      <c r="AU1140" s="88"/>
      <c r="AV1140" s="88"/>
      <c r="AW1140" s="88"/>
      <c r="AX1140" s="88"/>
      <c r="AY1140" s="88"/>
      <c r="AZ1140" s="88"/>
      <c r="BA1140" s="88"/>
      <c r="BB1140" s="88"/>
      <c r="BC1140" s="88"/>
      <c r="BD1140" s="88"/>
      <c r="BE1140" s="88"/>
      <c r="BF1140" s="88"/>
      <c r="BG1140" s="88"/>
    </row>
    <row r="1141" spans="1:59" x14ac:dyDescent="0.25">
      <c r="A1141" s="25">
        <v>2761</v>
      </c>
      <c r="B1141" s="9" t="s">
        <v>1953</v>
      </c>
      <c r="C1141" s="9" t="s">
        <v>3257</v>
      </c>
      <c r="D1141" s="9" t="s">
        <v>2283</v>
      </c>
      <c r="E1141" s="9" t="s">
        <v>1977</v>
      </c>
      <c r="F1141" s="14" t="s">
        <v>2646</v>
      </c>
      <c r="G1141" s="9" t="s">
        <v>10</v>
      </c>
      <c r="H1141" s="9" t="s">
        <v>42</v>
      </c>
      <c r="I1141" s="9">
        <v>1</v>
      </c>
      <c r="J1141" s="9">
        <v>110</v>
      </c>
      <c r="K1141" s="9">
        <f t="shared" si="85"/>
        <v>0</v>
      </c>
      <c r="L1141" s="9">
        <f t="shared" si="86"/>
        <v>0</v>
      </c>
      <c r="M1141" s="42">
        <v>0</v>
      </c>
      <c r="N1141" s="9">
        <v>0</v>
      </c>
      <c r="O1141" s="9">
        <v>110</v>
      </c>
      <c r="P1141" s="9"/>
      <c r="Q1141" s="9">
        <v>110</v>
      </c>
      <c r="R1141" s="9"/>
      <c r="S1141" s="9"/>
      <c r="T1141" s="9">
        <v>6</v>
      </c>
      <c r="U1141" s="55"/>
      <c r="V1141" s="131"/>
      <c r="W1141" s="125"/>
      <c r="X1141" s="14"/>
      <c r="Y1141" s="9"/>
      <c r="Z1141" s="9"/>
      <c r="AA1141" s="9"/>
      <c r="AB1141" s="9"/>
      <c r="AC1141" s="9"/>
      <c r="AD1141" s="9"/>
      <c r="AE1141" s="9" t="s">
        <v>409</v>
      </c>
      <c r="AF1141" s="26"/>
      <c r="AG1141" s="56">
        <v>28.199038890000001</v>
      </c>
      <c r="AH1141" s="9">
        <v>-82.741666670000001</v>
      </c>
      <c r="AI1141" s="88"/>
      <c r="AJ1141" s="88"/>
      <c r="AK1141" s="88"/>
      <c r="AL1141" s="88"/>
      <c r="AM1141" s="88"/>
      <c r="AN1141" s="88"/>
      <c r="AO1141" s="88"/>
      <c r="AP1141" s="88"/>
      <c r="AQ1141" s="88"/>
      <c r="AR1141" s="88"/>
      <c r="AS1141" s="88"/>
      <c r="AT1141" s="88"/>
      <c r="AU1141" s="88"/>
      <c r="AV1141" s="88"/>
      <c r="AW1141" s="88"/>
      <c r="AX1141" s="88"/>
      <c r="AY1141" s="88"/>
      <c r="AZ1141" s="88"/>
      <c r="BA1141" s="88"/>
      <c r="BB1141" s="88"/>
      <c r="BC1141" s="88"/>
      <c r="BD1141" s="88"/>
      <c r="BE1141" s="88"/>
      <c r="BF1141" s="88"/>
      <c r="BG1141" s="88"/>
    </row>
    <row r="1142" spans="1:59" ht="13.8" thickBot="1" x14ac:dyDescent="0.3">
      <c r="A1142" s="27">
        <v>2825</v>
      </c>
      <c r="B1142" s="19" t="s">
        <v>1953</v>
      </c>
      <c r="C1142" s="9" t="s">
        <v>3257</v>
      </c>
      <c r="D1142" s="9" t="s">
        <v>2283</v>
      </c>
      <c r="E1142" s="19" t="s">
        <v>1978</v>
      </c>
      <c r="F1142" s="15" t="s">
        <v>2895</v>
      </c>
      <c r="G1142" s="19" t="s">
        <v>10</v>
      </c>
      <c r="H1142" s="19" t="s">
        <v>42</v>
      </c>
      <c r="I1142" s="19">
        <v>1</v>
      </c>
      <c r="J1142" s="19">
        <v>110</v>
      </c>
      <c r="K1142" s="19">
        <f t="shared" si="85"/>
        <v>0</v>
      </c>
      <c r="L1142" s="19">
        <f t="shared" si="86"/>
        <v>0</v>
      </c>
      <c r="M1142" s="92">
        <v>0</v>
      </c>
      <c r="N1142" s="19">
        <v>0</v>
      </c>
      <c r="O1142" s="19">
        <v>110</v>
      </c>
      <c r="P1142" s="19"/>
      <c r="Q1142" s="19">
        <v>110</v>
      </c>
      <c r="R1142" s="19"/>
      <c r="S1142" s="19"/>
      <c r="T1142" s="19">
        <v>6</v>
      </c>
      <c r="U1142" s="120"/>
      <c r="V1142" s="134"/>
      <c r="W1142" s="128"/>
      <c r="X1142" s="15"/>
      <c r="Y1142" s="19"/>
      <c r="Z1142" s="19"/>
      <c r="AA1142" s="19"/>
      <c r="AB1142" s="19"/>
      <c r="AC1142" s="19"/>
      <c r="AD1142" s="19"/>
      <c r="AE1142" s="19"/>
      <c r="AF1142" s="28"/>
      <c r="AG1142" s="56">
        <v>28.199288888888901</v>
      </c>
      <c r="AH1142" s="9">
        <v>-82.7433388888889</v>
      </c>
      <c r="AI1142" s="88"/>
      <c r="AJ1142" s="88"/>
      <c r="AK1142" s="88"/>
      <c r="AL1142" s="88"/>
      <c r="AM1142" s="88"/>
      <c r="AN1142" s="88"/>
      <c r="AO1142" s="88"/>
      <c r="AP1142" s="88"/>
      <c r="AQ1142" s="88"/>
      <c r="AR1142" s="88"/>
      <c r="AS1142" s="88"/>
      <c r="AT1142" s="88"/>
      <c r="AU1142" s="88"/>
      <c r="AV1142" s="88"/>
      <c r="AW1142" s="88"/>
      <c r="AX1142" s="88"/>
      <c r="AY1142" s="88"/>
      <c r="AZ1142" s="88"/>
      <c r="BA1142" s="88"/>
      <c r="BB1142" s="88"/>
      <c r="BC1142" s="88"/>
      <c r="BD1142" s="88"/>
      <c r="BE1142" s="88"/>
      <c r="BF1142" s="88"/>
      <c r="BG1142" s="88"/>
    </row>
    <row r="1143" spans="1:59" ht="13.8" thickTop="1" x14ac:dyDescent="0.25">
      <c r="A1143" s="29">
        <v>1047</v>
      </c>
      <c r="B1143" s="12" t="s">
        <v>1987</v>
      </c>
      <c r="C1143" s="9" t="s">
        <v>3258</v>
      </c>
      <c r="D1143" s="9" t="s">
        <v>2280</v>
      </c>
      <c r="E1143" s="12" t="s">
        <v>1988</v>
      </c>
      <c r="F1143" s="13" t="s">
        <v>2645</v>
      </c>
      <c r="G1143" s="12" t="s">
        <v>9</v>
      </c>
      <c r="H1143" s="12" t="s">
        <v>37</v>
      </c>
      <c r="I1143" s="12">
        <v>1</v>
      </c>
      <c r="J1143" s="12">
        <v>145</v>
      </c>
      <c r="K1143" s="12">
        <f t="shared" si="85"/>
        <v>870</v>
      </c>
      <c r="L1143" s="12">
        <f t="shared" si="86"/>
        <v>863</v>
      </c>
      <c r="M1143" s="60">
        <v>0.99195402298850577</v>
      </c>
      <c r="N1143" s="12">
        <v>0</v>
      </c>
      <c r="O1143" s="12">
        <v>145</v>
      </c>
      <c r="P1143" s="12">
        <v>116</v>
      </c>
      <c r="Q1143" s="12">
        <v>29</v>
      </c>
      <c r="R1143" s="12"/>
      <c r="S1143" s="12"/>
      <c r="T1143" s="12">
        <v>15</v>
      </c>
      <c r="U1143" s="121"/>
      <c r="V1143" s="8">
        <f t="shared" ref="V1143:V1155" si="89">(Y1143+Z1143+AA1143+AB1143+AC1143+AD1143)/(J1143*COUNTA(Y1143,Z1143,AA1143,AB1143,AC1143,AD1143))</f>
        <v>0.99195402298850577</v>
      </c>
      <c r="W1143" s="10">
        <v>0.98740000000000006</v>
      </c>
      <c r="X1143" s="13">
        <v>0.97009999999999996</v>
      </c>
      <c r="Y1143" s="12">
        <v>145</v>
      </c>
      <c r="Z1143" s="12">
        <v>143</v>
      </c>
      <c r="AA1143" s="12">
        <v>144</v>
      </c>
      <c r="AB1143" s="12">
        <v>143</v>
      </c>
      <c r="AC1143" s="12">
        <v>145</v>
      </c>
      <c r="AD1143" s="12">
        <v>143</v>
      </c>
      <c r="AE1143" s="12" t="s">
        <v>1989</v>
      </c>
      <c r="AF1143" s="30">
        <v>145</v>
      </c>
      <c r="AG1143" s="56">
        <v>27.769277779999999</v>
      </c>
      <c r="AH1143" s="9">
        <v>-82.640666666666704</v>
      </c>
      <c r="AI1143" s="88"/>
      <c r="AJ1143" s="88"/>
      <c r="AK1143" s="88"/>
      <c r="AL1143" s="88"/>
      <c r="AM1143" s="88"/>
      <c r="AN1143" s="88"/>
      <c r="AO1143" s="88"/>
      <c r="AP1143" s="88"/>
      <c r="AQ1143" s="88"/>
      <c r="AR1143" s="88"/>
      <c r="AS1143" s="88"/>
      <c r="AT1143" s="88"/>
      <c r="AU1143" s="88"/>
      <c r="AV1143" s="88"/>
      <c r="AW1143" s="88"/>
      <c r="AX1143" s="88"/>
      <c r="AY1143" s="88"/>
      <c r="AZ1143" s="88"/>
      <c r="BA1143" s="88"/>
      <c r="BB1143" s="88"/>
      <c r="BC1143" s="88"/>
      <c r="BD1143" s="88"/>
      <c r="BE1143" s="88"/>
      <c r="BF1143" s="88"/>
      <c r="BG1143" s="88"/>
    </row>
    <row r="1144" spans="1:59" x14ac:dyDescent="0.25">
      <c r="A1144" s="25">
        <v>2218</v>
      </c>
      <c r="B1144" s="9" t="s">
        <v>1987</v>
      </c>
      <c r="C1144" s="9" t="s">
        <v>3258</v>
      </c>
      <c r="D1144" s="9" t="s">
        <v>2280</v>
      </c>
      <c r="E1144" s="9" t="s">
        <v>1998</v>
      </c>
      <c r="F1144" s="14" t="s">
        <v>2670</v>
      </c>
      <c r="G1144" s="9" t="s">
        <v>9</v>
      </c>
      <c r="H1144" s="9" t="s">
        <v>37</v>
      </c>
      <c r="I1144" s="9">
        <v>1</v>
      </c>
      <c r="J1144" s="9">
        <v>82</v>
      </c>
      <c r="K1144" s="9">
        <f t="shared" si="85"/>
        <v>492</v>
      </c>
      <c r="L1144" s="9">
        <f t="shared" si="86"/>
        <v>489</v>
      </c>
      <c r="M1144" s="48">
        <v>0.99390243902439024</v>
      </c>
      <c r="N1144" s="9">
        <v>0</v>
      </c>
      <c r="O1144" s="9">
        <v>82</v>
      </c>
      <c r="P1144" s="9">
        <v>66</v>
      </c>
      <c r="Q1144" s="9">
        <v>16</v>
      </c>
      <c r="R1144" s="9"/>
      <c r="S1144" s="9"/>
      <c r="T1144" s="9"/>
      <c r="U1144" s="55"/>
      <c r="V1144" s="131">
        <f t="shared" si="89"/>
        <v>0.99390243902439024</v>
      </c>
      <c r="W1144" s="125">
        <v>0.98370000000000002</v>
      </c>
      <c r="X1144" s="14">
        <v>0.98580000000000001</v>
      </c>
      <c r="Y1144" s="9">
        <v>82</v>
      </c>
      <c r="Z1144" s="9">
        <v>82</v>
      </c>
      <c r="AA1144" s="9">
        <v>80</v>
      </c>
      <c r="AB1144" s="9">
        <v>82</v>
      </c>
      <c r="AC1144" s="9">
        <v>82</v>
      </c>
      <c r="AD1144" s="9">
        <v>81</v>
      </c>
      <c r="AE1144" s="9" t="s">
        <v>39</v>
      </c>
      <c r="AF1144" s="26"/>
      <c r="AG1144" s="56">
        <v>27.774972000000002</v>
      </c>
      <c r="AH1144" s="9">
        <v>-82.645443999999998</v>
      </c>
      <c r="AI1144" s="88"/>
      <c r="AJ1144" s="88"/>
      <c r="AK1144" s="88"/>
      <c r="AL1144" s="88"/>
      <c r="AM1144" s="88"/>
      <c r="AN1144" s="88"/>
      <c r="AO1144" s="88"/>
      <c r="AP1144" s="88"/>
      <c r="AQ1144" s="88"/>
      <c r="AR1144" s="88"/>
      <c r="AS1144" s="88"/>
      <c r="AT1144" s="88"/>
      <c r="AU1144" s="88"/>
      <c r="AV1144" s="88"/>
      <c r="AW1144" s="88"/>
      <c r="AX1144" s="88"/>
      <c r="AY1144" s="88"/>
      <c r="AZ1144" s="88"/>
      <c r="BA1144" s="88"/>
      <c r="BB1144" s="88"/>
      <c r="BC1144" s="88"/>
      <c r="BD1144" s="88"/>
      <c r="BE1144" s="88"/>
      <c r="BF1144" s="88"/>
      <c r="BG1144" s="88"/>
    </row>
    <row r="1145" spans="1:59" x14ac:dyDescent="0.25">
      <c r="A1145" s="25">
        <v>2576</v>
      </c>
      <c r="B1145" s="9" t="s">
        <v>1987</v>
      </c>
      <c r="C1145" s="9" t="s">
        <v>3258</v>
      </c>
      <c r="D1145" s="9" t="s">
        <v>2280</v>
      </c>
      <c r="E1145" s="9" t="s">
        <v>1999</v>
      </c>
      <c r="F1145" s="14" t="s">
        <v>2645</v>
      </c>
      <c r="G1145" s="9" t="s">
        <v>9</v>
      </c>
      <c r="H1145" s="9" t="s">
        <v>37</v>
      </c>
      <c r="I1145" s="9">
        <v>1</v>
      </c>
      <c r="J1145" s="9">
        <v>96</v>
      </c>
      <c r="K1145" s="9">
        <f t="shared" si="85"/>
        <v>576</v>
      </c>
      <c r="L1145" s="9">
        <f t="shared" si="86"/>
        <v>567</v>
      </c>
      <c r="M1145" s="48">
        <v>0.984375</v>
      </c>
      <c r="N1145" s="9">
        <v>0</v>
      </c>
      <c r="O1145" s="9">
        <v>96</v>
      </c>
      <c r="P1145" s="9">
        <v>77</v>
      </c>
      <c r="Q1145" s="9">
        <v>19</v>
      </c>
      <c r="R1145" s="9"/>
      <c r="S1145" s="9"/>
      <c r="T1145" s="9">
        <v>5</v>
      </c>
      <c r="U1145" s="55"/>
      <c r="V1145" s="131">
        <f t="shared" si="89"/>
        <v>0.984375</v>
      </c>
      <c r="W1145" s="125">
        <v>0.98960000000000004</v>
      </c>
      <c r="X1145" s="14">
        <v>0.96879999999999999</v>
      </c>
      <c r="Y1145" s="9">
        <v>95</v>
      </c>
      <c r="Z1145" s="9">
        <v>93</v>
      </c>
      <c r="AA1145" s="9">
        <v>94</v>
      </c>
      <c r="AB1145" s="9">
        <v>94</v>
      </c>
      <c r="AC1145" s="9">
        <v>95</v>
      </c>
      <c r="AD1145" s="9">
        <v>96</v>
      </c>
      <c r="AE1145" s="9" t="s">
        <v>2000</v>
      </c>
      <c r="AF1145" s="26"/>
      <c r="AG1145" s="56">
        <v>27.767583333333299</v>
      </c>
      <c r="AH1145" s="9">
        <v>-82.641972222222194</v>
      </c>
      <c r="AI1145" s="88"/>
      <c r="AJ1145" s="88"/>
      <c r="AK1145" s="88"/>
      <c r="AL1145" s="88"/>
      <c r="AM1145" s="88"/>
      <c r="AN1145" s="88"/>
      <c r="AO1145" s="88"/>
      <c r="AP1145" s="88"/>
      <c r="AQ1145" s="88"/>
      <c r="AR1145" s="88"/>
      <c r="AS1145" s="88"/>
      <c r="AT1145" s="88"/>
      <c r="AU1145" s="88"/>
      <c r="AV1145" s="88"/>
      <c r="AW1145" s="88"/>
      <c r="AX1145" s="88"/>
      <c r="AY1145" s="88"/>
      <c r="AZ1145" s="88"/>
      <c r="BA1145" s="88"/>
      <c r="BB1145" s="88"/>
      <c r="BC1145" s="88"/>
      <c r="BD1145" s="88"/>
      <c r="BE1145" s="88"/>
      <c r="BF1145" s="88"/>
      <c r="BG1145" s="88"/>
    </row>
    <row r="1146" spans="1:59" x14ac:dyDescent="0.25">
      <c r="A1146" s="25">
        <v>1893</v>
      </c>
      <c r="B1146" s="9" t="s">
        <v>1987</v>
      </c>
      <c r="C1146" s="9" t="s">
        <v>3258</v>
      </c>
      <c r="D1146" s="9" t="s">
        <v>2280</v>
      </c>
      <c r="E1146" s="9" t="s">
        <v>2008</v>
      </c>
      <c r="F1146" s="14" t="s">
        <v>2969</v>
      </c>
      <c r="G1146" s="9" t="s">
        <v>9</v>
      </c>
      <c r="H1146" s="9" t="s">
        <v>37</v>
      </c>
      <c r="I1146" s="9">
        <v>1</v>
      </c>
      <c r="J1146" s="9">
        <v>52</v>
      </c>
      <c r="K1146" s="9">
        <f t="shared" si="85"/>
        <v>312</v>
      </c>
      <c r="L1146" s="9">
        <f t="shared" si="86"/>
        <v>308</v>
      </c>
      <c r="M1146" s="48">
        <v>0.98717948717948723</v>
      </c>
      <c r="N1146" s="9">
        <v>0</v>
      </c>
      <c r="O1146" s="9">
        <v>52</v>
      </c>
      <c r="P1146" s="9">
        <v>42</v>
      </c>
      <c r="Q1146" s="9">
        <v>10</v>
      </c>
      <c r="R1146" s="9"/>
      <c r="S1146" s="9"/>
      <c r="T1146" s="9"/>
      <c r="U1146" s="55"/>
      <c r="V1146" s="131">
        <f t="shared" si="89"/>
        <v>0.98717948717948723</v>
      </c>
      <c r="W1146" s="125">
        <v>0.98399999999999999</v>
      </c>
      <c r="X1146" s="14">
        <v>0.98719999999999997</v>
      </c>
      <c r="Y1146" s="9">
        <v>50</v>
      </c>
      <c r="Z1146" s="9">
        <v>51</v>
      </c>
      <c r="AA1146" s="9">
        <v>51</v>
      </c>
      <c r="AB1146" s="9">
        <v>52</v>
      </c>
      <c r="AC1146" s="9">
        <v>52</v>
      </c>
      <c r="AD1146" s="9">
        <v>52</v>
      </c>
      <c r="AE1146" s="9" t="s">
        <v>2010</v>
      </c>
      <c r="AF1146" s="26">
        <v>52</v>
      </c>
      <c r="AG1146" s="56">
        <v>27.773443</v>
      </c>
      <c r="AH1146" s="9">
        <v>-82.650946000000005</v>
      </c>
      <c r="AI1146" s="88"/>
      <c r="AJ1146" s="88"/>
      <c r="AK1146" s="88"/>
      <c r="AL1146" s="88"/>
      <c r="AM1146" s="88"/>
      <c r="AN1146" s="88"/>
      <c r="AO1146" s="88"/>
      <c r="AP1146" s="88"/>
      <c r="AQ1146" s="88"/>
      <c r="AR1146" s="88"/>
      <c r="AS1146" s="88"/>
      <c r="AT1146" s="88"/>
      <c r="AU1146" s="88"/>
      <c r="AV1146" s="88"/>
      <c r="AW1146" s="88"/>
      <c r="AX1146" s="88"/>
      <c r="AY1146" s="88"/>
      <c r="AZ1146" s="88"/>
      <c r="BA1146" s="88"/>
      <c r="BB1146" s="88"/>
      <c r="BC1146" s="88"/>
      <c r="BD1146" s="88"/>
      <c r="BE1146" s="88"/>
      <c r="BF1146" s="88"/>
      <c r="BG1146" s="88"/>
    </row>
    <row r="1147" spans="1:59" x14ac:dyDescent="0.25">
      <c r="A1147" s="25">
        <v>2584</v>
      </c>
      <c r="B1147" s="9" t="s">
        <v>1987</v>
      </c>
      <c r="C1147" s="9" t="s">
        <v>3258</v>
      </c>
      <c r="D1147" s="9" t="s">
        <v>2280</v>
      </c>
      <c r="E1147" s="9" t="s">
        <v>2011</v>
      </c>
      <c r="F1147" s="14" t="s">
        <v>2645</v>
      </c>
      <c r="G1147" s="9" t="s">
        <v>9</v>
      </c>
      <c r="H1147" s="9" t="s">
        <v>37</v>
      </c>
      <c r="I1147" s="9">
        <v>1</v>
      </c>
      <c r="J1147" s="9">
        <v>85</v>
      </c>
      <c r="K1147" s="9">
        <f t="shared" si="85"/>
        <v>510</v>
      </c>
      <c r="L1147" s="9">
        <f t="shared" si="86"/>
        <v>509</v>
      </c>
      <c r="M1147" s="48">
        <v>0.99803921568627452</v>
      </c>
      <c r="N1147" s="9">
        <v>0</v>
      </c>
      <c r="O1147" s="9">
        <v>85</v>
      </c>
      <c r="P1147" s="9">
        <v>68</v>
      </c>
      <c r="Q1147" s="9">
        <v>17</v>
      </c>
      <c r="R1147" s="9"/>
      <c r="S1147" s="9"/>
      <c r="T1147" s="9">
        <v>5</v>
      </c>
      <c r="U1147" s="55"/>
      <c r="V1147" s="131">
        <f t="shared" si="89"/>
        <v>0.99803921568627452</v>
      </c>
      <c r="W1147" s="125">
        <v>0.99409999999999998</v>
      </c>
      <c r="X1147" s="14">
        <v>0.998</v>
      </c>
      <c r="Y1147" s="9">
        <v>85</v>
      </c>
      <c r="Z1147" s="9">
        <v>84</v>
      </c>
      <c r="AA1147" s="9">
        <v>85</v>
      </c>
      <c r="AB1147" s="9">
        <v>85</v>
      </c>
      <c r="AC1147" s="9">
        <v>85</v>
      </c>
      <c r="AD1147" s="9">
        <v>85</v>
      </c>
      <c r="AE1147" s="9" t="s">
        <v>180</v>
      </c>
      <c r="AF1147" s="26"/>
      <c r="AG1147" s="56">
        <v>27.766667000000002</v>
      </c>
      <c r="AH1147" s="9">
        <v>-82.638221999999999</v>
      </c>
      <c r="AI1147" s="88"/>
      <c r="AJ1147" s="88"/>
      <c r="AK1147" s="88"/>
      <c r="AL1147" s="88"/>
      <c r="AM1147" s="88"/>
      <c r="AN1147" s="88"/>
      <c r="AO1147" s="88"/>
      <c r="AP1147" s="88"/>
      <c r="AQ1147" s="88"/>
      <c r="AR1147" s="88"/>
      <c r="AS1147" s="88"/>
      <c r="AT1147" s="88"/>
      <c r="AU1147" s="88"/>
      <c r="AV1147" s="88"/>
      <c r="AW1147" s="88"/>
      <c r="AX1147" s="88"/>
      <c r="AY1147" s="88"/>
      <c r="AZ1147" s="88"/>
      <c r="BA1147" s="88"/>
      <c r="BB1147" s="88"/>
      <c r="BC1147" s="88"/>
      <c r="BD1147" s="88"/>
      <c r="BE1147" s="88"/>
      <c r="BF1147" s="88"/>
      <c r="BG1147" s="88"/>
    </row>
    <row r="1148" spans="1:59" ht="12.6" customHeight="1" x14ac:dyDescent="0.25">
      <c r="A1148" s="25">
        <v>1049</v>
      </c>
      <c r="B1148" s="9" t="s">
        <v>1987</v>
      </c>
      <c r="C1148" s="9" t="s">
        <v>3258</v>
      </c>
      <c r="D1148" s="9" t="s">
        <v>2280</v>
      </c>
      <c r="E1148" s="9" t="s">
        <v>2026</v>
      </c>
      <c r="F1148" s="14" t="s">
        <v>3056</v>
      </c>
      <c r="G1148" s="9" t="s">
        <v>9</v>
      </c>
      <c r="H1148" s="9" t="s">
        <v>37</v>
      </c>
      <c r="I1148" s="9">
        <v>1</v>
      </c>
      <c r="J1148" s="9">
        <v>150</v>
      </c>
      <c r="K1148" s="9">
        <f t="shared" si="85"/>
        <v>900</v>
      </c>
      <c r="L1148" s="9">
        <f t="shared" si="86"/>
        <v>893</v>
      </c>
      <c r="M1148" s="48">
        <v>0.99222222222222223</v>
      </c>
      <c r="N1148" s="9">
        <v>0</v>
      </c>
      <c r="O1148" s="9">
        <v>150</v>
      </c>
      <c r="P1148" s="9">
        <v>150</v>
      </c>
      <c r="Q1148" s="9">
        <v>30</v>
      </c>
      <c r="R1148" s="9"/>
      <c r="S1148" s="9"/>
      <c r="T1148" s="9"/>
      <c r="U1148" s="55"/>
      <c r="V1148" s="131">
        <f t="shared" si="89"/>
        <v>0.99222222222222223</v>
      </c>
      <c r="W1148" s="125">
        <v>0.8478</v>
      </c>
      <c r="X1148" s="14"/>
      <c r="Y1148" s="9">
        <v>149</v>
      </c>
      <c r="Z1148" s="9">
        <v>149</v>
      </c>
      <c r="AA1148" s="9">
        <v>149</v>
      </c>
      <c r="AB1148" s="9">
        <v>150</v>
      </c>
      <c r="AC1148" s="9">
        <v>150</v>
      </c>
      <c r="AD1148" s="9">
        <v>146</v>
      </c>
      <c r="AE1148" s="9" t="s">
        <v>2028</v>
      </c>
      <c r="AF1148" s="26">
        <v>150</v>
      </c>
      <c r="AG1148" s="56">
        <v>27.776299999999999</v>
      </c>
      <c r="AH1148" s="9">
        <v>-82.639600000000002</v>
      </c>
      <c r="AI1148" s="88"/>
      <c r="AJ1148" s="88"/>
      <c r="AK1148" s="88"/>
      <c r="AL1148" s="88"/>
      <c r="AM1148" s="88"/>
      <c r="AN1148" s="88"/>
      <c r="AO1148" s="88"/>
      <c r="AP1148" s="88"/>
      <c r="AQ1148" s="88"/>
      <c r="AR1148" s="88"/>
      <c r="AS1148" s="88"/>
      <c r="AT1148" s="88"/>
      <c r="AU1148" s="88"/>
      <c r="AV1148" s="88"/>
      <c r="AW1148" s="88"/>
      <c r="AX1148" s="88"/>
      <c r="AY1148" s="88"/>
      <c r="AZ1148" s="88"/>
      <c r="BA1148" s="88"/>
      <c r="BB1148" s="88"/>
      <c r="BC1148" s="88"/>
      <c r="BD1148" s="88"/>
      <c r="BE1148" s="88"/>
      <c r="BF1148" s="88"/>
      <c r="BG1148" s="88"/>
    </row>
    <row r="1149" spans="1:59" x14ac:dyDescent="0.25">
      <c r="A1149" s="25">
        <v>2223</v>
      </c>
      <c r="B1149" s="9" t="s">
        <v>1987</v>
      </c>
      <c r="C1149" s="9" t="s">
        <v>3258</v>
      </c>
      <c r="D1149" s="9" t="s">
        <v>2280</v>
      </c>
      <c r="E1149" s="9" t="s">
        <v>2029</v>
      </c>
      <c r="F1149" s="14" t="s">
        <v>3051</v>
      </c>
      <c r="G1149" s="9" t="s">
        <v>9</v>
      </c>
      <c r="H1149" s="9" t="s">
        <v>37</v>
      </c>
      <c r="I1149" s="9">
        <v>1</v>
      </c>
      <c r="J1149" s="9">
        <v>85</v>
      </c>
      <c r="K1149" s="9">
        <f t="shared" si="85"/>
        <v>510</v>
      </c>
      <c r="L1149" s="9">
        <f t="shared" si="86"/>
        <v>508</v>
      </c>
      <c r="M1149" s="48">
        <v>0.99607843137254903</v>
      </c>
      <c r="N1149" s="9">
        <v>0</v>
      </c>
      <c r="O1149" s="9">
        <v>85</v>
      </c>
      <c r="P1149" s="9">
        <v>68</v>
      </c>
      <c r="Q1149" s="9">
        <v>17</v>
      </c>
      <c r="R1149" s="9"/>
      <c r="S1149" s="9"/>
      <c r="T1149" s="9"/>
      <c r="U1149" s="55"/>
      <c r="V1149" s="131">
        <f t="shared" si="89"/>
        <v>0.99607843137254903</v>
      </c>
      <c r="W1149" s="125">
        <v>0.99609999999999999</v>
      </c>
      <c r="X1149" s="14">
        <v>0.97840000000000005</v>
      </c>
      <c r="Y1149" s="9">
        <v>84</v>
      </c>
      <c r="Z1149" s="9">
        <v>85</v>
      </c>
      <c r="AA1149" s="9">
        <v>85</v>
      </c>
      <c r="AB1149" s="9">
        <v>85</v>
      </c>
      <c r="AC1149" s="9">
        <v>85</v>
      </c>
      <c r="AD1149" s="9">
        <v>84</v>
      </c>
      <c r="AE1149" s="9" t="s">
        <v>223</v>
      </c>
      <c r="AF1149" s="26"/>
      <c r="AG1149" s="56">
        <v>27.952293000000001</v>
      </c>
      <c r="AH1149" s="9">
        <v>-82.774011000000002</v>
      </c>
      <c r="AI1149" s="88"/>
      <c r="AJ1149" s="88"/>
      <c r="AK1149" s="88"/>
      <c r="AL1149" s="88"/>
      <c r="AM1149" s="88"/>
      <c r="AN1149" s="88"/>
      <c r="AO1149" s="88"/>
      <c r="AP1149" s="88"/>
      <c r="AQ1149" s="88"/>
      <c r="AR1149" s="88"/>
      <c r="AS1149" s="88"/>
      <c r="AT1149" s="88"/>
      <c r="AU1149" s="88"/>
      <c r="AV1149" s="88"/>
      <c r="AW1149" s="88"/>
      <c r="AX1149" s="88"/>
      <c r="AY1149" s="88"/>
      <c r="AZ1149" s="88"/>
      <c r="BA1149" s="88"/>
      <c r="BB1149" s="88"/>
      <c r="BC1149" s="88"/>
      <c r="BD1149" s="88"/>
      <c r="BE1149" s="88"/>
      <c r="BF1149" s="88"/>
      <c r="BG1149" s="88"/>
    </row>
    <row r="1150" spans="1:59" x14ac:dyDescent="0.25">
      <c r="A1150" s="25">
        <v>2607</v>
      </c>
      <c r="B1150" s="9" t="s">
        <v>1987</v>
      </c>
      <c r="C1150" s="9" t="s">
        <v>3258</v>
      </c>
      <c r="D1150" s="9" t="s">
        <v>2280</v>
      </c>
      <c r="E1150" s="9" t="s">
        <v>2030</v>
      </c>
      <c r="F1150" s="14" t="s">
        <v>2711</v>
      </c>
      <c r="G1150" s="9" t="s">
        <v>9</v>
      </c>
      <c r="H1150" s="9" t="s">
        <v>37</v>
      </c>
      <c r="I1150" s="9">
        <v>1</v>
      </c>
      <c r="J1150" s="9">
        <v>153</v>
      </c>
      <c r="K1150" s="9">
        <f t="shared" si="85"/>
        <v>918</v>
      </c>
      <c r="L1150" s="9">
        <f t="shared" si="86"/>
        <v>882</v>
      </c>
      <c r="M1150" s="48">
        <v>0.96078431372549022</v>
      </c>
      <c r="N1150" s="9">
        <v>0</v>
      </c>
      <c r="O1150" s="9">
        <v>153</v>
      </c>
      <c r="P1150" s="9">
        <v>123</v>
      </c>
      <c r="Q1150" s="9">
        <v>30</v>
      </c>
      <c r="R1150" s="9"/>
      <c r="S1150" s="9"/>
      <c r="T1150" s="9"/>
      <c r="U1150" s="55"/>
      <c r="V1150" s="131">
        <f t="shared" si="89"/>
        <v>0.96078431372549022</v>
      </c>
      <c r="W1150" s="125">
        <v>0.95750000000000002</v>
      </c>
      <c r="X1150" s="14">
        <v>0.98909999999999998</v>
      </c>
      <c r="Y1150" s="9">
        <v>150</v>
      </c>
      <c r="Z1150" s="9">
        <v>148</v>
      </c>
      <c r="AA1150" s="9">
        <v>145</v>
      </c>
      <c r="AB1150" s="9">
        <v>148</v>
      </c>
      <c r="AC1150" s="9">
        <v>144</v>
      </c>
      <c r="AD1150" s="9">
        <v>147</v>
      </c>
      <c r="AE1150" s="9" t="s">
        <v>423</v>
      </c>
      <c r="AF1150" s="26"/>
      <c r="AG1150" s="56">
        <v>27.894788999999999</v>
      </c>
      <c r="AH1150" s="9">
        <v>-82.798890999999998</v>
      </c>
      <c r="AI1150" s="88"/>
      <c r="AJ1150" s="88"/>
      <c r="AK1150" s="88"/>
      <c r="AL1150" s="88"/>
      <c r="AM1150" s="88"/>
      <c r="AN1150" s="88"/>
      <c r="AO1150" s="88"/>
      <c r="AP1150" s="88"/>
      <c r="AQ1150" s="88"/>
      <c r="AR1150" s="88"/>
      <c r="AS1150" s="88"/>
      <c r="AT1150" s="88"/>
      <c r="AU1150" s="88"/>
      <c r="AV1150" s="88"/>
      <c r="AW1150" s="88"/>
      <c r="AX1150" s="88"/>
      <c r="AY1150" s="88"/>
      <c r="AZ1150" s="88"/>
      <c r="BA1150" s="88"/>
      <c r="BB1150" s="88"/>
      <c r="BC1150" s="88"/>
      <c r="BD1150" s="88"/>
      <c r="BE1150" s="88"/>
      <c r="BF1150" s="88"/>
      <c r="BG1150" s="88"/>
    </row>
    <row r="1151" spans="1:59" x14ac:dyDescent="0.25">
      <c r="A1151" s="25">
        <v>2575</v>
      </c>
      <c r="B1151" s="9" t="s">
        <v>1987</v>
      </c>
      <c r="C1151" s="9" t="s">
        <v>3258</v>
      </c>
      <c r="D1151" s="9" t="s">
        <v>2280</v>
      </c>
      <c r="E1151" s="9" t="s">
        <v>2040</v>
      </c>
      <c r="F1151" s="14" t="s">
        <v>2645</v>
      </c>
      <c r="G1151" s="9" t="s">
        <v>9</v>
      </c>
      <c r="H1151" s="9" t="s">
        <v>37</v>
      </c>
      <c r="I1151" s="9">
        <v>1</v>
      </c>
      <c r="J1151" s="9">
        <v>50</v>
      </c>
      <c r="K1151" s="9">
        <f t="shared" si="85"/>
        <v>300</v>
      </c>
      <c r="L1151" s="9">
        <f t="shared" si="86"/>
        <v>298</v>
      </c>
      <c r="M1151" s="48">
        <v>0.99333333333333329</v>
      </c>
      <c r="N1151" s="9">
        <v>0</v>
      </c>
      <c r="O1151" s="9">
        <v>50</v>
      </c>
      <c r="P1151" s="9">
        <v>40</v>
      </c>
      <c r="Q1151" s="9">
        <v>10</v>
      </c>
      <c r="R1151" s="9"/>
      <c r="S1151" s="9"/>
      <c r="T1151" s="9">
        <v>3</v>
      </c>
      <c r="U1151" s="55"/>
      <c r="V1151" s="131">
        <f t="shared" si="89"/>
        <v>0.99333333333333329</v>
      </c>
      <c r="W1151" s="125">
        <v>0.99</v>
      </c>
      <c r="X1151" s="14">
        <v>1</v>
      </c>
      <c r="Y1151" s="9">
        <v>50</v>
      </c>
      <c r="Z1151" s="9">
        <v>50</v>
      </c>
      <c r="AA1151" s="9">
        <v>50</v>
      </c>
      <c r="AB1151" s="9">
        <v>50</v>
      </c>
      <c r="AC1151" s="9">
        <v>48</v>
      </c>
      <c r="AD1151" s="9">
        <v>50</v>
      </c>
      <c r="AE1151" s="9" t="s">
        <v>104</v>
      </c>
      <c r="AF1151" s="26"/>
      <c r="AG1151" s="56">
        <v>28.141583333333301</v>
      </c>
      <c r="AH1151" s="9">
        <v>-82.755250000000004</v>
      </c>
      <c r="AI1151" s="88"/>
      <c r="AJ1151" s="88"/>
      <c r="AK1151" s="88"/>
      <c r="AL1151" s="88"/>
      <c r="AM1151" s="88"/>
      <c r="AN1151" s="88"/>
      <c r="AO1151" s="88"/>
      <c r="AP1151" s="88"/>
      <c r="AQ1151" s="88"/>
      <c r="AR1151" s="88"/>
      <c r="AS1151" s="88"/>
      <c r="AT1151" s="88"/>
      <c r="AU1151" s="88"/>
      <c r="AV1151" s="88"/>
      <c r="AW1151" s="88"/>
      <c r="AX1151" s="88"/>
      <c r="AY1151" s="88"/>
      <c r="AZ1151" s="88"/>
      <c r="BA1151" s="88"/>
      <c r="BB1151" s="88"/>
      <c r="BC1151" s="88"/>
      <c r="BD1151" s="88"/>
      <c r="BE1151" s="88"/>
      <c r="BF1151" s="88"/>
      <c r="BG1151" s="88"/>
    </row>
    <row r="1152" spans="1:59" x14ac:dyDescent="0.25">
      <c r="A1152" s="25">
        <v>1353</v>
      </c>
      <c r="B1152" s="9" t="s">
        <v>1987</v>
      </c>
      <c r="C1152" s="9" t="s">
        <v>3258</v>
      </c>
      <c r="D1152" s="9" t="s">
        <v>2280</v>
      </c>
      <c r="E1152" s="9" t="s">
        <v>2041</v>
      </c>
      <c r="F1152" s="14" t="s">
        <v>2789</v>
      </c>
      <c r="G1152" s="9" t="s">
        <v>9</v>
      </c>
      <c r="H1152" s="9" t="s">
        <v>37</v>
      </c>
      <c r="I1152" s="9">
        <v>1</v>
      </c>
      <c r="J1152" s="9">
        <v>160</v>
      </c>
      <c r="K1152" s="9">
        <f t="shared" si="85"/>
        <v>960</v>
      </c>
      <c r="L1152" s="9">
        <f t="shared" si="86"/>
        <v>946</v>
      </c>
      <c r="M1152" s="48">
        <v>0.98541666666666672</v>
      </c>
      <c r="N1152" s="9">
        <v>0</v>
      </c>
      <c r="O1152" s="9">
        <v>160</v>
      </c>
      <c r="P1152" s="9">
        <v>128</v>
      </c>
      <c r="Q1152" s="9">
        <v>32</v>
      </c>
      <c r="R1152" s="9"/>
      <c r="S1152" s="9"/>
      <c r="T1152" s="9"/>
      <c r="U1152" s="55"/>
      <c r="V1152" s="131">
        <f t="shared" si="89"/>
        <v>0.98541666666666672</v>
      </c>
      <c r="W1152" s="125">
        <v>0.99060000000000004</v>
      </c>
      <c r="X1152" s="14">
        <v>0.97709999999999997</v>
      </c>
      <c r="Y1152" s="9">
        <v>157</v>
      </c>
      <c r="Z1152" s="9">
        <v>158</v>
      </c>
      <c r="AA1152" s="9">
        <v>159</v>
      </c>
      <c r="AB1152" s="9">
        <v>158</v>
      </c>
      <c r="AC1152" s="9">
        <v>157</v>
      </c>
      <c r="AD1152" s="9">
        <v>157</v>
      </c>
      <c r="AE1152" s="9" t="s">
        <v>172</v>
      </c>
      <c r="AF1152" s="26"/>
      <c r="AG1152" s="56">
        <v>28.1358</v>
      </c>
      <c r="AH1152" s="9">
        <v>-82.760599999999997</v>
      </c>
      <c r="AI1152" s="88"/>
      <c r="AJ1152" s="88"/>
      <c r="AK1152" s="88"/>
      <c r="AL1152" s="88"/>
      <c r="AM1152" s="88"/>
      <c r="AN1152" s="88"/>
      <c r="AO1152" s="88"/>
      <c r="AP1152" s="88"/>
      <c r="AQ1152" s="88"/>
      <c r="AR1152" s="88"/>
      <c r="AS1152" s="88"/>
      <c r="AT1152" s="88"/>
      <c r="AU1152" s="88"/>
      <c r="AV1152" s="88"/>
      <c r="AW1152" s="88"/>
      <c r="AX1152" s="88"/>
      <c r="AY1152" s="88"/>
      <c r="AZ1152" s="88"/>
      <c r="BA1152" s="88"/>
      <c r="BB1152" s="88"/>
      <c r="BC1152" s="88"/>
      <c r="BD1152" s="88"/>
      <c r="BE1152" s="88"/>
      <c r="BF1152" s="88"/>
      <c r="BG1152" s="88"/>
    </row>
    <row r="1153" spans="1:59" x14ac:dyDescent="0.25">
      <c r="A1153" s="25">
        <v>1932</v>
      </c>
      <c r="B1153" s="9" t="s">
        <v>1987</v>
      </c>
      <c r="C1153" s="9" t="s">
        <v>3258</v>
      </c>
      <c r="D1153" s="9" t="s">
        <v>2280</v>
      </c>
      <c r="E1153" s="9" t="s">
        <v>2042</v>
      </c>
      <c r="F1153" s="14" t="s">
        <v>3045</v>
      </c>
      <c r="G1153" s="9" t="s">
        <v>9</v>
      </c>
      <c r="H1153" s="9" t="s">
        <v>37</v>
      </c>
      <c r="I1153" s="9">
        <v>1</v>
      </c>
      <c r="J1153" s="9">
        <v>106</v>
      </c>
      <c r="K1153" s="9">
        <f t="shared" si="85"/>
        <v>636</v>
      </c>
      <c r="L1153" s="9">
        <f t="shared" si="86"/>
        <v>634</v>
      </c>
      <c r="M1153" s="48">
        <v>0.99685534591194969</v>
      </c>
      <c r="N1153" s="9">
        <v>0</v>
      </c>
      <c r="O1153" s="9">
        <v>106</v>
      </c>
      <c r="P1153" s="9">
        <v>85</v>
      </c>
      <c r="Q1153" s="9">
        <v>21</v>
      </c>
      <c r="R1153" s="9"/>
      <c r="S1153" s="9"/>
      <c r="T1153" s="9">
        <v>6</v>
      </c>
      <c r="U1153" s="55"/>
      <c r="V1153" s="131">
        <f t="shared" si="89"/>
        <v>0.99685534591194969</v>
      </c>
      <c r="W1153" s="125">
        <v>0.99839999999999995</v>
      </c>
      <c r="X1153" s="14">
        <v>0.99370000000000003</v>
      </c>
      <c r="Y1153" s="9">
        <v>104</v>
      </c>
      <c r="Z1153" s="9">
        <v>106</v>
      </c>
      <c r="AA1153" s="9">
        <v>106</v>
      </c>
      <c r="AB1153" s="9">
        <v>106</v>
      </c>
      <c r="AC1153" s="9">
        <v>106</v>
      </c>
      <c r="AD1153" s="9">
        <v>106</v>
      </c>
      <c r="AE1153" s="9" t="s">
        <v>2043</v>
      </c>
      <c r="AF1153" s="26">
        <v>106</v>
      </c>
      <c r="AG1153" s="56">
        <v>27.846599999999999</v>
      </c>
      <c r="AH1153" s="9">
        <v>-82.702299999999994</v>
      </c>
      <c r="AI1153" s="88"/>
      <c r="AJ1153" s="88"/>
      <c r="AK1153" s="88"/>
      <c r="AL1153" s="88"/>
      <c r="AM1153" s="88"/>
      <c r="AN1153" s="88"/>
      <c r="AO1153" s="88"/>
      <c r="AP1153" s="88"/>
      <c r="AQ1153" s="88"/>
      <c r="AR1153" s="88"/>
      <c r="AS1153" s="88"/>
      <c r="AT1153" s="88"/>
      <c r="AU1153" s="88"/>
      <c r="AV1153" s="88"/>
      <c r="AW1153" s="88"/>
      <c r="AX1153" s="88"/>
      <c r="AY1153" s="88"/>
      <c r="AZ1153" s="88"/>
      <c r="BA1153" s="88"/>
      <c r="BB1153" s="88"/>
      <c r="BC1153" s="88"/>
      <c r="BD1153" s="88"/>
      <c r="BE1153" s="88"/>
      <c r="BF1153" s="88"/>
      <c r="BG1153" s="88"/>
    </row>
    <row r="1154" spans="1:59" x14ac:dyDescent="0.25">
      <c r="A1154" s="25">
        <v>2270</v>
      </c>
      <c r="B1154" s="9" t="s">
        <v>1987</v>
      </c>
      <c r="C1154" s="9" t="s">
        <v>3258</v>
      </c>
      <c r="D1154" s="9" t="s">
        <v>2280</v>
      </c>
      <c r="E1154" s="9" t="s">
        <v>2046</v>
      </c>
      <c r="F1154" s="14" t="s">
        <v>2860</v>
      </c>
      <c r="G1154" s="9" t="s">
        <v>9</v>
      </c>
      <c r="H1154" s="9" t="s">
        <v>37</v>
      </c>
      <c r="I1154" s="9">
        <v>1</v>
      </c>
      <c r="J1154" s="9">
        <v>188</v>
      </c>
      <c r="K1154" s="9">
        <f t="shared" ref="K1154:K1217" si="90">COUNTA(Y1154:AD1154)*J1154</f>
        <v>1128</v>
      </c>
      <c r="L1154" s="9">
        <f t="shared" ref="L1154:L1217" si="91">SUM(Y1154:AD1154)</f>
        <v>1106</v>
      </c>
      <c r="M1154" s="48">
        <v>0.98049645390070927</v>
      </c>
      <c r="N1154" s="9">
        <v>0</v>
      </c>
      <c r="O1154" s="9">
        <v>188</v>
      </c>
      <c r="P1154" s="9">
        <v>188</v>
      </c>
      <c r="Q1154" s="9"/>
      <c r="R1154" s="9"/>
      <c r="S1154" s="9"/>
      <c r="T1154" s="9"/>
      <c r="U1154" s="55"/>
      <c r="V1154" s="131">
        <f t="shared" si="89"/>
        <v>0.98049645390070927</v>
      </c>
      <c r="W1154" s="125">
        <v>0.99560000000000004</v>
      </c>
      <c r="X1154" s="14">
        <v>0.98760000000000003</v>
      </c>
      <c r="Y1154" s="9">
        <v>183</v>
      </c>
      <c r="Z1154" s="9">
        <v>187</v>
      </c>
      <c r="AA1154" s="9">
        <v>186</v>
      </c>
      <c r="AB1154" s="9">
        <v>185</v>
      </c>
      <c r="AC1154" s="9">
        <v>181</v>
      </c>
      <c r="AD1154" s="9">
        <v>184</v>
      </c>
      <c r="AE1154" s="9" t="s">
        <v>843</v>
      </c>
      <c r="AF1154" s="26">
        <v>133</v>
      </c>
      <c r="AG1154" s="56">
        <v>27.7684</v>
      </c>
      <c r="AH1154" s="9">
        <v>-82.640699999999995</v>
      </c>
      <c r="AI1154" s="88"/>
      <c r="AJ1154" s="88"/>
      <c r="AK1154" s="88"/>
      <c r="AL1154" s="88"/>
      <c r="AM1154" s="88"/>
      <c r="AN1154" s="88"/>
      <c r="AO1154" s="88"/>
      <c r="AP1154" s="88"/>
      <c r="AQ1154" s="88"/>
      <c r="AR1154" s="88"/>
      <c r="AS1154" s="88"/>
      <c r="AT1154" s="88"/>
      <c r="AU1154" s="88"/>
      <c r="AV1154" s="88"/>
      <c r="AW1154" s="88"/>
      <c r="AX1154" s="88"/>
      <c r="AY1154" s="88"/>
      <c r="AZ1154" s="88"/>
      <c r="BA1154" s="88"/>
      <c r="BB1154" s="88"/>
      <c r="BC1154" s="88"/>
      <c r="BD1154" s="88"/>
      <c r="BE1154" s="88"/>
      <c r="BF1154" s="88"/>
      <c r="BG1154" s="88"/>
    </row>
    <row r="1155" spans="1:59" x14ac:dyDescent="0.25">
      <c r="A1155" s="25">
        <v>2696</v>
      </c>
      <c r="B1155" s="9" t="s">
        <v>1987</v>
      </c>
      <c r="C1155" s="9" t="s">
        <v>3262</v>
      </c>
      <c r="D1155" s="9" t="s">
        <v>2641</v>
      </c>
      <c r="E1155" s="9" t="s">
        <v>2045</v>
      </c>
      <c r="F1155" s="14" t="s">
        <v>2643</v>
      </c>
      <c r="G1155" s="9" t="s">
        <v>9</v>
      </c>
      <c r="H1155" s="9" t="s">
        <v>184</v>
      </c>
      <c r="I1155" s="9">
        <v>1</v>
      </c>
      <c r="J1155" s="9">
        <v>95</v>
      </c>
      <c r="K1155" s="9">
        <f t="shared" si="90"/>
        <v>570</v>
      </c>
      <c r="L1155" s="9">
        <f t="shared" si="91"/>
        <v>308</v>
      </c>
      <c r="M1155" s="48">
        <v>0.54035087719298247</v>
      </c>
      <c r="N1155" s="9">
        <v>0</v>
      </c>
      <c r="O1155" s="9">
        <v>95</v>
      </c>
      <c r="P1155" s="9">
        <v>76</v>
      </c>
      <c r="Q1155" s="9">
        <v>19</v>
      </c>
      <c r="R1155" s="9"/>
      <c r="S1155" s="9"/>
      <c r="T1155" s="9">
        <v>15</v>
      </c>
      <c r="U1155" s="55"/>
      <c r="V1155" s="131">
        <f t="shared" si="89"/>
        <v>0.54035087719298247</v>
      </c>
      <c r="W1155" s="125">
        <v>0.54039999999999999</v>
      </c>
      <c r="X1155" s="14">
        <v>0.85260000000000002</v>
      </c>
      <c r="Y1155" s="9">
        <v>95</v>
      </c>
      <c r="Z1155" s="9">
        <v>68</v>
      </c>
      <c r="AA1155" s="9">
        <v>56</v>
      </c>
      <c r="AB1155" s="9">
        <v>35</v>
      </c>
      <c r="AC1155" s="9">
        <v>31</v>
      </c>
      <c r="AD1155" s="9">
        <v>23</v>
      </c>
      <c r="AE1155" s="9" t="s">
        <v>160</v>
      </c>
      <c r="AF1155" s="26">
        <v>95</v>
      </c>
      <c r="AG1155" s="56">
        <v>28.142083</v>
      </c>
      <c r="AH1155" s="9">
        <v>-82.746806000000007</v>
      </c>
      <c r="AI1155" s="88"/>
      <c r="AJ1155" s="88"/>
      <c r="AK1155" s="88"/>
      <c r="AL1155" s="88"/>
      <c r="AM1155" s="88"/>
      <c r="AN1155" s="88"/>
      <c r="AO1155" s="88"/>
      <c r="AP1155" s="88"/>
      <c r="AQ1155" s="88"/>
      <c r="AR1155" s="88"/>
      <c r="AS1155" s="88"/>
      <c r="AT1155" s="88"/>
      <c r="AU1155" s="88"/>
      <c r="AV1155" s="88"/>
      <c r="AW1155" s="88"/>
      <c r="AX1155" s="88"/>
      <c r="AY1155" s="88"/>
      <c r="AZ1155" s="88"/>
      <c r="BA1155" s="88"/>
      <c r="BB1155" s="88"/>
      <c r="BC1155" s="88"/>
      <c r="BD1155" s="88"/>
      <c r="BE1155" s="88"/>
      <c r="BF1155" s="88"/>
      <c r="BG1155" s="88"/>
    </row>
    <row r="1156" spans="1:59" x14ac:dyDescent="0.25">
      <c r="A1156" s="25">
        <v>2857</v>
      </c>
      <c r="B1156" s="9" t="s">
        <v>1987</v>
      </c>
      <c r="C1156" s="9" t="s">
        <v>3264</v>
      </c>
      <c r="D1156" s="9" t="s">
        <v>2281</v>
      </c>
      <c r="E1156" s="9" t="s">
        <v>1997</v>
      </c>
      <c r="F1156" s="14" t="s">
        <v>2657</v>
      </c>
      <c r="G1156" s="9" t="s">
        <v>9</v>
      </c>
      <c r="H1156" s="9" t="s">
        <v>42</v>
      </c>
      <c r="I1156" s="9">
        <v>1</v>
      </c>
      <c r="J1156" s="9">
        <v>86</v>
      </c>
      <c r="K1156" s="9">
        <f t="shared" si="90"/>
        <v>0</v>
      </c>
      <c r="L1156" s="9">
        <f t="shared" si="91"/>
        <v>0</v>
      </c>
      <c r="M1156" s="42">
        <v>0</v>
      </c>
      <c r="N1156" s="9">
        <v>0</v>
      </c>
      <c r="O1156" s="9">
        <v>86</v>
      </c>
      <c r="P1156" s="9">
        <v>69</v>
      </c>
      <c r="Q1156" s="9">
        <v>17</v>
      </c>
      <c r="R1156" s="9"/>
      <c r="S1156" s="9"/>
      <c r="T1156" s="9">
        <v>5</v>
      </c>
      <c r="U1156" s="55"/>
      <c r="V1156" s="131"/>
      <c r="W1156" s="125"/>
      <c r="X1156" s="14"/>
      <c r="Y1156" s="9"/>
      <c r="Z1156" s="9"/>
      <c r="AA1156" s="9"/>
      <c r="AB1156" s="9"/>
      <c r="AC1156" s="9"/>
      <c r="AD1156" s="9"/>
      <c r="AE1156" s="9"/>
      <c r="AF1156" s="26"/>
      <c r="AG1156" s="56">
        <v>27.774381000000002</v>
      </c>
      <c r="AH1156" s="9">
        <v>-82.677125000000004</v>
      </c>
      <c r="AI1156" s="88"/>
      <c r="AJ1156" s="88"/>
      <c r="AK1156" s="88"/>
      <c r="AL1156" s="88"/>
      <c r="AM1156" s="88"/>
      <c r="AN1156" s="88"/>
      <c r="AO1156" s="88"/>
      <c r="AP1156" s="88"/>
      <c r="AQ1156" s="88"/>
      <c r="AR1156" s="88"/>
      <c r="AS1156" s="88"/>
      <c r="AT1156" s="88"/>
      <c r="AU1156" s="88"/>
      <c r="AV1156" s="88"/>
      <c r="AW1156" s="88"/>
      <c r="AX1156" s="88"/>
      <c r="AY1156" s="88"/>
      <c r="AZ1156" s="88"/>
      <c r="BA1156" s="88"/>
      <c r="BB1156" s="88"/>
      <c r="BC1156" s="88"/>
      <c r="BD1156" s="88"/>
      <c r="BE1156" s="88"/>
      <c r="BF1156" s="88"/>
      <c r="BG1156" s="88"/>
    </row>
    <row r="1157" spans="1:59" x14ac:dyDescent="0.25">
      <c r="A1157" s="25">
        <v>2111</v>
      </c>
      <c r="B1157" s="9" t="s">
        <v>1987</v>
      </c>
      <c r="C1157" s="9" t="s">
        <v>3259</v>
      </c>
      <c r="D1157" s="9" t="s">
        <v>2286</v>
      </c>
      <c r="E1157" s="9" t="s">
        <v>2020</v>
      </c>
      <c r="F1157" s="14" t="s">
        <v>3019</v>
      </c>
      <c r="G1157" s="9" t="s">
        <v>194</v>
      </c>
      <c r="H1157" s="9" t="s">
        <v>37</v>
      </c>
      <c r="I1157" s="9">
        <v>1</v>
      </c>
      <c r="J1157" s="9">
        <v>225</v>
      </c>
      <c r="K1157" s="9">
        <f t="shared" si="90"/>
        <v>1125</v>
      </c>
      <c r="L1157" s="9">
        <f t="shared" si="91"/>
        <v>1111</v>
      </c>
      <c r="M1157" s="48">
        <v>0.98755555555555552</v>
      </c>
      <c r="N1157" s="9">
        <v>110</v>
      </c>
      <c r="O1157" s="9">
        <v>115</v>
      </c>
      <c r="P1157" s="9">
        <v>115</v>
      </c>
      <c r="Q1157" s="9"/>
      <c r="R1157" s="9"/>
      <c r="S1157" s="9"/>
      <c r="T1157" s="9"/>
      <c r="U1157" s="55"/>
      <c r="V1157" s="131">
        <f>(Y1157+Z1157+AA1157+AB1157+AC1157+AD1157)/(J1157*COUNTA(Y1157,Z1157,AA1157,AB1157,AC1157,AD1157))</f>
        <v>0.98755555555555552</v>
      </c>
      <c r="W1157" s="125">
        <v>0.98809999999999998</v>
      </c>
      <c r="X1157" s="14">
        <v>0.9667</v>
      </c>
      <c r="Y1157" s="9">
        <v>220</v>
      </c>
      <c r="Z1157" s="9">
        <v>222</v>
      </c>
      <c r="AA1157" s="9">
        <v>224</v>
      </c>
      <c r="AB1157" s="9">
        <v>222</v>
      </c>
      <c r="AC1157" s="9"/>
      <c r="AD1157" s="9">
        <v>223</v>
      </c>
      <c r="AE1157" s="9" t="s">
        <v>2021</v>
      </c>
      <c r="AF1157" s="26"/>
      <c r="AG1157" s="56">
        <v>27.770199999999999</v>
      </c>
      <c r="AH1157" s="9">
        <v>-82.641199999999998</v>
      </c>
      <c r="AI1157" s="88"/>
      <c r="AJ1157" s="88"/>
      <c r="AK1157" s="88"/>
      <c r="AL1157" s="88"/>
      <c r="AM1157" s="88"/>
      <c r="AN1157" s="88"/>
      <c r="AO1157" s="88"/>
      <c r="AP1157" s="88"/>
      <c r="AQ1157" s="88"/>
      <c r="AR1157" s="88"/>
      <c r="AS1157" s="88"/>
      <c r="AT1157" s="88"/>
      <c r="AU1157" s="88"/>
      <c r="AV1157" s="88"/>
      <c r="AW1157" s="88"/>
      <c r="AX1157" s="88"/>
      <c r="AY1157" s="88"/>
      <c r="AZ1157" s="88"/>
      <c r="BA1157" s="88"/>
      <c r="BB1157" s="88"/>
      <c r="BC1157" s="88"/>
      <c r="BD1157" s="88"/>
      <c r="BE1157" s="88"/>
      <c r="BF1157" s="88"/>
      <c r="BG1157" s="88"/>
    </row>
    <row r="1158" spans="1:59" x14ac:dyDescent="0.25">
      <c r="A1158" s="25">
        <v>2741</v>
      </c>
      <c r="B1158" s="9" t="s">
        <v>1987</v>
      </c>
      <c r="C1158" s="9" t="s">
        <v>3260</v>
      </c>
      <c r="D1158" s="9" t="s">
        <v>2282</v>
      </c>
      <c r="E1158" s="9" t="s">
        <v>1995</v>
      </c>
      <c r="F1158" s="14" t="s">
        <v>2919</v>
      </c>
      <c r="G1158" s="9" t="s">
        <v>10</v>
      </c>
      <c r="H1158" s="9" t="s">
        <v>37</v>
      </c>
      <c r="I1158" s="9">
        <v>1</v>
      </c>
      <c r="J1158" s="9">
        <v>142</v>
      </c>
      <c r="K1158" s="9">
        <f t="shared" si="90"/>
        <v>852</v>
      </c>
      <c r="L1158" s="9">
        <f t="shared" si="91"/>
        <v>848</v>
      </c>
      <c r="M1158" s="48">
        <v>0.99530516431924887</v>
      </c>
      <c r="N1158" s="9">
        <v>0</v>
      </c>
      <c r="O1158" s="9">
        <v>142</v>
      </c>
      <c r="P1158" s="9"/>
      <c r="Q1158" s="9">
        <v>142</v>
      </c>
      <c r="R1158" s="9"/>
      <c r="S1158" s="9"/>
      <c r="T1158" s="9">
        <v>15</v>
      </c>
      <c r="U1158" s="55"/>
      <c r="V1158" s="131">
        <f>(Y1158+Z1158+AA1158+AB1158+AC1158+AD1158)/(J1158*COUNTA(Y1158,Z1158,AA1158,AB1158,AC1158,AD1158))</f>
        <v>0.99530516431924887</v>
      </c>
      <c r="W1158" s="125">
        <v>0.91549999999999998</v>
      </c>
      <c r="X1158" s="14"/>
      <c r="Y1158" s="9">
        <v>140</v>
      </c>
      <c r="Z1158" s="9">
        <v>142</v>
      </c>
      <c r="AA1158" s="9">
        <v>142</v>
      </c>
      <c r="AB1158" s="9">
        <v>141</v>
      </c>
      <c r="AC1158" s="9">
        <v>142</v>
      </c>
      <c r="AD1158" s="9">
        <v>141</v>
      </c>
      <c r="AE1158" s="9" t="s">
        <v>1989</v>
      </c>
      <c r="AF1158" s="26">
        <v>137</v>
      </c>
      <c r="AG1158" s="56">
        <v>27.837208</v>
      </c>
      <c r="AH1158" s="9">
        <v>-82.636425000000003</v>
      </c>
      <c r="AI1158" s="88"/>
      <c r="AJ1158" s="88"/>
      <c r="AK1158" s="88"/>
      <c r="AL1158" s="88"/>
      <c r="AM1158" s="88"/>
      <c r="AN1158" s="88"/>
      <c r="AO1158" s="88"/>
      <c r="AP1158" s="88"/>
      <c r="AQ1158" s="88"/>
      <c r="AR1158" s="88"/>
      <c r="AS1158" s="88"/>
      <c r="AT1158" s="88"/>
      <c r="AU1158" s="88"/>
      <c r="AV1158" s="88"/>
      <c r="AW1158" s="88"/>
      <c r="AX1158" s="88"/>
      <c r="AY1158" s="88"/>
      <c r="AZ1158" s="88"/>
      <c r="BA1158" s="88"/>
      <c r="BB1158" s="88"/>
      <c r="BC1158" s="88"/>
      <c r="BD1158" s="88"/>
      <c r="BE1158" s="88"/>
      <c r="BF1158" s="88"/>
      <c r="BG1158" s="88"/>
    </row>
    <row r="1159" spans="1:59" x14ac:dyDescent="0.25">
      <c r="A1159" s="25">
        <v>1763</v>
      </c>
      <c r="B1159" s="9" t="s">
        <v>1987</v>
      </c>
      <c r="C1159" s="9" t="s">
        <v>3260</v>
      </c>
      <c r="D1159" s="9" t="s">
        <v>2282</v>
      </c>
      <c r="E1159" s="9" t="s">
        <v>2001</v>
      </c>
      <c r="F1159" s="14" t="s">
        <v>2970</v>
      </c>
      <c r="G1159" s="9" t="s">
        <v>10</v>
      </c>
      <c r="H1159" s="9" t="s">
        <v>37</v>
      </c>
      <c r="I1159" s="9">
        <v>1</v>
      </c>
      <c r="J1159" s="9">
        <v>84</v>
      </c>
      <c r="K1159" s="9">
        <f t="shared" si="90"/>
        <v>504</v>
      </c>
      <c r="L1159" s="9">
        <f t="shared" si="91"/>
        <v>500</v>
      </c>
      <c r="M1159" s="48">
        <v>0.99206349206349209</v>
      </c>
      <c r="N1159" s="9">
        <v>0</v>
      </c>
      <c r="O1159" s="9">
        <v>84</v>
      </c>
      <c r="P1159" s="9"/>
      <c r="Q1159" s="9">
        <v>84</v>
      </c>
      <c r="R1159" s="9"/>
      <c r="S1159" s="9"/>
      <c r="T1159" s="9"/>
      <c r="U1159" s="55"/>
      <c r="V1159" s="131">
        <f>(Y1159+Z1159+AA1159+AB1159+AC1159+AD1159)/(J1159*COUNTA(Y1159,Z1159,AA1159,AB1159,AC1159,AD1159))</f>
        <v>0.99206349206349209</v>
      </c>
      <c r="W1159" s="125">
        <v>0.998</v>
      </c>
      <c r="X1159" s="14">
        <v>0.998</v>
      </c>
      <c r="Y1159" s="9">
        <v>84</v>
      </c>
      <c r="Z1159" s="9">
        <v>84</v>
      </c>
      <c r="AA1159" s="9">
        <v>83</v>
      </c>
      <c r="AB1159" s="9">
        <v>84</v>
      </c>
      <c r="AC1159" s="9">
        <v>84</v>
      </c>
      <c r="AD1159" s="9">
        <v>81</v>
      </c>
      <c r="AE1159" s="9" t="s">
        <v>104</v>
      </c>
      <c r="AF1159" s="26"/>
      <c r="AG1159" s="56">
        <v>27.874400000000001</v>
      </c>
      <c r="AH1159" s="9">
        <v>-82.7089</v>
      </c>
      <c r="AI1159" s="88"/>
      <c r="AJ1159" s="88"/>
      <c r="AK1159" s="88"/>
      <c r="AL1159" s="88"/>
      <c r="AM1159" s="88"/>
      <c r="AN1159" s="88"/>
      <c r="AO1159" s="88"/>
      <c r="AP1159" s="88"/>
      <c r="AQ1159" s="88"/>
      <c r="AR1159" s="88"/>
      <c r="AS1159" s="88"/>
      <c r="AT1159" s="88"/>
      <c r="AU1159" s="88"/>
      <c r="AV1159" s="88"/>
      <c r="AW1159" s="88"/>
      <c r="AX1159" s="88"/>
      <c r="AY1159" s="88"/>
      <c r="AZ1159" s="88"/>
      <c r="BA1159" s="88"/>
      <c r="BB1159" s="88"/>
      <c r="BC1159" s="88"/>
      <c r="BD1159" s="88"/>
      <c r="BE1159" s="88"/>
      <c r="BF1159" s="88"/>
      <c r="BG1159" s="88"/>
    </row>
    <row r="1160" spans="1:59" x14ac:dyDescent="0.25">
      <c r="A1160" s="25">
        <v>2801</v>
      </c>
      <c r="B1160" s="9" t="s">
        <v>1987</v>
      </c>
      <c r="C1160" s="9" t="s">
        <v>3260</v>
      </c>
      <c r="D1160" s="9" t="s">
        <v>2282</v>
      </c>
      <c r="E1160" s="9" t="s">
        <v>2003</v>
      </c>
      <c r="F1160" s="14" t="s">
        <v>2717</v>
      </c>
      <c r="G1160" s="9" t="s">
        <v>10</v>
      </c>
      <c r="H1160" s="9" t="s">
        <v>37</v>
      </c>
      <c r="I1160" s="9">
        <v>1</v>
      </c>
      <c r="J1160" s="9">
        <v>90</v>
      </c>
      <c r="K1160" s="9">
        <f t="shared" si="90"/>
        <v>540</v>
      </c>
      <c r="L1160" s="9">
        <f t="shared" si="91"/>
        <v>358</v>
      </c>
      <c r="M1160" s="48">
        <v>0.66296296296296298</v>
      </c>
      <c r="N1160" s="9">
        <v>0</v>
      </c>
      <c r="O1160" s="9">
        <v>90</v>
      </c>
      <c r="P1160" s="9"/>
      <c r="Q1160" s="9">
        <v>90</v>
      </c>
      <c r="R1160" s="9"/>
      <c r="S1160" s="9"/>
      <c r="T1160" s="9"/>
      <c r="U1160" s="55"/>
      <c r="V1160" s="131">
        <f>(Y1160+Z1160+AA1160+AB1160+AC1160+AD1160)/(J1160*COUNTA(Y1160,Z1160,AA1160,AB1160,AC1160,AD1160))</f>
        <v>0.66296296296296298</v>
      </c>
      <c r="W1160" s="125">
        <v>0.99070000000000003</v>
      </c>
      <c r="X1160" s="14"/>
      <c r="Y1160" s="9">
        <v>54</v>
      </c>
      <c r="Z1160" s="9">
        <v>55</v>
      </c>
      <c r="AA1160" s="9">
        <v>53</v>
      </c>
      <c r="AB1160" s="9">
        <v>54</v>
      </c>
      <c r="AC1160" s="9">
        <v>54</v>
      </c>
      <c r="AD1160" s="9">
        <v>88</v>
      </c>
      <c r="AE1160" s="9" t="s">
        <v>39</v>
      </c>
      <c r="AF1160" s="26">
        <v>89</v>
      </c>
      <c r="AG1160" s="56">
        <v>27.976972</v>
      </c>
      <c r="AH1160" s="9">
        <v>-82.763471999999993</v>
      </c>
      <c r="AI1160" s="88"/>
      <c r="AJ1160" s="88"/>
      <c r="AK1160" s="88"/>
      <c r="AL1160" s="88"/>
      <c r="AM1160" s="88"/>
      <c r="AN1160" s="88"/>
      <c r="AO1160" s="88"/>
      <c r="AP1160" s="88"/>
      <c r="AQ1160" s="88"/>
      <c r="AR1160" s="88"/>
      <c r="AS1160" s="88"/>
      <c r="AT1160" s="88"/>
      <c r="AU1160" s="88"/>
      <c r="AV1160" s="88"/>
      <c r="AW1160" s="88"/>
      <c r="AX1160" s="88"/>
      <c r="AY1160" s="88"/>
      <c r="AZ1160" s="88"/>
      <c r="BA1160" s="88"/>
      <c r="BB1160" s="88"/>
      <c r="BC1160" s="88"/>
      <c r="BD1160" s="88"/>
      <c r="BE1160" s="88"/>
      <c r="BF1160" s="88"/>
      <c r="BG1160" s="88"/>
    </row>
    <row r="1161" spans="1:59" x14ac:dyDescent="0.25">
      <c r="A1161" s="25">
        <v>263</v>
      </c>
      <c r="B1161" s="9" t="s">
        <v>1987</v>
      </c>
      <c r="C1161" s="9" t="s">
        <v>3260</v>
      </c>
      <c r="D1161" s="9" t="s">
        <v>2282</v>
      </c>
      <c r="E1161" s="9" t="s">
        <v>2004</v>
      </c>
      <c r="F1161" s="14" t="s">
        <v>2656</v>
      </c>
      <c r="G1161" s="9" t="s">
        <v>10</v>
      </c>
      <c r="H1161" s="9" t="s">
        <v>37</v>
      </c>
      <c r="I1161" s="9">
        <v>1</v>
      </c>
      <c r="J1161" s="9">
        <v>4</v>
      </c>
      <c r="K1161" s="9">
        <f t="shared" si="90"/>
        <v>0</v>
      </c>
      <c r="L1161" s="9">
        <f t="shared" si="91"/>
        <v>0</v>
      </c>
      <c r="M1161" s="42">
        <v>0</v>
      </c>
      <c r="N1161" s="9">
        <v>0</v>
      </c>
      <c r="O1161" s="9">
        <v>4</v>
      </c>
      <c r="P1161" s="9"/>
      <c r="Q1161" s="9">
        <v>4</v>
      </c>
      <c r="R1161" s="9"/>
      <c r="S1161" s="9"/>
      <c r="T1161" s="9"/>
      <c r="U1161" s="55"/>
      <c r="V1161" s="131"/>
      <c r="W1161" s="125"/>
      <c r="X1161" s="14"/>
      <c r="Y1161" s="9"/>
      <c r="Z1161" s="9"/>
      <c r="AA1161" s="9"/>
      <c r="AB1161" s="9"/>
      <c r="AC1161" s="9"/>
      <c r="AD1161" s="9"/>
      <c r="AE1161" s="9" t="s">
        <v>2005</v>
      </c>
      <c r="AF1161" s="26"/>
      <c r="AG1161" s="56">
        <v>27.730399999999999</v>
      </c>
      <c r="AH1161" s="9">
        <v>-82.629099999999994</v>
      </c>
      <c r="AI1161" s="88"/>
      <c r="AJ1161" s="88"/>
      <c r="AK1161" s="88"/>
      <c r="AL1161" s="88"/>
      <c r="AM1161" s="88"/>
      <c r="AN1161" s="88"/>
      <c r="AO1161" s="88"/>
      <c r="AP1161" s="88"/>
      <c r="AQ1161" s="88"/>
      <c r="AR1161" s="88"/>
      <c r="AS1161" s="88"/>
      <c r="AT1161" s="88"/>
      <c r="AU1161" s="88"/>
      <c r="AV1161" s="88"/>
      <c r="AW1161" s="88"/>
      <c r="AX1161" s="88"/>
      <c r="AY1161" s="88"/>
      <c r="AZ1161" s="88"/>
      <c r="BA1161" s="88"/>
      <c r="BB1161" s="88"/>
      <c r="BC1161" s="88"/>
      <c r="BD1161" s="88"/>
      <c r="BE1161" s="88"/>
      <c r="BF1161" s="88"/>
      <c r="BG1161" s="88"/>
    </row>
    <row r="1162" spans="1:59" x14ac:dyDescent="0.25">
      <c r="A1162" s="25">
        <v>264</v>
      </c>
      <c r="B1162" s="9" t="s">
        <v>1987</v>
      </c>
      <c r="C1162" s="9" t="s">
        <v>3260</v>
      </c>
      <c r="D1162" s="9" t="s">
        <v>2282</v>
      </c>
      <c r="E1162" s="9" t="s">
        <v>2006</v>
      </c>
      <c r="F1162" s="14" t="s">
        <v>2665</v>
      </c>
      <c r="G1162" s="9" t="s">
        <v>10</v>
      </c>
      <c r="H1162" s="9" t="s">
        <v>37</v>
      </c>
      <c r="I1162" s="9">
        <v>1</v>
      </c>
      <c r="J1162" s="9">
        <v>5</v>
      </c>
      <c r="K1162" s="9">
        <f t="shared" si="90"/>
        <v>0</v>
      </c>
      <c r="L1162" s="9">
        <f t="shared" si="91"/>
        <v>0</v>
      </c>
      <c r="M1162" s="42">
        <v>0</v>
      </c>
      <c r="N1162" s="9">
        <v>0</v>
      </c>
      <c r="O1162" s="9">
        <v>5</v>
      </c>
      <c r="P1162" s="9"/>
      <c r="Q1162" s="9">
        <v>5</v>
      </c>
      <c r="R1162" s="9"/>
      <c r="S1162" s="9"/>
      <c r="T1162" s="9"/>
      <c r="U1162" s="55"/>
      <c r="V1162" s="131"/>
      <c r="W1162" s="125"/>
      <c r="X1162" s="14"/>
      <c r="Y1162" s="9"/>
      <c r="Z1162" s="9"/>
      <c r="AA1162" s="9"/>
      <c r="AB1162" s="9"/>
      <c r="AC1162" s="9"/>
      <c r="AD1162" s="9"/>
      <c r="AE1162" s="9" t="s">
        <v>126</v>
      </c>
      <c r="AF1162" s="26"/>
      <c r="AG1162" s="56">
        <v>27.7621</v>
      </c>
      <c r="AH1162" s="9">
        <v>-82.652299999999997</v>
      </c>
      <c r="AI1162" s="88"/>
      <c r="AJ1162" s="88"/>
      <c r="AK1162" s="88"/>
      <c r="AL1162" s="88"/>
      <c r="AM1162" s="88"/>
      <c r="AN1162" s="88"/>
      <c r="AO1162" s="88"/>
      <c r="AP1162" s="88"/>
      <c r="AQ1162" s="88"/>
      <c r="AR1162" s="88"/>
      <c r="AS1162" s="88"/>
      <c r="AT1162" s="88"/>
      <c r="AU1162" s="88"/>
      <c r="AV1162" s="88"/>
      <c r="AW1162" s="88"/>
      <c r="AX1162" s="88"/>
      <c r="AY1162" s="88"/>
      <c r="AZ1162" s="88"/>
      <c r="BA1162" s="88"/>
      <c r="BB1162" s="88"/>
      <c r="BC1162" s="88"/>
      <c r="BD1162" s="88"/>
      <c r="BE1162" s="88"/>
      <c r="BF1162" s="88"/>
      <c r="BG1162" s="88"/>
    </row>
    <row r="1163" spans="1:59" x14ac:dyDescent="0.25">
      <c r="A1163" s="25">
        <v>1865</v>
      </c>
      <c r="B1163" s="9" t="s">
        <v>1987</v>
      </c>
      <c r="C1163" s="9" t="s">
        <v>3260</v>
      </c>
      <c r="D1163" s="9" t="s">
        <v>2282</v>
      </c>
      <c r="E1163" s="9" t="s">
        <v>2012</v>
      </c>
      <c r="F1163" s="14" t="s">
        <v>2731</v>
      </c>
      <c r="G1163" s="9" t="s">
        <v>10</v>
      </c>
      <c r="H1163" s="9" t="s">
        <v>37</v>
      </c>
      <c r="I1163" s="9">
        <v>1</v>
      </c>
      <c r="J1163" s="9">
        <v>82</v>
      </c>
      <c r="K1163" s="9">
        <f t="shared" si="90"/>
        <v>492</v>
      </c>
      <c r="L1163" s="9">
        <f t="shared" si="91"/>
        <v>474</v>
      </c>
      <c r="M1163" s="48">
        <v>0.96341463414634143</v>
      </c>
      <c r="N1163" s="9">
        <v>0</v>
      </c>
      <c r="O1163" s="9">
        <v>82</v>
      </c>
      <c r="P1163" s="9"/>
      <c r="Q1163" s="9">
        <v>82</v>
      </c>
      <c r="R1163" s="9"/>
      <c r="S1163" s="9"/>
      <c r="T1163" s="9"/>
      <c r="U1163" s="55"/>
      <c r="V1163" s="131">
        <f t="shared" ref="V1163:V1175" si="92">(Y1163+Z1163+AA1163+AB1163+AC1163+AD1163)/(J1163*COUNTA(Y1163,Z1163,AA1163,AB1163,AC1163,AD1163))</f>
        <v>0.96341463414634143</v>
      </c>
      <c r="W1163" s="125">
        <v>0.91459999999999997</v>
      </c>
      <c r="X1163" s="14">
        <v>0.8679</v>
      </c>
      <c r="Y1163" s="9">
        <v>78</v>
      </c>
      <c r="Z1163" s="9">
        <v>78</v>
      </c>
      <c r="AA1163" s="9">
        <v>76</v>
      </c>
      <c r="AB1163" s="9">
        <v>80</v>
      </c>
      <c r="AC1163" s="9">
        <v>80</v>
      </c>
      <c r="AD1163" s="9">
        <v>82</v>
      </c>
      <c r="AE1163" s="9" t="s">
        <v>2010</v>
      </c>
      <c r="AF1163" s="26"/>
      <c r="AG1163" s="56">
        <v>27.775185</v>
      </c>
      <c r="AH1163" s="9">
        <v>-82.648713999999998</v>
      </c>
      <c r="AI1163" s="88"/>
      <c r="AJ1163" s="88"/>
      <c r="AK1163" s="88"/>
      <c r="AL1163" s="88"/>
      <c r="AM1163" s="88"/>
      <c r="AN1163" s="88"/>
      <c r="AO1163" s="88"/>
      <c r="AP1163" s="88"/>
      <c r="AQ1163" s="88"/>
      <c r="AR1163" s="88"/>
      <c r="AS1163" s="88"/>
      <c r="AT1163" s="88"/>
      <c r="AU1163" s="88"/>
      <c r="AV1163" s="88"/>
      <c r="AW1163" s="88"/>
      <c r="AX1163" s="88"/>
      <c r="AY1163" s="88"/>
      <c r="AZ1163" s="88"/>
      <c r="BA1163" s="88"/>
      <c r="BB1163" s="88"/>
      <c r="BC1163" s="88"/>
      <c r="BD1163" s="88"/>
      <c r="BE1163" s="88"/>
      <c r="BF1163" s="88"/>
      <c r="BG1163" s="88"/>
    </row>
    <row r="1164" spans="1:59" ht="12.6" customHeight="1" x14ac:dyDescent="0.25">
      <c r="A1164" s="25">
        <v>402</v>
      </c>
      <c r="B1164" s="9" t="s">
        <v>1987</v>
      </c>
      <c r="C1164" s="9" t="s">
        <v>3260</v>
      </c>
      <c r="D1164" s="9" t="s">
        <v>2282</v>
      </c>
      <c r="E1164" s="9" t="s">
        <v>2014</v>
      </c>
      <c r="F1164" s="14" t="s">
        <v>2666</v>
      </c>
      <c r="G1164" s="9" t="s">
        <v>10</v>
      </c>
      <c r="H1164" s="9" t="s">
        <v>37</v>
      </c>
      <c r="I1164" s="9">
        <v>1</v>
      </c>
      <c r="J1164" s="9">
        <v>237</v>
      </c>
      <c r="K1164" s="9">
        <f t="shared" si="90"/>
        <v>1422</v>
      </c>
      <c r="L1164" s="9">
        <f t="shared" si="91"/>
        <v>1384</v>
      </c>
      <c r="M1164" s="48">
        <v>0.97327707454289736</v>
      </c>
      <c r="N1164" s="9">
        <v>0</v>
      </c>
      <c r="O1164" s="9">
        <v>237</v>
      </c>
      <c r="P1164" s="9"/>
      <c r="Q1164" s="9">
        <v>237</v>
      </c>
      <c r="R1164" s="9"/>
      <c r="S1164" s="9"/>
      <c r="T1164" s="9"/>
      <c r="U1164" s="55"/>
      <c r="V1164" s="131">
        <f t="shared" si="92"/>
        <v>0.97327707454289736</v>
      </c>
      <c r="W1164" s="125">
        <v>0.97470000000000001</v>
      </c>
      <c r="X1164" s="14">
        <v>0.97889999999999999</v>
      </c>
      <c r="Y1164" s="9">
        <v>231</v>
      </c>
      <c r="Z1164" s="9">
        <v>232</v>
      </c>
      <c r="AA1164" s="9">
        <v>232</v>
      </c>
      <c r="AB1164" s="9">
        <v>228</v>
      </c>
      <c r="AC1164" s="9">
        <v>230</v>
      </c>
      <c r="AD1164" s="9">
        <v>231</v>
      </c>
      <c r="AE1164" s="9" t="s">
        <v>2015</v>
      </c>
      <c r="AF1164" s="26"/>
      <c r="AG1164" s="56">
        <v>27.757888999999999</v>
      </c>
      <c r="AH1164" s="9">
        <v>-82.665361000000004</v>
      </c>
      <c r="AI1164" s="88"/>
      <c r="AJ1164" s="88"/>
      <c r="AK1164" s="88"/>
      <c r="AL1164" s="88"/>
      <c r="AM1164" s="88"/>
      <c r="AN1164" s="88"/>
      <c r="AO1164" s="88"/>
      <c r="AP1164" s="88"/>
      <c r="AQ1164" s="88"/>
      <c r="AR1164" s="88"/>
      <c r="AS1164" s="88"/>
      <c r="AT1164" s="88"/>
      <c r="AU1164" s="88"/>
      <c r="AV1164" s="88"/>
      <c r="AW1164" s="88"/>
      <c r="AX1164" s="88"/>
      <c r="AY1164" s="88"/>
      <c r="AZ1164" s="88"/>
      <c r="BA1164" s="88"/>
      <c r="BB1164" s="88"/>
      <c r="BC1164" s="88"/>
      <c r="BD1164" s="88"/>
      <c r="BE1164" s="88"/>
      <c r="BF1164" s="88"/>
      <c r="BG1164" s="88"/>
    </row>
    <row r="1165" spans="1:59" x14ac:dyDescent="0.25">
      <c r="A1165" s="25">
        <v>2668</v>
      </c>
      <c r="B1165" s="9" t="s">
        <v>1987</v>
      </c>
      <c r="C1165" s="9" t="s">
        <v>3260</v>
      </c>
      <c r="D1165" s="9" t="s">
        <v>2282</v>
      </c>
      <c r="E1165" s="9" t="s">
        <v>2016</v>
      </c>
      <c r="F1165" s="14" t="s">
        <v>2644</v>
      </c>
      <c r="G1165" s="9" t="s">
        <v>10</v>
      </c>
      <c r="H1165" s="9" t="s">
        <v>37</v>
      </c>
      <c r="I1165" s="9">
        <v>1</v>
      </c>
      <c r="J1165" s="9">
        <v>184</v>
      </c>
      <c r="K1165" s="9">
        <f t="shared" si="90"/>
        <v>1104</v>
      </c>
      <c r="L1165" s="9">
        <f t="shared" si="91"/>
        <v>1026</v>
      </c>
      <c r="M1165" s="48">
        <v>0.92934782608695654</v>
      </c>
      <c r="N1165" s="9">
        <v>0</v>
      </c>
      <c r="O1165" s="9">
        <v>184</v>
      </c>
      <c r="P1165" s="9"/>
      <c r="Q1165" s="9">
        <v>184</v>
      </c>
      <c r="R1165" s="9"/>
      <c r="S1165" s="9"/>
      <c r="T1165" s="9">
        <v>19</v>
      </c>
      <c r="U1165" s="55"/>
      <c r="V1165" s="131">
        <f t="shared" si="92"/>
        <v>0.92934782608695654</v>
      </c>
      <c r="W1165" s="125">
        <v>0.96109999999999995</v>
      </c>
      <c r="X1165" s="14">
        <v>0.62139999999999995</v>
      </c>
      <c r="Y1165" s="9">
        <v>169</v>
      </c>
      <c r="Z1165" s="9">
        <v>172</v>
      </c>
      <c r="AA1165" s="9">
        <v>170</v>
      </c>
      <c r="AB1165" s="9">
        <v>171</v>
      </c>
      <c r="AC1165" s="9">
        <v>172</v>
      </c>
      <c r="AD1165" s="9">
        <v>172</v>
      </c>
      <c r="AE1165" s="9" t="s">
        <v>423</v>
      </c>
      <c r="AF1165" s="26"/>
      <c r="AG1165" s="56">
        <v>27.882583</v>
      </c>
      <c r="AH1165" s="9">
        <v>-82.700500000000005</v>
      </c>
      <c r="AI1165" s="88"/>
      <c r="AJ1165" s="88"/>
      <c r="AK1165" s="88"/>
      <c r="AL1165" s="88"/>
      <c r="AM1165" s="88"/>
      <c r="AN1165" s="88"/>
      <c r="AO1165" s="88"/>
      <c r="AP1165" s="88"/>
      <c r="AQ1165" s="88"/>
      <c r="AR1165" s="88"/>
      <c r="AS1165" s="88"/>
      <c r="AT1165" s="88"/>
      <c r="AU1165" s="88"/>
      <c r="AV1165" s="88"/>
      <c r="AW1165" s="88"/>
      <c r="AX1165" s="88"/>
      <c r="AY1165" s="88"/>
      <c r="AZ1165" s="88"/>
      <c r="BA1165" s="88"/>
      <c r="BB1165" s="88"/>
      <c r="BC1165" s="88"/>
      <c r="BD1165" s="88"/>
      <c r="BE1165" s="88"/>
      <c r="BF1165" s="88"/>
      <c r="BG1165" s="88"/>
    </row>
    <row r="1166" spans="1:59" ht="12.6" customHeight="1" x14ac:dyDescent="0.25">
      <c r="A1166" s="25">
        <v>879</v>
      </c>
      <c r="B1166" s="9" t="s">
        <v>1987</v>
      </c>
      <c r="C1166" s="9" t="s">
        <v>3260</v>
      </c>
      <c r="D1166" s="9" t="s">
        <v>2282</v>
      </c>
      <c r="E1166" s="9" t="s">
        <v>2017</v>
      </c>
      <c r="F1166" s="14" t="s">
        <v>2838</v>
      </c>
      <c r="G1166" s="9" t="s">
        <v>10</v>
      </c>
      <c r="H1166" s="9" t="s">
        <v>37</v>
      </c>
      <c r="I1166" s="9">
        <v>1</v>
      </c>
      <c r="J1166" s="9">
        <v>240</v>
      </c>
      <c r="K1166" s="9">
        <f t="shared" si="90"/>
        <v>1440</v>
      </c>
      <c r="L1166" s="9">
        <f t="shared" si="91"/>
        <v>1367</v>
      </c>
      <c r="M1166" s="48">
        <v>0.94930555555555551</v>
      </c>
      <c r="N1166" s="9">
        <v>0</v>
      </c>
      <c r="O1166" s="9">
        <v>240</v>
      </c>
      <c r="P1166" s="9"/>
      <c r="Q1166" s="9">
        <v>240</v>
      </c>
      <c r="R1166" s="9"/>
      <c r="S1166" s="9"/>
      <c r="T1166" s="9"/>
      <c r="U1166" s="55"/>
      <c r="V1166" s="131">
        <f t="shared" si="92"/>
        <v>0.94930555555555551</v>
      </c>
      <c r="W1166" s="125">
        <v>0.97570000000000001</v>
      </c>
      <c r="X1166" s="14">
        <v>0.97150000000000003</v>
      </c>
      <c r="Y1166" s="9">
        <v>225</v>
      </c>
      <c r="Z1166" s="9">
        <v>223</v>
      </c>
      <c r="AA1166" s="9">
        <v>227</v>
      </c>
      <c r="AB1166" s="9">
        <v>231</v>
      </c>
      <c r="AC1166" s="9">
        <v>232</v>
      </c>
      <c r="AD1166" s="9">
        <v>229</v>
      </c>
      <c r="AE1166" s="9"/>
      <c r="AF1166" s="26"/>
      <c r="AG1166" s="56">
        <v>27.954377999999998</v>
      </c>
      <c r="AH1166" s="9">
        <v>-82.789749999999998</v>
      </c>
      <c r="AI1166" s="88"/>
      <c r="AJ1166" s="88"/>
      <c r="AK1166" s="88"/>
      <c r="AL1166" s="88"/>
      <c r="AM1166" s="88"/>
      <c r="AN1166" s="88"/>
      <c r="AO1166" s="88"/>
      <c r="AP1166" s="88"/>
      <c r="AQ1166" s="88"/>
      <c r="AR1166" s="88"/>
      <c r="AS1166" s="88"/>
      <c r="AT1166" s="88"/>
      <c r="AU1166" s="88"/>
      <c r="AV1166" s="88"/>
      <c r="AW1166" s="88"/>
      <c r="AX1166" s="88"/>
      <c r="AY1166" s="88"/>
      <c r="AZ1166" s="88"/>
      <c r="BA1166" s="88"/>
      <c r="BB1166" s="88"/>
      <c r="BC1166" s="88"/>
      <c r="BD1166" s="88"/>
      <c r="BE1166" s="88"/>
      <c r="BF1166" s="88"/>
      <c r="BG1166" s="88"/>
    </row>
    <row r="1167" spans="1:59" x14ac:dyDescent="0.25">
      <c r="A1167" s="25">
        <v>2477</v>
      </c>
      <c r="B1167" s="9" t="s">
        <v>1987</v>
      </c>
      <c r="C1167" s="9" t="s">
        <v>3260</v>
      </c>
      <c r="D1167" s="9" t="s">
        <v>2282</v>
      </c>
      <c r="E1167" s="9" t="s">
        <v>2019</v>
      </c>
      <c r="F1167" s="14" t="s">
        <v>3043</v>
      </c>
      <c r="G1167" s="9" t="s">
        <v>10</v>
      </c>
      <c r="H1167" s="9" t="s">
        <v>37</v>
      </c>
      <c r="I1167" s="9">
        <v>1</v>
      </c>
      <c r="J1167" s="9">
        <v>120</v>
      </c>
      <c r="K1167" s="9">
        <f t="shared" si="90"/>
        <v>720</v>
      </c>
      <c r="L1167" s="9">
        <f t="shared" si="91"/>
        <v>715</v>
      </c>
      <c r="M1167" s="48">
        <v>0.99305555555555558</v>
      </c>
      <c r="N1167" s="9">
        <v>0</v>
      </c>
      <c r="O1167" s="9">
        <v>120</v>
      </c>
      <c r="P1167" s="9"/>
      <c r="Q1167" s="9">
        <v>120</v>
      </c>
      <c r="R1167" s="9"/>
      <c r="S1167" s="9"/>
      <c r="T1167" s="9">
        <v>6</v>
      </c>
      <c r="U1167" s="55"/>
      <c r="V1167" s="131">
        <f t="shared" si="92"/>
        <v>0.99305555555555558</v>
      </c>
      <c r="W1167" s="125">
        <v>0.98470000000000002</v>
      </c>
      <c r="X1167" s="14">
        <v>0.98470000000000002</v>
      </c>
      <c r="Y1167" s="9">
        <v>120</v>
      </c>
      <c r="Z1167" s="9">
        <v>120</v>
      </c>
      <c r="AA1167" s="9">
        <v>119</v>
      </c>
      <c r="AB1167" s="9">
        <v>120</v>
      </c>
      <c r="AC1167" s="9">
        <v>118</v>
      </c>
      <c r="AD1167" s="9">
        <v>118</v>
      </c>
      <c r="AE1167" s="9" t="s">
        <v>1877</v>
      </c>
      <c r="AF1167" s="26"/>
      <c r="AG1167" s="56">
        <v>27.84</v>
      </c>
      <c r="AH1167" s="9">
        <v>-82.731999999999999</v>
      </c>
      <c r="AI1167" s="88"/>
      <c r="AJ1167" s="88"/>
      <c r="AK1167" s="88"/>
      <c r="AL1167" s="88"/>
      <c r="AM1167" s="88"/>
      <c r="AN1167" s="88"/>
      <c r="AO1167" s="88"/>
      <c r="AP1167" s="88"/>
      <c r="AQ1167" s="88"/>
      <c r="AR1167" s="88"/>
      <c r="AS1167" s="88"/>
      <c r="AT1167" s="88"/>
      <c r="AU1167" s="88"/>
      <c r="AV1167" s="88"/>
      <c r="AW1167" s="88"/>
      <c r="AX1167" s="88"/>
      <c r="AY1167" s="88"/>
      <c r="AZ1167" s="88"/>
      <c r="BA1167" s="88"/>
      <c r="BB1167" s="88"/>
      <c r="BC1167" s="88"/>
      <c r="BD1167" s="88"/>
      <c r="BE1167" s="88"/>
      <c r="BF1167" s="88"/>
      <c r="BG1167" s="88"/>
    </row>
    <row r="1168" spans="1:59" x14ac:dyDescent="0.25">
      <c r="A1168" s="25">
        <v>2489</v>
      </c>
      <c r="B1168" s="9" t="s">
        <v>1987</v>
      </c>
      <c r="C1168" s="9" t="s">
        <v>3260</v>
      </c>
      <c r="D1168" s="9" t="s">
        <v>2282</v>
      </c>
      <c r="E1168" s="9" t="s">
        <v>2022</v>
      </c>
      <c r="F1168" s="14" t="s">
        <v>3043</v>
      </c>
      <c r="G1168" s="9" t="s">
        <v>10</v>
      </c>
      <c r="H1168" s="9" t="s">
        <v>37</v>
      </c>
      <c r="I1168" s="9">
        <v>1</v>
      </c>
      <c r="J1168" s="9">
        <v>62</v>
      </c>
      <c r="K1168" s="9">
        <f t="shared" si="90"/>
        <v>372</v>
      </c>
      <c r="L1168" s="9">
        <f t="shared" si="91"/>
        <v>363</v>
      </c>
      <c r="M1168" s="48">
        <v>0.97580645161290325</v>
      </c>
      <c r="N1168" s="9">
        <v>0</v>
      </c>
      <c r="O1168" s="9">
        <v>62</v>
      </c>
      <c r="P1168" s="9"/>
      <c r="Q1168" s="9">
        <v>62</v>
      </c>
      <c r="R1168" s="9"/>
      <c r="S1168" s="9"/>
      <c r="T1168" s="9">
        <v>4</v>
      </c>
      <c r="U1168" s="55"/>
      <c r="V1168" s="131">
        <f t="shared" si="92"/>
        <v>0.97580645161290325</v>
      </c>
      <c r="W1168" s="125">
        <v>0.97309999999999997</v>
      </c>
      <c r="X1168" s="14">
        <v>0.98119999999999996</v>
      </c>
      <c r="Y1168" s="9">
        <v>59</v>
      </c>
      <c r="Z1168" s="9">
        <v>58</v>
      </c>
      <c r="AA1168" s="9">
        <v>61</v>
      </c>
      <c r="AB1168" s="9">
        <v>62</v>
      </c>
      <c r="AC1168" s="9">
        <v>61</v>
      </c>
      <c r="AD1168" s="9">
        <v>62</v>
      </c>
      <c r="AE1168" s="9" t="s">
        <v>2023</v>
      </c>
      <c r="AF1168" s="26"/>
      <c r="AG1168" s="56">
        <v>28.140421</v>
      </c>
      <c r="AH1168" s="9">
        <v>-82.752392</v>
      </c>
      <c r="AI1168" s="88"/>
      <c r="AJ1168" s="88"/>
      <c r="AK1168" s="88"/>
      <c r="AL1168" s="88"/>
      <c r="AM1168" s="88"/>
      <c r="AN1168" s="88"/>
      <c r="AO1168" s="88"/>
      <c r="AP1168" s="88"/>
      <c r="AQ1168" s="88"/>
      <c r="AR1168" s="88"/>
      <c r="AS1168" s="88"/>
      <c r="AT1168" s="88"/>
      <c r="AU1168" s="88"/>
      <c r="AV1168" s="88"/>
      <c r="AW1168" s="88"/>
      <c r="AX1168" s="88"/>
      <c r="AY1168" s="88"/>
      <c r="AZ1168" s="88"/>
      <c r="BA1168" s="88"/>
      <c r="BB1168" s="88"/>
      <c r="BC1168" s="88"/>
      <c r="BD1168" s="88"/>
      <c r="BE1168" s="88"/>
      <c r="BF1168" s="88"/>
      <c r="BG1168" s="88"/>
    </row>
    <row r="1169" spans="1:59" x14ac:dyDescent="0.25">
      <c r="A1169" s="25">
        <v>2721</v>
      </c>
      <c r="B1169" s="9" t="s">
        <v>1987</v>
      </c>
      <c r="C1169" s="9" t="s">
        <v>3260</v>
      </c>
      <c r="D1169" s="9" t="s">
        <v>2282</v>
      </c>
      <c r="E1169" s="9" t="s">
        <v>2025</v>
      </c>
      <c r="F1169" s="14" t="s">
        <v>2643</v>
      </c>
      <c r="G1169" s="9" t="s">
        <v>10</v>
      </c>
      <c r="H1169" s="9" t="s">
        <v>37</v>
      </c>
      <c r="I1169" s="9">
        <v>1</v>
      </c>
      <c r="J1169" s="9">
        <v>60</v>
      </c>
      <c r="K1169" s="9">
        <f t="shared" si="90"/>
        <v>360</v>
      </c>
      <c r="L1169" s="9">
        <f t="shared" si="91"/>
        <v>336</v>
      </c>
      <c r="M1169" s="48">
        <v>0.93333333333333335</v>
      </c>
      <c r="N1169" s="9">
        <v>0</v>
      </c>
      <c r="O1169" s="9">
        <v>60</v>
      </c>
      <c r="P1169" s="9"/>
      <c r="Q1169" s="9">
        <v>60</v>
      </c>
      <c r="R1169" s="9"/>
      <c r="S1169" s="9"/>
      <c r="T1169" s="9">
        <v>3</v>
      </c>
      <c r="U1169" s="55"/>
      <c r="V1169" s="131">
        <f t="shared" si="92"/>
        <v>0.93333333333333335</v>
      </c>
      <c r="W1169" s="125">
        <v>0.72919999999999996</v>
      </c>
      <c r="X1169" s="14"/>
      <c r="Y1169" s="9">
        <v>60</v>
      </c>
      <c r="Z1169" s="9">
        <v>59</v>
      </c>
      <c r="AA1169" s="9">
        <v>58</v>
      </c>
      <c r="AB1169" s="9">
        <v>52</v>
      </c>
      <c r="AC1169" s="9">
        <v>49</v>
      </c>
      <c r="AD1169" s="9">
        <v>58</v>
      </c>
      <c r="AE1169" s="9" t="s">
        <v>39</v>
      </c>
      <c r="AF1169" s="26"/>
      <c r="AG1169" s="56">
        <v>27.838833000000001</v>
      </c>
      <c r="AH1169" s="9">
        <v>-82.731860999999995</v>
      </c>
      <c r="AI1169" s="88"/>
      <c r="AJ1169" s="88"/>
      <c r="AK1169" s="88"/>
      <c r="AL1169" s="88"/>
      <c r="AM1169" s="88"/>
      <c r="AN1169" s="88"/>
      <c r="AO1169" s="88"/>
      <c r="AP1169" s="88"/>
      <c r="AQ1169" s="88"/>
      <c r="AR1169" s="88"/>
      <c r="AS1169" s="88"/>
      <c r="AT1169" s="88"/>
      <c r="AU1169" s="88"/>
      <c r="AV1169" s="88"/>
      <c r="AW1169" s="88"/>
      <c r="AX1169" s="88"/>
      <c r="AY1169" s="88"/>
      <c r="AZ1169" s="88"/>
      <c r="BA1169" s="88"/>
      <c r="BB1169" s="88"/>
      <c r="BC1169" s="88"/>
      <c r="BD1169" s="88"/>
      <c r="BE1169" s="88"/>
      <c r="BF1169" s="88"/>
      <c r="BG1169" s="88"/>
    </row>
    <row r="1170" spans="1:59" x14ac:dyDescent="0.25">
      <c r="A1170" s="25">
        <v>2318</v>
      </c>
      <c r="B1170" s="9" t="s">
        <v>1987</v>
      </c>
      <c r="C1170" s="9" t="s">
        <v>3260</v>
      </c>
      <c r="D1170" s="9" t="s">
        <v>2282</v>
      </c>
      <c r="E1170" s="9" t="s">
        <v>2031</v>
      </c>
      <c r="F1170" s="14" t="s">
        <v>3045</v>
      </c>
      <c r="G1170" s="9" t="s">
        <v>10</v>
      </c>
      <c r="H1170" s="9" t="s">
        <v>37</v>
      </c>
      <c r="I1170" s="9">
        <v>1</v>
      </c>
      <c r="J1170" s="9">
        <v>68</v>
      </c>
      <c r="K1170" s="9">
        <f t="shared" si="90"/>
        <v>408</v>
      </c>
      <c r="L1170" s="9">
        <f t="shared" si="91"/>
        <v>398</v>
      </c>
      <c r="M1170" s="48">
        <v>0.97549019607843135</v>
      </c>
      <c r="N1170" s="9">
        <v>0</v>
      </c>
      <c r="O1170" s="9">
        <v>68</v>
      </c>
      <c r="P1170" s="9"/>
      <c r="Q1170" s="9">
        <v>68</v>
      </c>
      <c r="R1170" s="9"/>
      <c r="S1170" s="9"/>
      <c r="T1170" s="9"/>
      <c r="U1170" s="55"/>
      <c r="V1170" s="131">
        <f t="shared" si="92"/>
        <v>0.97549019607843135</v>
      </c>
      <c r="W1170" s="125">
        <v>0.98040000000000005</v>
      </c>
      <c r="X1170" s="14">
        <v>0.98529999999999995</v>
      </c>
      <c r="Y1170" s="9">
        <v>68</v>
      </c>
      <c r="Z1170" s="9">
        <v>67</v>
      </c>
      <c r="AA1170" s="9">
        <v>66</v>
      </c>
      <c r="AB1170" s="9">
        <v>65</v>
      </c>
      <c r="AC1170" s="9">
        <v>66</v>
      </c>
      <c r="AD1170" s="9">
        <v>66</v>
      </c>
      <c r="AE1170" s="9" t="s">
        <v>2032</v>
      </c>
      <c r="AF1170" s="26"/>
      <c r="AG1170" s="56">
        <v>27.775300000000001</v>
      </c>
      <c r="AH1170" s="9">
        <v>-82.645099999999999</v>
      </c>
      <c r="AI1170" s="88"/>
      <c r="AJ1170" s="88"/>
      <c r="AK1170" s="88"/>
      <c r="AL1170" s="88"/>
      <c r="AM1170" s="88"/>
      <c r="AN1170" s="88"/>
      <c r="AO1170" s="88"/>
      <c r="AP1170" s="88"/>
      <c r="AQ1170" s="88"/>
      <c r="AR1170" s="88"/>
      <c r="AS1170" s="88"/>
      <c r="AT1170" s="88"/>
      <c r="AU1170" s="88"/>
      <c r="AV1170" s="88"/>
      <c r="AW1170" s="88"/>
      <c r="AX1170" s="88"/>
      <c r="AY1170" s="88"/>
      <c r="AZ1170" s="88"/>
      <c r="BA1170" s="88"/>
      <c r="BB1170" s="88"/>
      <c r="BC1170" s="88"/>
      <c r="BD1170" s="88"/>
      <c r="BE1170" s="88"/>
      <c r="BF1170" s="88"/>
      <c r="BG1170" s="88"/>
    </row>
    <row r="1171" spans="1:59" ht="24" x14ac:dyDescent="0.25">
      <c r="A1171" s="25">
        <v>746</v>
      </c>
      <c r="B1171" s="9" t="s">
        <v>1987</v>
      </c>
      <c r="C1171" s="9" t="s">
        <v>3260</v>
      </c>
      <c r="D1171" s="9" t="s">
        <v>2282</v>
      </c>
      <c r="E1171" s="9" t="s">
        <v>2038</v>
      </c>
      <c r="F1171" s="14" t="s">
        <v>2663</v>
      </c>
      <c r="G1171" s="9" t="s">
        <v>10</v>
      </c>
      <c r="H1171" s="9" t="s">
        <v>37</v>
      </c>
      <c r="I1171" s="9">
        <v>1</v>
      </c>
      <c r="J1171" s="9">
        <v>18</v>
      </c>
      <c r="K1171" s="9">
        <f t="shared" si="90"/>
        <v>108</v>
      </c>
      <c r="L1171" s="9">
        <f t="shared" si="91"/>
        <v>100</v>
      </c>
      <c r="M1171" s="48">
        <v>0.92592592592592593</v>
      </c>
      <c r="N1171" s="9">
        <v>0</v>
      </c>
      <c r="O1171" s="9">
        <v>18</v>
      </c>
      <c r="P1171" s="9"/>
      <c r="Q1171" s="9">
        <v>18</v>
      </c>
      <c r="R1171" s="9"/>
      <c r="S1171" s="9"/>
      <c r="T1171" s="9"/>
      <c r="U1171" s="55"/>
      <c r="V1171" s="131">
        <f t="shared" si="92"/>
        <v>0.92592592592592593</v>
      </c>
      <c r="W1171" s="125">
        <v>0.98150000000000004</v>
      </c>
      <c r="X1171" s="14">
        <v>0.89810000000000001</v>
      </c>
      <c r="Y1171" s="9">
        <v>17</v>
      </c>
      <c r="Z1171" s="9">
        <v>18</v>
      </c>
      <c r="AA1171" s="9">
        <v>17</v>
      </c>
      <c r="AB1171" s="9">
        <v>17</v>
      </c>
      <c r="AC1171" s="9">
        <v>16</v>
      </c>
      <c r="AD1171" s="9">
        <v>15</v>
      </c>
      <c r="AE1171" s="9" t="s">
        <v>2039</v>
      </c>
      <c r="AF1171" s="26"/>
      <c r="AG1171" s="56">
        <v>27.819199999999999</v>
      </c>
      <c r="AH1171" s="9">
        <v>-82.669899999999998</v>
      </c>
      <c r="AI1171" s="88"/>
      <c r="AJ1171" s="88"/>
      <c r="AK1171" s="88"/>
      <c r="AL1171" s="88"/>
      <c r="AM1171" s="88"/>
      <c r="AN1171" s="88"/>
      <c r="AO1171" s="88"/>
      <c r="AP1171" s="88"/>
      <c r="AQ1171" s="88"/>
      <c r="AR1171" s="88"/>
      <c r="AS1171" s="88"/>
      <c r="AT1171" s="88"/>
      <c r="AU1171" s="88"/>
      <c r="AV1171" s="88"/>
      <c r="AW1171" s="88"/>
      <c r="AX1171" s="88"/>
      <c r="AY1171" s="88"/>
      <c r="AZ1171" s="88"/>
      <c r="BA1171" s="88"/>
      <c r="BB1171" s="88"/>
      <c r="BC1171" s="88"/>
      <c r="BD1171" s="88"/>
      <c r="BE1171" s="88"/>
      <c r="BF1171" s="88"/>
      <c r="BG1171" s="88"/>
    </row>
    <row r="1172" spans="1:59" x14ac:dyDescent="0.25">
      <c r="A1172" s="25">
        <v>1037</v>
      </c>
      <c r="B1172" s="9" t="s">
        <v>1987</v>
      </c>
      <c r="C1172" s="9" t="s">
        <v>3260</v>
      </c>
      <c r="D1172" s="9" t="s">
        <v>2282</v>
      </c>
      <c r="E1172" s="9" t="s">
        <v>2049</v>
      </c>
      <c r="F1172" s="14" t="s">
        <v>2903</v>
      </c>
      <c r="G1172" s="9" t="s">
        <v>10</v>
      </c>
      <c r="H1172" s="9" t="s">
        <v>37</v>
      </c>
      <c r="I1172" s="9">
        <v>1</v>
      </c>
      <c r="J1172" s="9">
        <v>270</v>
      </c>
      <c r="K1172" s="9">
        <f t="shared" si="90"/>
        <v>1620</v>
      </c>
      <c r="L1172" s="9">
        <f t="shared" si="91"/>
        <v>1597</v>
      </c>
      <c r="M1172" s="48">
        <v>0.98580246913580249</v>
      </c>
      <c r="N1172" s="9">
        <v>0</v>
      </c>
      <c r="O1172" s="9">
        <v>270</v>
      </c>
      <c r="P1172" s="9"/>
      <c r="Q1172" s="9">
        <v>270</v>
      </c>
      <c r="R1172" s="9"/>
      <c r="S1172" s="9"/>
      <c r="T1172" s="9"/>
      <c r="U1172" s="55"/>
      <c r="V1172" s="131">
        <f t="shared" si="92"/>
        <v>0.98580246913580249</v>
      </c>
      <c r="W1172" s="125">
        <v>0.99570000000000003</v>
      </c>
      <c r="X1172" s="14">
        <v>0.99439999999999995</v>
      </c>
      <c r="Y1172" s="9">
        <v>268</v>
      </c>
      <c r="Z1172" s="9">
        <v>264</v>
      </c>
      <c r="AA1172" s="9">
        <v>269</v>
      </c>
      <c r="AB1172" s="9">
        <v>264</v>
      </c>
      <c r="AC1172" s="9">
        <v>267</v>
      </c>
      <c r="AD1172" s="9">
        <v>265</v>
      </c>
      <c r="AE1172" s="9" t="s">
        <v>550</v>
      </c>
      <c r="AF1172" s="26"/>
      <c r="AG1172" s="56">
        <v>28.046700000000001</v>
      </c>
      <c r="AH1172" s="9">
        <v>-82.674300000000002</v>
      </c>
      <c r="AI1172" s="88"/>
      <c r="AJ1172" s="88"/>
      <c r="AK1172" s="88"/>
      <c r="AL1172" s="88"/>
      <c r="AM1172" s="88"/>
      <c r="AN1172" s="88"/>
      <c r="AO1172" s="88"/>
      <c r="AP1172" s="88"/>
      <c r="AQ1172" s="88"/>
      <c r="AR1172" s="88"/>
      <c r="AS1172" s="88"/>
      <c r="AT1172" s="88"/>
      <c r="AU1172" s="88"/>
      <c r="AV1172" s="88"/>
      <c r="AW1172" s="88"/>
      <c r="AX1172" s="88"/>
      <c r="AY1172" s="88"/>
      <c r="AZ1172" s="88"/>
      <c r="BA1172" s="88"/>
      <c r="BB1172" s="88"/>
      <c r="BC1172" s="88"/>
      <c r="BD1172" s="88"/>
      <c r="BE1172" s="88"/>
      <c r="BF1172" s="88"/>
      <c r="BG1172" s="88"/>
    </row>
    <row r="1173" spans="1:59" x14ac:dyDescent="0.25">
      <c r="A1173" s="25">
        <v>2722</v>
      </c>
      <c r="B1173" s="9" t="s">
        <v>1987</v>
      </c>
      <c r="C1173" s="9" t="s">
        <v>3260</v>
      </c>
      <c r="D1173" s="9" t="s">
        <v>2282</v>
      </c>
      <c r="E1173" s="9" t="s">
        <v>2050</v>
      </c>
      <c r="F1173" s="14" t="s">
        <v>2643</v>
      </c>
      <c r="G1173" s="9" t="s">
        <v>10</v>
      </c>
      <c r="H1173" s="9" t="s">
        <v>37</v>
      </c>
      <c r="I1173" s="9">
        <v>1</v>
      </c>
      <c r="J1173" s="9">
        <v>63</v>
      </c>
      <c r="K1173" s="9">
        <f t="shared" si="90"/>
        <v>378</v>
      </c>
      <c r="L1173" s="9">
        <f t="shared" si="91"/>
        <v>369</v>
      </c>
      <c r="M1173" s="48">
        <v>0.97619047619047616</v>
      </c>
      <c r="N1173" s="9">
        <v>0</v>
      </c>
      <c r="O1173" s="9">
        <v>63</v>
      </c>
      <c r="P1173" s="9"/>
      <c r="Q1173" s="9">
        <v>63</v>
      </c>
      <c r="R1173" s="9"/>
      <c r="S1173" s="9"/>
      <c r="T1173" s="9">
        <v>4</v>
      </c>
      <c r="U1173" s="55"/>
      <c r="V1173" s="131">
        <f t="shared" si="92"/>
        <v>0.97619047619047616</v>
      </c>
      <c r="W1173" s="125">
        <v>0.66139999999999999</v>
      </c>
      <c r="X1173" s="14"/>
      <c r="Y1173" s="9">
        <v>62</v>
      </c>
      <c r="Z1173" s="9">
        <v>62</v>
      </c>
      <c r="AA1173" s="9">
        <v>62</v>
      </c>
      <c r="AB1173" s="9">
        <v>62</v>
      </c>
      <c r="AC1173" s="9">
        <v>61</v>
      </c>
      <c r="AD1173" s="9">
        <v>60</v>
      </c>
      <c r="AE1173" s="9" t="s">
        <v>409</v>
      </c>
      <c r="AF1173" s="26"/>
      <c r="AG1173" s="56">
        <v>27.916471999999999</v>
      </c>
      <c r="AH1173" s="9">
        <v>-82.806749999999994</v>
      </c>
      <c r="AI1173" s="88"/>
      <c r="AJ1173" s="88"/>
      <c r="AK1173" s="88"/>
      <c r="AL1173" s="88"/>
      <c r="AM1173" s="88"/>
      <c r="AN1173" s="88"/>
      <c r="AO1173" s="88"/>
      <c r="AP1173" s="88"/>
      <c r="AQ1173" s="88"/>
      <c r="AR1173" s="88"/>
      <c r="AS1173" s="88"/>
      <c r="AT1173" s="88"/>
      <c r="AU1173" s="88"/>
      <c r="AV1173" s="88"/>
      <c r="AW1173" s="88"/>
      <c r="AX1173" s="88"/>
      <c r="AY1173" s="88"/>
      <c r="AZ1173" s="88"/>
      <c r="BA1173" s="88"/>
      <c r="BB1173" s="88"/>
      <c r="BC1173" s="88"/>
      <c r="BD1173" s="88"/>
      <c r="BE1173" s="88"/>
      <c r="BF1173" s="88"/>
      <c r="BG1173" s="88"/>
    </row>
    <row r="1174" spans="1:59" x14ac:dyDescent="0.25">
      <c r="A1174" s="25">
        <v>1201</v>
      </c>
      <c r="B1174" s="9" t="s">
        <v>1987</v>
      </c>
      <c r="C1174" s="9" t="s">
        <v>3260</v>
      </c>
      <c r="D1174" s="9" t="s">
        <v>2282</v>
      </c>
      <c r="E1174" s="9" t="s">
        <v>2053</v>
      </c>
      <c r="F1174" s="14" t="s">
        <v>2659</v>
      </c>
      <c r="G1174" s="9" t="s">
        <v>10</v>
      </c>
      <c r="H1174" s="9" t="s">
        <v>37</v>
      </c>
      <c r="I1174" s="9">
        <v>1</v>
      </c>
      <c r="J1174" s="9">
        <v>264</v>
      </c>
      <c r="K1174" s="9">
        <f t="shared" si="90"/>
        <v>1584</v>
      </c>
      <c r="L1174" s="9">
        <f t="shared" si="91"/>
        <v>1577</v>
      </c>
      <c r="M1174" s="48">
        <v>0.99558080808080807</v>
      </c>
      <c r="N1174" s="9">
        <v>0</v>
      </c>
      <c r="O1174" s="9">
        <v>264</v>
      </c>
      <c r="P1174" s="9"/>
      <c r="Q1174" s="9">
        <v>264</v>
      </c>
      <c r="R1174" s="9"/>
      <c r="S1174" s="9"/>
      <c r="T1174" s="9"/>
      <c r="U1174" s="55"/>
      <c r="V1174" s="131">
        <f t="shared" si="92"/>
        <v>0.99558080808080807</v>
      </c>
      <c r="W1174" s="125">
        <v>0.98670000000000002</v>
      </c>
      <c r="X1174" s="14">
        <v>1</v>
      </c>
      <c r="Y1174" s="9">
        <v>263</v>
      </c>
      <c r="Z1174" s="9">
        <v>264</v>
      </c>
      <c r="AA1174" s="9">
        <v>262</v>
      </c>
      <c r="AB1174" s="9">
        <v>263</v>
      </c>
      <c r="AC1174" s="9">
        <v>262</v>
      </c>
      <c r="AD1174" s="9">
        <v>263</v>
      </c>
      <c r="AE1174" s="9" t="s">
        <v>550</v>
      </c>
      <c r="AF1174" s="26"/>
      <c r="AG1174" s="56">
        <v>27.872959000000002</v>
      </c>
      <c r="AH1174" s="9">
        <v>-82.637315000000001</v>
      </c>
      <c r="AI1174" s="88"/>
      <c r="AJ1174" s="88"/>
      <c r="AK1174" s="88"/>
      <c r="AL1174" s="88"/>
      <c r="AM1174" s="88"/>
      <c r="AN1174" s="88"/>
      <c r="AO1174" s="88"/>
      <c r="AP1174" s="88"/>
      <c r="AQ1174" s="88"/>
      <c r="AR1174" s="88"/>
      <c r="AS1174" s="88"/>
      <c r="AT1174" s="88"/>
      <c r="AU1174" s="88"/>
      <c r="AV1174" s="88"/>
      <c r="AW1174" s="88"/>
      <c r="AX1174" s="88"/>
      <c r="AY1174" s="88"/>
      <c r="AZ1174" s="88"/>
      <c r="BA1174" s="88"/>
      <c r="BB1174" s="88"/>
      <c r="BC1174" s="88"/>
      <c r="BD1174" s="88"/>
      <c r="BE1174" s="88"/>
      <c r="BF1174" s="88"/>
      <c r="BG1174" s="88"/>
    </row>
    <row r="1175" spans="1:59" x14ac:dyDescent="0.25">
      <c r="A1175" s="25">
        <v>2395</v>
      </c>
      <c r="B1175" s="9" t="s">
        <v>1987</v>
      </c>
      <c r="C1175" s="9" t="s">
        <v>3263</v>
      </c>
      <c r="D1175" s="9" t="s">
        <v>2640</v>
      </c>
      <c r="E1175" s="9" t="s">
        <v>2007</v>
      </c>
      <c r="F1175" s="14" t="s">
        <v>2919</v>
      </c>
      <c r="G1175" s="9" t="s">
        <v>10</v>
      </c>
      <c r="H1175" s="9" t="s">
        <v>184</v>
      </c>
      <c r="I1175" s="9">
        <v>1</v>
      </c>
      <c r="J1175" s="9">
        <v>76</v>
      </c>
      <c r="K1175" s="9">
        <f t="shared" si="90"/>
        <v>380</v>
      </c>
      <c r="L1175" s="9">
        <f t="shared" si="91"/>
        <v>294</v>
      </c>
      <c r="M1175" s="48">
        <v>0.77368421052631575</v>
      </c>
      <c r="N1175" s="9">
        <v>0</v>
      </c>
      <c r="O1175" s="9">
        <v>76</v>
      </c>
      <c r="P1175" s="9"/>
      <c r="Q1175" s="9">
        <v>76</v>
      </c>
      <c r="R1175" s="9"/>
      <c r="S1175" s="9"/>
      <c r="T1175" s="9">
        <v>8</v>
      </c>
      <c r="U1175" s="55"/>
      <c r="V1175" s="131">
        <f t="shared" si="92"/>
        <v>0.77368421052631575</v>
      </c>
      <c r="W1175" s="125"/>
      <c r="X1175" s="14"/>
      <c r="Y1175" s="9">
        <v>74</v>
      </c>
      <c r="Z1175" s="9">
        <v>75</v>
      </c>
      <c r="AA1175" s="9">
        <v>76</v>
      </c>
      <c r="AB1175" s="9">
        <v>52</v>
      </c>
      <c r="AC1175" s="9">
        <v>17</v>
      </c>
      <c r="AD1175" s="9"/>
      <c r="AE1175" s="9" t="s">
        <v>39</v>
      </c>
      <c r="AF1175" s="26"/>
      <c r="AG1175" s="56">
        <v>27.972936000000001</v>
      </c>
      <c r="AH1175" s="9">
        <v>-82.798570999999995</v>
      </c>
      <c r="AI1175" s="88"/>
      <c r="AJ1175" s="88"/>
      <c r="AK1175" s="88"/>
      <c r="AL1175" s="88"/>
      <c r="AM1175" s="88"/>
      <c r="AN1175" s="88"/>
      <c r="AO1175" s="88"/>
      <c r="AP1175" s="88"/>
      <c r="AQ1175" s="88"/>
      <c r="AR1175" s="88"/>
      <c r="AS1175" s="88"/>
      <c r="AT1175" s="88"/>
      <c r="AU1175" s="88"/>
      <c r="AV1175" s="88"/>
      <c r="AW1175" s="88"/>
      <c r="AX1175" s="88"/>
      <c r="AY1175" s="88"/>
      <c r="AZ1175" s="88"/>
      <c r="BA1175" s="88"/>
      <c r="BB1175" s="88"/>
      <c r="BC1175" s="88"/>
      <c r="BD1175" s="88"/>
      <c r="BE1175" s="88"/>
      <c r="BF1175" s="88"/>
      <c r="BG1175" s="88"/>
    </row>
    <row r="1176" spans="1:59" ht="12.6" customHeight="1" x14ac:dyDescent="0.25">
      <c r="A1176" s="25">
        <v>2802</v>
      </c>
      <c r="B1176" s="9" t="s">
        <v>1987</v>
      </c>
      <c r="C1176" s="9" t="s">
        <v>3265</v>
      </c>
      <c r="D1176" s="9" t="s">
        <v>2283</v>
      </c>
      <c r="E1176" s="9" t="s">
        <v>1992</v>
      </c>
      <c r="F1176" s="14" t="s">
        <v>2717</v>
      </c>
      <c r="G1176" s="9" t="s">
        <v>10</v>
      </c>
      <c r="H1176" s="9" t="s">
        <v>42</v>
      </c>
      <c r="I1176" s="9">
        <v>1</v>
      </c>
      <c r="J1176" s="9">
        <v>109</v>
      </c>
      <c r="K1176" s="9">
        <f t="shared" si="90"/>
        <v>0</v>
      </c>
      <c r="L1176" s="9">
        <f t="shared" si="91"/>
        <v>0</v>
      </c>
      <c r="M1176" s="42">
        <v>0</v>
      </c>
      <c r="N1176" s="9"/>
      <c r="O1176" s="9">
        <v>109</v>
      </c>
      <c r="P1176" s="9"/>
      <c r="Q1176" s="9">
        <v>109</v>
      </c>
      <c r="R1176" s="9"/>
      <c r="S1176" s="9"/>
      <c r="T1176" s="9"/>
      <c r="U1176" s="55"/>
      <c r="V1176" s="131"/>
      <c r="W1176" s="125"/>
      <c r="X1176" s="14"/>
      <c r="Y1176" s="9"/>
      <c r="Z1176" s="9"/>
      <c r="AA1176" s="9"/>
      <c r="AB1176" s="9"/>
      <c r="AC1176" s="9"/>
      <c r="AD1176" s="9"/>
      <c r="AE1176" s="9" t="s">
        <v>1993</v>
      </c>
      <c r="AF1176" s="26"/>
      <c r="AG1176" s="56"/>
      <c r="AH1176" s="9"/>
      <c r="AI1176" s="88"/>
      <c r="AJ1176" s="88"/>
      <c r="AK1176" s="88"/>
      <c r="AL1176" s="88"/>
      <c r="AM1176" s="88"/>
      <c r="AN1176" s="88"/>
      <c r="AO1176" s="88"/>
      <c r="AP1176" s="88"/>
      <c r="AQ1176" s="88"/>
      <c r="AR1176" s="88"/>
      <c r="AS1176" s="88"/>
      <c r="AT1176" s="88"/>
      <c r="AU1176" s="88"/>
      <c r="AV1176" s="88"/>
      <c r="AW1176" s="88"/>
      <c r="AX1176" s="88"/>
      <c r="AY1176" s="88"/>
      <c r="AZ1176" s="88"/>
      <c r="BA1176" s="88"/>
      <c r="BB1176" s="88"/>
      <c r="BC1176" s="88"/>
      <c r="BD1176" s="88"/>
      <c r="BE1176" s="88"/>
      <c r="BF1176" s="88"/>
      <c r="BG1176" s="88"/>
    </row>
    <row r="1177" spans="1:59" x14ac:dyDescent="0.25">
      <c r="A1177" s="25">
        <v>2765</v>
      </c>
      <c r="B1177" s="9" t="s">
        <v>1987</v>
      </c>
      <c r="C1177" s="9" t="s">
        <v>3265</v>
      </c>
      <c r="D1177" s="9" t="s">
        <v>2283</v>
      </c>
      <c r="E1177" s="9" t="s">
        <v>1996</v>
      </c>
      <c r="F1177" s="14" t="s">
        <v>2646</v>
      </c>
      <c r="G1177" s="9" t="s">
        <v>10</v>
      </c>
      <c r="H1177" s="9" t="s">
        <v>42</v>
      </c>
      <c r="I1177" s="9">
        <v>1</v>
      </c>
      <c r="J1177" s="9">
        <v>53</v>
      </c>
      <c r="K1177" s="9">
        <f t="shared" si="90"/>
        <v>0</v>
      </c>
      <c r="L1177" s="9">
        <f t="shared" si="91"/>
        <v>0</v>
      </c>
      <c r="M1177" s="42">
        <v>0</v>
      </c>
      <c r="N1177" s="9">
        <v>0</v>
      </c>
      <c r="O1177" s="9">
        <v>53</v>
      </c>
      <c r="P1177" s="9"/>
      <c r="Q1177" s="9">
        <v>53</v>
      </c>
      <c r="R1177" s="9"/>
      <c r="S1177" s="9"/>
      <c r="T1177" s="9">
        <v>3</v>
      </c>
      <c r="U1177" s="55"/>
      <c r="V1177" s="131"/>
      <c r="W1177" s="125"/>
      <c r="X1177" s="14"/>
      <c r="Y1177" s="9"/>
      <c r="Z1177" s="9"/>
      <c r="AA1177" s="9"/>
      <c r="AB1177" s="9"/>
      <c r="AC1177" s="9"/>
      <c r="AD1177" s="9"/>
      <c r="AE1177" s="9"/>
      <c r="AF1177" s="26"/>
      <c r="AG1177" s="56">
        <v>27.773975</v>
      </c>
      <c r="AH1177" s="9">
        <v>-82.675638890000002</v>
      </c>
      <c r="AI1177" s="88"/>
      <c r="AJ1177" s="88"/>
      <c r="AK1177" s="88"/>
      <c r="AL1177" s="88"/>
      <c r="AM1177" s="88"/>
      <c r="AN1177" s="88"/>
      <c r="AO1177" s="88"/>
      <c r="AP1177" s="88"/>
      <c r="AQ1177" s="88"/>
      <c r="AR1177" s="88"/>
      <c r="AS1177" s="88"/>
      <c r="AT1177" s="88"/>
      <c r="AU1177" s="88"/>
      <c r="AV1177" s="88"/>
      <c r="AW1177" s="88"/>
      <c r="AX1177" s="88"/>
      <c r="AY1177" s="88"/>
      <c r="AZ1177" s="88"/>
      <c r="BA1177" s="88"/>
      <c r="BB1177" s="88"/>
      <c r="BC1177" s="88"/>
      <c r="BD1177" s="88"/>
      <c r="BE1177" s="88"/>
      <c r="BF1177" s="88"/>
      <c r="BG1177" s="88"/>
    </row>
    <row r="1178" spans="1:59" x14ac:dyDescent="0.25">
      <c r="A1178" s="25">
        <v>2942</v>
      </c>
      <c r="B1178" s="9" t="s">
        <v>1987</v>
      </c>
      <c r="C1178" s="9" t="s">
        <v>3265</v>
      </c>
      <c r="D1178" s="9" t="s">
        <v>2283</v>
      </c>
      <c r="E1178" s="9" t="s">
        <v>2051</v>
      </c>
      <c r="F1178" s="14" t="s">
        <v>2861</v>
      </c>
      <c r="G1178" s="9" t="s">
        <v>10</v>
      </c>
      <c r="H1178" s="9" t="s">
        <v>42</v>
      </c>
      <c r="I1178" s="9">
        <v>1</v>
      </c>
      <c r="J1178" s="9">
        <v>80</v>
      </c>
      <c r="K1178" s="9">
        <f t="shared" si="90"/>
        <v>0</v>
      </c>
      <c r="L1178" s="9">
        <f t="shared" si="91"/>
        <v>0</v>
      </c>
      <c r="M1178" s="42">
        <v>0</v>
      </c>
      <c r="N1178" s="9"/>
      <c r="O1178" s="9">
        <v>80</v>
      </c>
      <c r="P1178" s="9"/>
      <c r="Q1178" s="9">
        <v>80</v>
      </c>
      <c r="R1178" s="9"/>
      <c r="S1178" s="9"/>
      <c r="T1178" s="9">
        <v>4</v>
      </c>
      <c r="U1178" s="55"/>
      <c r="V1178" s="131"/>
      <c r="W1178" s="125"/>
      <c r="X1178" s="14"/>
      <c r="Y1178" s="9"/>
      <c r="Z1178" s="9"/>
      <c r="AA1178" s="9"/>
      <c r="AB1178" s="9"/>
      <c r="AC1178" s="9"/>
      <c r="AD1178" s="9"/>
      <c r="AE1178" s="9"/>
      <c r="AF1178" s="26"/>
      <c r="AG1178" s="56">
        <v>27.943335999999999</v>
      </c>
      <c r="AH1178" s="9">
        <v>-82.794272000000007</v>
      </c>
      <c r="AI1178" s="88"/>
      <c r="AJ1178" s="88"/>
      <c r="AK1178" s="88"/>
      <c r="AL1178" s="88"/>
      <c r="AM1178" s="88"/>
      <c r="AN1178" s="88"/>
      <c r="AO1178" s="88"/>
      <c r="AP1178" s="88"/>
      <c r="AQ1178" s="88"/>
      <c r="AR1178" s="88"/>
      <c r="AS1178" s="88"/>
      <c r="AT1178" s="88"/>
      <c r="AU1178" s="88"/>
      <c r="AV1178" s="88"/>
      <c r="AW1178" s="88"/>
      <c r="AX1178" s="88"/>
      <c r="AY1178" s="88"/>
      <c r="AZ1178" s="88"/>
      <c r="BA1178" s="88"/>
      <c r="BB1178" s="88"/>
      <c r="BC1178" s="88"/>
      <c r="BD1178" s="88"/>
      <c r="BE1178" s="88"/>
      <c r="BF1178" s="88"/>
      <c r="BG1178" s="88"/>
    </row>
    <row r="1179" spans="1:59" x14ac:dyDescent="0.25">
      <c r="A1179" s="25">
        <v>2498</v>
      </c>
      <c r="B1179" s="9" t="s">
        <v>1987</v>
      </c>
      <c r="C1179" s="9" t="s">
        <v>3261</v>
      </c>
      <c r="D1179" s="9" t="s">
        <v>2284</v>
      </c>
      <c r="E1179" s="9" t="s">
        <v>1990</v>
      </c>
      <c r="F1179" s="14" t="s">
        <v>2718</v>
      </c>
      <c r="G1179" s="9" t="s">
        <v>99</v>
      </c>
      <c r="H1179" s="9" t="s">
        <v>37</v>
      </c>
      <c r="I1179" s="9">
        <v>1</v>
      </c>
      <c r="J1179" s="9">
        <v>144</v>
      </c>
      <c r="K1179" s="9">
        <f t="shared" si="90"/>
        <v>864</v>
      </c>
      <c r="L1179" s="9">
        <f t="shared" si="91"/>
        <v>837</v>
      </c>
      <c r="M1179" s="48">
        <v>0.96875</v>
      </c>
      <c r="N1179" s="9">
        <v>86</v>
      </c>
      <c r="O1179" s="9">
        <v>58</v>
      </c>
      <c r="P1179" s="9"/>
      <c r="Q1179" s="9">
        <v>58</v>
      </c>
      <c r="R1179" s="9"/>
      <c r="S1179" s="9"/>
      <c r="T1179" s="9"/>
      <c r="U1179" s="55"/>
      <c r="V1179" s="131">
        <f t="shared" ref="V1179:V1191" si="93">(Y1179+Z1179+AA1179+AB1179+AC1179+AD1179)/(J1179*COUNTA(Y1179,Z1179,AA1179,AB1179,AC1179,AD1179))</f>
        <v>0.96875</v>
      </c>
      <c r="W1179" s="125">
        <v>0.95489999999999997</v>
      </c>
      <c r="X1179" s="14">
        <v>0.97919999999999996</v>
      </c>
      <c r="Y1179" s="9">
        <v>141</v>
      </c>
      <c r="Z1179" s="9">
        <v>137</v>
      </c>
      <c r="AA1179" s="9">
        <v>140</v>
      </c>
      <c r="AB1179" s="9">
        <v>139</v>
      </c>
      <c r="AC1179" s="9">
        <v>142</v>
      </c>
      <c r="AD1179" s="9">
        <v>138</v>
      </c>
      <c r="AE1179" s="9" t="s">
        <v>104</v>
      </c>
      <c r="AF1179" s="26"/>
      <c r="AG1179" s="56">
        <v>27.933033999999999</v>
      </c>
      <c r="AH1179" s="9">
        <v>-82.796251999999996</v>
      </c>
      <c r="AI1179" s="88"/>
      <c r="AJ1179" s="88"/>
      <c r="AK1179" s="88"/>
      <c r="AL1179" s="88"/>
      <c r="AM1179" s="88"/>
      <c r="AN1179" s="88"/>
      <c r="AO1179" s="88"/>
      <c r="AP1179" s="88"/>
      <c r="AQ1179" s="88"/>
      <c r="AR1179" s="88"/>
      <c r="AS1179" s="88"/>
      <c r="AT1179" s="88"/>
      <c r="AU1179" s="88"/>
      <c r="AV1179" s="88"/>
      <c r="AW1179" s="88"/>
      <c r="AX1179" s="88"/>
      <c r="AY1179" s="88"/>
      <c r="AZ1179" s="88"/>
      <c r="BA1179" s="88"/>
      <c r="BB1179" s="88"/>
      <c r="BC1179" s="88"/>
      <c r="BD1179" s="88"/>
      <c r="BE1179" s="88"/>
      <c r="BF1179" s="88"/>
      <c r="BG1179" s="88"/>
    </row>
    <row r="1180" spans="1:59" x14ac:dyDescent="0.25">
      <c r="A1180" s="25">
        <v>1312</v>
      </c>
      <c r="B1180" s="9" t="s">
        <v>1987</v>
      </c>
      <c r="C1180" s="9" t="s">
        <v>3261</v>
      </c>
      <c r="D1180" s="9" t="s">
        <v>2284</v>
      </c>
      <c r="E1180" s="9" t="s">
        <v>1991</v>
      </c>
      <c r="F1180" s="14" t="s">
        <v>2650</v>
      </c>
      <c r="G1180" s="9" t="s">
        <v>99</v>
      </c>
      <c r="H1180" s="9" t="s">
        <v>37</v>
      </c>
      <c r="I1180" s="9">
        <v>1</v>
      </c>
      <c r="J1180" s="9">
        <v>180</v>
      </c>
      <c r="K1180" s="9">
        <f t="shared" si="90"/>
        <v>1080</v>
      </c>
      <c r="L1180" s="9">
        <f t="shared" si="91"/>
        <v>1066</v>
      </c>
      <c r="M1180" s="48">
        <v>0.98703703703703705</v>
      </c>
      <c r="N1180" s="9">
        <v>54</v>
      </c>
      <c r="O1180" s="9">
        <v>126</v>
      </c>
      <c r="P1180" s="9"/>
      <c r="Q1180" s="9">
        <v>126</v>
      </c>
      <c r="R1180" s="9"/>
      <c r="S1180" s="9"/>
      <c r="T1180" s="9"/>
      <c r="U1180" s="55"/>
      <c r="V1180" s="131">
        <f t="shared" si="93"/>
        <v>0.98703703703703705</v>
      </c>
      <c r="W1180" s="125">
        <v>0.96779999999999999</v>
      </c>
      <c r="X1180" s="14">
        <v>0.97130000000000005</v>
      </c>
      <c r="Y1180" s="9">
        <v>179</v>
      </c>
      <c r="Z1180" s="9">
        <v>179</v>
      </c>
      <c r="AA1180" s="9">
        <v>178</v>
      </c>
      <c r="AB1180" s="9">
        <v>180</v>
      </c>
      <c r="AC1180" s="9">
        <v>176</v>
      </c>
      <c r="AD1180" s="9">
        <v>174</v>
      </c>
      <c r="AE1180" s="9" t="s">
        <v>104</v>
      </c>
      <c r="AF1180" s="26"/>
      <c r="AG1180" s="56">
        <v>27.934740000000001</v>
      </c>
      <c r="AH1180" s="9">
        <v>-82.798848000000007</v>
      </c>
      <c r="AI1180" s="88"/>
      <c r="AJ1180" s="88"/>
      <c r="AK1180" s="88"/>
      <c r="AL1180" s="88"/>
      <c r="AM1180" s="88"/>
      <c r="AN1180" s="88"/>
      <c r="AO1180" s="88"/>
      <c r="AP1180" s="88"/>
      <c r="AQ1180" s="88"/>
      <c r="AR1180" s="88"/>
      <c r="AS1180" s="88"/>
      <c r="AT1180" s="88"/>
      <c r="AU1180" s="88"/>
      <c r="AV1180" s="88"/>
      <c r="AW1180" s="88"/>
      <c r="AX1180" s="88"/>
      <c r="AY1180" s="88"/>
      <c r="AZ1180" s="88"/>
      <c r="BA1180" s="88"/>
      <c r="BB1180" s="88"/>
      <c r="BC1180" s="88"/>
      <c r="BD1180" s="88"/>
      <c r="BE1180" s="88"/>
      <c r="BF1180" s="88"/>
      <c r="BG1180" s="88"/>
    </row>
    <row r="1181" spans="1:59" x14ac:dyDescent="0.25">
      <c r="A1181" s="25">
        <v>2176</v>
      </c>
      <c r="B1181" s="9" t="s">
        <v>1987</v>
      </c>
      <c r="C1181" s="9" t="s">
        <v>3261</v>
      </c>
      <c r="D1181" s="9" t="s">
        <v>2284</v>
      </c>
      <c r="E1181" s="9" t="s">
        <v>1994</v>
      </c>
      <c r="F1181" s="14" t="s">
        <v>2712</v>
      </c>
      <c r="G1181" s="9" t="s">
        <v>99</v>
      </c>
      <c r="H1181" s="9" t="s">
        <v>37</v>
      </c>
      <c r="I1181" s="9">
        <v>1</v>
      </c>
      <c r="J1181" s="9">
        <v>156</v>
      </c>
      <c r="K1181" s="9">
        <f t="shared" si="90"/>
        <v>936</v>
      </c>
      <c r="L1181" s="9">
        <f t="shared" si="91"/>
        <v>922</v>
      </c>
      <c r="M1181" s="48">
        <v>0.9850427350427351</v>
      </c>
      <c r="N1181" s="9">
        <v>93</v>
      </c>
      <c r="O1181" s="9">
        <v>63</v>
      </c>
      <c r="P1181" s="9"/>
      <c r="Q1181" s="9">
        <v>63</v>
      </c>
      <c r="R1181" s="9"/>
      <c r="S1181" s="9"/>
      <c r="T1181" s="9"/>
      <c r="U1181" s="55"/>
      <c r="V1181" s="131">
        <f t="shared" si="93"/>
        <v>0.9850427350427351</v>
      </c>
      <c r="W1181" s="125">
        <v>0.98719999999999997</v>
      </c>
      <c r="X1181" s="14">
        <v>0.98929999999999996</v>
      </c>
      <c r="Y1181" s="9">
        <v>156</v>
      </c>
      <c r="Z1181" s="9">
        <v>154</v>
      </c>
      <c r="AA1181" s="9">
        <v>154</v>
      </c>
      <c r="AB1181" s="9">
        <v>153</v>
      </c>
      <c r="AC1181" s="9">
        <v>153</v>
      </c>
      <c r="AD1181" s="9">
        <v>152</v>
      </c>
      <c r="AE1181" s="9" t="s">
        <v>104</v>
      </c>
      <c r="AF1181" s="26"/>
      <c r="AG1181" s="56">
        <v>27.784469000000001</v>
      </c>
      <c r="AH1181" s="9">
        <v>-82.666174999999996</v>
      </c>
      <c r="AI1181" s="88"/>
      <c r="AJ1181" s="88"/>
      <c r="AK1181" s="88"/>
      <c r="AL1181" s="88"/>
      <c r="AM1181" s="88"/>
      <c r="AN1181" s="88"/>
      <c r="AO1181" s="88"/>
      <c r="AP1181" s="88"/>
      <c r="AQ1181" s="88"/>
      <c r="AR1181" s="88"/>
      <c r="AS1181" s="88"/>
      <c r="AT1181" s="88"/>
      <c r="AU1181" s="88"/>
      <c r="AV1181" s="88"/>
      <c r="AW1181" s="88"/>
      <c r="AX1181" s="88"/>
      <c r="AY1181" s="88"/>
      <c r="AZ1181" s="88"/>
      <c r="BA1181" s="88"/>
      <c r="BB1181" s="88"/>
      <c r="BC1181" s="88"/>
      <c r="BD1181" s="88"/>
      <c r="BE1181" s="88"/>
      <c r="BF1181" s="88"/>
      <c r="BG1181" s="88"/>
    </row>
    <row r="1182" spans="1:59" ht="12.6" customHeight="1" x14ac:dyDescent="0.25">
      <c r="A1182" s="25">
        <v>1246</v>
      </c>
      <c r="B1182" s="9" t="s">
        <v>1987</v>
      </c>
      <c r="C1182" s="9" t="s">
        <v>3261</v>
      </c>
      <c r="D1182" s="9" t="s">
        <v>2284</v>
      </c>
      <c r="E1182" s="9" t="s">
        <v>2024</v>
      </c>
      <c r="F1182" s="14" t="s">
        <v>2688</v>
      </c>
      <c r="G1182" s="9" t="s">
        <v>99</v>
      </c>
      <c r="H1182" s="9" t="s">
        <v>37</v>
      </c>
      <c r="I1182" s="9">
        <v>1</v>
      </c>
      <c r="J1182" s="9">
        <v>179</v>
      </c>
      <c r="K1182" s="9">
        <f t="shared" si="90"/>
        <v>1074</v>
      </c>
      <c r="L1182" s="9">
        <f t="shared" si="91"/>
        <v>1024</v>
      </c>
      <c r="M1182" s="48">
        <v>0.95344506517690875</v>
      </c>
      <c r="N1182" s="9">
        <v>25</v>
      </c>
      <c r="O1182" s="9">
        <v>154</v>
      </c>
      <c r="P1182" s="9"/>
      <c r="Q1182" s="9">
        <v>154</v>
      </c>
      <c r="R1182" s="9"/>
      <c r="S1182" s="9"/>
      <c r="T1182" s="9"/>
      <c r="U1182" s="55"/>
      <c r="V1182" s="131">
        <f t="shared" si="93"/>
        <v>0.95344506517690875</v>
      </c>
      <c r="W1182" s="125">
        <v>0.99070000000000003</v>
      </c>
      <c r="X1182" s="14">
        <v>0.88449999999999995</v>
      </c>
      <c r="Y1182" s="9">
        <v>179</v>
      </c>
      <c r="Z1182" s="9">
        <v>175</v>
      </c>
      <c r="AA1182" s="9">
        <v>166</v>
      </c>
      <c r="AB1182" s="9">
        <v>166</v>
      </c>
      <c r="AC1182" s="9">
        <v>169</v>
      </c>
      <c r="AD1182" s="9">
        <v>169</v>
      </c>
      <c r="AE1182" s="9" t="s">
        <v>1672</v>
      </c>
      <c r="AF1182" s="26"/>
      <c r="AG1182" s="56">
        <v>27.955100000000002</v>
      </c>
      <c r="AH1182" s="9">
        <v>-82.791600000000003</v>
      </c>
      <c r="AI1182" s="88"/>
      <c r="AJ1182" s="88"/>
      <c r="AK1182" s="88"/>
      <c r="AL1182" s="88"/>
      <c r="AM1182" s="88"/>
      <c r="AN1182" s="88"/>
      <c r="AO1182" s="88"/>
      <c r="AP1182" s="88"/>
      <c r="AQ1182" s="88"/>
      <c r="AR1182" s="88"/>
      <c r="AS1182" s="88"/>
      <c r="AT1182" s="88"/>
      <c r="AU1182" s="88"/>
      <c r="AV1182" s="88"/>
      <c r="AW1182" s="88"/>
      <c r="AX1182" s="88"/>
      <c r="AY1182" s="88"/>
      <c r="AZ1182" s="88"/>
      <c r="BA1182" s="88"/>
      <c r="BB1182" s="88"/>
      <c r="BC1182" s="88"/>
      <c r="BD1182" s="88"/>
      <c r="BE1182" s="88"/>
      <c r="BF1182" s="88"/>
      <c r="BG1182" s="88"/>
    </row>
    <row r="1183" spans="1:59" x14ac:dyDescent="0.25">
      <c r="A1183" s="25">
        <v>1530</v>
      </c>
      <c r="B1183" s="9" t="s">
        <v>1987</v>
      </c>
      <c r="C1183" s="9" t="s">
        <v>3261</v>
      </c>
      <c r="D1183" s="9" t="s">
        <v>2284</v>
      </c>
      <c r="E1183" s="9" t="s">
        <v>2033</v>
      </c>
      <c r="F1183" s="14" t="s">
        <v>2971</v>
      </c>
      <c r="G1183" s="9" t="s">
        <v>99</v>
      </c>
      <c r="H1183" s="9" t="s">
        <v>37</v>
      </c>
      <c r="I1183" s="9">
        <v>1</v>
      </c>
      <c r="J1183" s="9">
        <v>806</v>
      </c>
      <c r="K1183" s="9">
        <f t="shared" si="90"/>
        <v>4836</v>
      </c>
      <c r="L1183" s="9">
        <f t="shared" si="91"/>
        <v>4429</v>
      </c>
      <c r="M1183" s="48">
        <v>0.9158395368072787</v>
      </c>
      <c r="N1183" s="9">
        <v>644</v>
      </c>
      <c r="O1183" s="9">
        <v>162</v>
      </c>
      <c r="P1183" s="9"/>
      <c r="Q1183" s="9">
        <v>162</v>
      </c>
      <c r="R1183" s="9"/>
      <c r="S1183" s="9"/>
      <c r="T1183" s="9"/>
      <c r="U1183" s="55"/>
      <c r="V1183" s="131">
        <f t="shared" si="93"/>
        <v>0.9158395368072787</v>
      </c>
      <c r="W1183" s="125">
        <v>0.7732</v>
      </c>
      <c r="X1183" s="14">
        <v>0.93440000000000001</v>
      </c>
      <c r="Y1183" s="9">
        <v>747</v>
      </c>
      <c r="Z1183" s="9">
        <v>739</v>
      </c>
      <c r="AA1183" s="9">
        <v>739</v>
      </c>
      <c r="AB1183" s="9">
        <v>743</v>
      </c>
      <c r="AC1183" s="9">
        <v>729</v>
      </c>
      <c r="AD1183" s="9">
        <v>732</v>
      </c>
      <c r="AE1183" s="9" t="s">
        <v>2035</v>
      </c>
      <c r="AF1183" s="26"/>
      <c r="AG1183" s="56">
        <v>27.714600000000001</v>
      </c>
      <c r="AH1183" s="9">
        <v>-82.6631</v>
      </c>
      <c r="AI1183" s="88"/>
      <c r="AJ1183" s="88"/>
      <c r="AK1183" s="88"/>
      <c r="AL1183" s="88"/>
      <c r="AM1183" s="88"/>
      <c r="AN1183" s="88"/>
      <c r="AO1183" s="88"/>
      <c r="AP1183" s="88"/>
      <c r="AQ1183" s="88"/>
      <c r="AR1183" s="88"/>
      <c r="AS1183" s="88"/>
      <c r="AT1183" s="88"/>
      <c r="AU1183" s="88"/>
      <c r="AV1183" s="88"/>
      <c r="AW1183" s="88"/>
      <c r="AX1183" s="88"/>
      <c r="AY1183" s="88"/>
      <c r="AZ1183" s="88"/>
      <c r="BA1183" s="88"/>
      <c r="BB1183" s="88"/>
      <c r="BC1183" s="88"/>
      <c r="BD1183" s="88"/>
      <c r="BE1183" s="88"/>
      <c r="BF1183" s="88"/>
      <c r="BG1183" s="88"/>
    </row>
    <row r="1184" spans="1:59" x14ac:dyDescent="0.25">
      <c r="A1184" s="25">
        <v>706</v>
      </c>
      <c r="B1184" s="9" t="s">
        <v>1987</v>
      </c>
      <c r="C1184" s="9" t="s">
        <v>3261</v>
      </c>
      <c r="D1184" s="9" t="s">
        <v>2284</v>
      </c>
      <c r="E1184" s="9" t="s">
        <v>2036</v>
      </c>
      <c r="F1184" s="14" t="s">
        <v>2972</v>
      </c>
      <c r="G1184" s="9" t="s">
        <v>99</v>
      </c>
      <c r="H1184" s="9" t="s">
        <v>37</v>
      </c>
      <c r="I1184" s="9">
        <v>1</v>
      </c>
      <c r="J1184" s="9">
        <v>304</v>
      </c>
      <c r="K1184" s="9">
        <f t="shared" si="90"/>
        <v>1824</v>
      </c>
      <c r="L1184" s="9">
        <f t="shared" si="91"/>
        <v>1767</v>
      </c>
      <c r="M1184" s="48">
        <v>0.96875</v>
      </c>
      <c r="N1184" s="9">
        <v>46</v>
      </c>
      <c r="O1184" s="9">
        <v>258</v>
      </c>
      <c r="P1184" s="9"/>
      <c r="Q1184" s="9">
        <v>304</v>
      </c>
      <c r="R1184" s="9"/>
      <c r="S1184" s="9"/>
      <c r="T1184" s="9"/>
      <c r="U1184" s="55"/>
      <c r="V1184" s="131">
        <f t="shared" si="93"/>
        <v>0.96875</v>
      </c>
      <c r="W1184" s="125">
        <v>0.96379999999999999</v>
      </c>
      <c r="X1184" s="14">
        <v>0.93200000000000005</v>
      </c>
      <c r="Y1184" s="9">
        <v>298</v>
      </c>
      <c r="Z1184" s="9">
        <v>296</v>
      </c>
      <c r="AA1184" s="9">
        <v>295</v>
      </c>
      <c r="AB1184" s="9">
        <v>293</v>
      </c>
      <c r="AC1184" s="9">
        <v>293</v>
      </c>
      <c r="AD1184" s="9">
        <v>292</v>
      </c>
      <c r="AE1184" s="9" t="s">
        <v>50</v>
      </c>
      <c r="AF1184" s="26"/>
      <c r="AG1184" s="56">
        <v>28.166699999999999</v>
      </c>
      <c r="AH1184" s="9">
        <v>-82.741799999999998</v>
      </c>
      <c r="AI1184" s="88"/>
      <c r="AJ1184" s="88"/>
      <c r="AK1184" s="88"/>
      <c r="AL1184" s="88"/>
      <c r="AM1184" s="88"/>
      <c r="AN1184" s="88"/>
      <c r="AO1184" s="88"/>
      <c r="AP1184" s="88"/>
      <c r="AQ1184" s="88"/>
      <c r="AR1184" s="88"/>
      <c r="AS1184" s="88"/>
      <c r="AT1184" s="88"/>
      <c r="AU1184" s="88"/>
      <c r="AV1184" s="88"/>
      <c r="AW1184" s="88"/>
      <c r="AX1184" s="88"/>
      <c r="AY1184" s="88"/>
      <c r="AZ1184" s="88"/>
      <c r="BA1184" s="88"/>
      <c r="BB1184" s="88"/>
      <c r="BC1184" s="88"/>
      <c r="BD1184" s="88"/>
      <c r="BE1184" s="88"/>
      <c r="BF1184" s="88"/>
      <c r="BG1184" s="88"/>
    </row>
    <row r="1185" spans="1:59" x14ac:dyDescent="0.25">
      <c r="A1185" s="25">
        <v>2635</v>
      </c>
      <c r="B1185" s="9" t="s">
        <v>1987</v>
      </c>
      <c r="C1185" s="9" t="s">
        <v>3261</v>
      </c>
      <c r="D1185" s="9" t="s">
        <v>2284</v>
      </c>
      <c r="E1185" s="9" t="s">
        <v>2044</v>
      </c>
      <c r="F1185" s="14" t="s">
        <v>2644</v>
      </c>
      <c r="G1185" s="9" t="s">
        <v>99</v>
      </c>
      <c r="H1185" s="9" t="s">
        <v>37</v>
      </c>
      <c r="I1185" s="9">
        <v>1</v>
      </c>
      <c r="J1185" s="9">
        <v>40</v>
      </c>
      <c r="K1185" s="9">
        <f t="shared" si="90"/>
        <v>240</v>
      </c>
      <c r="L1185" s="9">
        <f t="shared" si="91"/>
        <v>238</v>
      </c>
      <c r="M1185" s="48">
        <v>0.9916666666666667</v>
      </c>
      <c r="N1185" s="9">
        <v>8</v>
      </c>
      <c r="O1185" s="9">
        <v>32</v>
      </c>
      <c r="P1185" s="9"/>
      <c r="Q1185" s="9">
        <v>40</v>
      </c>
      <c r="R1185" s="9"/>
      <c r="S1185" s="9"/>
      <c r="T1185" s="9">
        <v>2</v>
      </c>
      <c r="U1185" s="55"/>
      <c r="V1185" s="131">
        <f t="shared" si="93"/>
        <v>0.9916666666666667</v>
      </c>
      <c r="W1185" s="125">
        <v>0.98750000000000004</v>
      </c>
      <c r="X1185" s="14">
        <v>0.98329999999999995</v>
      </c>
      <c r="Y1185" s="9">
        <v>40</v>
      </c>
      <c r="Z1185" s="9">
        <v>39</v>
      </c>
      <c r="AA1185" s="9">
        <v>40</v>
      </c>
      <c r="AB1185" s="9">
        <v>40</v>
      </c>
      <c r="AC1185" s="9">
        <v>40</v>
      </c>
      <c r="AD1185" s="9">
        <v>39</v>
      </c>
      <c r="AE1185" s="9" t="s">
        <v>180</v>
      </c>
      <c r="AF1185" s="26"/>
      <c r="AG1185" s="56">
        <v>27.800277999999999</v>
      </c>
      <c r="AH1185" s="9">
        <v>-82.637388999999999</v>
      </c>
      <c r="AI1185" s="88"/>
      <c r="AJ1185" s="88"/>
      <c r="AK1185" s="88"/>
      <c r="AL1185" s="88"/>
      <c r="AM1185" s="88"/>
      <c r="AN1185" s="88"/>
      <c r="AO1185" s="88"/>
      <c r="AP1185" s="88"/>
      <c r="AQ1185" s="88"/>
      <c r="AR1185" s="88"/>
      <c r="AS1185" s="88"/>
      <c r="AT1185" s="88"/>
      <c r="AU1185" s="88"/>
      <c r="AV1185" s="88"/>
      <c r="AW1185" s="88"/>
      <c r="AX1185" s="88"/>
      <c r="AY1185" s="88"/>
      <c r="AZ1185" s="88"/>
      <c r="BA1185" s="88"/>
      <c r="BB1185" s="88"/>
      <c r="BC1185" s="88"/>
      <c r="BD1185" s="88"/>
      <c r="BE1185" s="88"/>
      <c r="BF1185" s="88"/>
      <c r="BG1185" s="88"/>
    </row>
    <row r="1186" spans="1:59" ht="13.8" thickBot="1" x14ac:dyDescent="0.3">
      <c r="A1186" s="40">
        <v>934</v>
      </c>
      <c r="B1186" s="34" t="s">
        <v>1987</v>
      </c>
      <c r="C1186" s="9" t="s">
        <v>3261</v>
      </c>
      <c r="D1186" s="9" t="s">
        <v>2284</v>
      </c>
      <c r="E1186" s="34" t="s">
        <v>2048</v>
      </c>
      <c r="F1186" s="17" t="s">
        <v>2663</v>
      </c>
      <c r="G1186" s="34" t="s">
        <v>99</v>
      </c>
      <c r="H1186" s="34" t="s">
        <v>37</v>
      </c>
      <c r="I1186" s="34">
        <v>1</v>
      </c>
      <c r="J1186" s="34">
        <v>352</v>
      </c>
      <c r="K1186" s="34">
        <f t="shared" si="90"/>
        <v>2112</v>
      </c>
      <c r="L1186" s="34">
        <f t="shared" si="91"/>
        <v>2058</v>
      </c>
      <c r="M1186" s="79">
        <v>0.97443181818181823</v>
      </c>
      <c r="N1186" s="34">
        <v>84</v>
      </c>
      <c r="O1186" s="34">
        <v>268</v>
      </c>
      <c r="P1186" s="34"/>
      <c r="Q1186" s="34">
        <v>268</v>
      </c>
      <c r="R1186" s="34"/>
      <c r="S1186" s="34"/>
      <c r="T1186" s="34"/>
      <c r="U1186" s="112"/>
      <c r="V1186" s="132">
        <f t="shared" si="93"/>
        <v>0.97443181818181823</v>
      </c>
      <c r="W1186" s="126">
        <v>0.99380000000000002</v>
      </c>
      <c r="X1186" s="17">
        <v>0.99950000000000006</v>
      </c>
      <c r="Y1186" s="34">
        <v>348</v>
      </c>
      <c r="Z1186" s="34">
        <v>337</v>
      </c>
      <c r="AA1186" s="34">
        <v>342</v>
      </c>
      <c r="AB1186" s="34">
        <v>344</v>
      </c>
      <c r="AC1186" s="34">
        <v>343</v>
      </c>
      <c r="AD1186" s="34">
        <v>344</v>
      </c>
      <c r="AE1186" s="34" t="s">
        <v>550</v>
      </c>
      <c r="AF1186" s="41"/>
      <c r="AG1186" s="56">
        <v>27.9681</v>
      </c>
      <c r="AH1186" s="9">
        <v>-82.717299999999994</v>
      </c>
      <c r="AI1186" s="88"/>
      <c r="AJ1186" s="88"/>
      <c r="AK1186" s="88"/>
      <c r="AL1186" s="88"/>
      <c r="AM1186" s="88"/>
      <c r="AN1186" s="88"/>
      <c r="AO1186" s="88"/>
      <c r="AP1186" s="88"/>
      <c r="AQ1186" s="88"/>
      <c r="AR1186" s="88"/>
      <c r="AS1186" s="88"/>
      <c r="AT1186" s="88"/>
      <c r="AU1186" s="88"/>
      <c r="AV1186" s="88"/>
      <c r="AW1186" s="88"/>
      <c r="AX1186" s="88"/>
      <c r="AY1186" s="88"/>
      <c r="AZ1186" s="88"/>
      <c r="BA1186" s="88"/>
      <c r="BB1186" s="88"/>
      <c r="BC1186" s="88"/>
      <c r="BD1186" s="88"/>
      <c r="BE1186" s="88"/>
      <c r="BF1186" s="88"/>
      <c r="BG1186" s="88"/>
    </row>
    <row r="1187" spans="1:59" ht="13.8" thickTop="1" x14ac:dyDescent="0.25">
      <c r="A1187" s="103">
        <v>2697</v>
      </c>
      <c r="B1187" s="89" t="s">
        <v>2054</v>
      </c>
      <c r="C1187" s="9" t="s">
        <v>3266</v>
      </c>
      <c r="D1187" s="9" t="s">
        <v>2280</v>
      </c>
      <c r="E1187" s="89" t="s">
        <v>2062</v>
      </c>
      <c r="F1187" s="90" t="s">
        <v>2706</v>
      </c>
      <c r="G1187" s="89" t="s">
        <v>9</v>
      </c>
      <c r="H1187" s="89" t="s">
        <v>37</v>
      </c>
      <c r="I1187" s="89">
        <v>1</v>
      </c>
      <c r="J1187" s="89">
        <v>68</v>
      </c>
      <c r="K1187" s="89">
        <f t="shared" si="90"/>
        <v>408</v>
      </c>
      <c r="L1187" s="89">
        <f t="shared" si="91"/>
        <v>405</v>
      </c>
      <c r="M1187" s="91">
        <v>0.99264705882352944</v>
      </c>
      <c r="N1187" s="89">
        <v>0</v>
      </c>
      <c r="O1187" s="89">
        <v>68</v>
      </c>
      <c r="P1187" s="89">
        <v>68</v>
      </c>
      <c r="Q1187" s="89"/>
      <c r="R1187" s="89"/>
      <c r="S1187" s="89"/>
      <c r="T1187" s="89"/>
      <c r="U1187" s="119"/>
      <c r="V1187" s="133">
        <f t="shared" si="93"/>
        <v>0.99264705882352944</v>
      </c>
      <c r="W1187" s="127">
        <v>0.99260000000000004</v>
      </c>
      <c r="X1187" s="90">
        <v>0.98280000000000001</v>
      </c>
      <c r="Y1187" s="89">
        <v>68</v>
      </c>
      <c r="Z1187" s="89">
        <v>66</v>
      </c>
      <c r="AA1187" s="89">
        <v>68</v>
      </c>
      <c r="AB1187" s="89">
        <v>68</v>
      </c>
      <c r="AC1187" s="89">
        <v>67</v>
      </c>
      <c r="AD1187" s="89">
        <v>68</v>
      </c>
      <c r="AE1187" s="89" t="s">
        <v>2063</v>
      </c>
      <c r="AF1187" s="104"/>
      <c r="AG1187" s="56">
        <v>28.045383999999999</v>
      </c>
      <c r="AH1187" s="9">
        <v>-81.745130000000003</v>
      </c>
      <c r="AI1187" s="88"/>
      <c r="AJ1187" s="88"/>
      <c r="AK1187" s="88"/>
      <c r="AL1187" s="88"/>
      <c r="AM1187" s="88"/>
      <c r="AN1187" s="88"/>
      <c r="AO1187" s="88"/>
      <c r="AP1187" s="88"/>
      <c r="AQ1187" s="88"/>
      <c r="AR1187" s="88"/>
      <c r="AS1187" s="88"/>
      <c r="AT1187" s="88"/>
      <c r="AU1187" s="88"/>
      <c r="AV1187" s="88"/>
      <c r="AW1187" s="88"/>
      <c r="AX1187" s="88"/>
      <c r="AY1187" s="88"/>
      <c r="AZ1187" s="88"/>
      <c r="BA1187" s="88"/>
      <c r="BB1187" s="88"/>
      <c r="BC1187" s="88"/>
      <c r="BD1187" s="88"/>
      <c r="BE1187" s="88"/>
      <c r="BF1187" s="88"/>
      <c r="BG1187" s="88"/>
    </row>
    <row r="1188" spans="1:59" x14ac:dyDescent="0.25">
      <c r="A1188" s="25">
        <v>1839</v>
      </c>
      <c r="B1188" s="9" t="s">
        <v>2054</v>
      </c>
      <c r="C1188" s="9" t="s">
        <v>3266</v>
      </c>
      <c r="D1188" s="9" t="s">
        <v>2280</v>
      </c>
      <c r="E1188" s="9" t="s">
        <v>2067</v>
      </c>
      <c r="F1188" s="14" t="s">
        <v>2647</v>
      </c>
      <c r="G1188" s="9" t="s">
        <v>9</v>
      </c>
      <c r="H1188" s="9" t="s">
        <v>37</v>
      </c>
      <c r="I1188" s="9">
        <v>1</v>
      </c>
      <c r="J1188" s="9">
        <v>84</v>
      </c>
      <c r="K1188" s="9">
        <f t="shared" si="90"/>
        <v>504</v>
      </c>
      <c r="L1188" s="9">
        <f t="shared" si="91"/>
        <v>497</v>
      </c>
      <c r="M1188" s="48">
        <v>0.98611111111111116</v>
      </c>
      <c r="N1188" s="9">
        <v>0</v>
      </c>
      <c r="O1188" s="9">
        <v>84</v>
      </c>
      <c r="P1188" s="9">
        <v>68</v>
      </c>
      <c r="Q1188" s="9">
        <v>16</v>
      </c>
      <c r="R1188" s="9"/>
      <c r="S1188" s="9"/>
      <c r="T1188" s="9"/>
      <c r="U1188" s="55"/>
      <c r="V1188" s="131">
        <f t="shared" si="93"/>
        <v>0.98611111111111116</v>
      </c>
      <c r="W1188" s="125">
        <v>0.98019999999999996</v>
      </c>
      <c r="X1188" s="14">
        <v>0.95240000000000002</v>
      </c>
      <c r="Y1188" s="9">
        <v>83</v>
      </c>
      <c r="Z1188" s="9">
        <v>81</v>
      </c>
      <c r="AA1188" s="9">
        <v>84</v>
      </c>
      <c r="AB1188" s="9">
        <v>83</v>
      </c>
      <c r="AC1188" s="9">
        <v>83</v>
      </c>
      <c r="AD1188" s="9">
        <v>83</v>
      </c>
      <c r="AE1188" s="9" t="s">
        <v>2068</v>
      </c>
      <c r="AF1188" s="26"/>
      <c r="AG1188" s="56">
        <v>28.036860999999998</v>
      </c>
      <c r="AH1188" s="9">
        <v>-81.725583</v>
      </c>
      <c r="AI1188" s="88"/>
      <c r="AJ1188" s="88"/>
      <c r="AK1188" s="88"/>
      <c r="AL1188" s="88"/>
      <c r="AM1188" s="88"/>
      <c r="AN1188" s="88"/>
      <c r="AO1188" s="88"/>
      <c r="AP1188" s="88"/>
      <c r="AQ1188" s="88"/>
      <c r="AR1188" s="88"/>
      <c r="AS1188" s="88"/>
      <c r="AT1188" s="88"/>
      <c r="AU1188" s="88"/>
      <c r="AV1188" s="88"/>
      <c r="AW1188" s="88"/>
      <c r="AX1188" s="88"/>
      <c r="AY1188" s="88"/>
      <c r="AZ1188" s="88"/>
      <c r="BA1188" s="88"/>
      <c r="BB1188" s="88"/>
      <c r="BC1188" s="88"/>
      <c r="BD1188" s="88"/>
      <c r="BE1188" s="88"/>
      <c r="BF1188" s="88"/>
      <c r="BG1188" s="88"/>
    </row>
    <row r="1189" spans="1:59" x14ac:dyDescent="0.25">
      <c r="A1189" s="25">
        <v>1945</v>
      </c>
      <c r="B1189" s="9" t="s">
        <v>2054</v>
      </c>
      <c r="C1189" s="9" t="s">
        <v>3266</v>
      </c>
      <c r="D1189" s="9" t="s">
        <v>2280</v>
      </c>
      <c r="E1189" s="9" t="s">
        <v>2071</v>
      </c>
      <c r="F1189" s="14" t="s">
        <v>2673</v>
      </c>
      <c r="G1189" s="9" t="s">
        <v>9</v>
      </c>
      <c r="H1189" s="9" t="s">
        <v>37</v>
      </c>
      <c r="I1189" s="9">
        <v>1</v>
      </c>
      <c r="J1189" s="9">
        <v>100</v>
      </c>
      <c r="K1189" s="9">
        <f t="shared" si="90"/>
        <v>600</v>
      </c>
      <c r="L1189" s="9">
        <f t="shared" si="91"/>
        <v>592</v>
      </c>
      <c r="M1189" s="48">
        <v>0.98666666666666669</v>
      </c>
      <c r="N1189" s="9">
        <v>0</v>
      </c>
      <c r="O1189" s="9">
        <v>100</v>
      </c>
      <c r="P1189" s="9">
        <v>100</v>
      </c>
      <c r="Q1189" s="9"/>
      <c r="R1189" s="9"/>
      <c r="S1189" s="9"/>
      <c r="T1189" s="9"/>
      <c r="U1189" s="55"/>
      <c r="V1189" s="131">
        <f t="shared" si="93"/>
        <v>0.98666666666666669</v>
      </c>
      <c r="W1189" s="125">
        <v>0.98670000000000002</v>
      </c>
      <c r="X1189" s="14">
        <v>0.95830000000000004</v>
      </c>
      <c r="Y1189" s="9">
        <v>99</v>
      </c>
      <c r="Z1189" s="9">
        <v>99</v>
      </c>
      <c r="AA1189" s="9">
        <v>99</v>
      </c>
      <c r="AB1189" s="9">
        <v>97</v>
      </c>
      <c r="AC1189" s="9">
        <v>99</v>
      </c>
      <c r="AD1189" s="9">
        <v>99</v>
      </c>
      <c r="AE1189" s="9" t="s">
        <v>2060</v>
      </c>
      <c r="AF1189" s="26"/>
      <c r="AG1189" s="56">
        <v>27.901934000000001</v>
      </c>
      <c r="AH1189" s="9">
        <v>-81.855605999999995</v>
      </c>
      <c r="AI1189" s="88"/>
      <c r="AJ1189" s="88"/>
      <c r="AK1189" s="88"/>
      <c r="AL1189" s="88"/>
      <c r="AM1189" s="88"/>
      <c r="AN1189" s="88"/>
      <c r="AO1189" s="88"/>
      <c r="AP1189" s="88"/>
      <c r="AQ1189" s="88"/>
      <c r="AR1189" s="88"/>
      <c r="AS1189" s="88"/>
      <c r="AT1189" s="88"/>
      <c r="AU1189" s="88"/>
      <c r="AV1189" s="88"/>
      <c r="AW1189" s="88"/>
      <c r="AX1189" s="88"/>
      <c r="AY1189" s="88"/>
      <c r="AZ1189" s="88"/>
      <c r="BA1189" s="88"/>
      <c r="BB1189" s="88"/>
      <c r="BC1189" s="88"/>
      <c r="BD1189" s="88"/>
      <c r="BE1189" s="88"/>
      <c r="BF1189" s="88"/>
      <c r="BG1189" s="88"/>
    </row>
    <row r="1190" spans="1:59" x14ac:dyDescent="0.25">
      <c r="A1190" s="25">
        <v>1334</v>
      </c>
      <c r="B1190" s="9" t="s">
        <v>2054</v>
      </c>
      <c r="C1190" s="9" t="s">
        <v>3266</v>
      </c>
      <c r="D1190" s="9" t="s">
        <v>2280</v>
      </c>
      <c r="E1190" s="9" t="s">
        <v>2072</v>
      </c>
      <c r="F1190" s="14" t="s">
        <v>2650</v>
      </c>
      <c r="G1190" s="9" t="s">
        <v>9</v>
      </c>
      <c r="H1190" s="9" t="s">
        <v>37</v>
      </c>
      <c r="I1190" s="9">
        <v>1</v>
      </c>
      <c r="J1190" s="9">
        <v>160</v>
      </c>
      <c r="K1190" s="9">
        <f t="shared" si="90"/>
        <v>960</v>
      </c>
      <c r="L1190" s="9">
        <f t="shared" si="91"/>
        <v>958</v>
      </c>
      <c r="M1190" s="48">
        <v>0.99791666666666667</v>
      </c>
      <c r="N1190" s="9">
        <v>0</v>
      </c>
      <c r="O1190" s="9">
        <v>160</v>
      </c>
      <c r="P1190" s="9">
        <v>128</v>
      </c>
      <c r="Q1190" s="9">
        <v>32</v>
      </c>
      <c r="R1190" s="9"/>
      <c r="S1190" s="9"/>
      <c r="T1190" s="9"/>
      <c r="U1190" s="55"/>
      <c r="V1190" s="131">
        <f t="shared" si="93"/>
        <v>0.99791666666666667</v>
      </c>
      <c r="W1190" s="125">
        <v>1</v>
      </c>
      <c r="X1190" s="14">
        <v>1</v>
      </c>
      <c r="Y1190" s="9">
        <v>160</v>
      </c>
      <c r="Z1190" s="9">
        <v>160</v>
      </c>
      <c r="AA1190" s="9">
        <v>159</v>
      </c>
      <c r="AB1190" s="9">
        <v>159</v>
      </c>
      <c r="AC1190" s="9">
        <v>160</v>
      </c>
      <c r="AD1190" s="9">
        <v>160</v>
      </c>
      <c r="AE1190" s="9" t="s">
        <v>640</v>
      </c>
      <c r="AF1190" s="26"/>
      <c r="AG1190" s="56">
        <v>27.911200000000001</v>
      </c>
      <c r="AH1190" s="9">
        <v>-81.8386</v>
      </c>
      <c r="AI1190" s="88"/>
      <c r="AJ1190" s="88"/>
      <c r="AK1190" s="88"/>
      <c r="AL1190" s="88"/>
      <c r="AM1190" s="88"/>
      <c r="AN1190" s="88"/>
      <c r="AO1190" s="88"/>
      <c r="AP1190" s="88"/>
      <c r="AQ1190" s="88"/>
      <c r="AR1190" s="88"/>
      <c r="AS1190" s="88"/>
      <c r="AT1190" s="88"/>
      <c r="AU1190" s="88"/>
      <c r="AV1190" s="88"/>
      <c r="AW1190" s="88"/>
      <c r="AX1190" s="88"/>
      <c r="AY1190" s="88"/>
      <c r="AZ1190" s="88"/>
      <c r="BA1190" s="88"/>
      <c r="BB1190" s="88"/>
      <c r="BC1190" s="88"/>
      <c r="BD1190" s="88"/>
      <c r="BE1190" s="88"/>
      <c r="BF1190" s="88"/>
      <c r="BG1190" s="88"/>
    </row>
    <row r="1191" spans="1:59" x14ac:dyDescent="0.25">
      <c r="A1191" s="25">
        <v>1606</v>
      </c>
      <c r="B1191" s="9" t="s">
        <v>2054</v>
      </c>
      <c r="C1191" s="9" t="s">
        <v>3266</v>
      </c>
      <c r="D1191" s="9" t="s">
        <v>2280</v>
      </c>
      <c r="E1191" s="9" t="s">
        <v>2079</v>
      </c>
      <c r="F1191" s="14" t="s">
        <v>2653</v>
      </c>
      <c r="G1191" s="9" t="s">
        <v>9</v>
      </c>
      <c r="H1191" s="9" t="s">
        <v>37</v>
      </c>
      <c r="I1191" s="9">
        <v>1</v>
      </c>
      <c r="J1191" s="9">
        <v>150</v>
      </c>
      <c r="K1191" s="9">
        <f t="shared" si="90"/>
        <v>900</v>
      </c>
      <c r="L1191" s="9">
        <f t="shared" si="91"/>
        <v>876</v>
      </c>
      <c r="M1191" s="48">
        <v>0.97333333333333338</v>
      </c>
      <c r="N1191" s="9">
        <v>0</v>
      </c>
      <c r="O1191" s="9">
        <v>150</v>
      </c>
      <c r="P1191" s="9">
        <v>120</v>
      </c>
      <c r="Q1191" s="9">
        <v>30</v>
      </c>
      <c r="R1191" s="9"/>
      <c r="S1191" s="9"/>
      <c r="T1191" s="9"/>
      <c r="U1191" s="55"/>
      <c r="V1191" s="131">
        <f t="shared" si="93"/>
        <v>0.97333333333333338</v>
      </c>
      <c r="W1191" s="125">
        <v>0.96</v>
      </c>
      <c r="X1191" s="14">
        <v>0.91890000000000005</v>
      </c>
      <c r="Y1191" s="9">
        <v>148</v>
      </c>
      <c r="Z1191" s="9">
        <v>143</v>
      </c>
      <c r="AA1191" s="9">
        <v>143</v>
      </c>
      <c r="AB1191" s="9">
        <v>147</v>
      </c>
      <c r="AC1191" s="9">
        <v>148</v>
      </c>
      <c r="AD1191" s="9">
        <v>147</v>
      </c>
      <c r="AE1191" s="9" t="s">
        <v>317</v>
      </c>
      <c r="AF1191" s="26"/>
      <c r="AG1191" s="56">
        <v>28.054099999999998</v>
      </c>
      <c r="AH1191" s="9">
        <v>-81.966999999999999</v>
      </c>
      <c r="AI1191" s="88"/>
      <c r="AJ1191" s="88"/>
      <c r="AK1191" s="88"/>
      <c r="AL1191" s="88"/>
      <c r="AM1191" s="88"/>
      <c r="AN1191" s="88"/>
      <c r="AO1191" s="88"/>
      <c r="AP1191" s="88"/>
      <c r="AQ1191" s="88"/>
      <c r="AR1191" s="88"/>
      <c r="AS1191" s="88"/>
      <c r="AT1191" s="88"/>
      <c r="AU1191" s="88"/>
      <c r="AV1191" s="88"/>
      <c r="AW1191" s="88"/>
      <c r="AX1191" s="88"/>
      <c r="AY1191" s="88"/>
      <c r="AZ1191" s="88"/>
      <c r="BA1191" s="88"/>
      <c r="BB1191" s="88"/>
      <c r="BC1191" s="88"/>
      <c r="BD1191" s="88"/>
      <c r="BE1191" s="88"/>
      <c r="BF1191" s="88"/>
      <c r="BG1191" s="88"/>
    </row>
    <row r="1192" spans="1:59" x14ac:dyDescent="0.25">
      <c r="A1192" s="25">
        <v>2826</v>
      </c>
      <c r="B1192" s="9" t="s">
        <v>2054</v>
      </c>
      <c r="C1192" s="9" t="s">
        <v>3270</v>
      </c>
      <c r="D1192" s="9" t="s">
        <v>2281</v>
      </c>
      <c r="E1192" s="9" t="s">
        <v>2090</v>
      </c>
      <c r="F1192" s="14" t="s">
        <v>2973</v>
      </c>
      <c r="G1192" s="9" t="s">
        <v>9</v>
      </c>
      <c r="H1192" s="9" t="s">
        <v>42</v>
      </c>
      <c r="I1192" s="9">
        <v>1</v>
      </c>
      <c r="J1192" s="9">
        <v>100</v>
      </c>
      <c r="K1192" s="9">
        <f t="shared" si="90"/>
        <v>0</v>
      </c>
      <c r="L1192" s="9">
        <f t="shared" si="91"/>
        <v>0</v>
      </c>
      <c r="M1192" s="42">
        <v>0</v>
      </c>
      <c r="N1192" s="9">
        <v>0</v>
      </c>
      <c r="O1192" s="9">
        <v>100</v>
      </c>
      <c r="P1192" s="9">
        <v>80</v>
      </c>
      <c r="Q1192" s="9">
        <v>20</v>
      </c>
      <c r="R1192" s="9"/>
      <c r="S1192" s="9"/>
      <c r="T1192" s="9">
        <v>5</v>
      </c>
      <c r="U1192" s="55"/>
      <c r="V1192" s="131"/>
      <c r="W1192" s="125"/>
      <c r="X1192" s="14"/>
      <c r="Y1192" s="9"/>
      <c r="Z1192" s="9"/>
      <c r="AA1192" s="9"/>
      <c r="AB1192" s="9"/>
      <c r="AC1192" s="9"/>
      <c r="AD1192" s="9"/>
      <c r="AE1192" s="9"/>
      <c r="AF1192" s="26"/>
      <c r="AG1192" s="56">
        <v>28.037091666666701</v>
      </c>
      <c r="AH1192" s="9">
        <v>-81.968669444444402</v>
      </c>
      <c r="AI1192" s="88"/>
      <c r="AJ1192" s="88"/>
      <c r="AK1192" s="88"/>
      <c r="AL1192" s="88"/>
      <c r="AM1192" s="88"/>
      <c r="AN1192" s="88"/>
      <c r="AO1192" s="88"/>
      <c r="AP1192" s="88"/>
      <c r="AQ1192" s="88"/>
      <c r="AR1192" s="88"/>
      <c r="AS1192" s="88"/>
      <c r="AT1192" s="88"/>
      <c r="AU1192" s="88"/>
      <c r="AV1192" s="88"/>
      <c r="AW1192" s="88"/>
      <c r="AX1192" s="88"/>
      <c r="AY1192" s="88"/>
      <c r="AZ1192" s="88"/>
      <c r="BA1192" s="88"/>
      <c r="BB1192" s="88"/>
      <c r="BC1192" s="88"/>
      <c r="BD1192" s="88"/>
      <c r="BE1192" s="88"/>
      <c r="BF1192" s="88"/>
      <c r="BG1192" s="88"/>
    </row>
    <row r="1193" spans="1:59" x14ac:dyDescent="0.25">
      <c r="A1193" s="25">
        <v>323</v>
      </c>
      <c r="B1193" s="9" t="s">
        <v>2054</v>
      </c>
      <c r="C1193" s="9" t="s">
        <v>3267</v>
      </c>
      <c r="D1193" s="9" t="s">
        <v>2282</v>
      </c>
      <c r="E1193" s="9" t="s">
        <v>2056</v>
      </c>
      <c r="F1193" s="14" t="s">
        <v>2672</v>
      </c>
      <c r="G1193" s="9" t="s">
        <v>10</v>
      </c>
      <c r="H1193" s="9" t="s">
        <v>37</v>
      </c>
      <c r="I1193" s="9">
        <v>1</v>
      </c>
      <c r="J1193" s="9">
        <v>120</v>
      </c>
      <c r="K1193" s="9">
        <f t="shared" si="90"/>
        <v>600</v>
      </c>
      <c r="L1193" s="9">
        <f t="shared" si="91"/>
        <v>555</v>
      </c>
      <c r="M1193" s="48">
        <v>0.92500000000000004</v>
      </c>
      <c r="N1193" s="9">
        <v>0</v>
      </c>
      <c r="O1193" s="9">
        <v>120</v>
      </c>
      <c r="P1193" s="9"/>
      <c r="Q1193" s="9">
        <v>120</v>
      </c>
      <c r="R1193" s="9"/>
      <c r="S1193" s="9"/>
      <c r="T1193" s="9"/>
      <c r="U1193" s="55"/>
      <c r="V1193" s="131">
        <f t="shared" ref="V1193:V1210" si="94">(Y1193+Z1193+AA1193+AB1193+AC1193+AD1193)/(J1193*COUNTA(Y1193,Z1193,AA1193,AB1193,AC1193,AD1193))</f>
        <v>0.92500000000000004</v>
      </c>
      <c r="W1193" s="125">
        <v>0.97640000000000005</v>
      </c>
      <c r="X1193" s="14">
        <v>0.9597</v>
      </c>
      <c r="Y1193" s="9">
        <v>114</v>
      </c>
      <c r="Z1193" s="9">
        <v>117</v>
      </c>
      <c r="AA1193" s="9">
        <v>112</v>
      </c>
      <c r="AB1193" s="9">
        <v>106</v>
      </c>
      <c r="AC1193" s="9"/>
      <c r="AD1193" s="9">
        <v>106</v>
      </c>
      <c r="AE1193" s="9" t="s">
        <v>123</v>
      </c>
      <c r="AF1193" s="26">
        <v>120</v>
      </c>
      <c r="AG1193" s="56">
        <v>27.89</v>
      </c>
      <c r="AH1193" s="9">
        <v>-81.822299999999998</v>
      </c>
      <c r="AI1193" s="88"/>
      <c r="AJ1193" s="88"/>
      <c r="AK1193" s="88"/>
      <c r="AL1193" s="88"/>
      <c r="AM1193" s="88"/>
      <c r="AN1193" s="88"/>
      <c r="AO1193" s="88"/>
      <c r="AP1193" s="88"/>
      <c r="AQ1193" s="88"/>
      <c r="AR1193" s="88"/>
      <c r="AS1193" s="88"/>
      <c r="AT1193" s="88"/>
      <c r="AU1193" s="88"/>
      <c r="AV1193" s="88"/>
      <c r="AW1193" s="88"/>
      <c r="AX1193" s="88"/>
      <c r="AY1193" s="88"/>
      <c r="AZ1193" s="88"/>
      <c r="BA1193" s="88"/>
      <c r="BB1193" s="88"/>
      <c r="BC1193" s="88"/>
      <c r="BD1193" s="88"/>
      <c r="BE1193" s="88"/>
      <c r="BF1193" s="88"/>
      <c r="BG1193" s="88"/>
    </row>
    <row r="1194" spans="1:59" x14ac:dyDescent="0.25">
      <c r="A1194" s="25">
        <v>1065</v>
      </c>
      <c r="B1194" s="9" t="s">
        <v>2054</v>
      </c>
      <c r="C1194" s="9" t="s">
        <v>3267</v>
      </c>
      <c r="D1194" s="9" t="s">
        <v>2282</v>
      </c>
      <c r="E1194" s="9" t="s">
        <v>2057</v>
      </c>
      <c r="F1194" s="14" t="s">
        <v>2783</v>
      </c>
      <c r="G1194" s="9" t="s">
        <v>10</v>
      </c>
      <c r="H1194" s="9" t="s">
        <v>37</v>
      </c>
      <c r="I1194" s="9">
        <v>1</v>
      </c>
      <c r="J1194" s="9">
        <v>200</v>
      </c>
      <c r="K1194" s="9">
        <f t="shared" si="90"/>
        <v>1200</v>
      </c>
      <c r="L1194" s="9">
        <f t="shared" si="91"/>
        <v>1162</v>
      </c>
      <c r="M1194" s="48">
        <v>0.96833333333333338</v>
      </c>
      <c r="N1194" s="9">
        <v>0</v>
      </c>
      <c r="O1194" s="9">
        <v>200</v>
      </c>
      <c r="P1194" s="9"/>
      <c r="Q1194" s="9">
        <v>200</v>
      </c>
      <c r="R1194" s="9"/>
      <c r="S1194" s="9"/>
      <c r="T1194" s="9"/>
      <c r="U1194" s="55"/>
      <c r="V1194" s="131">
        <f t="shared" si="94"/>
        <v>0.96833333333333338</v>
      </c>
      <c r="W1194" s="125">
        <v>0.95669999999999999</v>
      </c>
      <c r="X1194" s="14">
        <v>0.9708</v>
      </c>
      <c r="Y1194" s="9">
        <v>193</v>
      </c>
      <c r="Z1194" s="9">
        <v>195</v>
      </c>
      <c r="AA1194" s="9">
        <v>194</v>
      </c>
      <c r="AB1194" s="9">
        <v>194</v>
      </c>
      <c r="AC1194" s="9">
        <v>194</v>
      </c>
      <c r="AD1194" s="9">
        <v>192</v>
      </c>
      <c r="AE1194" s="9" t="s">
        <v>50</v>
      </c>
      <c r="AF1194" s="26"/>
      <c r="AG1194" s="56">
        <v>28.074999999999999</v>
      </c>
      <c r="AH1194" s="9">
        <v>-81.987799999999993</v>
      </c>
      <c r="AI1194" s="88"/>
      <c r="AJ1194" s="88"/>
      <c r="AK1194" s="88"/>
      <c r="AL1194" s="88"/>
      <c r="AM1194" s="88"/>
      <c r="AN1194" s="88"/>
      <c r="AO1194" s="88"/>
      <c r="AP1194" s="88"/>
      <c r="AQ1194" s="88"/>
      <c r="AR1194" s="88"/>
      <c r="AS1194" s="88"/>
      <c r="AT1194" s="88"/>
      <c r="AU1194" s="88"/>
      <c r="AV1194" s="88"/>
      <c r="AW1194" s="88"/>
      <c r="AX1194" s="88"/>
      <c r="AY1194" s="88"/>
      <c r="AZ1194" s="88"/>
      <c r="BA1194" s="88"/>
      <c r="BB1194" s="88"/>
      <c r="BC1194" s="88"/>
      <c r="BD1194" s="88"/>
      <c r="BE1194" s="88"/>
      <c r="BF1194" s="88"/>
      <c r="BG1194" s="88"/>
    </row>
    <row r="1195" spans="1:59" x14ac:dyDescent="0.25">
      <c r="A1195" s="25">
        <v>1991</v>
      </c>
      <c r="B1195" s="9" t="s">
        <v>2054</v>
      </c>
      <c r="C1195" s="9" t="s">
        <v>3267</v>
      </c>
      <c r="D1195" s="9" t="s">
        <v>2282</v>
      </c>
      <c r="E1195" s="9" t="s">
        <v>2058</v>
      </c>
      <c r="F1195" s="14" t="s">
        <v>2667</v>
      </c>
      <c r="G1195" s="9" t="s">
        <v>10</v>
      </c>
      <c r="H1195" s="9" t="s">
        <v>37</v>
      </c>
      <c r="I1195" s="9">
        <v>1</v>
      </c>
      <c r="J1195" s="9">
        <v>80</v>
      </c>
      <c r="K1195" s="9">
        <f t="shared" si="90"/>
        <v>480</v>
      </c>
      <c r="L1195" s="9">
        <f t="shared" si="91"/>
        <v>466</v>
      </c>
      <c r="M1195" s="48">
        <v>0.97083333333333333</v>
      </c>
      <c r="N1195" s="9">
        <v>0</v>
      </c>
      <c r="O1195" s="9">
        <v>80</v>
      </c>
      <c r="P1195" s="9"/>
      <c r="Q1195" s="9">
        <v>80</v>
      </c>
      <c r="R1195" s="9"/>
      <c r="S1195" s="9"/>
      <c r="T1195" s="9"/>
      <c r="U1195" s="55"/>
      <c r="V1195" s="131">
        <f t="shared" si="94"/>
        <v>0.97083333333333333</v>
      </c>
      <c r="W1195" s="125">
        <v>0.95630000000000004</v>
      </c>
      <c r="X1195" s="14">
        <v>0.97499999999999998</v>
      </c>
      <c r="Y1195" s="9">
        <v>78</v>
      </c>
      <c r="Z1195" s="9">
        <v>76</v>
      </c>
      <c r="AA1195" s="9">
        <v>79</v>
      </c>
      <c r="AB1195" s="9">
        <v>79</v>
      </c>
      <c r="AC1195" s="9">
        <v>77</v>
      </c>
      <c r="AD1195" s="9">
        <v>77</v>
      </c>
      <c r="AE1195" s="9" t="s">
        <v>202</v>
      </c>
      <c r="AF1195" s="26"/>
      <c r="AG1195" s="56">
        <v>28.116099999999999</v>
      </c>
      <c r="AH1195" s="9">
        <v>-82.046599999999998</v>
      </c>
      <c r="AI1195" s="88"/>
      <c r="AJ1195" s="88"/>
      <c r="AK1195" s="88"/>
      <c r="AL1195" s="88"/>
      <c r="AM1195" s="88"/>
      <c r="AN1195" s="88"/>
      <c r="AO1195" s="88"/>
      <c r="AP1195" s="88"/>
      <c r="AQ1195" s="88"/>
      <c r="AR1195" s="88"/>
      <c r="AS1195" s="88"/>
      <c r="AT1195" s="88"/>
      <c r="AU1195" s="88"/>
      <c r="AV1195" s="88"/>
      <c r="AW1195" s="88"/>
      <c r="AX1195" s="88"/>
      <c r="AY1195" s="88"/>
      <c r="AZ1195" s="88"/>
      <c r="BA1195" s="88"/>
      <c r="BB1195" s="88"/>
      <c r="BC1195" s="88"/>
      <c r="BD1195" s="88"/>
      <c r="BE1195" s="88"/>
      <c r="BF1195" s="88"/>
      <c r="BG1195" s="88"/>
    </row>
    <row r="1196" spans="1:59" x14ac:dyDescent="0.25">
      <c r="A1196" s="25">
        <v>226</v>
      </c>
      <c r="B1196" s="9" t="s">
        <v>2054</v>
      </c>
      <c r="C1196" s="9" t="s">
        <v>3267</v>
      </c>
      <c r="D1196" s="9" t="s">
        <v>2282</v>
      </c>
      <c r="E1196" s="9" t="s">
        <v>2059</v>
      </c>
      <c r="F1196" s="14" t="s">
        <v>2666</v>
      </c>
      <c r="G1196" s="9" t="s">
        <v>10</v>
      </c>
      <c r="H1196" s="9" t="s">
        <v>37</v>
      </c>
      <c r="I1196" s="9">
        <v>1</v>
      </c>
      <c r="J1196" s="9">
        <v>40</v>
      </c>
      <c r="K1196" s="9">
        <f t="shared" si="90"/>
        <v>240</v>
      </c>
      <c r="L1196" s="9">
        <f t="shared" si="91"/>
        <v>237</v>
      </c>
      <c r="M1196" s="48">
        <v>0.98750000000000004</v>
      </c>
      <c r="N1196" s="9">
        <v>0</v>
      </c>
      <c r="O1196" s="9">
        <v>40</v>
      </c>
      <c r="P1196" s="9"/>
      <c r="Q1196" s="9">
        <v>40</v>
      </c>
      <c r="R1196" s="9"/>
      <c r="S1196" s="9"/>
      <c r="T1196" s="9"/>
      <c r="U1196" s="55"/>
      <c r="V1196" s="131">
        <f t="shared" si="94"/>
        <v>0.98750000000000004</v>
      </c>
      <c r="W1196" s="125">
        <v>0.98750000000000004</v>
      </c>
      <c r="X1196" s="14">
        <v>0.98750000000000004</v>
      </c>
      <c r="Y1196" s="9">
        <v>39</v>
      </c>
      <c r="Z1196" s="9">
        <v>39</v>
      </c>
      <c r="AA1196" s="9">
        <v>39</v>
      </c>
      <c r="AB1196" s="9">
        <v>40</v>
      </c>
      <c r="AC1196" s="9">
        <v>40</v>
      </c>
      <c r="AD1196" s="9">
        <v>40</v>
      </c>
      <c r="AE1196" s="9" t="s">
        <v>2060</v>
      </c>
      <c r="AF1196" s="26"/>
      <c r="AG1196" s="56">
        <v>28.058299999999999</v>
      </c>
      <c r="AH1196" s="9">
        <v>-81.963399999999993</v>
      </c>
      <c r="AI1196" s="88"/>
      <c r="AJ1196" s="88"/>
      <c r="AK1196" s="88"/>
      <c r="AL1196" s="88"/>
      <c r="AM1196" s="88"/>
      <c r="AN1196" s="88"/>
      <c r="AO1196" s="88"/>
      <c r="AP1196" s="88"/>
      <c r="AQ1196" s="88"/>
      <c r="AR1196" s="88"/>
      <c r="AS1196" s="88"/>
      <c r="AT1196" s="88"/>
      <c r="AU1196" s="88"/>
      <c r="AV1196" s="88"/>
      <c r="AW1196" s="88"/>
      <c r="AX1196" s="88"/>
      <c r="AY1196" s="88"/>
      <c r="AZ1196" s="88"/>
      <c r="BA1196" s="88"/>
      <c r="BB1196" s="88"/>
      <c r="BC1196" s="88"/>
      <c r="BD1196" s="88"/>
      <c r="BE1196" s="88"/>
      <c r="BF1196" s="88"/>
      <c r="BG1196" s="88"/>
    </row>
    <row r="1197" spans="1:59" x14ac:dyDescent="0.25">
      <c r="A1197" s="25">
        <v>2224</v>
      </c>
      <c r="B1197" s="9" t="s">
        <v>2054</v>
      </c>
      <c r="C1197" s="9" t="s">
        <v>3267</v>
      </c>
      <c r="D1197" s="9" t="s">
        <v>2282</v>
      </c>
      <c r="E1197" s="9" t="s">
        <v>2061</v>
      </c>
      <c r="F1197" s="14" t="s">
        <v>3050</v>
      </c>
      <c r="G1197" s="9" t="s">
        <v>10</v>
      </c>
      <c r="H1197" s="9" t="s">
        <v>37</v>
      </c>
      <c r="I1197" s="9">
        <v>1</v>
      </c>
      <c r="J1197" s="9">
        <v>72</v>
      </c>
      <c r="K1197" s="9">
        <f t="shared" si="90"/>
        <v>432</v>
      </c>
      <c r="L1197" s="9">
        <f t="shared" si="91"/>
        <v>430</v>
      </c>
      <c r="M1197" s="48">
        <v>0.99537037037037035</v>
      </c>
      <c r="N1197" s="9">
        <v>0</v>
      </c>
      <c r="O1197" s="9">
        <v>72</v>
      </c>
      <c r="P1197" s="9"/>
      <c r="Q1197" s="9">
        <v>72</v>
      </c>
      <c r="R1197" s="9"/>
      <c r="S1197" s="9"/>
      <c r="T1197" s="9">
        <v>4</v>
      </c>
      <c r="U1197" s="55"/>
      <c r="V1197" s="131">
        <f t="shared" si="94"/>
        <v>0.99537037037037035</v>
      </c>
      <c r="W1197" s="125">
        <v>0.99770000000000003</v>
      </c>
      <c r="X1197" s="14">
        <v>0.98839999999999995</v>
      </c>
      <c r="Y1197" s="9">
        <v>72</v>
      </c>
      <c r="Z1197" s="9">
        <v>70</v>
      </c>
      <c r="AA1197" s="9">
        <v>72</v>
      </c>
      <c r="AB1197" s="9">
        <v>72</v>
      </c>
      <c r="AC1197" s="9">
        <v>72</v>
      </c>
      <c r="AD1197" s="9">
        <v>72</v>
      </c>
      <c r="AE1197" s="9" t="s">
        <v>2060</v>
      </c>
      <c r="AF1197" s="26"/>
      <c r="AG1197" s="56">
        <v>28.0623</v>
      </c>
      <c r="AH1197" s="9">
        <v>-81.987300000000005</v>
      </c>
      <c r="AI1197" s="88"/>
      <c r="AJ1197" s="88"/>
      <c r="AK1197" s="88"/>
      <c r="AL1197" s="88"/>
      <c r="AM1197" s="88"/>
      <c r="AN1197" s="88"/>
      <c r="AO1197" s="88"/>
      <c r="AP1197" s="88"/>
      <c r="AQ1197" s="88"/>
      <c r="AR1197" s="88"/>
      <c r="AS1197" s="88"/>
      <c r="AT1197" s="88"/>
      <c r="AU1197" s="88"/>
      <c r="AV1197" s="88"/>
      <c r="AW1197" s="88"/>
      <c r="AX1197" s="88"/>
      <c r="AY1197" s="88"/>
      <c r="AZ1197" s="88"/>
      <c r="BA1197" s="88"/>
      <c r="BB1197" s="88"/>
      <c r="BC1197" s="88"/>
      <c r="BD1197" s="88"/>
      <c r="BE1197" s="88"/>
      <c r="BF1197" s="88"/>
      <c r="BG1197" s="88"/>
    </row>
    <row r="1198" spans="1:59" x14ac:dyDescent="0.25">
      <c r="A1198" s="25">
        <v>2719</v>
      </c>
      <c r="B1198" s="9" t="s">
        <v>2054</v>
      </c>
      <c r="C1198" s="9" t="s">
        <v>3267</v>
      </c>
      <c r="D1198" s="9" t="s">
        <v>2282</v>
      </c>
      <c r="E1198" s="9" t="s">
        <v>2065</v>
      </c>
      <c r="F1198" s="14" t="s">
        <v>2919</v>
      </c>
      <c r="G1198" s="9" t="s">
        <v>10</v>
      </c>
      <c r="H1198" s="9" t="s">
        <v>37</v>
      </c>
      <c r="I1198" s="9">
        <v>1</v>
      </c>
      <c r="J1198" s="9">
        <v>64</v>
      </c>
      <c r="K1198" s="9">
        <f t="shared" si="90"/>
        <v>384</v>
      </c>
      <c r="L1198" s="9">
        <f t="shared" si="91"/>
        <v>367</v>
      </c>
      <c r="M1198" s="48">
        <v>0.95572916666666663</v>
      </c>
      <c r="N1198" s="9">
        <v>0</v>
      </c>
      <c r="O1198" s="9">
        <v>64</v>
      </c>
      <c r="P1198" s="9"/>
      <c r="Q1198" s="9">
        <v>64</v>
      </c>
      <c r="R1198" s="9"/>
      <c r="S1198" s="9"/>
      <c r="T1198" s="9">
        <v>7</v>
      </c>
      <c r="U1198" s="55"/>
      <c r="V1198" s="131">
        <f t="shared" si="94"/>
        <v>0.95572916666666663</v>
      </c>
      <c r="W1198" s="125">
        <v>0.91930000000000001</v>
      </c>
      <c r="X1198" s="14"/>
      <c r="Y1198" s="9">
        <v>60</v>
      </c>
      <c r="Z1198" s="9">
        <v>60</v>
      </c>
      <c r="AA1198" s="9">
        <v>61</v>
      </c>
      <c r="AB1198" s="9">
        <v>62</v>
      </c>
      <c r="AC1198" s="9">
        <v>62</v>
      </c>
      <c r="AD1198" s="9">
        <v>62</v>
      </c>
      <c r="AE1198" s="9" t="s">
        <v>39</v>
      </c>
      <c r="AF1198" s="26">
        <v>63</v>
      </c>
      <c r="AG1198" s="56">
        <v>28.102111000000001</v>
      </c>
      <c r="AH1198" s="9">
        <v>-81.600499999999997</v>
      </c>
      <c r="AI1198" s="88"/>
      <c r="AJ1198" s="88"/>
      <c r="AK1198" s="88"/>
      <c r="AL1198" s="88"/>
      <c r="AM1198" s="88"/>
      <c r="AN1198" s="88"/>
      <c r="AO1198" s="88"/>
      <c r="AP1198" s="88"/>
      <c r="AQ1198" s="88"/>
      <c r="AR1198" s="88"/>
      <c r="AS1198" s="88"/>
      <c r="AT1198" s="88"/>
      <c r="AU1198" s="88"/>
      <c r="AV1198" s="88"/>
      <c r="AW1198" s="88"/>
      <c r="AX1198" s="88"/>
      <c r="AY1198" s="88"/>
      <c r="AZ1198" s="88"/>
      <c r="BA1198" s="88"/>
      <c r="BB1198" s="88"/>
      <c r="BC1198" s="88"/>
      <c r="BD1198" s="88"/>
      <c r="BE1198" s="88"/>
      <c r="BF1198" s="88"/>
      <c r="BG1198" s="88"/>
    </row>
    <row r="1199" spans="1:59" x14ac:dyDescent="0.25">
      <c r="A1199" s="25">
        <v>448</v>
      </c>
      <c r="B1199" s="9" t="s">
        <v>2054</v>
      </c>
      <c r="C1199" s="9" t="s">
        <v>3267</v>
      </c>
      <c r="D1199" s="9" t="s">
        <v>2282</v>
      </c>
      <c r="E1199" s="9" t="s">
        <v>2069</v>
      </c>
      <c r="F1199" s="14" t="s">
        <v>2732</v>
      </c>
      <c r="G1199" s="9" t="s">
        <v>10</v>
      </c>
      <c r="H1199" s="9" t="s">
        <v>37</v>
      </c>
      <c r="I1199" s="9">
        <v>1</v>
      </c>
      <c r="J1199" s="9">
        <v>132</v>
      </c>
      <c r="K1199" s="9">
        <f t="shared" si="90"/>
        <v>792</v>
      </c>
      <c r="L1199" s="9">
        <f t="shared" si="91"/>
        <v>772</v>
      </c>
      <c r="M1199" s="48">
        <v>0.9747474747474747</v>
      </c>
      <c r="N1199" s="9">
        <v>0</v>
      </c>
      <c r="O1199" s="9">
        <v>132</v>
      </c>
      <c r="P1199" s="9"/>
      <c r="Q1199" s="9">
        <v>132</v>
      </c>
      <c r="R1199" s="9"/>
      <c r="S1199" s="9"/>
      <c r="T1199" s="9"/>
      <c r="U1199" s="55"/>
      <c r="V1199" s="131">
        <f t="shared" si="94"/>
        <v>0.9747474747474747</v>
      </c>
      <c r="W1199" s="125">
        <v>0.97729999999999995</v>
      </c>
      <c r="X1199" s="14">
        <v>0.97219999999999995</v>
      </c>
      <c r="Y1199" s="9">
        <v>129</v>
      </c>
      <c r="Z1199" s="9">
        <v>130</v>
      </c>
      <c r="AA1199" s="9">
        <v>130</v>
      </c>
      <c r="AB1199" s="9">
        <v>130</v>
      </c>
      <c r="AC1199" s="9">
        <v>127</v>
      </c>
      <c r="AD1199" s="9">
        <v>126</v>
      </c>
      <c r="AE1199" s="9" t="s">
        <v>1821</v>
      </c>
      <c r="AF1199" s="26">
        <v>132</v>
      </c>
      <c r="AG1199" s="56">
        <v>28.066452000000002</v>
      </c>
      <c r="AH1199" s="9">
        <v>-81.976643999999993</v>
      </c>
      <c r="AI1199" s="88"/>
      <c r="AJ1199" s="88"/>
      <c r="AK1199" s="88"/>
      <c r="AL1199" s="88"/>
      <c r="AM1199" s="88"/>
      <c r="AN1199" s="88"/>
      <c r="AO1199" s="88"/>
      <c r="AP1199" s="88"/>
      <c r="AQ1199" s="88"/>
      <c r="AR1199" s="88"/>
      <c r="AS1199" s="88"/>
      <c r="AT1199" s="88"/>
      <c r="AU1199" s="88"/>
      <c r="AV1199" s="88"/>
      <c r="AW1199" s="88"/>
      <c r="AX1199" s="88"/>
      <c r="AY1199" s="88"/>
      <c r="AZ1199" s="88"/>
      <c r="BA1199" s="88"/>
      <c r="BB1199" s="88"/>
      <c r="BC1199" s="88"/>
      <c r="BD1199" s="88"/>
      <c r="BE1199" s="88"/>
      <c r="BF1199" s="88"/>
      <c r="BG1199" s="88"/>
    </row>
    <row r="1200" spans="1:59" x14ac:dyDescent="0.25">
      <c r="A1200" s="25">
        <v>1476</v>
      </c>
      <c r="B1200" s="9" t="s">
        <v>2054</v>
      </c>
      <c r="C1200" s="9" t="s">
        <v>3267</v>
      </c>
      <c r="D1200" s="9" t="s">
        <v>2282</v>
      </c>
      <c r="E1200" s="9" t="s">
        <v>2073</v>
      </c>
      <c r="F1200" s="14" t="s">
        <v>2651</v>
      </c>
      <c r="G1200" s="9" t="s">
        <v>10</v>
      </c>
      <c r="H1200" s="9" t="s">
        <v>37</v>
      </c>
      <c r="I1200" s="9">
        <v>1</v>
      </c>
      <c r="J1200" s="9">
        <v>156</v>
      </c>
      <c r="K1200" s="9">
        <f t="shared" si="90"/>
        <v>936</v>
      </c>
      <c r="L1200" s="9">
        <f t="shared" si="91"/>
        <v>906</v>
      </c>
      <c r="M1200" s="48">
        <v>0.96794871794871795</v>
      </c>
      <c r="N1200" s="9">
        <v>0</v>
      </c>
      <c r="O1200" s="9">
        <v>156</v>
      </c>
      <c r="P1200" s="9"/>
      <c r="Q1200" s="9">
        <v>156</v>
      </c>
      <c r="R1200" s="9"/>
      <c r="S1200" s="9"/>
      <c r="T1200" s="9"/>
      <c r="U1200" s="55"/>
      <c r="V1200" s="131">
        <f t="shared" si="94"/>
        <v>0.96794871794871795</v>
      </c>
      <c r="W1200" s="125">
        <v>0.98080000000000001</v>
      </c>
      <c r="X1200" s="14">
        <v>0.96689999999999998</v>
      </c>
      <c r="Y1200" s="9">
        <v>154</v>
      </c>
      <c r="Z1200" s="9">
        <v>151</v>
      </c>
      <c r="AA1200" s="9">
        <v>151</v>
      </c>
      <c r="AB1200" s="9">
        <v>150</v>
      </c>
      <c r="AC1200" s="9">
        <v>151</v>
      </c>
      <c r="AD1200" s="9">
        <v>149</v>
      </c>
      <c r="AE1200" s="9" t="s">
        <v>160</v>
      </c>
      <c r="AF1200" s="26"/>
      <c r="AG1200" s="56">
        <v>28.104299999999999</v>
      </c>
      <c r="AH1200" s="9">
        <v>-81.636399999999995</v>
      </c>
      <c r="AI1200" s="88"/>
      <c r="AJ1200" s="88"/>
      <c r="AK1200" s="88"/>
      <c r="AL1200" s="88"/>
      <c r="AM1200" s="88"/>
      <c r="AN1200" s="88"/>
      <c r="AO1200" s="88"/>
      <c r="AP1200" s="88"/>
      <c r="AQ1200" s="88"/>
      <c r="AR1200" s="88"/>
      <c r="AS1200" s="88"/>
      <c r="AT1200" s="88"/>
      <c r="AU1200" s="88"/>
      <c r="AV1200" s="88"/>
      <c r="AW1200" s="88"/>
      <c r="AX1200" s="88"/>
      <c r="AY1200" s="88"/>
      <c r="AZ1200" s="88"/>
      <c r="BA1200" s="88"/>
      <c r="BB1200" s="88"/>
      <c r="BC1200" s="88"/>
      <c r="BD1200" s="88"/>
      <c r="BE1200" s="88"/>
      <c r="BF1200" s="88"/>
      <c r="BG1200" s="88"/>
    </row>
    <row r="1201" spans="1:59" ht="12.6" customHeight="1" x14ac:dyDescent="0.25">
      <c r="A1201" s="25">
        <v>658</v>
      </c>
      <c r="B1201" s="9" t="s">
        <v>2054</v>
      </c>
      <c r="C1201" s="9" t="s">
        <v>3267</v>
      </c>
      <c r="D1201" s="9" t="s">
        <v>2282</v>
      </c>
      <c r="E1201" s="9" t="s">
        <v>2074</v>
      </c>
      <c r="F1201" s="14" t="s">
        <v>2649</v>
      </c>
      <c r="G1201" s="9" t="s">
        <v>10</v>
      </c>
      <c r="H1201" s="9" t="s">
        <v>37</v>
      </c>
      <c r="I1201" s="9">
        <v>1</v>
      </c>
      <c r="J1201" s="9">
        <v>220</v>
      </c>
      <c r="K1201" s="9">
        <f t="shared" si="90"/>
        <v>1320</v>
      </c>
      <c r="L1201" s="9">
        <f t="shared" si="91"/>
        <v>1313</v>
      </c>
      <c r="M1201" s="48">
        <v>0.99469696969696975</v>
      </c>
      <c r="N1201" s="9">
        <v>0</v>
      </c>
      <c r="O1201" s="9">
        <v>220</v>
      </c>
      <c r="P1201" s="9"/>
      <c r="Q1201" s="9">
        <v>220</v>
      </c>
      <c r="R1201" s="9"/>
      <c r="S1201" s="9"/>
      <c r="T1201" s="9"/>
      <c r="U1201" s="55"/>
      <c r="V1201" s="131">
        <f t="shared" si="94"/>
        <v>0.99469696969696975</v>
      </c>
      <c r="W1201" s="125">
        <v>0.97499999999999998</v>
      </c>
      <c r="X1201" s="14">
        <v>0.97270000000000001</v>
      </c>
      <c r="Y1201" s="9">
        <v>219</v>
      </c>
      <c r="Z1201" s="9">
        <v>219</v>
      </c>
      <c r="AA1201" s="9">
        <v>217</v>
      </c>
      <c r="AB1201" s="9">
        <v>219</v>
      </c>
      <c r="AC1201" s="9">
        <v>219</v>
      </c>
      <c r="AD1201" s="9">
        <v>220</v>
      </c>
      <c r="AE1201" s="9" t="s">
        <v>206</v>
      </c>
      <c r="AF1201" s="26"/>
      <c r="AG1201" s="56">
        <v>28.0762</v>
      </c>
      <c r="AH1201" s="9">
        <v>-81.973200000000006</v>
      </c>
      <c r="AI1201" s="88"/>
      <c r="AJ1201" s="88"/>
      <c r="AK1201" s="88"/>
      <c r="AL1201" s="88"/>
      <c r="AM1201" s="88"/>
      <c r="AN1201" s="88"/>
      <c r="AO1201" s="88"/>
      <c r="AP1201" s="88"/>
      <c r="AQ1201" s="88"/>
      <c r="AR1201" s="88"/>
      <c r="AS1201" s="88"/>
      <c r="AT1201" s="88"/>
      <c r="AU1201" s="88"/>
      <c r="AV1201" s="88"/>
      <c r="AW1201" s="88"/>
      <c r="AX1201" s="88"/>
      <c r="AY1201" s="88"/>
      <c r="AZ1201" s="88"/>
      <c r="BA1201" s="88"/>
      <c r="BB1201" s="88"/>
      <c r="BC1201" s="88"/>
      <c r="BD1201" s="88"/>
      <c r="BE1201" s="88"/>
      <c r="BF1201" s="88"/>
      <c r="BG1201" s="88"/>
    </row>
    <row r="1202" spans="1:59" x14ac:dyDescent="0.25">
      <c r="A1202" s="25">
        <v>1234</v>
      </c>
      <c r="B1202" s="9" t="s">
        <v>2054</v>
      </c>
      <c r="C1202" s="9" t="s">
        <v>3267</v>
      </c>
      <c r="D1202" s="9" t="s">
        <v>2282</v>
      </c>
      <c r="E1202" s="9" t="s">
        <v>2075</v>
      </c>
      <c r="F1202" s="14" t="s">
        <v>2648</v>
      </c>
      <c r="G1202" s="9" t="s">
        <v>10</v>
      </c>
      <c r="H1202" s="9" t="s">
        <v>37</v>
      </c>
      <c r="I1202" s="9">
        <v>1</v>
      </c>
      <c r="J1202" s="9">
        <v>196</v>
      </c>
      <c r="K1202" s="9">
        <f t="shared" si="90"/>
        <v>1176</v>
      </c>
      <c r="L1202" s="9">
        <f t="shared" si="91"/>
        <v>1171</v>
      </c>
      <c r="M1202" s="48">
        <v>0.99574829931972786</v>
      </c>
      <c r="N1202" s="9">
        <v>0</v>
      </c>
      <c r="O1202" s="9">
        <v>196</v>
      </c>
      <c r="P1202" s="9"/>
      <c r="Q1202" s="9">
        <v>196</v>
      </c>
      <c r="R1202" s="9"/>
      <c r="S1202" s="9"/>
      <c r="T1202" s="9"/>
      <c r="U1202" s="55"/>
      <c r="V1202" s="131">
        <f t="shared" si="94"/>
        <v>0.99574829931972786</v>
      </c>
      <c r="W1202" s="125">
        <v>0.99570000000000003</v>
      </c>
      <c r="X1202" s="14">
        <v>0.99739999999999995</v>
      </c>
      <c r="Y1202" s="9">
        <v>195</v>
      </c>
      <c r="Z1202" s="9">
        <v>196</v>
      </c>
      <c r="AA1202" s="9">
        <v>194</v>
      </c>
      <c r="AB1202" s="9">
        <v>195</v>
      </c>
      <c r="AC1202" s="9">
        <v>195</v>
      </c>
      <c r="AD1202" s="9">
        <v>196</v>
      </c>
      <c r="AE1202" s="9" t="s">
        <v>2060</v>
      </c>
      <c r="AF1202" s="26"/>
      <c r="AG1202" s="56">
        <v>28.062000000000001</v>
      </c>
      <c r="AH1202" s="9">
        <v>-81.952699999999993</v>
      </c>
      <c r="AI1202" s="88"/>
      <c r="AJ1202" s="88"/>
      <c r="AK1202" s="88"/>
      <c r="AL1202" s="88"/>
      <c r="AM1202" s="88"/>
      <c r="AN1202" s="88"/>
      <c r="AO1202" s="88"/>
      <c r="AP1202" s="88"/>
      <c r="AQ1202" s="88"/>
      <c r="AR1202" s="88"/>
      <c r="AS1202" s="88"/>
      <c r="AT1202" s="88"/>
      <c r="AU1202" s="88"/>
      <c r="AV1202" s="88"/>
      <c r="AW1202" s="88"/>
      <c r="AX1202" s="88"/>
      <c r="AY1202" s="88"/>
      <c r="AZ1202" s="88"/>
      <c r="BA1202" s="88"/>
      <c r="BB1202" s="88"/>
      <c r="BC1202" s="88"/>
      <c r="BD1202" s="88"/>
      <c r="BE1202" s="88"/>
      <c r="BF1202" s="88"/>
      <c r="BG1202" s="88"/>
    </row>
    <row r="1203" spans="1:59" x14ac:dyDescent="0.25">
      <c r="A1203" s="25">
        <v>1600</v>
      </c>
      <c r="B1203" s="9" t="s">
        <v>2054</v>
      </c>
      <c r="C1203" s="9" t="s">
        <v>3267</v>
      </c>
      <c r="D1203" s="9" t="s">
        <v>2282</v>
      </c>
      <c r="E1203" s="9" t="s">
        <v>2080</v>
      </c>
      <c r="F1203" s="14" t="s">
        <v>2653</v>
      </c>
      <c r="G1203" s="9" t="s">
        <v>10</v>
      </c>
      <c r="H1203" s="9" t="s">
        <v>37</v>
      </c>
      <c r="I1203" s="9">
        <v>1</v>
      </c>
      <c r="J1203" s="9">
        <v>144</v>
      </c>
      <c r="K1203" s="9">
        <f t="shared" si="90"/>
        <v>864</v>
      </c>
      <c r="L1203" s="9">
        <f t="shared" si="91"/>
        <v>851</v>
      </c>
      <c r="M1203" s="48">
        <v>0.98495370370370372</v>
      </c>
      <c r="N1203" s="9">
        <v>0</v>
      </c>
      <c r="O1203" s="9">
        <v>144</v>
      </c>
      <c r="P1203" s="9"/>
      <c r="Q1203" s="9">
        <v>144</v>
      </c>
      <c r="R1203" s="9"/>
      <c r="S1203" s="9"/>
      <c r="T1203" s="9"/>
      <c r="U1203" s="55"/>
      <c r="V1203" s="131">
        <f t="shared" si="94"/>
        <v>0.98495370370370372</v>
      </c>
      <c r="W1203" s="125">
        <v>0.94440000000000002</v>
      </c>
      <c r="X1203" s="14">
        <v>0.94910000000000005</v>
      </c>
      <c r="Y1203" s="9">
        <v>143</v>
      </c>
      <c r="Z1203" s="9">
        <v>142</v>
      </c>
      <c r="AA1203" s="9">
        <v>143</v>
      </c>
      <c r="AB1203" s="9">
        <v>143</v>
      </c>
      <c r="AC1203" s="9">
        <v>141</v>
      </c>
      <c r="AD1203" s="9">
        <v>139</v>
      </c>
      <c r="AE1203" s="9" t="s">
        <v>2081</v>
      </c>
      <c r="AF1203" s="26"/>
      <c r="AG1203" s="56">
        <v>27.898700000000002</v>
      </c>
      <c r="AH1203" s="9">
        <v>-81.833600000000004</v>
      </c>
      <c r="AI1203" s="88"/>
      <c r="AJ1203" s="88"/>
      <c r="AK1203" s="88"/>
      <c r="AL1203" s="88"/>
      <c r="AM1203" s="88"/>
      <c r="AN1203" s="88"/>
      <c r="AO1203" s="88"/>
      <c r="AP1203" s="88"/>
      <c r="AQ1203" s="88"/>
      <c r="AR1203" s="88"/>
      <c r="AS1203" s="88"/>
      <c r="AT1203" s="88"/>
      <c r="AU1203" s="88"/>
      <c r="AV1203" s="88"/>
      <c r="AW1203" s="88"/>
      <c r="AX1203" s="88"/>
      <c r="AY1203" s="88"/>
      <c r="AZ1203" s="88"/>
      <c r="BA1203" s="88"/>
      <c r="BB1203" s="88"/>
      <c r="BC1203" s="88"/>
      <c r="BD1203" s="88"/>
      <c r="BE1203" s="88"/>
      <c r="BF1203" s="88"/>
      <c r="BG1203" s="88"/>
    </row>
    <row r="1204" spans="1:59" x14ac:dyDescent="0.25">
      <c r="A1204" s="25">
        <v>1665</v>
      </c>
      <c r="B1204" s="9" t="s">
        <v>2054</v>
      </c>
      <c r="C1204" s="9" t="s">
        <v>3267</v>
      </c>
      <c r="D1204" s="9" t="s">
        <v>2282</v>
      </c>
      <c r="E1204" s="9" t="s">
        <v>2082</v>
      </c>
      <c r="F1204" s="14" t="s">
        <v>3043</v>
      </c>
      <c r="G1204" s="9" t="s">
        <v>10</v>
      </c>
      <c r="H1204" s="9" t="s">
        <v>37</v>
      </c>
      <c r="I1204" s="9">
        <v>1</v>
      </c>
      <c r="J1204" s="9">
        <v>72</v>
      </c>
      <c r="K1204" s="9">
        <f t="shared" si="90"/>
        <v>432</v>
      </c>
      <c r="L1204" s="9">
        <f t="shared" si="91"/>
        <v>415</v>
      </c>
      <c r="M1204" s="48">
        <v>0.96064814814814814</v>
      </c>
      <c r="N1204" s="9">
        <v>0</v>
      </c>
      <c r="O1204" s="9">
        <v>72</v>
      </c>
      <c r="P1204" s="9"/>
      <c r="Q1204" s="9">
        <v>72</v>
      </c>
      <c r="R1204" s="9"/>
      <c r="S1204" s="9"/>
      <c r="T1204" s="9">
        <v>4</v>
      </c>
      <c r="U1204" s="55"/>
      <c r="V1204" s="131">
        <f t="shared" si="94"/>
        <v>0.96064814814814814</v>
      </c>
      <c r="W1204" s="125">
        <v>0.95369999999999999</v>
      </c>
      <c r="X1204" s="14">
        <v>0.97689999999999999</v>
      </c>
      <c r="Y1204" s="9">
        <v>70</v>
      </c>
      <c r="Z1204" s="9">
        <v>69</v>
      </c>
      <c r="AA1204" s="9">
        <v>69</v>
      </c>
      <c r="AB1204" s="9">
        <v>70</v>
      </c>
      <c r="AC1204" s="9">
        <v>69</v>
      </c>
      <c r="AD1204" s="9">
        <v>68</v>
      </c>
      <c r="AE1204" s="9" t="s">
        <v>423</v>
      </c>
      <c r="AF1204" s="26"/>
      <c r="AG1204" s="56">
        <v>27.9114</v>
      </c>
      <c r="AH1204" s="9">
        <v>-81.586399999999998</v>
      </c>
      <c r="AI1204" s="88"/>
      <c r="AJ1204" s="88"/>
      <c r="AK1204" s="88"/>
      <c r="AL1204" s="88"/>
      <c r="AM1204" s="88"/>
      <c r="AN1204" s="88"/>
      <c r="AO1204" s="88"/>
      <c r="AP1204" s="88"/>
      <c r="AQ1204" s="88"/>
      <c r="AR1204" s="88"/>
      <c r="AS1204" s="88"/>
      <c r="AT1204" s="88"/>
      <c r="AU1204" s="88"/>
      <c r="AV1204" s="88"/>
      <c r="AW1204" s="88"/>
      <c r="AX1204" s="88"/>
      <c r="AY1204" s="88"/>
      <c r="AZ1204" s="88"/>
      <c r="BA1204" s="88"/>
      <c r="BB1204" s="88"/>
      <c r="BC1204" s="88"/>
      <c r="BD1204" s="88"/>
      <c r="BE1204" s="88"/>
      <c r="BF1204" s="88"/>
      <c r="BG1204" s="88"/>
    </row>
    <row r="1205" spans="1:59" x14ac:dyDescent="0.25">
      <c r="A1205" s="25">
        <v>1224</v>
      </c>
      <c r="B1205" s="9" t="s">
        <v>2054</v>
      </c>
      <c r="C1205" s="9" t="s">
        <v>3267</v>
      </c>
      <c r="D1205" s="9" t="s">
        <v>2282</v>
      </c>
      <c r="E1205" s="9" t="s">
        <v>2083</v>
      </c>
      <c r="F1205" s="14" t="s">
        <v>2648</v>
      </c>
      <c r="G1205" s="9" t="s">
        <v>10</v>
      </c>
      <c r="H1205" s="9" t="s">
        <v>37</v>
      </c>
      <c r="I1205" s="9">
        <v>1</v>
      </c>
      <c r="J1205" s="9">
        <v>192</v>
      </c>
      <c r="K1205" s="9">
        <f t="shared" si="90"/>
        <v>1152</v>
      </c>
      <c r="L1205" s="9">
        <f t="shared" si="91"/>
        <v>1094</v>
      </c>
      <c r="M1205" s="48">
        <v>0.94965277777777779</v>
      </c>
      <c r="N1205" s="9">
        <v>0</v>
      </c>
      <c r="O1205" s="9">
        <v>192</v>
      </c>
      <c r="P1205" s="9"/>
      <c r="Q1205" s="9">
        <v>192</v>
      </c>
      <c r="R1205" s="9"/>
      <c r="S1205" s="9"/>
      <c r="T1205" s="9"/>
      <c r="U1205" s="55"/>
      <c r="V1205" s="131">
        <f t="shared" si="94"/>
        <v>0.94965277777777779</v>
      </c>
      <c r="W1205" s="125">
        <v>0.96789999999999998</v>
      </c>
      <c r="X1205" s="14">
        <v>0.9365</v>
      </c>
      <c r="Y1205" s="9">
        <v>185</v>
      </c>
      <c r="Z1205" s="9">
        <v>180</v>
      </c>
      <c r="AA1205" s="9">
        <v>183</v>
      </c>
      <c r="AB1205" s="9">
        <v>185</v>
      </c>
      <c r="AC1205" s="9">
        <v>181</v>
      </c>
      <c r="AD1205" s="9">
        <v>180</v>
      </c>
      <c r="AE1205" s="9" t="s">
        <v>427</v>
      </c>
      <c r="AF1205" s="26"/>
      <c r="AG1205" s="56">
        <v>27.960599999999999</v>
      </c>
      <c r="AH1205" s="9">
        <v>-81.624099999999999</v>
      </c>
      <c r="AI1205" s="88"/>
      <c r="AJ1205" s="88"/>
      <c r="AK1205" s="88"/>
      <c r="AL1205" s="88"/>
      <c r="AM1205" s="88"/>
      <c r="AN1205" s="88"/>
      <c r="AO1205" s="88"/>
      <c r="AP1205" s="88"/>
      <c r="AQ1205" s="88"/>
      <c r="AR1205" s="88"/>
      <c r="AS1205" s="88"/>
      <c r="AT1205" s="88"/>
      <c r="AU1205" s="88"/>
      <c r="AV1205" s="88"/>
      <c r="AW1205" s="88"/>
      <c r="AX1205" s="88"/>
      <c r="AY1205" s="88"/>
      <c r="AZ1205" s="88"/>
      <c r="BA1205" s="88"/>
      <c r="BB1205" s="88"/>
      <c r="BC1205" s="88"/>
      <c r="BD1205" s="88"/>
      <c r="BE1205" s="88"/>
      <c r="BF1205" s="88"/>
      <c r="BG1205" s="88"/>
    </row>
    <row r="1206" spans="1:59" x14ac:dyDescent="0.25">
      <c r="A1206" s="25">
        <v>2624</v>
      </c>
      <c r="B1206" s="9" t="s">
        <v>2054</v>
      </c>
      <c r="C1206" s="9" t="s">
        <v>3267</v>
      </c>
      <c r="D1206" s="9" t="s">
        <v>2282</v>
      </c>
      <c r="E1206" s="9" t="s">
        <v>2084</v>
      </c>
      <c r="F1206" s="14" t="s">
        <v>2644</v>
      </c>
      <c r="G1206" s="9" t="s">
        <v>10</v>
      </c>
      <c r="H1206" s="9" t="s">
        <v>37</v>
      </c>
      <c r="I1206" s="9">
        <v>1</v>
      </c>
      <c r="J1206" s="9">
        <v>70</v>
      </c>
      <c r="K1206" s="9">
        <f t="shared" si="90"/>
        <v>420</v>
      </c>
      <c r="L1206" s="9">
        <f t="shared" si="91"/>
        <v>401</v>
      </c>
      <c r="M1206" s="48">
        <v>0.95476190476190481</v>
      </c>
      <c r="N1206" s="9">
        <v>0</v>
      </c>
      <c r="O1206" s="9">
        <v>70</v>
      </c>
      <c r="P1206" s="9"/>
      <c r="Q1206" s="9">
        <v>70</v>
      </c>
      <c r="R1206" s="9"/>
      <c r="S1206" s="9"/>
      <c r="T1206" s="9">
        <v>4</v>
      </c>
      <c r="U1206" s="55"/>
      <c r="V1206" s="131">
        <f t="shared" si="94"/>
        <v>0.95476190476190481</v>
      </c>
      <c r="W1206" s="125"/>
      <c r="X1206" s="14"/>
      <c r="Y1206" s="9">
        <v>68</v>
      </c>
      <c r="Z1206" s="9">
        <v>62</v>
      </c>
      <c r="AA1206" s="9">
        <v>68</v>
      </c>
      <c r="AB1206" s="9">
        <v>66</v>
      </c>
      <c r="AC1206" s="9">
        <v>69</v>
      </c>
      <c r="AD1206" s="9">
        <v>68</v>
      </c>
      <c r="AE1206" s="9" t="s">
        <v>160</v>
      </c>
      <c r="AF1206" s="26"/>
      <c r="AG1206" s="56">
        <v>28.029527999999999</v>
      </c>
      <c r="AH1206" s="9">
        <v>-81.731916999999996</v>
      </c>
      <c r="AI1206" s="88"/>
      <c r="AJ1206" s="88"/>
      <c r="AK1206" s="88"/>
      <c r="AL1206" s="88"/>
      <c r="AM1206" s="88"/>
      <c r="AN1206" s="88"/>
      <c r="AO1206" s="88"/>
      <c r="AP1206" s="88"/>
      <c r="AQ1206" s="88"/>
      <c r="AR1206" s="88"/>
      <c r="AS1206" s="88"/>
      <c r="AT1206" s="88"/>
      <c r="AU1206" s="88"/>
      <c r="AV1206" s="88"/>
      <c r="AW1206" s="88"/>
      <c r="AX1206" s="88"/>
      <c r="AY1206" s="88"/>
      <c r="AZ1206" s="88"/>
      <c r="BA1206" s="88"/>
      <c r="BB1206" s="88"/>
      <c r="BC1206" s="88"/>
      <c r="BD1206" s="88"/>
      <c r="BE1206" s="88"/>
      <c r="BF1206" s="88"/>
      <c r="BG1206" s="88"/>
    </row>
    <row r="1207" spans="1:59" x14ac:dyDescent="0.25">
      <c r="A1207" s="25">
        <v>2179</v>
      </c>
      <c r="B1207" s="9" t="s">
        <v>2054</v>
      </c>
      <c r="C1207" s="9" t="s">
        <v>3267</v>
      </c>
      <c r="D1207" s="9" t="s">
        <v>2282</v>
      </c>
      <c r="E1207" s="9" t="s">
        <v>2085</v>
      </c>
      <c r="F1207" s="14" t="s">
        <v>3051</v>
      </c>
      <c r="G1207" s="9" t="s">
        <v>10</v>
      </c>
      <c r="H1207" s="9" t="s">
        <v>37</v>
      </c>
      <c r="I1207" s="9">
        <v>1</v>
      </c>
      <c r="J1207" s="9">
        <v>75</v>
      </c>
      <c r="K1207" s="9">
        <f t="shared" si="90"/>
        <v>450</v>
      </c>
      <c r="L1207" s="9">
        <f t="shared" si="91"/>
        <v>444</v>
      </c>
      <c r="M1207" s="48">
        <v>0.98666666666666669</v>
      </c>
      <c r="N1207" s="9">
        <v>0</v>
      </c>
      <c r="O1207" s="9">
        <v>75</v>
      </c>
      <c r="P1207" s="9"/>
      <c r="Q1207" s="9">
        <v>75</v>
      </c>
      <c r="R1207" s="9"/>
      <c r="S1207" s="9"/>
      <c r="T1207" s="9"/>
      <c r="U1207" s="55"/>
      <c r="V1207" s="131">
        <f t="shared" si="94"/>
        <v>0.98666666666666669</v>
      </c>
      <c r="W1207" s="125">
        <v>0.99780000000000002</v>
      </c>
      <c r="X1207" s="14">
        <v>0.98440000000000005</v>
      </c>
      <c r="Y1207" s="9">
        <v>73</v>
      </c>
      <c r="Z1207" s="9">
        <v>74</v>
      </c>
      <c r="AA1207" s="9">
        <v>75</v>
      </c>
      <c r="AB1207" s="9">
        <v>74</v>
      </c>
      <c r="AC1207" s="9">
        <v>74</v>
      </c>
      <c r="AD1207" s="9">
        <v>74</v>
      </c>
      <c r="AE1207" s="9" t="s">
        <v>2060</v>
      </c>
      <c r="AF1207" s="26"/>
      <c r="AG1207" s="56">
        <v>28.046600000000002</v>
      </c>
      <c r="AH1207" s="9">
        <v>-81.980500000000006</v>
      </c>
      <c r="AI1207" s="88"/>
      <c r="AJ1207" s="88"/>
      <c r="AK1207" s="88"/>
      <c r="AL1207" s="88"/>
      <c r="AM1207" s="88"/>
      <c r="AN1207" s="88"/>
      <c r="AO1207" s="88"/>
      <c r="AP1207" s="88"/>
      <c r="AQ1207" s="88"/>
      <c r="AR1207" s="88"/>
      <c r="AS1207" s="88"/>
      <c r="AT1207" s="88"/>
      <c r="AU1207" s="88"/>
      <c r="AV1207" s="88"/>
      <c r="AW1207" s="88"/>
      <c r="AX1207" s="88"/>
      <c r="AY1207" s="88"/>
      <c r="AZ1207" s="88"/>
      <c r="BA1207" s="88"/>
      <c r="BB1207" s="88"/>
      <c r="BC1207" s="88"/>
      <c r="BD1207" s="88"/>
      <c r="BE1207" s="88"/>
      <c r="BF1207" s="88"/>
      <c r="BG1207" s="88"/>
    </row>
    <row r="1208" spans="1:59" x14ac:dyDescent="0.25">
      <c r="A1208" s="25">
        <v>1038</v>
      </c>
      <c r="B1208" s="9" t="s">
        <v>2054</v>
      </c>
      <c r="C1208" s="9" t="s">
        <v>3267</v>
      </c>
      <c r="D1208" s="9" t="s">
        <v>2282</v>
      </c>
      <c r="E1208" s="9" t="s">
        <v>2086</v>
      </c>
      <c r="F1208" s="14" t="s">
        <v>2695</v>
      </c>
      <c r="G1208" s="9" t="s">
        <v>10</v>
      </c>
      <c r="H1208" s="9" t="s">
        <v>37</v>
      </c>
      <c r="I1208" s="9">
        <v>1</v>
      </c>
      <c r="J1208" s="9">
        <v>220</v>
      </c>
      <c r="K1208" s="9">
        <f t="shared" si="90"/>
        <v>1320</v>
      </c>
      <c r="L1208" s="9">
        <f t="shared" si="91"/>
        <v>1303</v>
      </c>
      <c r="M1208" s="48">
        <v>0.98712121212121207</v>
      </c>
      <c r="N1208" s="9">
        <v>0</v>
      </c>
      <c r="O1208" s="9">
        <v>220</v>
      </c>
      <c r="P1208" s="9"/>
      <c r="Q1208" s="9">
        <v>220</v>
      </c>
      <c r="R1208" s="9"/>
      <c r="S1208" s="9"/>
      <c r="T1208" s="9">
        <v>22</v>
      </c>
      <c r="U1208" s="55"/>
      <c r="V1208" s="131">
        <f t="shared" si="94"/>
        <v>0.98712121212121207</v>
      </c>
      <c r="W1208" s="125">
        <v>0.92120000000000002</v>
      </c>
      <c r="X1208" s="14">
        <v>0.81210000000000004</v>
      </c>
      <c r="Y1208" s="9">
        <v>219</v>
      </c>
      <c r="Z1208" s="9">
        <v>219</v>
      </c>
      <c r="AA1208" s="9">
        <v>217</v>
      </c>
      <c r="AB1208" s="9">
        <v>216</v>
      </c>
      <c r="AC1208" s="9">
        <v>217</v>
      </c>
      <c r="AD1208" s="9">
        <v>215</v>
      </c>
      <c r="AE1208" s="9" t="s">
        <v>420</v>
      </c>
      <c r="AF1208" s="26"/>
      <c r="AG1208" s="56">
        <v>28.062294999999999</v>
      </c>
      <c r="AH1208" s="9">
        <v>-81.705461999999997</v>
      </c>
      <c r="AI1208" s="88"/>
      <c r="AJ1208" s="88"/>
      <c r="AK1208" s="88"/>
      <c r="AL1208" s="88"/>
      <c r="AM1208" s="88"/>
      <c r="AN1208" s="88"/>
      <c r="AO1208" s="88"/>
      <c r="AP1208" s="88"/>
      <c r="AQ1208" s="88"/>
      <c r="AR1208" s="88"/>
      <c r="AS1208" s="88"/>
      <c r="AT1208" s="88"/>
      <c r="AU1208" s="88"/>
      <c r="AV1208" s="88"/>
      <c r="AW1208" s="88"/>
      <c r="AX1208" s="88"/>
      <c r="AY1208" s="88"/>
      <c r="AZ1208" s="88"/>
      <c r="BA1208" s="88"/>
      <c r="BB1208" s="88"/>
      <c r="BC1208" s="88"/>
      <c r="BD1208" s="88"/>
      <c r="BE1208" s="88"/>
      <c r="BF1208" s="88"/>
      <c r="BG1208" s="88"/>
    </row>
    <row r="1209" spans="1:59" x14ac:dyDescent="0.25">
      <c r="A1209" s="25">
        <v>2370</v>
      </c>
      <c r="B1209" s="9" t="s">
        <v>2054</v>
      </c>
      <c r="C1209" s="9" t="s">
        <v>3267</v>
      </c>
      <c r="D1209" s="9" t="s">
        <v>2282</v>
      </c>
      <c r="E1209" s="9" t="s">
        <v>2088</v>
      </c>
      <c r="F1209" s="14" t="s">
        <v>3043</v>
      </c>
      <c r="G1209" s="9" t="s">
        <v>10</v>
      </c>
      <c r="H1209" s="9" t="s">
        <v>37</v>
      </c>
      <c r="I1209" s="9">
        <v>1</v>
      </c>
      <c r="J1209" s="9">
        <v>64</v>
      </c>
      <c r="K1209" s="9">
        <f t="shared" si="90"/>
        <v>384</v>
      </c>
      <c r="L1209" s="9">
        <f t="shared" si="91"/>
        <v>379</v>
      </c>
      <c r="M1209" s="48">
        <v>0.98697916666666663</v>
      </c>
      <c r="N1209" s="9">
        <v>0</v>
      </c>
      <c r="O1209" s="9">
        <v>64</v>
      </c>
      <c r="P1209" s="9"/>
      <c r="Q1209" s="9">
        <v>64</v>
      </c>
      <c r="R1209" s="9"/>
      <c r="S1209" s="9"/>
      <c r="T1209" s="9">
        <v>4</v>
      </c>
      <c r="U1209" s="55"/>
      <c r="V1209" s="131">
        <f t="shared" si="94"/>
        <v>0.98697916666666663</v>
      </c>
      <c r="W1209" s="125">
        <v>0.97660000000000002</v>
      </c>
      <c r="X1209" s="14">
        <v>0.90629999999999999</v>
      </c>
      <c r="Y1209" s="9">
        <v>63</v>
      </c>
      <c r="Z1209" s="9">
        <v>64</v>
      </c>
      <c r="AA1209" s="9">
        <v>64</v>
      </c>
      <c r="AB1209" s="9">
        <v>64</v>
      </c>
      <c r="AC1209" s="9">
        <v>61</v>
      </c>
      <c r="AD1209" s="9">
        <v>63</v>
      </c>
      <c r="AE1209" s="9" t="s">
        <v>2089</v>
      </c>
      <c r="AF1209" s="26"/>
      <c r="AG1209" s="56">
        <v>27.956700000000001</v>
      </c>
      <c r="AH1209" s="9">
        <v>-81.724699999999999</v>
      </c>
      <c r="AI1209" s="88"/>
      <c r="AJ1209" s="88"/>
      <c r="AK1209" s="88"/>
      <c r="AL1209" s="88"/>
      <c r="AM1209" s="88"/>
      <c r="AN1209" s="88"/>
      <c r="AO1209" s="88"/>
      <c r="AP1209" s="88"/>
      <c r="AQ1209" s="88"/>
      <c r="AR1209" s="88"/>
      <c r="AS1209" s="88"/>
      <c r="AT1209" s="88"/>
      <c r="AU1209" s="88"/>
      <c r="AV1209" s="88"/>
      <c r="AW1209" s="88"/>
      <c r="AX1209" s="88"/>
      <c r="AY1209" s="88"/>
      <c r="AZ1209" s="88"/>
      <c r="BA1209" s="88"/>
      <c r="BB1209" s="88"/>
      <c r="BC1209" s="88"/>
      <c r="BD1209" s="88"/>
      <c r="BE1209" s="88"/>
      <c r="BF1209" s="88"/>
      <c r="BG1209" s="88"/>
    </row>
    <row r="1210" spans="1:59" x14ac:dyDescent="0.25">
      <c r="A1210" s="25">
        <v>1219</v>
      </c>
      <c r="B1210" s="9" t="s">
        <v>2054</v>
      </c>
      <c r="C1210" s="9" t="s">
        <v>3267</v>
      </c>
      <c r="D1210" s="9" t="s">
        <v>2282</v>
      </c>
      <c r="E1210" s="9" t="s">
        <v>2093</v>
      </c>
      <c r="F1210" s="14" t="s">
        <v>2862</v>
      </c>
      <c r="G1210" s="9" t="s">
        <v>10</v>
      </c>
      <c r="H1210" s="9" t="s">
        <v>37</v>
      </c>
      <c r="I1210" s="9">
        <v>1</v>
      </c>
      <c r="J1210" s="9">
        <v>200</v>
      </c>
      <c r="K1210" s="9">
        <f t="shared" si="90"/>
        <v>1200</v>
      </c>
      <c r="L1210" s="9">
        <f t="shared" si="91"/>
        <v>1187</v>
      </c>
      <c r="M1210" s="48">
        <v>0.98916666666666664</v>
      </c>
      <c r="N1210" s="9">
        <v>0</v>
      </c>
      <c r="O1210" s="9">
        <v>200</v>
      </c>
      <c r="P1210" s="9"/>
      <c r="Q1210" s="9">
        <v>200</v>
      </c>
      <c r="R1210" s="9"/>
      <c r="S1210" s="9"/>
      <c r="T1210" s="9">
        <v>17</v>
      </c>
      <c r="U1210" s="55"/>
      <c r="V1210" s="131">
        <f t="shared" si="94"/>
        <v>0.98916666666666664</v>
      </c>
      <c r="W1210" s="125">
        <v>0.99580000000000002</v>
      </c>
      <c r="X1210" s="14">
        <v>0.99919999999999998</v>
      </c>
      <c r="Y1210" s="9">
        <v>196</v>
      </c>
      <c r="Z1210" s="9">
        <v>196</v>
      </c>
      <c r="AA1210" s="9">
        <v>198</v>
      </c>
      <c r="AB1210" s="9">
        <v>200</v>
      </c>
      <c r="AC1210" s="9">
        <v>198</v>
      </c>
      <c r="AD1210" s="9">
        <v>199</v>
      </c>
      <c r="AE1210" s="9" t="s">
        <v>550</v>
      </c>
      <c r="AF1210" s="26"/>
      <c r="AG1210" s="56">
        <v>27.9663</v>
      </c>
      <c r="AH1210" s="9">
        <v>-81.968400000000003</v>
      </c>
      <c r="AI1210" s="88"/>
      <c r="AJ1210" s="88"/>
      <c r="AK1210" s="88"/>
      <c r="AL1210" s="88"/>
      <c r="AM1210" s="88"/>
      <c r="AN1210" s="88"/>
      <c r="AO1210" s="88"/>
      <c r="AP1210" s="88"/>
      <c r="AQ1210" s="88"/>
      <c r="AR1210" s="88"/>
      <c r="AS1210" s="88"/>
      <c r="AT1210" s="88"/>
      <c r="AU1210" s="88"/>
      <c r="AV1210" s="88"/>
      <c r="AW1210" s="88"/>
      <c r="AX1210" s="88"/>
      <c r="AY1210" s="88"/>
      <c r="AZ1210" s="88"/>
      <c r="BA1210" s="88"/>
      <c r="BB1210" s="88"/>
      <c r="BC1210" s="88"/>
      <c r="BD1210" s="88"/>
      <c r="BE1210" s="88"/>
      <c r="BF1210" s="88"/>
      <c r="BG1210" s="88"/>
    </row>
    <row r="1211" spans="1:59" x14ac:dyDescent="0.25">
      <c r="A1211" s="25">
        <v>15</v>
      </c>
      <c r="B1211" s="9" t="s">
        <v>2054</v>
      </c>
      <c r="C1211" s="9" t="s">
        <v>3269</v>
      </c>
      <c r="D1211" s="9" t="s">
        <v>2292</v>
      </c>
      <c r="E1211" s="9" t="s">
        <v>2076</v>
      </c>
      <c r="F1211" s="14" t="s">
        <v>2676</v>
      </c>
      <c r="G1211" s="9" t="s">
        <v>10</v>
      </c>
      <c r="H1211" s="9" t="s">
        <v>2078</v>
      </c>
      <c r="I1211" s="9">
        <v>1</v>
      </c>
      <c r="J1211" s="9">
        <v>33</v>
      </c>
      <c r="K1211" s="9">
        <f t="shared" si="90"/>
        <v>0</v>
      </c>
      <c r="L1211" s="9">
        <f t="shared" si="91"/>
        <v>0</v>
      </c>
      <c r="M1211" s="42">
        <v>0</v>
      </c>
      <c r="N1211" s="9"/>
      <c r="O1211" s="9">
        <v>33</v>
      </c>
      <c r="P1211" s="9"/>
      <c r="Q1211" s="9">
        <v>33</v>
      </c>
      <c r="R1211" s="9"/>
      <c r="S1211" s="9"/>
      <c r="T1211" s="9"/>
      <c r="U1211" s="55"/>
      <c r="V1211" s="131"/>
      <c r="W1211" s="125"/>
      <c r="X1211" s="14"/>
      <c r="Y1211" s="9"/>
      <c r="Z1211" s="9"/>
      <c r="AA1211" s="9"/>
      <c r="AB1211" s="9"/>
      <c r="AC1211" s="9"/>
      <c r="AD1211" s="9"/>
      <c r="AE1211" s="9"/>
      <c r="AF1211" s="26">
        <v>33</v>
      </c>
      <c r="AG1211" s="56">
        <v>28.046116999999999</v>
      </c>
      <c r="AH1211" s="9">
        <v>-81.732671999999994</v>
      </c>
      <c r="AI1211" s="88"/>
      <c r="AJ1211" s="88"/>
      <c r="AK1211" s="88"/>
      <c r="AL1211" s="88"/>
      <c r="AM1211" s="88"/>
      <c r="AN1211" s="88"/>
      <c r="AO1211" s="88"/>
      <c r="AP1211" s="88"/>
      <c r="AQ1211" s="88"/>
      <c r="AR1211" s="88"/>
      <c r="AS1211" s="88"/>
      <c r="AT1211" s="88"/>
      <c r="AU1211" s="88"/>
      <c r="AV1211" s="88"/>
      <c r="AW1211" s="88"/>
      <c r="AX1211" s="88"/>
      <c r="AY1211" s="88"/>
      <c r="AZ1211" s="88"/>
      <c r="BA1211" s="88"/>
      <c r="BB1211" s="88"/>
      <c r="BC1211" s="88"/>
      <c r="BD1211" s="88"/>
      <c r="BE1211" s="88"/>
      <c r="BF1211" s="88"/>
      <c r="BG1211" s="88"/>
    </row>
    <row r="1212" spans="1:59" x14ac:dyDescent="0.25">
      <c r="A1212" s="25">
        <v>2756</v>
      </c>
      <c r="B1212" s="9" t="s">
        <v>2054</v>
      </c>
      <c r="C1212" s="9" t="s">
        <v>3271</v>
      </c>
      <c r="D1212" s="9" t="s">
        <v>2283</v>
      </c>
      <c r="E1212" s="9" t="s">
        <v>2055</v>
      </c>
      <c r="F1212" s="14" t="s">
        <v>2646</v>
      </c>
      <c r="G1212" s="9" t="s">
        <v>10</v>
      </c>
      <c r="H1212" s="9" t="s">
        <v>42</v>
      </c>
      <c r="I1212" s="9">
        <v>1</v>
      </c>
      <c r="J1212" s="9">
        <v>96</v>
      </c>
      <c r="K1212" s="9">
        <f t="shared" si="90"/>
        <v>0</v>
      </c>
      <c r="L1212" s="9">
        <f t="shared" si="91"/>
        <v>0</v>
      </c>
      <c r="M1212" s="42">
        <v>0</v>
      </c>
      <c r="N1212" s="9">
        <v>0</v>
      </c>
      <c r="O1212" s="9">
        <v>96</v>
      </c>
      <c r="P1212" s="9"/>
      <c r="Q1212" s="9">
        <v>96</v>
      </c>
      <c r="R1212" s="9"/>
      <c r="S1212" s="9"/>
      <c r="T1212" s="9">
        <v>5</v>
      </c>
      <c r="U1212" s="55"/>
      <c r="V1212" s="131"/>
      <c r="W1212" s="125"/>
      <c r="X1212" s="14"/>
      <c r="Y1212" s="9"/>
      <c r="Z1212" s="9"/>
      <c r="AA1212" s="9"/>
      <c r="AB1212" s="9"/>
      <c r="AC1212" s="9"/>
      <c r="AD1212" s="9"/>
      <c r="AE1212" s="9" t="s">
        <v>450</v>
      </c>
      <c r="AF1212" s="26"/>
      <c r="AG1212" s="56">
        <v>28.060575</v>
      </c>
      <c r="AH1212" s="9">
        <v>-81.812708330000007</v>
      </c>
      <c r="AI1212" s="88"/>
      <c r="AJ1212" s="88"/>
      <c r="AK1212" s="88"/>
      <c r="AL1212" s="88"/>
      <c r="AM1212" s="88"/>
      <c r="AN1212" s="88"/>
      <c r="AO1212" s="88"/>
      <c r="AP1212" s="88"/>
      <c r="AQ1212" s="88"/>
      <c r="AR1212" s="88"/>
      <c r="AS1212" s="88"/>
      <c r="AT1212" s="88"/>
      <c r="AU1212" s="88"/>
      <c r="AV1212" s="88"/>
      <c r="AW1212" s="88"/>
      <c r="AX1212" s="88"/>
      <c r="AY1212" s="88"/>
      <c r="AZ1212" s="88"/>
      <c r="BA1212" s="88"/>
      <c r="BB1212" s="88"/>
      <c r="BC1212" s="88"/>
      <c r="BD1212" s="88"/>
      <c r="BE1212" s="88"/>
      <c r="BF1212" s="88"/>
      <c r="BG1212" s="88"/>
    </row>
    <row r="1213" spans="1:59" x14ac:dyDescent="0.25">
      <c r="A1213" s="25">
        <v>2907</v>
      </c>
      <c r="B1213" s="9" t="s">
        <v>2054</v>
      </c>
      <c r="C1213" s="9" t="s">
        <v>3271</v>
      </c>
      <c r="D1213" s="9" t="s">
        <v>2283</v>
      </c>
      <c r="E1213" s="9" t="s">
        <v>2066</v>
      </c>
      <c r="F1213" s="14" t="s">
        <v>2877</v>
      </c>
      <c r="G1213" s="9" t="s">
        <v>10</v>
      </c>
      <c r="H1213" s="9" t="s">
        <v>42</v>
      </c>
      <c r="I1213" s="9">
        <v>1</v>
      </c>
      <c r="J1213" s="9">
        <v>132</v>
      </c>
      <c r="K1213" s="9">
        <f t="shared" si="90"/>
        <v>0</v>
      </c>
      <c r="L1213" s="9">
        <f t="shared" si="91"/>
        <v>0</v>
      </c>
      <c r="M1213" s="42">
        <v>0</v>
      </c>
      <c r="N1213" s="9"/>
      <c r="O1213" s="9">
        <v>132</v>
      </c>
      <c r="P1213" s="9"/>
      <c r="Q1213" s="9">
        <v>132</v>
      </c>
      <c r="R1213" s="9"/>
      <c r="S1213" s="9"/>
      <c r="T1213" s="9">
        <v>7</v>
      </c>
      <c r="U1213" s="55"/>
      <c r="V1213" s="131"/>
      <c r="W1213" s="125"/>
      <c r="X1213" s="14"/>
      <c r="Y1213" s="9"/>
      <c r="Z1213" s="9"/>
      <c r="AA1213" s="9"/>
      <c r="AB1213" s="9"/>
      <c r="AC1213" s="9"/>
      <c r="AD1213" s="9"/>
      <c r="AE1213" s="9"/>
      <c r="AF1213" s="26"/>
      <c r="AG1213" s="56">
        <v>28.038364000000001</v>
      </c>
      <c r="AH1213" s="9">
        <v>-81.968593999999996</v>
      </c>
      <c r="AI1213" s="88"/>
      <c r="AJ1213" s="88"/>
      <c r="AK1213" s="88"/>
      <c r="AL1213" s="88"/>
      <c r="AM1213" s="88"/>
      <c r="AN1213" s="88"/>
      <c r="AO1213" s="88"/>
      <c r="AP1213" s="88"/>
      <c r="AQ1213" s="88"/>
      <c r="AR1213" s="88"/>
      <c r="AS1213" s="88"/>
      <c r="AT1213" s="88"/>
      <c r="AU1213" s="88"/>
      <c r="AV1213" s="88"/>
      <c r="AW1213" s="88"/>
      <c r="AX1213" s="88"/>
      <c r="AY1213" s="88"/>
      <c r="AZ1213" s="88"/>
      <c r="BA1213" s="88"/>
      <c r="BB1213" s="88"/>
      <c r="BC1213" s="88"/>
      <c r="BD1213" s="88"/>
      <c r="BE1213" s="88"/>
      <c r="BF1213" s="88"/>
      <c r="BG1213" s="88"/>
    </row>
    <row r="1214" spans="1:59" x14ac:dyDescent="0.25">
      <c r="A1214" s="25">
        <v>2236</v>
      </c>
      <c r="B1214" s="9" t="s">
        <v>2054</v>
      </c>
      <c r="C1214" s="9" t="s">
        <v>3268</v>
      </c>
      <c r="D1214" s="9" t="s">
        <v>2288</v>
      </c>
      <c r="E1214" s="9" t="s">
        <v>2064</v>
      </c>
      <c r="F1214" s="14" t="s">
        <v>3050</v>
      </c>
      <c r="G1214" s="9" t="s">
        <v>499</v>
      </c>
      <c r="H1214" s="9" t="s">
        <v>37</v>
      </c>
      <c r="I1214" s="9">
        <v>1</v>
      </c>
      <c r="J1214" s="9">
        <v>80</v>
      </c>
      <c r="K1214" s="9">
        <f t="shared" si="90"/>
        <v>480</v>
      </c>
      <c r="L1214" s="9">
        <f t="shared" si="91"/>
        <v>477</v>
      </c>
      <c r="M1214" s="48">
        <v>0.99375000000000002</v>
      </c>
      <c r="N1214" s="9">
        <v>0</v>
      </c>
      <c r="O1214" s="9">
        <v>80</v>
      </c>
      <c r="P1214" s="9"/>
      <c r="Q1214" s="9">
        <v>48</v>
      </c>
      <c r="R1214" s="9">
        <v>32</v>
      </c>
      <c r="S1214" s="9"/>
      <c r="T1214" s="9"/>
      <c r="U1214" s="55"/>
      <c r="V1214" s="131">
        <f t="shared" ref="V1214:V1224" si="95">(Y1214+Z1214+AA1214+AB1214+AC1214+AD1214)/(J1214*COUNTA(Y1214,Z1214,AA1214,AB1214,AC1214,AD1214))</f>
        <v>0.99375000000000002</v>
      </c>
      <c r="W1214" s="125">
        <v>0.97499999999999998</v>
      </c>
      <c r="X1214" s="14">
        <v>0.97919999999999996</v>
      </c>
      <c r="Y1214" s="9">
        <v>80</v>
      </c>
      <c r="Z1214" s="9">
        <v>80</v>
      </c>
      <c r="AA1214" s="9">
        <v>79</v>
      </c>
      <c r="AB1214" s="9">
        <v>79</v>
      </c>
      <c r="AC1214" s="9">
        <v>80</v>
      </c>
      <c r="AD1214" s="9">
        <v>79</v>
      </c>
      <c r="AE1214" s="9" t="s">
        <v>160</v>
      </c>
      <c r="AF1214" s="26"/>
      <c r="AG1214" s="56">
        <v>28.075099999999999</v>
      </c>
      <c r="AH1214" s="9">
        <v>-81.732600000000005</v>
      </c>
      <c r="AI1214" s="88"/>
      <c r="AJ1214" s="88"/>
      <c r="AK1214" s="88"/>
      <c r="AL1214" s="88"/>
      <c r="AM1214" s="88"/>
      <c r="AN1214" s="88"/>
      <c r="AO1214" s="88"/>
      <c r="AP1214" s="88"/>
      <c r="AQ1214" s="88"/>
      <c r="AR1214" s="88"/>
      <c r="AS1214" s="88"/>
      <c r="AT1214" s="88"/>
      <c r="AU1214" s="88"/>
      <c r="AV1214" s="88"/>
      <c r="AW1214" s="88"/>
      <c r="AX1214" s="88"/>
      <c r="AY1214" s="88"/>
      <c r="AZ1214" s="88"/>
      <c r="BA1214" s="88"/>
      <c r="BB1214" s="88"/>
      <c r="BC1214" s="88"/>
      <c r="BD1214" s="88"/>
      <c r="BE1214" s="88"/>
      <c r="BF1214" s="88"/>
      <c r="BG1214" s="88"/>
    </row>
    <row r="1215" spans="1:59" ht="13.8" thickBot="1" x14ac:dyDescent="0.3">
      <c r="A1215" s="27">
        <v>1152</v>
      </c>
      <c r="B1215" s="19" t="s">
        <v>2054</v>
      </c>
      <c r="C1215" s="9" t="s">
        <v>3268</v>
      </c>
      <c r="D1215" s="9" t="s">
        <v>2288</v>
      </c>
      <c r="E1215" s="19" t="s">
        <v>2092</v>
      </c>
      <c r="F1215" s="15" t="s">
        <v>2740</v>
      </c>
      <c r="G1215" s="19" t="s">
        <v>499</v>
      </c>
      <c r="H1215" s="19" t="s">
        <v>37</v>
      </c>
      <c r="I1215" s="19">
        <v>1</v>
      </c>
      <c r="J1215" s="19">
        <v>64</v>
      </c>
      <c r="K1215" s="19">
        <f t="shared" si="90"/>
        <v>384</v>
      </c>
      <c r="L1215" s="19">
        <f t="shared" si="91"/>
        <v>374</v>
      </c>
      <c r="M1215" s="93">
        <v>0.97395833333333337</v>
      </c>
      <c r="N1215" s="19">
        <v>0</v>
      </c>
      <c r="O1215" s="19">
        <v>64</v>
      </c>
      <c r="P1215" s="19"/>
      <c r="Q1215" s="19">
        <v>54</v>
      </c>
      <c r="R1215" s="19">
        <v>10</v>
      </c>
      <c r="S1215" s="19"/>
      <c r="T1215" s="19"/>
      <c r="U1215" s="120"/>
      <c r="V1215" s="134">
        <f t="shared" si="95"/>
        <v>0.97395833333333337</v>
      </c>
      <c r="W1215" s="128">
        <v>0.86719999999999997</v>
      </c>
      <c r="X1215" s="15">
        <v>0.86199999999999999</v>
      </c>
      <c r="Y1215" s="19">
        <v>61</v>
      </c>
      <c r="Z1215" s="19">
        <v>61</v>
      </c>
      <c r="AA1215" s="19">
        <v>63</v>
      </c>
      <c r="AB1215" s="19">
        <v>62</v>
      </c>
      <c r="AC1215" s="19">
        <v>63</v>
      </c>
      <c r="AD1215" s="19">
        <v>64</v>
      </c>
      <c r="AE1215" s="19" t="s">
        <v>448</v>
      </c>
      <c r="AF1215" s="28">
        <v>39</v>
      </c>
      <c r="AG1215" s="56">
        <v>27.953499999999998</v>
      </c>
      <c r="AH1215" s="9">
        <v>-81.765799999999999</v>
      </c>
      <c r="AI1215" s="88"/>
      <c r="AJ1215" s="88"/>
      <c r="AK1215" s="88"/>
      <c r="AL1215" s="88"/>
      <c r="AM1215" s="88"/>
      <c r="AN1215" s="88"/>
      <c r="AO1215" s="88"/>
      <c r="AP1215" s="88"/>
      <c r="AQ1215" s="88"/>
      <c r="AR1215" s="88"/>
      <c r="AS1215" s="88"/>
      <c r="AT1215" s="88"/>
      <c r="AU1215" s="88"/>
      <c r="AV1215" s="88"/>
      <c r="AW1215" s="88"/>
      <c r="AX1215" s="88"/>
      <c r="AY1215" s="88"/>
      <c r="AZ1215" s="88"/>
      <c r="BA1215" s="88"/>
      <c r="BB1215" s="88"/>
      <c r="BC1215" s="88"/>
      <c r="BD1215" s="88"/>
      <c r="BE1215" s="88"/>
      <c r="BF1215" s="88"/>
      <c r="BG1215" s="88"/>
    </row>
    <row r="1216" spans="1:59" ht="13.8" thickTop="1" x14ac:dyDescent="0.25">
      <c r="A1216" s="29">
        <v>1228</v>
      </c>
      <c r="B1216" s="12" t="s">
        <v>2095</v>
      </c>
      <c r="C1216" s="9" t="s">
        <v>3272</v>
      </c>
      <c r="D1216" s="9" t="s">
        <v>2280</v>
      </c>
      <c r="E1216" s="12" t="s">
        <v>2097</v>
      </c>
      <c r="F1216" s="13" t="s">
        <v>2863</v>
      </c>
      <c r="G1216" s="12" t="s">
        <v>9</v>
      </c>
      <c r="H1216" s="12" t="s">
        <v>37</v>
      </c>
      <c r="I1216" s="12">
        <v>1</v>
      </c>
      <c r="J1216" s="12">
        <v>78</v>
      </c>
      <c r="K1216" s="12">
        <f t="shared" si="90"/>
        <v>468</v>
      </c>
      <c r="L1216" s="12">
        <f t="shared" si="91"/>
        <v>456</v>
      </c>
      <c r="M1216" s="60">
        <v>0.97435897435897434</v>
      </c>
      <c r="N1216" s="12">
        <v>0</v>
      </c>
      <c r="O1216" s="12">
        <v>78</v>
      </c>
      <c r="P1216" s="12">
        <v>63</v>
      </c>
      <c r="Q1216" s="12">
        <v>15</v>
      </c>
      <c r="R1216" s="12"/>
      <c r="S1216" s="12"/>
      <c r="T1216" s="12"/>
      <c r="U1216" s="121"/>
      <c r="V1216" s="8">
        <f t="shared" si="95"/>
        <v>0.97435897435897434</v>
      </c>
      <c r="W1216" s="10">
        <v>0.97860000000000003</v>
      </c>
      <c r="X1216" s="13">
        <v>0.99150000000000005</v>
      </c>
      <c r="Y1216" s="12">
        <v>77</v>
      </c>
      <c r="Z1216" s="12">
        <v>76</v>
      </c>
      <c r="AA1216" s="12">
        <v>75</v>
      </c>
      <c r="AB1216" s="12">
        <v>76</v>
      </c>
      <c r="AC1216" s="12">
        <v>76</v>
      </c>
      <c r="AD1216" s="12">
        <v>76</v>
      </c>
      <c r="AE1216" s="12" t="s">
        <v>2099</v>
      </c>
      <c r="AF1216" s="30"/>
      <c r="AG1216" s="56">
        <v>29.640699999999999</v>
      </c>
      <c r="AH1216" s="9">
        <v>-81.654899999999998</v>
      </c>
      <c r="AI1216" s="88"/>
      <c r="AJ1216" s="88"/>
      <c r="AK1216" s="88"/>
      <c r="AL1216" s="88"/>
      <c r="AM1216" s="88"/>
      <c r="AN1216" s="88"/>
      <c r="AO1216" s="88"/>
      <c r="AP1216" s="88"/>
      <c r="AQ1216" s="88"/>
      <c r="AR1216" s="88"/>
      <c r="AS1216" s="88"/>
      <c r="AT1216" s="88"/>
      <c r="AU1216" s="88"/>
      <c r="AV1216" s="88"/>
      <c r="AW1216" s="88"/>
      <c r="AX1216" s="88"/>
      <c r="AY1216" s="88"/>
      <c r="AZ1216" s="88"/>
      <c r="BA1216" s="88"/>
      <c r="BB1216" s="88"/>
      <c r="BC1216" s="88"/>
      <c r="BD1216" s="88"/>
      <c r="BE1216" s="88"/>
      <c r="BF1216" s="88"/>
      <c r="BG1216" s="88"/>
    </row>
    <row r="1217" spans="1:59" x14ac:dyDescent="0.25">
      <c r="A1217" s="25">
        <v>370</v>
      </c>
      <c r="B1217" s="9" t="s">
        <v>2095</v>
      </c>
      <c r="C1217" s="9" t="s">
        <v>3272</v>
      </c>
      <c r="D1217" s="9" t="s">
        <v>2280</v>
      </c>
      <c r="E1217" s="9" t="s">
        <v>2100</v>
      </c>
      <c r="F1217" s="14" t="s">
        <v>2666</v>
      </c>
      <c r="G1217" s="9" t="s">
        <v>9</v>
      </c>
      <c r="H1217" s="9" t="s">
        <v>37</v>
      </c>
      <c r="I1217" s="9">
        <v>1</v>
      </c>
      <c r="J1217" s="9">
        <v>120</v>
      </c>
      <c r="K1217" s="9">
        <f t="shared" si="90"/>
        <v>720</v>
      </c>
      <c r="L1217" s="9">
        <f t="shared" si="91"/>
        <v>684</v>
      </c>
      <c r="M1217" s="48">
        <v>0.95</v>
      </c>
      <c r="N1217" s="9">
        <v>0</v>
      </c>
      <c r="O1217" s="9">
        <v>120</v>
      </c>
      <c r="P1217" s="9">
        <v>96</v>
      </c>
      <c r="Q1217" s="9">
        <v>24</v>
      </c>
      <c r="R1217" s="9"/>
      <c r="S1217" s="9"/>
      <c r="T1217" s="9"/>
      <c r="U1217" s="55"/>
      <c r="V1217" s="131">
        <f t="shared" si="95"/>
        <v>0.95</v>
      </c>
      <c r="W1217" s="125">
        <v>0.9667</v>
      </c>
      <c r="X1217" s="14">
        <v>0.95689999999999997</v>
      </c>
      <c r="Y1217" s="9">
        <v>110</v>
      </c>
      <c r="Z1217" s="9">
        <v>114</v>
      </c>
      <c r="AA1217" s="9">
        <v>116</v>
      </c>
      <c r="AB1217" s="9">
        <v>117</v>
      </c>
      <c r="AC1217" s="9">
        <v>112</v>
      </c>
      <c r="AD1217" s="9">
        <v>115</v>
      </c>
      <c r="AE1217" s="9" t="s">
        <v>427</v>
      </c>
      <c r="AF1217" s="26"/>
      <c r="AG1217" s="56">
        <v>29.648099999999999</v>
      </c>
      <c r="AH1217" s="9">
        <v>-81.6922</v>
      </c>
      <c r="AI1217" s="88"/>
      <c r="AJ1217" s="88"/>
      <c r="AK1217" s="88"/>
      <c r="AL1217" s="88"/>
      <c r="AM1217" s="88"/>
      <c r="AN1217" s="88"/>
      <c r="AO1217" s="88"/>
      <c r="AP1217" s="88"/>
      <c r="AQ1217" s="88"/>
      <c r="AR1217" s="88"/>
      <c r="AS1217" s="88"/>
      <c r="AT1217" s="88"/>
      <c r="AU1217" s="88"/>
      <c r="AV1217" s="88"/>
      <c r="AW1217" s="88"/>
      <c r="AX1217" s="88"/>
      <c r="AY1217" s="88"/>
      <c r="AZ1217" s="88"/>
      <c r="BA1217" s="88"/>
      <c r="BB1217" s="88"/>
      <c r="BC1217" s="88"/>
      <c r="BD1217" s="88"/>
      <c r="BE1217" s="88"/>
      <c r="BF1217" s="88"/>
      <c r="BG1217" s="88"/>
    </row>
    <row r="1218" spans="1:59" x14ac:dyDescent="0.25">
      <c r="A1218" s="25">
        <v>160</v>
      </c>
      <c r="B1218" s="9" t="s">
        <v>2095</v>
      </c>
      <c r="C1218" s="9" t="s">
        <v>3273</v>
      </c>
      <c r="D1218" s="9" t="s">
        <v>2282</v>
      </c>
      <c r="E1218" s="9" t="s">
        <v>2096</v>
      </c>
      <c r="F1218" s="14" t="s">
        <v>2664</v>
      </c>
      <c r="G1218" s="9" t="s">
        <v>10</v>
      </c>
      <c r="H1218" s="9" t="s">
        <v>37</v>
      </c>
      <c r="I1218" s="9">
        <v>1</v>
      </c>
      <c r="J1218" s="9">
        <v>36</v>
      </c>
      <c r="K1218" s="9">
        <f t="shared" ref="K1218:K1281" si="96">COUNTA(Y1218:AD1218)*J1218</f>
        <v>216</v>
      </c>
      <c r="L1218" s="9">
        <f t="shared" ref="L1218:L1281" si="97">SUM(Y1218:AD1218)</f>
        <v>196</v>
      </c>
      <c r="M1218" s="48">
        <v>0.90740740740740744</v>
      </c>
      <c r="N1218" s="9">
        <v>0</v>
      </c>
      <c r="O1218" s="9">
        <v>36</v>
      </c>
      <c r="P1218" s="9"/>
      <c r="Q1218" s="9">
        <v>36</v>
      </c>
      <c r="R1218" s="9"/>
      <c r="S1218" s="9"/>
      <c r="T1218" s="9"/>
      <c r="U1218" s="55"/>
      <c r="V1218" s="131">
        <f t="shared" si="95"/>
        <v>0.90740740740740744</v>
      </c>
      <c r="W1218" s="125">
        <v>0.95830000000000004</v>
      </c>
      <c r="X1218" s="14">
        <v>0.93520000000000003</v>
      </c>
      <c r="Y1218" s="9">
        <v>33</v>
      </c>
      <c r="Z1218" s="9">
        <v>32</v>
      </c>
      <c r="AA1218" s="9">
        <v>33</v>
      </c>
      <c r="AB1218" s="9">
        <v>32</v>
      </c>
      <c r="AC1218" s="9">
        <v>33</v>
      </c>
      <c r="AD1218" s="9">
        <v>33</v>
      </c>
      <c r="AE1218" s="9" t="s">
        <v>715</v>
      </c>
      <c r="AF1218" s="26">
        <v>31</v>
      </c>
      <c r="AG1218" s="56">
        <v>29.6447</v>
      </c>
      <c r="AH1218" s="9">
        <v>-81.693600000000004</v>
      </c>
      <c r="AI1218" s="88"/>
      <c r="AJ1218" s="88"/>
      <c r="AK1218" s="88"/>
      <c r="AL1218" s="88"/>
      <c r="AM1218" s="88"/>
      <c r="AN1218" s="88"/>
      <c r="AO1218" s="88"/>
      <c r="AP1218" s="88"/>
      <c r="AQ1218" s="88"/>
      <c r="AR1218" s="88"/>
      <c r="AS1218" s="88"/>
      <c r="AT1218" s="88"/>
      <c r="AU1218" s="88"/>
      <c r="AV1218" s="88"/>
      <c r="AW1218" s="88"/>
      <c r="AX1218" s="88"/>
      <c r="AY1218" s="88"/>
      <c r="AZ1218" s="88"/>
      <c r="BA1218" s="88"/>
      <c r="BB1218" s="88"/>
      <c r="BC1218" s="88"/>
      <c r="BD1218" s="88"/>
      <c r="BE1218" s="88"/>
      <c r="BF1218" s="88"/>
      <c r="BG1218" s="88"/>
    </row>
    <row r="1219" spans="1:59" x14ac:dyDescent="0.25">
      <c r="A1219" s="25">
        <v>406</v>
      </c>
      <c r="B1219" s="9" t="s">
        <v>2095</v>
      </c>
      <c r="C1219" s="9" t="s">
        <v>3273</v>
      </c>
      <c r="D1219" s="9" t="s">
        <v>2282</v>
      </c>
      <c r="E1219" s="9" t="s">
        <v>2101</v>
      </c>
      <c r="F1219" s="14" t="s">
        <v>2793</v>
      </c>
      <c r="G1219" s="9" t="s">
        <v>10</v>
      </c>
      <c r="H1219" s="9" t="s">
        <v>37</v>
      </c>
      <c r="I1219" s="9">
        <v>1</v>
      </c>
      <c r="J1219" s="9">
        <v>60</v>
      </c>
      <c r="K1219" s="9">
        <f t="shared" si="96"/>
        <v>360</v>
      </c>
      <c r="L1219" s="9">
        <f t="shared" si="97"/>
        <v>357</v>
      </c>
      <c r="M1219" s="48">
        <v>0.9916666666666667</v>
      </c>
      <c r="N1219" s="9">
        <v>0</v>
      </c>
      <c r="O1219" s="9">
        <v>60</v>
      </c>
      <c r="P1219" s="9"/>
      <c r="Q1219" s="9">
        <v>60</v>
      </c>
      <c r="R1219" s="9"/>
      <c r="S1219" s="9"/>
      <c r="T1219" s="9"/>
      <c r="U1219" s="55"/>
      <c r="V1219" s="131">
        <f t="shared" si="95"/>
        <v>0.9916666666666667</v>
      </c>
      <c r="W1219" s="125">
        <v>0.97219999999999995</v>
      </c>
      <c r="X1219" s="14">
        <v>0.97499999999999998</v>
      </c>
      <c r="Y1219" s="9">
        <v>60</v>
      </c>
      <c r="Z1219" s="9">
        <v>60</v>
      </c>
      <c r="AA1219" s="9">
        <v>60</v>
      </c>
      <c r="AB1219" s="9">
        <v>59</v>
      </c>
      <c r="AC1219" s="9">
        <v>59</v>
      </c>
      <c r="AD1219" s="9">
        <v>59</v>
      </c>
      <c r="AE1219" s="9" t="s">
        <v>2099</v>
      </c>
      <c r="AF1219" s="26"/>
      <c r="AG1219" s="56">
        <v>29.6524</v>
      </c>
      <c r="AH1219" s="9">
        <v>-81.691800000000001</v>
      </c>
      <c r="AI1219" s="88"/>
      <c r="AJ1219" s="88"/>
      <c r="AK1219" s="88"/>
      <c r="AL1219" s="88"/>
      <c r="AM1219" s="88"/>
      <c r="AN1219" s="88"/>
      <c r="AO1219" s="88"/>
      <c r="AP1219" s="88"/>
      <c r="AQ1219" s="88"/>
      <c r="AR1219" s="88"/>
      <c r="AS1219" s="88"/>
      <c r="AT1219" s="88"/>
      <c r="AU1219" s="88"/>
      <c r="AV1219" s="88"/>
      <c r="AW1219" s="88"/>
      <c r="AX1219" s="88"/>
      <c r="AY1219" s="88"/>
      <c r="AZ1219" s="88"/>
      <c r="BA1219" s="88"/>
      <c r="BB1219" s="88"/>
      <c r="BC1219" s="88"/>
      <c r="BD1219" s="88"/>
      <c r="BE1219" s="88"/>
      <c r="BF1219" s="88"/>
      <c r="BG1219" s="88"/>
    </row>
    <row r="1220" spans="1:59" x14ac:dyDescent="0.25">
      <c r="A1220" s="25">
        <v>444</v>
      </c>
      <c r="B1220" s="9" t="s">
        <v>2095</v>
      </c>
      <c r="C1220" s="9" t="s">
        <v>3273</v>
      </c>
      <c r="D1220" s="9" t="s">
        <v>2282</v>
      </c>
      <c r="E1220" s="9" t="s">
        <v>2102</v>
      </c>
      <c r="F1220" s="14" t="s">
        <v>2655</v>
      </c>
      <c r="G1220" s="9" t="s">
        <v>10</v>
      </c>
      <c r="H1220" s="9" t="s">
        <v>37</v>
      </c>
      <c r="I1220" s="9">
        <v>1</v>
      </c>
      <c r="J1220" s="9">
        <v>36</v>
      </c>
      <c r="K1220" s="9">
        <f t="shared" si="96"/>
        <v>216</v>
      </c>
      <c r="L1220" s="9">
        <f t="shared" si="97"/>
        <v>206</v>
      </c>
      <c r="M1220" s="48">
        <v>0.95370370370370372</v>
      </c>
      <c r="N1220" s="9">
        <v>0</v>
      </c>
      <c r="O1220" s="9">
        <v>36</v>
      </c>
      <c r="P1220" s="9"/>
      <c r="Q1220" s="9">
        <v>36</v>
      </c>
      <c r="R1220" s="9"/>
      <c r="S1220" s="9"/>
      <c r="T1220" s="9"/>
      <c r="U1220" s="55"/>
      <c r="V1220" s="131">
        <f t="shared" si="95"/>
        <v>0.95370370370370372</v>
      </c>
      <c r="W1220" s="125">
        <v>0.91200000000000003</v>
      </c>
      <c r="X1220" s="14">
        <v>0.92589999999999995</v>
      </c>
      <c r="Y1220" s="9">
        <v>34</v>
      </c>
      <c r="Z1220" s="9">
        <v>34</v>
      </c>
      <c r="AA1220" s="9">
        <v>34</v>
      </c>
      <c r="AB1220" s="9">
        <v>34</v>
      </c>
      <c r="AC1220" s="9">
        <v>35</v>
      </c>
      <c r="AD1220" s="9">
        <v>35</v>
      </c>
      <c r="AE1220" s="9" t="s">
        <v>1175</v>
      </c>
      <c r="AF1220" s="26">
        <v>32</v>
      </c>
      <c r="AG1220" s="56">
        <v>29.438500000000001</v>
      </c>
      <c r="AH1220" s="9">
        <v>-81.515199999999993</v>
      </c>
      <c r="AI1220" s="88"/>
      <c r="AJ1220" s="88"/>
      <c r="AK1220" s="88"/>
      <c r="AL1220" s="88"/>
      <c r="AM1220" s="88"/>
      <c r="AN1220" s="88"/>
      <c r="AO1220" s="88"/>
      <c r="AP1220" s="88"/>
      <c r="AQ1220" s="88"/>
      <c r="AR1220" s="88"/>
      <c r="AS1220" s="88"/>
      <c r="AT1220" s="88"/>
      <c r="AU1220" s="88"/>
      <c r="AV1220" s="88"/>
      <c r="AW1220" s="88"/>
      <c r="AX1220" s="88"/>
      <c r="AY1220" s="88"/>
      <c r="AZ1220" s="88"/>
      <c r="BA1220" s="88"/>
      <c r="BB1220" s="88"/>
      <c r="BC1220" s="88"/>
      <c r="BD1220" s="88"/>
      <c r="BE1220" s="88"/>
      <c r="BF1220" s="88"/>
      <c r="BG1220" s="88"/>
    </row>
    <row r="1221" spans="1:59" x14ac:dyDescent="0.25">
      <c r="A1221" s="25">
        <v>745</v>
      </c>
      <c r="B1221" s="9" t="s">
        <v>2095</v>
      </c>
      <c r="C1221" s="9" t="s">
        <v>3273</v>
      </c>
      <c r="D1221" s="9" t="s">
        <v>2282</v>
      </c>
      <c r="E1221" s="9" t="s">
        <v>2103</v>
      </c>
      <c r="F1221" s="14" t="s">
        <v>2655</v>
      </c>
      <c r="G1221" s="9" t="s">
        <v>10</v>
      </c>
      <c r="H1221" s="9" t="s">
        <v>37</v>
      </c>
      <c r="I1221" s="9">
        <v>1</v>
      </c>
      <c r="J1221" s="9">
        <v>16</v>
      </c>
      <c r="K1221" s="9">
        <f t="shared" si="96"/>
        <v>96</v>
      </c>
      <c r="L1221" s="9">
        <f t="shared" si="97"/>
        <v>96</v>
      </c>
      <c r="M1221" s="48">
        <v>1</v>
      </c>
      <c r="N1221" s="9">
        <v>0</v>
      </c>
      <c r="O1221" s="9">
        <v>16</v>
      </c>
      <c r="P1221" s="9"/>
      <c r="Q1221" s="9">
        <v>16</v>
      </c>
      <c r="R1221" s="9"/>
      <c r="S1221" s="9"/>
      <c r="T1221" s="9"/>
      <c r="U1221" s="55"/>
      <c r="V1221" s="131">
        <f t="shared" si="95"/>
        <v>1</v>
      </c>
      <c r="W1221" s="125">
        <v>0.91669999999999996</v>
      </c>
      <c r="X1221" s="14">
        <v>0.9375</v>
      </c>
      <c r="Y1221" s="9">
        <v>16</v>
      </c>
      <c r="Z1221" s="9">
        <v>16</v>
      </c>
      <c r="AA1221" s="9">
        <v>16</v>
      </c>
      <c r="AB1221" s="9">
        <v>16</v>
      </c>
      <c r="AC1221" s="9">
        <v>16</v>
      </c>
      <c r="AD1221" s="9">
        <v>16</v>
      </c>
      <c r="AE1221" s="9" t="s">
        <v>1175</v>
      </c>
      <c r="AF1221" s="26"/>
      <c r="AG1221" s="56">
        <v>29.707599999999999</v>
      </c>
      <c r="AH1221" s="9">
        <v>-82.042199999999994</v>
      </c>
      <c r="AI1221" s="88"/>
      <c r="AJ1221" s="88"/>
      <c r="AK1221" s="88"/>
      <c r="AL1221" s="88"/>
      <c r="AM1221" s="88"/>
      <c r="AN1221" s="88"/>
      <c r="AO1221" s="88"/>
      <c r="AP1221" s="88"/>
      <c r="AQ1221" s="88"/>
      <c r="AR1221" s="88"/>
      <c r="AS1221" s="88"/>
      <c r="AT1221" s="88"/>
      <c r="AU1221" s="88"/>
      <c r="AV1221" s="88"/>
      <c r="AW1221" s="88"/>
      <c r="AX1221" s="88"/>
      <c r="AY1221" s="88"/>
      <c r="AZ1221" s="88"/>
      <c r="BA1221" s="88"/>
      <c r="BB1221" s="88"/>
      <c r="BC1221" s="88"/>
      <c r="BD1221" s="88"/>
      <c r="BE1221" s="88"/>
      <c r="BF1221" s="88"/>
      <c r="BG1221" s="88"/>
    </row>
    <row r="1222" spans="1:59" x14ac:dyDescent="0.25">
      <c r="A1222" s="25">
        <v>816</v>
      </c>
      <c r="B1222" s="9" t="s">
        <v>2095</v>
      </c>
      <c r="C1222" s="9" t="s">
        <v>3273</v>
      </c>
      <c r="D1222" s="9" t="s">
        <v>2282</v>
      </c>
      <c r="E1222" s="9" t="s">
        <v>2104</v>
      </c>
      <c r="F1222" s="14" t="s">
        <v>2661</v>
      </c>
      <c r="G1222" s="9" t="s">
        <v>10</v>
      </c>
      <c r="H1222" s="9" t="s">
        <v>37</v>
      </c>
      <c r="I1222" s="9">
        <v>1</v>
      </c>
      <c r="J1222" s="9">
        <v>30</v>
      </c>
      <c r="K1222" s="9">
        <f t="shared" si="96"/>
        <v>180</v>
      </c>
      <c r="L1222" s="9">
        <f t="shared" si="97"/>
        <v>173</v>
      </c>
      <c r="M1222" s="48">
        <v>0.96111111111111114</v>
      </c>
      <c r="N1222" s="9">
        <v>0</v>
      </c>
      <c r="O1222" s="9">
        <v>30</v>
      </c>
      <c r="P1222" s="9"/>
      <c r="Q1222" s="9">
        <v>30</v>
      </c>
      <c r="R1222" s="9"/>
      <c r="S1222" s="9"/>
      <c r="T1222" s="9"/>
      <c r="U1222" s="55"/>
      <c r="V1222" s="131">
        <f t="shared" si="95"/>
        <v>0.96111111111111114</v>
      </c>
      <c r="W1222" s="125">
        <v>0.92220000000000002</v>
      </c>
      <c r="X1222" s="14">
        <v>0.91110000000000002</v>
      </c>
      <c r="Y1222" s="9">
        <v>27</v>
      </c>
      <c r="Z1222" s="9">
        <v>29</v>
      </c>
      <c r="AA1222" s="9">
        <v>30</v>
      </c>
      <c r="AB1222" s="9">
        <v>29</v>
      </c>
      <c r="AC1222" s="9">
        <v>29</v>
      </c>
      <c r="AD1222" s="9">
        <v>29</v>
      </c>
      <c r="AE1222" s="9" t="s">
        <v>715</v>
      </c>
      <c r="AF1222" s="26">
        <v>26</v>
      </c>
      <c r="AG1222" s="56">
        <v>29.4816</v>
      </c>
      <c r="AH1222" s="9">
        <v>-81.671800000000005</v>
      </c>
      <c r="AI1222" s="88"/>
      <c r="AJ1222" s="88"/>
      <c r="AK1222" s="88"/>
      <c r="AL1222" s="88"/>
      <c r="AM1222" s="88"/>
      <c r="AN1222" s="88"/>
      <c r="AO1222" s="88"/>
      <c r="AP1222" s="88"/>
      <c r="AQ1222" s="88"/>
      <c r="AR1222" s="88"/>
      <c r="AS1222" s="88"/>
      <c r="AT1222" s="88"/>
      <c r="AU1222" s="88"/>
      <c r="AV1222" s="88"/>
      <c r="AW1222" s="88"/>
      <c r="AX1222" s="88"/>
      <c r="AY1222" s="88"/>
      <c r="AZ1222" s="88"/>
      <c r="BA1222" s="88"/>
      <c r="BB1222" s="88"/>
      <c r="BC1222" s="88"/>
      <c r="BD1222" s="88"/>
      <c r="BE1222" s="88"/>
      <c r="BF1222" s="88"/>
      <c r="BG1222" s="88"/>
    </row>
    <row r="1223" spans="1:59" x14ac:dyDescent="0.25">
      <c r="A1223" s="25">
        <v>954</v>
      </c>
      <c r="B1223" s="9" t="s">
        <v>2095</v>
      </c>
      <c r="C1223" s="9" t="s">
        <v>3273</v>
      </c>
      <c r="D1223" s="9" t="s">
        <v>2282</v>
      </c>
      <c r="E1223" s="9" t="s">
        <v>2105</v>
      </c>
      <c r="F1223" s="14" t="s">
        <v>2661</v>
      </c>
      <c r="G1223" s="9" t="s">
        <v>10</v>
      </c>
      <c r="H1223" s="9" t="s">
        <v>37</v>
      </c>
      <c r="I1223" s="9">
        <v>1</v>
      </c>
      <c r="J1223" s="9">
        <v>29</v>
      </c>
      <c r="K1223" s="9">
        <f t="shared" si="96"/>
        <v>174</v>
      </c>
      <c r="L1223" s="9">
        <f t="shared" si="97"/>
        <v>169</v>
      </c>
      <c r="M1223" s="48">
        <v>0.97126436781609193</v>
      </c>
      <c r="N1223" s="9">
        <v>0</v>
      </c>
      <c r="O1223" s="9">
        <v>29</v>
      </c>
      <c r="P1223" s="9"/>
      <c r="Q1223" s="9">
        <v>29</v>
      </c>
      <c r="R1223" s="9"/>
      <c r="S1223" s="9"/>
      <c r="T1223" s="9"/>
      <c r="U1223" s="55"/>
      <c r="V1223" s="131">
        <f t="shared" si="95"/>
        <v>0.97126436781609193</v>
      </c>
      <c r="W1223" s="125">
        <v>0.96550000000000002</v>
      </c>
      <c r="X1223" s="14">
        <v>0.91949999999999998</v>
      </c>
      <c r="Y1223" s="9">
        <v>29</v>
      </c>
      <c r="Z1223" s="9">
        <v>28</v>
      </c>
      <c r="AA1223" s="9">
        <v>28</v>
      </c>
      <c r="AB1223" s="9">
        <v>28</v>
      </c>
      <c r="AC1223" s="9">
        <v>28</v>
      </c>
      <c r="AD1223" s="9">
        <v>28</v>
      </c>
      <c r="AE1223" s="9" t="s">
        <v>448</v>
      </c>
      <c r="AF1223" s="26">
        <v>26</v>
      </c>
      <c r="AG1223" s="56">
        <v>29.6386</v>
      </c>
      <c r="AH1223" s="9">
        <v>-81.891000000000005</v>
      </c>
      <c r="AI1223" s="88"/>
      <c r="AJ1223" s="88"/>
      <c r="AK1223" s="88"/>
      <c r="AL1223" s="88"/>
      <c r="AM1223" s="88"/>
      <c r="AN1223" s="88"/>
      <c r="AO1223" s="88"/>
      <c r="AP1223" s="88"/>
      <c r="AQ1223" s="88"/>
      <c r="AR1223" s="88"/>
      <c r="AS1223" s="88"/>
      <c r="AT1223" s="88"/>
      <c r="AU1223" s="88"/>
      <c r="AV1223" s="88"/>
      <c r="AW1223" s="88"/>
      <c r="AX1223" s="88"/>
      <c r="AY1223" s="88"/>
      <c r="AZ1223" s="88"/>
      <c r="BA1223" s="88"/>
      <c r="BB1223" s="88"/>
      <c r="BC1223" s="88"/>
      <c r="BD1223" s="88"/>
      <c r="BE1223" s="88"/>
      <c r="BF1223" s="88"/>
      <c r="BG1223" s="88"/>
    </row>
    <row r="1224" spans="1:59" ht="13.8" thickBot="1" x14ac:dyDescent="0.3">
      <c r="A1224" s="40">
        <v>1200</v>
      </c>
      <c r="B1224" s="34" t="s">
        <v>2095</v>
      </c>
      <c r="C1224" s="9" t="s">
        <v>3273</v>
      </c>
      <c r="D1224" s="9" t="s">
        <v>2282</v>
      </c>
      <c r="E1224" s="34" t="s">
        <v>2106</v>
      </c>
      <c r="F1224" s="17" t="s">
        <v>2659</v>
      </c>
      <c r="G1224" s="34" t="s">
        <v>10</v>
      </c>
      <c r="H1224" s="34" t="s">
        <v>37</v>
      </c>
      <c r="I1224" s="34">
        <v>1</v>
      </c>
      <c r="J1224" s="34">
        <v>120</v>
      </c>
      <c r="K1224" s="34">
        <f t="shared" si="96"/>
        <v>720</v>
      </c>
      <c r="L1224" s="34">
        <f t="shared" si="97"/>
        <v>667</v>
      </c>
      <c r="M1224" s="79">
        <v>0.92638888888888893</v>
      </c>
      <c r="N1224" s="34">
        <v>0</v>
      </c>
      <c r="O1224" s="34">
        <v>120</v>
      </c>
      <c r="P1224" s="34"/>
      <c r="Q1224" s="34">
        <v>120</v>
      </c>
      <c r="R1224" s="34"/>
      <c r="S1224" s="34"/>
      <c r="T1224" s="34"/>
      <c r="U1224" s="112"/>
      <c r="V1224" s="132">
        <f t="shared" si="95"/>
        <v>0.92638888888888893</v>
      </c>
      <c r="W1224" s="126">
        <v>0.94169999999999998</v>
      </c>
      <c r="X1224" s="17">
        <v>0.90690000000000004</v>
      </c>
      <c r="Y1224" s="34">
        <v>110</v>
      </c>
      <c r="Z1224" s="34">
        <v>109</v>
      </c>
      <c r="AA1224" s="34">
        <v>110</v>
      </c>
      <c r="AB1224" s="34">
        <v>111</v>
      </c>
      <c r="AC1224" s="34">
        <v>113</v>
      </c>
      <c r="AD1224" s="34">
        <v>114</v>
      </c>
      <c r="AE1224" s="34" t="s">
        <v>427</v>
      </c>
      <c r="AF1224" s="41"/>
      <c r="AG1224" s="56">
        <v>29.649159999999998</v>
      </c>
      <c r="AH1224" s="9">
        <v>-81.693392000000003</v>
      </c>
      <c r="AI1224" s="88"/>
      <c r="AJ1224" s="88"/>
      <c r="AK1224" s="88"/>
      <c r="AL1224" s="88"/>
      <c r="AM1224" s="88"/>
      <c r="AN1224" s="88"/>
      <c r="AO1224" s="88"/>
      <c r="AP1224" s="88"/>
      <c r="AQ1224" s="88"/>
      <c r="AR1224" s="88"/>
      <c r="AS1224" s="88"/>
      <c r="AT1224" s="88"/>
      <c r="AU1224" s="88"/>
      <c r="AV1224" s="88"/>
      <c r="AW1224" s="88"/>
      <c r="AX1224" s="88"/>
      <c r="AY1224" s="88"/>
      <c r="AZ1224" s="88"/>
      <c r="BA1224" s="88"/>
      <c r="BB1224" s="88"/>
      <c r="BC1224" s="88"/>
      <c r="BD1224" s="88"/>
      <c r="BE1224" s="88"/>
      <c r="BF1224" s="88"/>
      <c r="BG1224" s="88"/>
    </row>
    <row r="1225" spans="1:59" ht="13.8" thickTop="1" x14ac:dyDescent="0.25">
      <c r="A1225" s="103">
        <v>2961</v>
      </c>
      <c r="B1225" s="89" t="s">
        <v>2107</v>
      </c>
      <c r="C1225" s="9" t="s">
        <v>3275</v>
      </c>
      <c r="D1225" s="9" t="s">
        <v>2281</v>
      </c>
      <c r="E1225" s="89" t="s">
        <v>2110</v>
      </c>
      <c r="F1225" s="90" t="s">
        <v>2654</v>
      </c>
      <c r="G1225" s="89" t="s">
        <v>9</v>
      </c>
      <c r="H1225" s="89" t="s">
        <v>42</v>
      </c>
      <c r="I1225" s="89">
        <v>1</v>
      </c>
      <c r="J1225" s="89">
        <v>90</v>
      </c>
      <c r="K1225" s="89">
        <f t="shared" si="96"/>
        <v>0</v>
      </c>
      <c r="L1225" s="89">
        <f t="shared" si="97"/>
        <v>0</v>
      </c>
      <c r="M1225" s="94">
        <v>0</v>
      </c>
      <c r="N1225" s="89"/>
      <c r="O1225" s="89">
        <v>90</v>
      </c>
      <c r="P1225" s="89">
        <v>72</v>
      </c>
      <c r="Q1225" s="89">
        <v>18</v>
      </c>
      <c r="R1225" s="89"/>
      <c r="S1225" s="89"/>
      <c r="T1225" s="89">
        <v>5</v>
      </c>
      <c r="U1225" s="119"/>
      <c r="V1225" s="133"/>
      <c r="W1225" s="127"/>
      <c r="X1225" s="90"/>
      <c r="Y1225" s="89"/>
      <c r="Z1225" s="89"/>
      <c r="AA1225" s="89"/>
      <c r="AB1225" s="89"/>
      <c r="AC1225" s="89"/>
      <c r="AD1225" s="89"/>
      <c r="AE1225" s="89"/>
      <c r="AF1225" s="104"/>
      <c r="AG1225" s="56">
        <v>30.630427999999998</v>
      </c>
      <c r="AH1225" s="9">
        <v>-87.061717000000002</v>
      </c>
      <c r="AI1225" s="88"/>
      <c r="AJ1225" s="88"/>
      <c r="AK1225" s="88"/>
      <c r="AL1225" s="88"/>
      <c r="AM1225" s="88"/>
      <c r="AN1225" s="88"/>
      <c r="AO1225" s="88"/>
      <c r="AP1225" s="88"/>
      <c r="AQ1225" s="88"/>
      <c r="AR1225" s="88"/>
      <c r="AS1225" s="88"/>
      <c r="AT1225" s="88"/>
      <c r="AU1225" s="88"/>
      <c r="AV1225" s="88"/>
      <c r="AW1225" s="88"/>
      <c r="AX1225" s="88"/>
      <c r="AY1225" s="88"/>
      <c r="AZ1225" s="88"/>
      <c r="BA1225" s="88"/>
      <c r="BB1225" s="88"/>
      <c r="BC1225" s="88"/>
      <c r="BD1225" s="88"/>
      <c r="BE1225" s="88"/>
      <c r="BF1225" s="88"/>
      <c r="BG1225" s="88"/>
    </row>
    <row r="1226" spans="1:59" x14ac:dyDescent="0.25">
      <c r="A1226" s="25">
        <v>1609</v>
      </c>
      <c r="B1226" s="9" t="s">
        <v>2107</v>
      </c>
      <c r="C1226" s="9" t="s">
        <v>3274</v>
      </c>
      <c r="D1226" s="9" t="s">
        <v>2282</v>
      </c>
      <c r="E1226" s="9" t="s">
        <v>2108</v>
      </c>
      <c r="F1226" s="14" t="s">
        <v>2653</v>
      </c>
      <c r="G1226" s="9" t="s">
        <v>10</v>
      </c>
      <c r="H1226" s="9" t="s">
        <v>37</v>
      </c>
      <c r="I1226" s="9">
        <v>1</v>
      </c>
      <c r="J1226" s="9">
        <v>122</v>
      </c>
      <c r="K1226" s="9">
        <f t="shared" si="96"/>
        <v>732</v>
      </c>
      <c r="L1226" s="9">
        <f t="shared" si="97"/>
        <v>683</v>
      </c>
      <c r="M1226" s="48">
        <v>0.93306010928961747</v>
      </c>
      <c r="N1226" s="9">
        <v>0</v>
      </c>
      <c r="O1226" s="9">
        <v>122</v>
      </c>
      <c r="P1226" s="9"/>
      <c r="Q1226" s="9">
        <v>122</v>
      </c>
      <c r="R1226" s="9"/>
      <c r="S1226" s="9"/>
      <c r="T1226" s="9"/>
      <c r="U1226" s="55"/>
      <c r="V1226" s="131">
        <f t="shared" ref="V1226:V1232" si="98">(Y1226+Z1226+AA1226+AB1226+AC1226+AD1226)/(J1226*COUNTA(Y1226,Z1226,AA1226,AB1226,AC1226,AD1226))</f>
        <v>0.93306010928961747</v>
      </c>
      <c r="W1226" s="125">
        <v>0.91669999999999996</v>
      </c>
      <c r="X1226" s="14">
        <v>0.90849999999999997</v>
      </c>
      <c r="Y1226" s="9">
        <v>109</v>
      </c>
      <c r="Z1226" s="9">
        <v>114</v>
      </c>
      <c r="AA1226" s="9">
        <v>115</v>
      </c>
      <c r="AB1226" s="9">
        <v>116</v>
      </c>
      <c r="AC1226" s="9">
        <v>116</v>
      </c>
      <c r="AD1226" s="9">
        <v>113</v>
      </c>
      <c r="AE1226" s="9" t="s">
        <v>317</v>
      </c>
      <c r="AF1226" s="26"/>
      <c r="AG1226" s="56">
        <v>30.5991</v>
      </c>
      <c r="AH1226" s="9">
        <v>-87.115399999999994</v>
      </c>
      <c r="AI1226" s="88"/>
      <c r="AJ1226" s="88"/>
      <c r="AK1226" s="88"/>
      <c r="AL1226" s="88"/>
      <c r="AM1226" s="88"/>
      <c r="AN1226" s="88"/>
      <c r="AO1226" s="88"/>
      <c r="AP1226" s="88"/>
      <c r="AQ1226" s="88"/>
      <c r="AR1226" s="88"/>
      <c r="AS1226" s="88"/>
      <c r="AT1226" s="88"/>
      <c r="AU1226" s="88"/>
      <c r="AV1226" s="88"/>
      <c r="AW1226" s="88"/>
      <c r="AX1226" s="88"/>
      <c r="AY1226" s="88"/>
      <c r="AZ1226" s="88"/>
      <c r="BA1226" s="88"/>
      <c r="BB1226" s="88"/>
      <c r="BC1226" s="88"/>
      <c r="BD1226" s="88"/>
      <c r="BE1226" s="88"/>
      <c r="BF1226" s="88"/>
      <c r="BG1226" s="88"/>
    </row>
    <row r="1227" spans="1:59" x14ac:dyDescent="0.25">
      <c r="A1227" s="25">
        <v>1634</v>
      </c>
      <c r="B1227" s="9" t="s">
        <v>2107</v>
      </c>
      <c r="C1227" s="9" t="s">
        <v>3274</v>
      </c>
      <c r="D1227" s="9" t="s">
        <v>2282</v>
      </c>
      <c r="E1227" s="9" t="s">
        <v>2109</v>
      </c>
      <c r="F1227" s="14" t="s">
        <v>2902</v>
      </c>
      <c r="G1227" s="9" t="s">
        <v>10</v>
      </c>
      <c r="H1227" s="9" t="s">
        <v>37</v>
      </c>
      <c r="I1227" s="9">
        <v>1</v>
      </c>
      <c r="J1227" s="9">
        <v>48</v>
      </c>
      <c r="K1227" s="9">
        <f t="shared" si="96"/>
        <v>288</v>
      </c>
      <c r="L1227" s="9">
        <f t="shared" si="97"/>
        <v>274</v>
      </c>
      <c r="M1227" s="48">
        <v>0.95138888888888884</v>
      </c>
      <c r="N1227" s="9">
        <v>0</v>
      </c>
      <c r="O1227" s="9">
        <v>48</v>
      </c>
      <c r="P1227" s="9"/>
      <c r="Q1227" s="9">
        <v>48</v>
      </c>
      <c r="R1227" s="9"/>
      <c r="S1227" s="9"/>
      <c r="T1227" s="9"/>
      <c r="U1227" s="55"/>
      <c r="V1227" s="131">
        <f t="shared" si="98"/>
        <v>0.95138888888888884</v>
      </c>
      <c r="W1227" s="125">
        <v>0.92359999999999998</v>
      </c>
      <c r="X1227" s="14">
        <v>0.92710000000000004</v>
      </c>
      <c r="Y1227" s="9">
        <v>45</v>
      </c>
      <c r="Z1227" s="9">
        <v>47</v>
      </c>
      <c r="AA1227" s="9">
        <v>44</v>
      </c>
      <c r="AB1227" s="9">
        <v>46</v>
      </c>
      <c r="AC1227" s="9">
        <v>45</v>
      </c>
      <c r="AD1227" s="9">
        <v>47</v>
      </c>
      <c r="AE1227" s="9" t="s">
        <v>317</v>
      </c>
      <c r="AF1227" s="26"/>
      <c r="AG1227" s="56">
        <v>30.598299999999998</v>
      </c>
      <c r="AH1227" s="9">
        <v>-87.114000000000004</v>
      </c>
      <c r="AI1227" s="88"/>
      <c r="AJ1227" s="88"/>
      <c r="AK1227" s="88"/>
      <c r="AL1227" s="88"/>
      <c r="AM1227" s="88"/>
      <c r="AN1227" s="88"/>
      <c r="AO1227" s="88"/>
      <c r="AP1227" s="88"/>
      <c r="AQ1227" s="88"/>
      <c r="AR1227" s="88"/>
      <c r="AS1227" s="88"/>
      <c r="AT1227" s="88"/>
      <c r="AU1227" s="88"/>
      <c r="AV1227" s="88"/>
      <c r="AW1227" s="88"/>
      <c r="AX1227" s="88"/>
      <c r="AY1227" s="88"/>
      <c r="AZ1227" s="88"/>
      <c r="BA1227" s="88"/>
      <c r="BB1227" s="88"/>
      <c r="BC1227" s="88"/>
      <c r="BD1227" s="88"/>
      <c r="BE1227" s="88"/>
      <c r="BF1227" s="88"/>
      <c r="BG1227" s="88"/>
    </row>
    <row r="1228" spans="1:59" ht="13.8" thickBot="1" x14ac:dyDescent="0.3">
      <c r="A1228" s="27">
        <v>1633</v>
      </c>
      <c r="B1228" s="19" t="s">
        <v>2107</v>
      </c>
      <c r="C1228" s="9" t="s">
        <v>3274</v>
      </c>
      <c r="D1228" s="9" t="s">
        <v>2282</v>
      </c>
      <c r="E1228" s="19" t="s">
        <v>2111</v>
      </c>
      <c r="F1228" s="15" t="s">
        <v>2902</v>
      </c>
      <c r="G1228" s="19" t="s">
        <v>10</v>
      </c>
      <c r="H1228" s="19" t="s">
        <v>37</v>
      </c>
      <c r="I1228" s="19">
        <v>1</v>
      </c>
      <c r="J1228" s="19">
        <v>56</v>
      </c>
      <c r="K1228" s="19">
        <f t="shared" si="96"/>
        <v>336</v>
      </c>
      <c r="L1228" s="19">
        <f t="shared" si="97"/>
        <v>326</v>
      </c>
      <c r="M1228" s="93">
        <v>0.97023809523809523</v>
      </c>
      <c r="N1228" s="19">
        <v>0</v>
      </c>
      <c r="O1228" s="19">
        <v>56</v>
      </c>
      <c r="P1228" s="19"/>
      <c r="Q1228" s="19">
        <v>56</v>
      </c>
      <c r="R1228" s="19"/>
      <c r="S1228" s="19"/>
      <c r="T1228" s="19"/>
      <c r="U1228" s="120"/>
      <c r="V1228" s="134">
        <f t="shared" si="98"/>
        <v>0.97023809523809523</v>
      </c>
      <c r="W1228" s="128">
        <v>0.97019999999999995</v>
      </c>
      <c r="X1228" s="15">
        <v>0.93149999999999999</v>
      </c>
      <c r="Y1228" s="19">
        <v>51</v>
      </c>
      <c r="Z1228" s="19">
        <v>54</v>
      </c>
      <c r="AA1228" s="19">
        <v>55</v>
      </c>
      <c r="AB1228" s="19">
        <v>55</v>
      </c>
      <c r="AC1228" s="19">
        <v>56</v>
      </c>
      <c r="AD1228" s="19">
        <v>55</v>
      </c>
      <c r="AE1228" s="19" t="s">
        <v>317</v>
      </c>
      <c r="AF1228" s="28"/>
      <c r="AG1228" s="56">
        <v>30.5898</v>
      </c>
      <c r="AH1228" s="9">
        <v>-87.1571</v>
      </c>
      <c r="AI1228" s="88"/>
      <c r="AJ1228" s="88"/>
      <c r="AK1228" s="88"/>
      <c r="AL1228" s="88"/>
      <c r="AM1228" s="88"/>
      <c r="AN1228" s="88"/>
      <c r="AO1228" s="88"/>
      <c r="AP1228" s="88"/>
      <c r="AQ1228" s="88"/>
      <c r="AR1228" s="88"/>
      <c r="AS1228" s="88"/>
      <c r="AT1228" s="88"/>
      <c r="AU1228" s="88"/>
      <c r="AV1228" s="88"/>
      <c r="AW1228" s="88"/>
      <c r="AX1228" s="88"/>
      <c r="AY1228" s="88"/>
      <c r="AZ1228" s="88"/>
      <c r="BA1228" s="88"/>
      <c r="BB1228" s="88"/>
      <c r="BC1228" s="88"/>
      <c r="BD1228" s="88"/>
      <c r="BE1228" s="88"/>
      <c r="BF1228" s="88"/>
      <c r="BG1228" s="88"/>
    </row>
    <row r="1229" spans="1:59" ht="13.8" thickTop="1" x14ac:dyDescent="0.25">
      <c r="A1229" s="29">
        <v>65</v>
      </c>
      <c r="B1229" s="12" t="s">
        <v>2112</v>
      </c>
      <c r="C1229" s="9" t="s">
        <v>3276</v>
      </c>
      <c r="D1229" s="9" t="s">
        <v>2280</v>
      </c>
      <c r="E1229" s="12" t="s">
        <v>2114</v>
      </c>
      <c r="F1229" s="13" t="s">
        <v>2649</v>
      </c>
      <c r="G1229" s="12" t="s">
        <v>9</v>
      </c>
      <c r="H1229" s="12" t="s">
        <v>37</v>
      </c>
      <c r="I1229" s="12">
        <v>1</v>
      </c>
      <c r="J1229" s="12">
        <v>80</v>
      </c>
      <c r="K1229" s="12">
        <f t="shared" si="96"/>
        <v>480</v>
      </c>
      <c r="L1229" s="12">
        <f t="shared" si="97"/>
        <v>464</v>
      </c>
      <c r="M1229" s="60">
        <v>1.28125</v>
      </c>
      <c r="N1229" s="12">
        <v>0</v>
      </c>
      <c r="O1229" s="12">
        <v>80</v>
      </c>
      <c r="P1229" s="12">
        <v>64</v>
      </c>
      <c r="Q1229" s="12">
        <v>16</v>
      </c>
      <c r="R1229" s="12"/>
      <c r="S1229" s="12"/>
      <c r="T1229" s="12"/>
      <c r="U1229" s="121"/>
      <c r="V1229" s="8">
        <f t="shared" si="98"/>
        <v>0.96666666666666667</v>
      </c>
      <c r="W1229" s="10">
        <v>0.97709999999999997</v>
      </c>
      <c r="X1229" s="13">
        <v>0.95830000000000004</v>
      </c>
      <c r="Y1229" s="12">
        <v>75</v>
      </c>
      <c r="Z1229" s="12">
        <v>77</v>
      </c>
      <c r="AA1229" s="12">
        <v>79</v>
      </c>
      <c r="AB1229" s="12">
        <v>79</v>
      </c>
      <c r="AC1229" s="12">
        <v>76</v>
      </c>
      <c r="AD1229" s="12">
        <v>78</v>
      </c>
      <c r="AE1229" s="12" t="s">
        <v>1103</v>
      </c>
      <c r="AF1229" s="30"/>
      <c r="AG1229" s="56">
        <v>27.377600000000001</v>
      </c>
      <c r="AH1229" s="9">
        <v>-82.547799999999995</v>
      </c>
      <c r="AI1229" s="88"/>
      <c r="AJ1229" s="88"/>
      <c r="AK1229" s="88"/>
      <c r="AL1229" s="88"/>
      <c r="AM1229" s="88"/>
      <c r="AN1229" s="88"/>
      <c r="AO1229" s="88"/>
      <c r="AP1229" s="88"/>
      <c r="AQ1229" s="88"/>
      <c r="AR1229" s="88"/>
      <c r="AS1229" s="88"/>
      <c r="AT1229" s="88"/>
      <c r="AU1229" s="88"/>
      <c r="AV1229" s="88"/>
      <c r="AW1229" s="88"/>
      <c r="AX1229" s="88"/>
      <c r="AY1229" s="88"/>
      <c r="AZ1229" s="88"/>
      <c r="BA1229" s="88"/>
      <c r="BB1229" s="88"/>
      <c r="BC1229" s="88"/>
      <c r="BD1229" s="88"/>
      <c r="BE1229" s="88"/>
      <c r="BF1229" s="88"/>
      <c r="BG1229" s="88"/>
    </row>
    <row r="1230" spans="1:59" x14ac:dyDescent="0.25">
      <c r="A1230" s="25">
        <v>2578</v>
      </c>
      <c r="B1230" s="9" t="s">
        <v>2112</v>
      </c>
      <c r="C1230" s="9" t="s">
        <v>3276</v>
      </c>
      <c r="D1230" s="9" t="s">
        <v>2280</v>
      </c>
      <c r="E1230" s="9" t="s">
        <v>2124</v>
      </c>
      <c r="F1230" s="14" t="s">
        <v>2645</v>
      </c>
      <c r="G1230" s="9" t="s">
        <v>9</v>
      </c>
      <c r="H1230" s="9" t="s">
        <v>37</v>
      </c>
      <c r="I1230" s="9">
        <v>1</v>
      </c>
      <c r="J1230" s="9">
        <v>61</v>
      </c>
      <c r="K1230" s="9">
        <f t="shared" si="96"/>
        <v>366</v>
      </c>
      <c r="L1230" s="9">
        <f t="shared" si="97"/>
        <v>363</v>
      </c>
      <c r="M1230" s="48">
        <v>0.99180327868852458</v>
      </c>
      <c r="N1230" s="9">
        <v>0</v>
      </c>
      <c r="O1230" s="9">
        <v>61</v>
      </c>
      <c r="P1230" s="9">
        <v>49</v>
      </c>
      <c r="Q1230" s="9">
        <v>12</v>
      </c>
      <c r="R1230" s="9"/>
      <c r="S1230" s="9"/>
      <c r="T1230" s="9">
        <v>4</v>
      </c>
      <c r="U1230" s="55"/>
      <c r="V1230" s="131">
        <f t="shared" si="98"/>
        <v>0.99180327868852458</v>
      </c>
      <c r="W1230" s="125">
        <v>0.98360000000000003</v>
      </c>
      <c r="X1230" s="14">
        <v>0.99019999999999997</v>
      </c>
      <c r="Y1230" s="9">
        <v>60</v>
      </c>
      <c r="Z1230" s="9">
        <v>61</v>
      </c>
      <c r="AA1230" s="9">
        <v>61</v>
      </c>
      <c r="AB1230" s="9">
        <v>60</v>
      </c>
      <c r="AC1230" s="9">
        <v>60</v>
      </c>
      <c r="AD1230" s="9">
        <v>61</v>
      </c>
      <c r="AE1230" s="9" t="s">
        <v>423</v>
      </c>
      <c r="AF1230" s="26"/>
      <c r="AG1230" s="56">
        <v>27.100805555555599</v>
      </c>
      <c r="AH1230" s="9">
        <v>-82.435277777777799</v>
      </c>
      <c r="AI1230" s="88"/>
      <c r="AJ1230" s="88"/>
      <c r="AK1230" s="88"/>
      <c r="AL1230" s="88"/>
      <c r="AM1230" s="88"/>
      <c r="AN1230" s="88"/>
      <c r="AO1230" s="88"/>
      <c r="AP1230" s="88"/>
      <c r="AQ1230" s="88"/>
      <c r="AR1230" s="88"/>
      <c r="AS1230" s="88"/>
      <c r="AT1230" s="88"/>
      <c r="AU1230" s="88"/>
      <c r="AV1230" s="88"/>
      <c r="AW1230" s="88"/>
      <c r="AX1230" s="88"/>
      <c r="AY1230" s="88"/>
      <c r="AZ1230" s="88"/>
      <c r="BA1230" s="88"/>
      <c r="BB1230" s="88"/>
      <c r="BC1230" s="88"/>
      <c r="BD1230" s="88"/>
      <c r="BE1230" s="88"/>
      <c r="BF1230" s="88"/>
      <c r="BG1230" s="88"/>
    </row>
    <row r="1231" spans="1:59" x14ac:dyDescent="0.25">
      <c r="A1231" s="25">
        <v>969</v>
      </c>
      <c r="B1231" s="9" t="s">
        <v>2112</v>
      </c>
      <c r="C1231" s="9" t="s">
        <v>3276</v>
      </c>
      <c r="D1231" s="9" t="s">
        <v>2280</v>
      </c>
      <c r="E1231" s="9" t="s">
        <v>2126</v>
      </c>
      <c r="F1231" s="14" t="s">
        <v>2774</v>
      </c>
      <c r="G1231" s="9" t="s">
        <v>9</v>
      </c>
      <c r="H1231" s="9" t="s">
        <v>37</v>
      </c>
      <c r="I1231" s="9">
        <v>1</v>
      </c>
      <c r="J1231" s="9">
        <v>120</v>
      </c>
      <c r="K1231" s="9">
        <f t="shared" si="96"/>
        <v>720</v>
      </c>
      <c r="L1231" s="9">
        <f t="shared" si="97"/>
        <v>713</v>
      </c>
      <c r="M1231" s="48">
        <v>0.99027777777777781</v>
      </c>
      <c r="N1231" s="9">
        <v>0</v>
      </c>
      <c r="O1231" s="9">
        <v>120</v>
      </c>
      <c r="P1231" s="9">
        <v>96</v>
      </c>
      <c r="Q1231" s="9">
        <v>24</v>
      </c>
      <c r="R1231" s="9"/>
      <c r="S1231" s="9"/>
      <c r="T1231" s="9"/>
      <c r="U1231" s="55"/>
      <c r="V1231" s="131">
        <f t="shared" si="98"/>
        <v>0.99027777777777781</v>
      </c>
      <c r="W1231" s="125">
        <v>0.9889</v>
      </c>
      <c r="X1231" s="14">
        <v>0.98470000000000002</v>
      </c>
      <c r="Y1231" s="9">
        <v>118</v>
      </c>
      <c r="Z1231" s="9">
        <v>119</v>
      </c>
      <c r="AA1231" s="9">
        <v>120</v>
      </c>
      <c r="AB1231" s="9">
        <v>120</v>
      </c>
      <c r="AC1231" s="9">
        <v>120</v>
      </c>
      <c r="AD1231" s="9">
        <v>116</v>
      </c>
      <c r="AE1231" s="9" t="s">
        <v>317</v>
      </c>
      <c r="AF1231" s="26"/>
      <c r="AG1231" s="56">
        <v>27.0474</v>
      </c>
      <c r="AH1231" s="9">
        <v>-82.241699999999994</v>
      </c>
      <c r="AI1231" s="88"/>
      <c r="AJ1231" s="88"/>
      <c r="AK1231" s="88"/>
      <c r="AL1231" s="88"/>
      <c r="AM1231" s="88"/>
      <c r="AN1231" s="88"/>
      <c r="AO1231" s="88"/>
      <c r="AP1231" s="88"/>
      <c r="AQ1231" s="88"/>
      <c r="AR1231" s="88"/>
      <c r="AS1231" s="88"/>
      <c r="AT1231" s="88"/>
      <c r="AU1231" s="88"/>
      <c r="AV1231" s="88"/>
      <c r="AW1231" s="88"/>
      <c r="AX1231" s="88"/>
      <c r="AY1231" s="88"/>
      <c r="AZ1231" s="88"/>
      <c r="BA1231" s="88"/>
      <c r="BB1231" s="88"/>
      <c r="BC1231" s="88"/>
      <c r="BD1231" s="88"/>
      <c r="BE1231" s="88"/>
      <c r="BF1231" s="88"/>
      <c r="BG1231" s="88"/>
    </row>
    <row r="1232" spans="1:59" x14ac:dyDescent="0.25">
      <c r="A1232" s="25">
        <v>1153</v>
      </c>
      <c r="B1232" s="9" t="s">
        <v>2112</v>
      </c>
      <c r="C1232" s="9" t="s">
        <v>3276</v>
      </c>
      <c r="D1232" s="9" t="s">
        <v>2280</v>
      </c>
      <c r="E1232" s="9" t="s">
        <v>2127</v>
      </c>
      <c r="F1232" s="14" t="s">
        <v>2735</v>
      </c>
      <c r="G1232" s="9" t="s">
        <v>9</v>
      </c>
      <c r="H1232" s="9" t="s">
        <v>37</v>
      </c>
      <c r="I1232" s="9">
        <v>1</v>
      </c>
      <c r="J1232" s="9">
        <v>104</v>
      </c>
      <c r="K1232" s="9">
        <f t="shared" si="96"/>
        <v>624</v>
      </c>
      <c r="L1232" s="9">
        <f t="shared" si="97"/>
        <v>618</v>
      </c>
      <c r="M1232" s="48">
        <v>0.99038461538461542</v>
      </c>
      <c r="N1232" s="9">
        <v>0</v>
      </c>
      <c r="O1232" s="9">
        <v>104</v>
      </c>
      <c r="P1232" s="9">
        <v>84</v>
      </c>
      <c r="Q1232" s="9">
        <v>20</v>
      </c>
      <c r="R1232" s="9"/>
      <c r="S1232" s="9"/>
      <c r="T1232" s="9"/>
      <c r="U1232" s="55"/>
      <c r="V1232" s="131">
        <f t="shared" si="98"/>
        <v>0.99038461538461542</v>
      </c>
      <c r="W1232" s="125">
        <v>0.99680000000000002</v>
      </c>
      <c r="X1232" s="14">
        <v>0.97599999999999998</v>
      </c>
      <c r="Y1232" s="9">
        <v>101</v>
      </c>
      <c r="Z1232" s="9">
        <v>104</v>
      </c>
      <c r="AA1232" s="9">
        <v>103</v>
      </c>
      <c r="AB1232" s="9">
        <v>104</v>
      </c>
      <c r="AC1232" s="9">
        <v>104</v>
      </c>
      <c r="AD1232" s="9">
        <v>102</v>
      </c>
      <c r="AE1232" s="9" t="s">
        <v>317</v>
      </c>
      <c r="AF1232" s="26"/>
      <c r="AG1232" s="56">
        <v>27.047499999999999</v>
      </c>
      <c r="AH1232" s="9">
        <v>-82.242699999999999</v>
      </c>
      <c r="AI1232" s="88"/>
      <c r="AJ1232" s="88"/>
      <c r="AK1232" s="88"/>
      <c r="AL1232" s="88"/>
      <c r="AM1232" s="88"/>
      <c r="AN1232" s="88"/>
      <c r="AO1232" s="88"/>
      <c r="AP1232" s="88"/>
      <c r="AQ1232" s="88"/>
      <c r="AR1232" s="88"/>
      <c r="AS1232" s="88"/>
      <c r="AT1232" s="88"/>
      <c r="AU1232" s="88"/>
      <c r="AV1232" s="88"/>
      <c r="AW1232" s="88"/>
      <c r="AX1232" s="88"/>
      <c r="AY1232" s="88"/>
      <c r="AZ1232" s="88"/>
      <c r="BA1232" s="88"/>
      <c r="BB1232" s="88"/>
      <c r="BC1232" s="88"/>
      <c r="BD1232" s="88"/>
      <c r="BE1232" s="88"/>
      <c r="BF1232" s="88"/>
      <c r="BG1232" s="88"/>
    </row>
    <row r="1233" spans="1:59" x14ac:dyDescent="0.25">
      <c r="A1233" s="25">
        <v>2956</v>
      </c>
      <c r="B1233" s="9" t="s">
        <v>2112</v>
      </c>
      <c r="C1233" s="9" t="s">
        <v>3280</v>
      </c>
      <c r="D1233" s="9" t="s">
        <v>2281</v>
      </c>
      <c r="E1233" s="9" t="s">
        <v>2113</v>
      </c>
      <c r="F1233" s="14" t="s">
        <v>2654</v>
      </c>
      <c r="G1233" s="9" t="s">
        <v>9</v>
      </c>
      <c r="H1233" s="9" t="s">
        <v>42</v>
      </c>
      <c r="I1233" s="9">
        <v>1</v>
      </c>
      <c r="J1233" s="9">
        <v>84</v>
      </c>
      <c r="K1233" s="9">
        <f t="shared" si="96"/>
        <v>0</v>
      </c>
      <c r="L1233" s="9">
        <f t="shared" si="97"/>
        <v>0</v>
      </c>
      <c r="M1233" s="42">
        <v>0</v>
      </c>
      <c r="N1233" s="9"/>
      <c r="O1233" s="9">
        <v>84</v>
      </c>
      <c r="P1233" s="9">
        <v>68</v>
      </c>
      <c r="Q1233" s="9">
        <v>16</v>
      </c>
      <c r="R1233" s="9"/>
      <c r="S1233" s="9"/>
      <c r="T1233" s="9">
        <v>5</v>
      </c>
      <c r="U1233" s="55"/>
      <c r="V1233" s="131"/>
      <c r="W1233" s="125"/>
      <c r="X1233" s="14"/>
      <c r="Y1233" s="9"/>
      <c r="Z1233" s="9"/>
      <c r="AA1233" s="9"/>
      <c r="AB1233" s="9"/>
      <c r="AC1233" s="9"/>
      <c r="AD1233" s="9"/>
      <c r="AE1233" s="9"/>
      <c r="AF1233" s="26"/>
      <c r="AG1233" s="56">
        <v>27.356010999999999</v>
      </c>
      <c r="AH1233" s="9">
        <v>-82.538358000000002</v>
      </c>
      <c r="AI1233" s="88"/>
      <c r="AJ1233" s="88"/>
      <c r="AK1233" s="88"/>
      <c r="AL1233" s="88"/>
      <c r="AM1233" s="88"/>
      <c r="AN1233" s="88"/>
      <c r="AO1233" s="88"/>
      <c r="AP1233" s="88"/>
      <c r="AQ1233" s="88"/>
      <c r="AR1233" s="88"/>
      <c r="AS1233" s="88"/>
      <c r="AT1233" s="88"/>
      <c r="AU1233" s="88"/>
      <c r="AV1233" s="88"/>
      <c r="AW1233" s="88"/>
      <c r="AX1233" s="88"/>
      <c r="AY1233" s="88"/>
      <c r="AZ1233" s="88"/>
      <c r="BA1233" s="88"/>
      <c r="BB1233" s="88"/>
      <c r="BC1233" s="88"/>
      <c r="BD1233" s="88"/>
      <c r="BE1233" s="88"/>
      <c r="BF1233" s="88"/>
      <c r="BG1233" s="88"/>
    </row>
    <row r="1234" spans="1:59" x14ac:dyDescent="0.25">
      <c r="A1234" s="25">
        <v>2109</v>
      </c>
      <c r="B1234" s="9" t="s">
        <v>2112</v>
      </c>
      <c r="C1234" s="9" t="s">
        <v>3277</v>
      </c>
      <c r="D1234" s="9" t="s">
        <v>2286</v>
      </c>
      <c r="E1234" s="9" t="s">
        <v>2115</v>
      </c>
      <c r="F1234" s="14" t="s">
        <v>3019</v>
      </c>
      <c r="G1234" s="9" t="s">
        <v>194</v>
      </c>
      <c r="H1234" s="9" t="s">
        <v>37</v>
      </c>
      <c r="I1234" s="9">
        <v>1</v>
      </c>
      <c r="J1234" s="9">
        <v>78</v>
      </c>
      <c r="K1234" s="9">
        <f t="shared" si="96"/>
        <v>468</v>
      </c>
      <c r="L1234" s="9">
        <f t="shared" si="97"/>
        <v>463</v>
      </c>
      <c r="M1234" s="48">
        <v>0.98931623931623935</v>
      </c>
      <c r="N1234" s="9">
        <v>46</v>
      </c>
      <c r="O1234" s="9">
        <v>32</v>
      </c>
      <c r="P1234" s="9">
        <v>63</v>
      </c>
      <c r="Q1234" s="9">
        <v>15</v>
      </c>
      <c r="R1234" s="9"/>
      <c r="S1234" s="9"/>
      <c r="T1234" s="9"/>
      <c r="U1234" s="55"/>
      <c r="V1234" s="131">
        <f t="shared" ref="V1234:V1243" si="99">(Y1234+Z1234+AA1234+AB1234+AC1234+AD1234)/(J1234*COUNTA(Y1234,Z1234,AA1234,AB1234,AC1234,AD1234))</f>
        <v>0.98931623931623935</v>
      </c>
      <c r="W1234" s="125">
        <v>0.99790000000000001</v>
      </c>
      <c r="X1234" s="14">
        <v>1</v>
      </c>
      <c r="Y1234" s="9">
        <v>78</v>
      </c>
      <c r="Z1234" s="9">
        <v>77</v>
      </c>
      <c r="AA1234" s="9">
        <v>77</v>
      </c>
      <c r="AB1234" s="9">
        <v>77</v>
      </c>
      <c r="AC1234" s="9">
        <v>77</v>
      </c>
      <c r="AD1234" s="9">
        <v>77</v>
      </c>
      <c r="AE1234" s="9" t="s">
        <v>2116</v>
      </c>
      <c r="AF1234" s="26">
        <v>78</v>
      </c>
      <c r="AG1234" s="56">
        <v>27.342914</v>
      </c>
      <c r="AH1234" s="9">
        <v>-82.539479</v>
      </c>
      <c r="AI1234" s="88"/>
      <c r="AJ1234" s="88"/>
      <c r="AK1234" s="88"/>
      <c r="AL1234" s="88"/>
      <c r="AM1234" s="88"/>
      <c r="AN1234" s="88"/>
      <c r="AO1234" s="88"/>
      <c r="AP1234" s="88"/>
      <c r="AQ1234" s="88"/>
      <c r="AR1234" s="88"/>
      <c r="AS1234" s="88"/>
      <c r="AT1234" s="88"/>
      <c r="AU1234" s="88"/>
      <c r="AV1234" s="88"/>
      <c r="AW1234" s="88"/>
      <c r="AX1234" s="88"/>
      <c r="AY1234" s="88"/>
      <c r="AZ1234" s="88"/>
      <c r="BA1234" s="88"/>
      <c r="BB1234" s="88"/>
      <c r="BC1234" s="88"/>
      <c r="BD1234" s="88"/>
      <c r="BE1234" s="88"/>
      <c r="BF1234" s="88"/>
      <c r="BG1234" s="88"/>
    </row>
    <row r="1235" spans="1:59" x14ac:dyDescent="0.25">
      <c r="A1235" s="25">
        <v>1171</v>
      </c>
      <c r="B1235" s="9" t="s">
        <v>2112</v>
      </c>
      <c r="C1235" s="9" t="s">
        <v>3278</v>
      </c>
      <c r="D1235" s="9" t="s">
        <v>2282</v>
      </c>
      <c r="E1235" s="9" t="s">
        <v>2117</v>
      </c>
      <c r="F1235" s="14" t="s">
        <v>2870</v>
      </c>
      <c r="G1235" s="9" t="s">
        <v>10</v>
      </c>
      <c r="H1235" s="9" t="s">
        <v>37</v>
      </c>
      <c r="I1235" s="9">
        <v>1</v>
      </c>
      <c r="J1235" s="9">
        <v>128</v>
      </c>
      <c r="K1235" s="9">
        <f t="shared" si="96"/>
        <v>768</v>
      </c>
      <c r="L1235" s="9">
        <f t="shared" si="97"/>
        <v>756</v>
      </c>
      <c r="M1235" s="48">
        <v>0.984375</v>
      </c>
      <c r="N1235" s="9">
        <v>0</v>
      </c>
      <c r="O1235" s="9">
        <v>128</v>
      </c>
      <c r="P1235" s="9"/>
      <c r="Q1235" s="9">
        <v>128</v>
      </c>
      <c r="R1235" s="9"/>
      <c r="S1235" s="9"/>
      <c r="T1235" s="9"/>
      <c r="U1235" s="55"/>
      <c r="V1235" s="131">
        <f t="shared" si="99"/>
        <v>0.984375</v>
      </c>
      <c r="W1235" s="125">
        <v>0.95830000000000004</v>
      </c>
      <c r="X1235" s="14">
        <v>0.95569999999999999</v>
      </c>
      <c r="Y1235" s="9">
        <v>125</v>
      </c>
      <c r="Z1235" s="9">
        <v>127</v>
      </c>
      <c r="AA1235" s="9">
        <v>125</v>
      </c>
      <c r="AB1235" s="9">
        <v>127</v>
      </c>
      <c r="AC1235" s="9">
        <v>124</v>
      </c>
      <c r="AD1235" s="9">
        <v>128</v>
      </c>
      <c r="AE1235" s="9" t="s">
        <v>2118</v>
      </c>
      <c r="AF1235" s="26"/>
      <c r="AG1235" s="56">
        <v>27.052800000000001</v>
      </c>
      <c r="AH1235" s="9">
        <v>-82.226500000000001</v>
      </c>
      <c r="AI1235" s="88"/>
      <c r="AJ1235" s="88"/>
      <c r="AK1235" s="88"/>
      <c r="AL1235" s="88"/>
      <c r="AM1235" s="88"/>
      <c r="AN1235" s="88"/>
      <c r="AO1235" s="88"/>
      <c r="AP1235" s="88"/>
      <c r="AQ1235" s="88"/>
      <c r="AR1235" s="88"/>
      <c r="AS1235" s="88"/>
      <c r="AT1235" s="88"/>
      <c r="AU1235" s="88"/>
      <c r="AV1235" s="88"/>
      <c r="AW1235" s="88"/>
      <c r="AX1235" s="88"/>
      <c r="AY1235" s="88"/>
      <c r="AZ1235" s="88"/>
      <c r="BA1235" s="88"/>
      <c r="BB1235" s="88"/>
      <c r="BC1235" s="88"/>
      <c r="BD1235" s="88"/>
      <c r="BE1235" s="88"/>
      <c r="BF1235" s="88"/>
      <c r="BG1235" s="88"/>
    </row>
    <row r="1236" spans="1:59" x14ac:dyDescent="0.25">
      <c r="A1236" s="25">
        <v>2530</v>
      </c>
      <c r="B1236" s="9" t="s">
        <v>2112</v>
      </c>
      <c r="C1236" s="9" t="s">
        <v>3278</v>
      </c>
      <c r="D1236" s="9" t="s">
        <v>2282</v>
      </c>
      <c r="E1236" s="9" t="s">
        <v>2120</v>
      </c>
      <c r="F1236" s="14" t="s">
        <v>2710</v>
      </c>
      <c r="G1236" s="9" t="s">
        <v>10</v>
      </c>
      <c r="H1236" s="9" t="s">
        <v>37</v>
      </c>
      <c r="I1236" s="9">
        <v>1</v>
      </c>
      <c r="J1236" s="9">
        <v>68</v>
      </c>
      <c r="K1236" s="9">
        <f t="shared" si="96"/>
        <v>408</v>
      </c>
      <c r="L1236" s="9">
        <f t="shared" si="97"/>
        <v>389</v>
      </c>
      <c r="M1236" s="48">
        <v>0.95343137254901966</v>
      </c>
      <c r="N1236" s="9">
        <v>0</v>
      </c>
      <c r="O1236" s="9">
        <v>68</v>
      </c>
      <c r="P1236" s="9"/>
      <c r="Q1236" s="9">
        <v>68</v>
      </c>
      <c r="R1236" s="9"/>
      <c r="S1236" s="9"/>
      <c r="T1236" s="9"/>
      <c r="U1236" s="55"/>
      <c r="V1236" s="131">
        <f t="shared" si="99"/>
        <v>0.95343137254901966</v>
      </c>
      <c r="W1236" s="125">
        <v>0.95099999999999996</v>
      </c>
      <c r="X1236" s="14">
        <v>0.9657</v>
      </c>
      <c r="Y1236" s="9">
        <v>68</v>
      </c>
      <c r="Z1236" s="9">
        <v>68</v>
      </c>
      <c r="AA1236" s="9">
        <v>65</v>
      </c>
      <c r="AB1236" s="9">
        <v>62</v>
      </c>
      <c r="AC1236" s="9">
        <v>63</v>
      </c>
      <c r="AD1236" s="9">
        <v>63</v>
      </c>
      <c r="AE1236" s="9" t="s">
        <v>334</v>
      </c>
      <c r="AF1236" s="26"/>
      <c r="AG1236" s="56">
        <v>27.359570999999999</v>
      </c>
      <c r="AH1236" s="9">
        <v>-82.542837000000006</v>
      </c>
      <c r="AI1236" s="88"/>
      <c r="AJ1236" s="88"/>
      <c r="AK1236" s="88"/>
      <c r="AL1236" s="88"/>
      <c r="AM1236" s="88"/>
      <c r="AN1236" s="88"/>
      <c r="AO1236" s="88"/>
      <c r="AP1236" s="88"/>
      <c r="AQ1236" s="88"/>
      <c r="AR1236" s="88"/>
      <c r="AS1236" s="88"/>
      <c r="AT1236" s="88"/>
      <c r="AU1236" s="88"/>
      <c r="AV1236" s="88"/>
      <c r="AW1236" s="88"/>
      <c r="AX1236" s="88"/>
      <c r="AY1236" s="88"/>
      <c r="AZ1236" s="88"/>
      <c r="BA1236" s="88"/>
      <c r="BB1236" s="88"/>
      <c r="BC1236" s="88"/>
      <c r="BD1236" s="88"/>
      <c r="BE1236" s="88"/>
      <c r="BF1236" s="88"/>
      <c r="BG1236" s="88"/>
    </row>
    <row r="1237" spans="1:59" x14ac:dyDescent="0.25">
      <c r="A1237" s="25">
        <v>1443</v>
      </c>
      <c r="B1237" s="9" t="s">
        <v>2112</v>
      </c>
      <c r="C1237" s="9" t="s">
        <v>3278</v>
      </c>
      <c r="D1237" s="9" t="s">
        <v>2282</v>
      </c>
      <c r="E1237" s="9" t="s">
        <v>2122</v>
      </c>
      <c r="F1237" s="14" t="s">
        <v>2718</v>
      </c>
      <c r="G1237" s="9" t="s">
        <v>10</v>
      </c>
      <c r="H1237" s="9" t="s">
        <v>37</v>
      </c>
      <c r="I1237" s="9">
        <v>1</v>
      </c>
      <c r="J1237" s="9">
        <v>118</v>
      </c>
      <c r="K1237" s="9">
        <f t="shared" si="96"/>
        <v>708</v>
      </c>
      <c r="L1237" s="9">
        <f t="shared" si="97"/>
        <v>694</v>
      </c>
      <c r="M1237" s="48">
        <v>0.98022598870056499</v>
      </c>
      <c r="N1237" s="9">
        <v>0</v>
      </c>
      <c r="O1237" s="9">
        <v>118</v>
      </c>
      <c r="P1237" s="9"/>
      <c r="Q1237" s="9">
        <v>118</v>
      </c>
      <c r="R1237" s="9"/>
      <c r="S1237" s="9"/>
      <c r="T1237" s="9"/>
      <c r="U1237" s="55"/>
      <c r="V1237" s="131">
        <f t="shared" si="99"/>
        <v>0.98022598870056499</v>
      </c>
      <c r="W1237" s="125">
        <v>0.98450000000000004</v>
      </c>
      <c r="X1237" s="14">
        <v>0.98729999999999996</v>
      </c>
      <c r="Y1237" s="9">
        <v>116</v>
      </c>
      <c r="Z1237" s="9">
        <v>114</v>
      </c>
      <c r="AA1237" s="9">
        <v>116</v>
      </c>
      <c r="AB1237" s="9">
        <v>117</v>
      </c>
      <c r="AC1237" s="9">
        <v>116</v>
      </c>
      <c r="AD1237" s="9">
        <v>115</v>
      </c>
      <c r="AE1237" s="9" t="s">
        <v>180</v>
      </c>
      <c r="AF1237" s="26"/>
      <c r="AG1237" s="56">
        <v>27.365727</v>
      </c>
      <c r="AH1237" s="9">
        <v>-82.514448000000002</v>
      </c>
      <c r="AI1237" s="88"/>
      <c r="AJ1237" s="88"/>
      <c r="AK1237" s="88"/>
      <c r="AL1237" s="88"/>
      <c r="AM1237" s="88"/>
      <c r="AN1237" s="88"/>
      <c r="AO1237" s="88"/>
      <c r="AP1237" s="88"/>
      <c r="AQ1237" s="88"/>
      <c r="AR1237" s="88"/>
      <c r="AS1237" s="88"/>
      <c r="AT1237" s="88"/>
      <c r="AU1237" s="88"/>
      <c r="AV1237" s="88"/>
      <c r="AW1237" s="88"/>
      <c r="AX1237" s="88"/>
      <c r="AY1237" s="88"/>
      <c r="AZ1237" s="88"/>
      <c r="BA1237" s="88"/>
      <c r="BB1237" s="88"/>
      <c r="BC1237" s="88"/>
      <c r="BD1237" s="88"/>
      <c r="BE1237" s="88"/>
      <c r="BF1237" s="88"/>
      <c r="BG1237" s="88"/>
    </row>
    <row r="1238" spans="1:59" x14ac:dyDescent="0.25">
      <c r="A1238" s="25">
        <v>1151</v>
      </c>
      <c r="B1238" s="9" t="s">
        <v>2112</v>
      </c>
      <c r="C1238" s="9" t="s">
        <v>3278</v>
      </c>
      <c r="D1238" s="9" t="s">
        <v>2282</v>
      </c>
      <c r="E1238" s="9" t="s">
        <v>2123</v>
      </c>
      <c r="F1238" s="14" t="s">
        <v>2761</v>
      </c>
      <c r="G1238" s="9" t="s">
        <v>10</v>
      </c>
      <c r="H1238" s="9" t="s">
        <v>37</v>
      </c>
      <c r="I1238" s="9">
        <v>1</v>
      </c>
      <c r="J1238" s="9">
        <v>192</v>
      </c>
      <c r="K1238" s="9">
        <f t="shared" si="96"/>
        <v>1152</v>
      </c>
      <c r="L1238" s="9">
        <f t="shared" si="97"/>
        <v>1136</v>
      </c>
      <c r="M1238" s="48">
        <v>0.98611111111111116</v>
      </c>
      <c r="N1238" s="9">
        <v>0</v>
      </c>
      <c r="O1238" s="9">
        <v>192</v>
      </c>
      <c r="P1238" s="9"/>
      <c r="Q1238" s="9">
        <v>192</v>
      </c>
      <c r="R1238" s="9"/>
      <c r="S1238" s="9"/>
      <c r="T1238" s="9"/>
      <c r="U1238" s="55"/>
      <c r="V1238" s="131">
        <f t="shared" si="99"/>
        <v>0.98611111111111116</v>
      </c>
      <c r="W1238" s="125">
        <v>0.99309999999999998</v>
      </c>
      <c r="X1238" s="14">
        <v>0.98870000000000002</v>
      </c>
      <c r="Y1238" s="9">
        <v>190</v>
      </c>
      <c r="Z1238" s="9">
        <v>187</v>
      </c>
      <c r="AA1238" s="9">
        <v>191</v>
      </c>
      <c r="AB1238" s="9">
        <v>190</v>
      </c>
      <c r="AC1238" s="9">
        <v>189</v>
      </c>
      <c r="AD1238" s="9">
        <v>189</v>
      </c>
      <c r="AE1238" s="9" t="s">
        <v>50</v>
      </c>
      <c r="AF1238" s="26"/>
      <c r="AG1238" s="56">
        <v>27.380299999999998</v>
      </c>
      <c r="AH1238" s="9">
        <v>-82.5047</v>
      </c>
      <c r="AI1238" s="88"/>
      <c r="AJ1238" s="88"/>
      <c r="AK1238" s="88"/>
      <c r="AL1238" s="88"/>
      <c r="AM1238" s="88"/>
      <c r="AN1238" s="88"/>
      <c r="AO1238" s="88"/>
      <c r="AP1238" s="88"/>
      <c r="AQ1238" s="88"/>
      <c r="AR1238" s="88"/>
      <c r="AS1238" s="88"/>
      <c r="AT1238" s="88"/>
      <c r="AU1238" s="88"/>
      <c r="AV1238" s="88"/>
      <c r="AW1238" s="88"/>
      <c r="AX1238" s="88"/>
      <c r="AY1238" s="88"/>
      <c r="AZ1238" s="88"/>
      <c r="BA1238" s="88"/>
      <c r="BB1238" s="88"/>
      <c r="BC1238" s="88"/>
      <c r="BD1238" s="88"/>
      <c r="BE1238" s="88"/>
      <c r="BF1238" s="88"/>
      <c r="BG1238" s="88"/>
    </row>
    <row r="1239" spans="1:59" x14ac:dyDescent="0.25">
      <c r="A1239" s="25">
        <v>888</v>
      </c>
      <c r="B1239" s="9" t="s">
        <v>2112</v>
      </c>
      <c r="C1239" s="9" t="s">
        <v>3278</v>
      </c>
      <c r="D1239" s="9" t="s">
        <v>2282</v>
      </c>
      <c r="E1239" s="9" t="s">
        <v>2125</v>
      </c>
      <c r="F1239" s="14" t="s">
        <v>2655</v>
      </c>
      <c r="G1239" s="9" t="s">
        <v>10</v>
      </c>
      <c r="H1239" s="9" t="s">
        <v>37</v>
      </c>
      <c r="I1239" s="9">
        <v>1</v>
      </c>
      <c r="J1239" s="9">
        <v>42</v>
      </c>
      <c r="K1239" s="9">
        <f t="shared" si="96"/>
        <v>252</v>
      </c>
      <c r="L1239" s="9">
        <f t="shared" si="97"/>
        <v>236</v>
      </c>
      <c r="M1239" s="48">
        <v>0.93650793650793651</v>
      </c>
      <c r="N1239" s="9">
        <v>0</v>
      </c>
      <c r="O1239" s="9">
        <v>42</v>
      </c>
      <c r="P1239" s="9"/>
      <c r="Q1239" s="9">
        <v>42</v>
      </c>
      <c r="R1239" s="9"/>
      <c r="S1239" s="9"/>
      <c r="T1239" s="9"/>
      <c r="U1239" s="55"/>
      <c r="V1239" s="131">
        <f t="shared" si="99"/>
        <v>0.93650793650793651</v>
      </c>
      <c r="W1239" s="125">
        <v>0.96830000000000005</v>
      </c>
      <c r="X1239" s="14">
        <v>0.90869999999999995</v>
      </c>
      <c r="Y1239" s="9">
        <v>40</v>
      </c>
      <c r="Z1239" s="9">
        <v>40</v>
      </c>
      <c r="AA1239" s="9">
        <v>40</v>
      </c>
      <c r="AB1239" s="9">
        <v>40</v>
      </c>
      <c r="AC1239" s="9">
        <v>38</v>
      </c>
      <c r="AD1239" s="9">
        <v>38</v>
      </c>
      <c r="AE1239" s="9" t="s">
        <v>575</v>
      </c>
      <c r="AF1239" s="26"/>
      <c r="AG1239" s="56">
        <v>27.050999999999998</v>
      </c>
      <c r="AH1239" s="9">
        <v>-82.216499999999996</v>
      </c>
      <c r="AI1239" s="88"/>
      <c r="AJ1239" s="88"/>
      <c r="AK1239" s="88"/>
      <c r="AL1239" s="88"/>
      <c r="AM1239" s="88"/>
      <c r="AN1239" s="88"/>
      <c r="AO1239" s="88"/>
      <c r="AP1239" s="88"/>
      <c r="AQ1239" s="88"/>
      <c r="AR1239" s="88"/>
      <c r="AS1239" s="88"/>
      <c r="AT1239" s="88"/>
      <c r="AU1239" s="88"/>
      <c r="AV1239" s="88"/>
      <c r="AW1239" s="88"/>
      <c r="AX1239" s="88"/>
      <c r="AY1239" s="88"/>
      <c r="AZ1239" s="88"/>
      <c r="BA1239" s="88"/>
      <c r="BB1239" s="88"/>
      <c r="BC1239" s="88"/>
      <c r="BD1239" s="88"/>
      <c r="BE1239" s="88"/>
      <c r="BF1239" s="88"/>
      <c r="BG1239" s="88"/>
    </row>
    <row r="1240" spans="1:59" x14ac:dyDescent="0.25">
      <c r="A1240" s="25">
        <v>1989</v>
      </c>
      <c r="B1240" s="9" t="s">
        <v>2112</v>
      </c>
      <c r="C1240" s="9" t="s">
        <v>3279</v>
      </c>
      <c r="D1240" s="9" t="s">
        <v>2284</v>
      </c>
      <c r="E1240" s="9" t="s">
        <v>2119</v>
      </c>
      <c r="F1240" s="14" t="s">
        <v>2673</v>
      </c>
      <c r="G1240" s="9" t="s">
        <v>99</v>
      </c>
      <c r="H1240" s="9" t="s">
        <v>37</v>
      </c>
      <c r="I1240" s="9">
        <v>1</v>
      </c>
      <c r="J1240" s="9">
        <v>86</v>
      </c>
      <c r="K1240" s="9">
        <f t="shared" si="96"/>
        <v>516</v>
      </c>
      <c r="L1240" s="9">
        <f t="shared" si="97"/>
        <v>498</v>
      </c>
      <c r="M1240" s="48">
        <v>0.96511627906976749</v>
      </c>
      <c r="N1240" s="9">
        <v>21</v>
      </c>
      <c r="O1240" s="9">
        <v>65</v>
      </c>
      <c r="P1240" s="9"/>
      <c r="Q1240" s="9">
        <v>65</v>
      </c>
      <c r="R1240" s="9"/>
      <c r="S1240" s="9"/>
      <c r="T1240" s="9"/>
      <c r="U1240" s="55"/>
      <c r="V1240" s="131">
        <f t="shared" si="99"/>
        <v>0.96511627906976749</v>
      </c>
      <c r="W1240" s="125">
        <v>0.98260000000000003</v>
      </c>
      <c r="X1240" s="14">
        <v>0.97089999999999999</v>
      </c>
      <c r="Y1240" s="9">
        <v>83</v>
      </c>
      <c r="Z1240" s="9">
        <v>86</v>
      </c>
      <c r="AA1240" s="9">
        <v>83</v>
      </c>
      <c r="AB1240" s="9">
        <v>84</v>
      </c>
      <c r="AC1240" s="9">
        <v>84</v>
      </c>
      <c r="AD1240" s="9">
        <v>78</v>
      </c>
      <c r="AE1240" s="9" t="s">
        <v>334</v>
      </c>
      <c r="AF1240" s="26"/>
      <c r="AG1240" s="56">
        <v>27.357122</v>
      </c>
      <c r="AH1240" s="9">
        <v>-82.542826000000005</v>
      </c>
      <c r="AI1240" s="88"/>
      <c r="AJ1240" s="88"/>
      <c r="AK1240" s="88"/>
      <c r="AL1240" s="88"/>
      <c r="AM1240" s="88"/>
      <c r="AN1240" s="88"/>
      <c r="AO1240" s="88"/>
      <c r="AP1240" s="88"/>
      <c r="AQ1240" s="88"/>
      <c r="AR1240" s="88"/>
      <c r="AS1240" s="88"/>
      <c r="AT1240" s="88"/>
      <c r="AU1240" s="88"/>
      <c r="AV1240" s="88"/>
      <c r="AW1240" s="88"/>
      <c r="AX1240" s="88"/>
      <c r="AY1240" s="88"/>
      <c r="AZ1240" s="88"/>
      <c r="BA1240" s="88"/>
      <c r="BB1240" s="88"/>
      <c r="BC1240" s="88"/>
      <c r="BD1240" s="88"/>
      <c r="BE1240" s="88"/>
      <c r="BF1240" s="88"/>
      <c r="BG1240" s="88"/>
    </row>
    <row r="1241" spans="1:59" ht="13.8" thickBot="1" x14ac:dyDescent="0.3">
      <c r="A1241" s="25">
        <v>2617</v>
      </c>
      <c r="B1241" s="34" t="s">
        <v>2112</v>
      </c>
      <c r="C1241" s="9" t="s">
        <v>3279</v>
      </c>
      <c r="D1241" s="9" t="s">
        <v>2284</v>
      </c>
      <c r="E1241" s="34" t="s">
        <v>2121</v>
      </c>
      <c r="F1241" s="17" t="s">
        <v>2644</v>
      </c>
      <c r="G1241" s="34" t="s">
        <v>99</v>
      </c>
      <c r="H1241" s="34" t="s">
        <v>37</v>
      </c>
      <c r="I1241" s="34">
        <v>1</v>
      </c>
      <c r="J1241" s="34">
        <v>72</v>
      </c>
      <c r="K1241" s="34">
        <f t="shared" si="96"/>
        <v>360</v>
      </c>
      <c r="L1241" s="34">
        <f t="shared" si="97"/>
        <v>360</v>
      </c>
      <c r="M1241" s="79">
        <v>1</v>
      </c>
      <c r="N1241" s="34">
        <v>14</v>
      </c>
      <c r="O1241" s="34">
        <v>58</v>
      </c>
      <c r="P1241" s="34"/>
      <c r="Q1241" s="34">
        <v>72</v>
      </c>
      <c r="R1241" s="34"/>
      <c r="S1241" s="34"/>
      <c r="T1241" s="34">
        <v>8</v>
      </c>
      <c r="U1241" s="112"/>
      <c r="V1241" s="132">
        <f t="shared" si="99"/>
        <v>1</v>
      </c>
      <c r="W1241" s="126"/>
      <c r="X1241" s="17"/>
      <c r="Y1241" s="34">
        <v>72</v>
      </c>
      <c r="Z1241" s="34">
        <v>72</v>
      </c>
      <c r="AA1241" s="34">
        <v>72</v>
      </c>
      <c r="AB1241" s="34"/>
      <c r="AC1241" s="34">
        <v>72</v>
      </c>
      <c r="AD1241" s="34">
        <v>72</v>
      </c>
      <c r="AE1241" s="34" t="s">
        <v>334</v>
      </c>
      <c r="AF1241" s="41"/>
      <c r="AG1241" s="56">
        <v>27.357444000000001</v>
      </c>
      <c r="AH1241" s="9">
        <v>-82.541916999999998</v>
      </c>
      <c r="AI1241" s="88"/>
      <c r="AJ1241" s="88"/>
      <c r="AK1241" s="88"/>
      <c r="AL1241" s="88"/>
      <c r="AM1241" s="88"/>
      <c r="AN1241" s="88"/>
      <c r="AO1241" s="88"/>
      <c r="AP1241" s="88"/>
      <c r="AQ1241" s="88"/>
      <c r="AR1241" s="88"/>
      <c r="AS1241" s="88"/>
      <c r="AT1241" s="88"/>
      <c r="AU1241" s="88"/>
      <c r="AV1241" s="88"/>
      <c r="AW1241" s="88"/>
      <c r="AX1241" s="88"/>
      <c r="AY1241" s="88"/>
      <c r="AZ1241" s="88"/>
      <c r="BA1241" s="88"/>
      <c r="BB1241" s="88"/>
      <c r="BC1241" s="88"/>
      <c r="BD1241" s="88"/>
      <c r="BE1241" s="88"/>
      <c r="BF1241" s="88"/>
      <c r="BG1241" s="88"/>
    </row>
    <row r="1242" spans="1:59" ht="13.8" thickTop="1" x14ac:dyDescent="0.25">
      <c r="A1242" s="25">
        <v>2622</v>
      </c>
      <c r="B1242" s="89" t="s">
        <v>2128</v>
      </c>
      <c r="C1242" s="9" t="s">
        <v>3281</v>
      </c>
      <c r="D1242" s="9" t="s">
        <v>2280</v>
      </c>
      <c r="E1242" s="89" t="s">
        <v>2136</v>
      </c>
      <c r="F1242" s="90" t="s">
        <v>2644</v>
      </c>
      <c r="G1242" s="89" t="s">
        <v>9</v>
      </c>
      <c r="H1242" s="89" t="s">
        <v>37</v>
      </c>
      <c r="I1242" s="89">
        <v>1</v>
      </c>
      <c r="J1242" s="89">
        <v>123</v>
      </c>
      <c r="K1242" s="89">
        <f t="shared" si="96"/>
        <v>738</v>
      </c>
      <c r="L1242" s="89">
        <f t="shared" si="97"/>
        <v>726</v>
      </c>
      <c r="M1242" s="91">
        <v>0.98373983739837401</v>
      </c>
      <c r="N1242" s="89">
        <v>0</v>
      </c>
      <c r="O1242" s="89">
        <v>123</v>
      </c>
      <c r="P1242" s="89">
        <v>99</v>
      </c>
      <c r="Q1242" s="89">
        <v>24</v>
      </c>
      <c r="R1242" s="89"/>
      <c r="S1242" s="89"/>
      <c r="T1242" s="89">
        <v>7</v>
      </c>
      <c r="U1242" s="119"/>
      <c r="V1242" s="133">
        <f t="shared" si="99"/>
        <v>0.98373983739837401</v>
      </c>
      <c r="W1242" s="127">
        <v>0.32519999999999999</v>
      </c>
      <c r="X1242" s="90"/>
      <c r="Y1242" s="89">
        <v>121</v>
      </c>
      <c r="Z1242" s="89">
        <v>119</v>
      </c>
      <c r="AA1242" s="89">
        <v>120</v>
      </c>
      <c r="AB1242" s="89">
        <v>123</v>
      </c>
      <c r="AC1242" s="89">
        <v>122</v>
      </c>
      <c r="AD1242" s="89">
        <v>121</v>
      </c>
      <c r="AE1242" s="89" t="s">
        <v>418</v>
      </c>
      <c r="AF1242" s="104"/>
      <c r="AG1242" s="56">
        <v>28.703861</v>
      </c>
      <c r="AH1242" s="9">
        <v>-81.343082999999993</v>
      </c>
      <c r="AI1242" s="88"/>
      <c r="AJ1242" s="88"/>
      <c r="AK1242" s="88"/>
      <c r="AL1242" s="88"/>
      <c r="AM1242" s="88"/>
      <c r="AN1242" s="88"/>
      <c r="AO1242" s="88"/>
      <c r="AP1242" s="88"/>
      <c r="AQ1242" s="88"/>
      <c r="AR1242" s="88"/>
      <c r="AS1242" s="88"/>
      <c r="AT1242" s="88"/>
      <c r="AU1242" s="88"/>
      <c r="AV1242" s="88"/>
      <c r="AW1242" s="88"/>
      <c r="AX1242" s="88"/>
      <c r="AY1242" s="88"/>
      <c r="AZ1242" s="88"/>
      <c r="BA1242" s="88"/>
      <c r="BB1242" s="88"/>
      <c r="BC1242" s="88"/>
      <c r="BD1242" s="88"/>
      <c r="BE1242" s="88"/>
      <c r="BF1242" s="88"/>
      <c r="BG1242" s="88"/>
    </row>
    <row r="1243" spans="1:59" x14ac:dyDescent="0.25">
      <c r="A1243" s="25">
        <v>1869</v>
      </c>
      <c r="B1243" s="9" t="s">
        <v>2128</v>
      </c>
      <c r="C1243" s="9" t="s">
        <v>3281</v>
      </c>
      <c r="D1243" s="9" t="s">
        <v>2280</v>
      </c>
      <c r="E1243" s="9" t="s">
        <v>2155</v>
      </c>
      <c r="F1243" s="14" t="s">
        <v>2715</v>
      </c>
      <c r="G1243" s="9" t="s">
        <v>9</v>
      </c>
      <c r="H1243" s="9" t="s">
        <v>37</v>
      </c>
      <c r="I1243" s="9">
        <v>1</v>
      </c>
      <c r="J1243" s="9">
        <v>24</v>
      </c>
      <c r="K1243" s="9">
        <f t="shared" si="96"/>
        <v>144</v>
      </c>
      <c r="L1243" s="9">
        <f t="shared" si="97"/>
        <v>142</v>
      </c>
      <c r="M1243" s="48">
        <v>0.98611111111111116</v>
      </c>
      <c r="N1243" s="9">
        <v>0</v>
      </c>
      <c r="O1243" s="9">
        <v>24</v>
      </c>
      <c r="P1243" s="9">
        <v>20</v>
      </c>
      <c r="Q1243" s="9">
        <v>4</v>
      </c>
      <c r="R1243" s="9"/>
      <c r="S1243" s="9"/>
      <c r="T1243" s="9"/>
      <c r="U1243" s="55"/>
      <c r="V1243" s="131">
        <f t="shared" si="99"/>
        <v>0.98611111111111116</v>
      </c>
      <c r="W1243" s="125">
        <v>1</v>
      </c>
      <c r="X1243" s="14">
        <v>0.98609999999999998</v>
      </c>
      <c r="Y1243" s="9">
        <v>24</v>
      </c>
      <c r="Z1243" s="9">
        <v>24</v>
      </c>
      <c r="AA1243" s="9">
        <v>23</v>
      </c>
      <c r="AB1243" s="9">
        <v>24</v>
      </c>
      <c r="AC1243" s="9">
        <v>24</v>
      </c>
      <c r="AD1243" s="9">
        <v>23</v>
      </c>
      <c r="AE1243" s="9" t="s">
        <v>202</v>
      </c>
      <c r="AF1243" s="26"/>
      <c r="AG1243" s="56">
        <v>28.648900000000001</v>
      </c>
      <c r="AH1243" s="9">
        <v>-81.200699999999998</v>
      </c>
      <c r="AI1243" s="88"/>
      <c r="AJ1243" s="88"/>
      <c r="AK1243" s="88"/>
      <c r="AL1243" s="88"/>
      <c r="AM1243" s="88"/>
      <c r="AN1243" s="88"/>
      <c r="AO1243" s="88"/>
      <c r="AP1243" s="88"/>
      <c r="AQ1243" s="88"/>
      <c r="AR1243" s="88"/>
      <c r="AS1243" s="88"/>
      <c r="AT1243" s="88"/>
      <c r="AU1243" s="88"/>
      <c r="AV1243" s="88"/>
      <c r="AW1243" s="88"/>
      <c r="AX1243" s="88"/>
      <c r="AY1243" s="88"/>
      <c r="AZ1243" s="88"/>
      <c r="BA1243" s="88"/>
      <c r="BB1243" s="88"/>
      <c r="BC1243" s="88"/>
      <c r="BD1243" s="88"/>
      <c r="BE1243" s="88"/>
      <c r="BF1243" s="88"/>
      <c r="BG1243" s="88"/>
    </row>
    <row r="1244" spans="1:59" x14ac:dyDescent="0.25">
      <c r="A1244" s="25">
        <v>2895</v>
      </c>
      <c r="B1244" s="9" t="s">
        <v>2128</v>
      </c>
      <c r="C1244" s="9" t="s">
        <v>3286</v>
      </c>
      <c r="D1244" s="9" t="s">
        <v>2281</v>
      </c>
      <c r="E1244" s="9" t="s">
        <v>2160</v>
      </c>
      <c r="F1244" s="14" t="s">
        <v>2657</v>
      </c>
      <c r="G1244" s="9" t="s">
        <v>9</v>
      </c>
      <c r="H1244" s="9" t="s">
        <v>42</v>
      </c>
      <c r="I1244" s="9">
        <v>1</v>
      </c>
      <c r="J1244" s="9">
        <v>90</v>
      </c>
      <c r="K1244" s="9">
        <f t="shared" si="96"/>
        <v>0</v>
      </c>
      <c r="L1244" s="9">
        <f t="shared" si="97"/>
        <v>0</v>
      </c>
      <c r="M1244" s="42">
        <v>0</v>
      </c>
      <c r="N1244" s="9"/>
      <c r="O1244" s="9">
        <v>90</v>
      </c>
      <c r="P1244" s="9">
        <v>72</v>
      </c>
      <c r="Q1244" s="9">
        <v>18</v>
      </c>
      <c r="R1244" s="9"/>
      <c r="S1244" s="9"/>
      <c r="T1244" s="9">
        <v>5</v>
      </c>
      <c r="U1244" s="55"/>
      <c r="V1244" s="131"/>
      <c r="W1244" s="125"/>
      <c r="X1244" s="14"/>
      <c r="Y1244" s="9"/>
      <c r="Z1244" s="9"/>
      <c r="AA1244" s="9"/>
      <c r="AB1244" s="9"/>
      <c r="AC1244" s="9"/>
      <c r="AD1244" s="9"/>
      <c r="AE1244" s="9"/>
      <c r="AF1244" s="26"/>
      <c r="AG1244" s="56"/>
      <c r="AH1244" s="9"/>
      <c r="AI1244" s="88"/>
      <c r="AJ1244" s="88"/>
      <c r="AK1244" s="88"/>
      <c r="AL1244" s="88"/>
      <c r="AM1244" s="88"/>
      <c r="AN1244" s="88"/>
      <c r="AO1244" s="88"/>
      <c r="AP1244" s="88"/>
      <c r="AQ1244" s="88"/>
      <c r="AR1244" s="88"/>
      <c r="AS1244" s="88"/>
      <c r="AT1244" s="88"/>
      <c r="AU1244" s="88"/>
      <c r="AV1244" s="88"/>
      <c r="AW1244" s="88"/>
      <c r="AX1244" s="88"/>
      <c r="AY1244" s="88"/>
      <c r="AZ1244" s="88"/>
      <c r="BA1244" s="88"/>
      <c r="BB1244" s="88"/>
      <c r="BC1244" s="88"/>
      <c r="BD1244" s="88"/>
      <c r="BE1244" s="88"/>
      <c r="BF1244" s="88"/>
      <c r="BG1244" s="88"/>
    </row>
    <row r="1245" spans="1:59" x14ac:dyDescent="0.25">
      <c r="A1245" s="25">
        <v>2580</v>
      </c>
      <c r="B1245" s="9" t="s">
        <v>2128</v>
      </c>
      <c r="C1245" s="9" t="s">
        <v>3282</v>
      </c>
      <c r="D1245" s="9" t="s">
        <v>2286</v>
      </c>
      <c r="E1245" s="9" t="s">
        <v>2133</v>
      </c>
      <c r="F1245" s="14" t="s">
        <v>2645</v>
      </c>
      <c r="G1245" s="9" t="s">
        <v>194</v>
      </c>
      <c r="H1245" s="9" t="s">
        <v>37</v>
      </c>
      <c r="I1245" s="9">
        <v>1</v>
      </c>
      <c r="J1245" s="9">
        <v>108</v>
      </c>
      <c r="K1245" s="9">
        <f t="shared" si="96"/>
        <v>648</v>
      </c>
      <c r="L1245" s="9">
        <f t="shared" si="97"/>
        <v>636</v>
      </c>
      <c r="M1245" s="48">
        <v>0.98148148148148151</v>
      </c>
      <c r="N1245" s="9">
        <v>16</v>
      </c>
      <c r="O1245" s="9">
        <v>92</v>
      </c>
      <c r="P1245" s="9">
        <v>87</v>
      </c>
      <c r="Q1245" s="9">
        <v>21</v>
      </c>
      <c r="R1245" s="9"/>
      <c r="S1245" s="9"/>
      <c r="T1245" s="9">
        <v>6</v>
      </c>
      <c r="U1245" s="55"/>
      <c r="V1245" s="131">
        <f t="shared" ref="V1245:V1276" si="100">(Y1245+Z1245+AA1245+AB1245+AC1245+AD1245)/(J1245*COUNTA(Y1245,Z1245,AA1245,AB1245,AC1245,AD1245))</f>
        <v>0.98148148148148151</v>
      </c>
      <c r="W1245" s="125">
        <v>0.97689999999999999</v>
      </c>
      <c r="X1245" s="14">
        <v>0.98770000000000002</v>
      </c>
      <c r="Y1245" s="9">
        <v>107</v>
      </c>
      <c r="Z1245" s="9">
        <v>104</v>
      </c>
      <c r="AA1245" s="9">
        <v>105</v>
      </c>
      <c r="AB1245" s="9">
        <v>107</v>
      </c>
      <c r="AC1245" s="9">
        <v>107</v>
      </c>
      <c r="AD1245" s="9">
        <v>106</v>
      </c>
      <c r="AE1245" s="9" t="s">
        <v>180</v>
      </c>
      <c r="AF1245" s="26"/>
      <c r="AG1245" s="56">
        <v>28.650166666666699</v>
      </c>
      <c r="AH1245" s="9">
        <v>-81.351749999999996</v>
      </c>
      <c r="AI1245" s="88"/>
      <c r="AJ1245" s="88"/>
      <c r="AK1245" s="88"/>
      <c r="AL1245" s="88"/>
      <c r="AM1245" s="88"/>
      <c r="AN1245" s="88"/>
      <c r="AO1245" s="88"/>
      <c r="AP1245" s="88"/>
      <c r="AQ1245" s="88"/>
      <c r="AR1245" s="88"/>
      <c r="AS1245" s="88"/>
      <c r="AT1245" s="88"/>
      <c r="AU1245" s="88"/>
      <c r="AV1245" s="88"/>
      <c r="AW1245" s="88"/>
      <c r="AX1245" s="88"/>
      <c r="AY1245" s="88"/>
      <c r="AZ1245" s="88"/>
      <c r="BA1245" s="88"/>
      <c r="BB1245" s="88"/>
      <c r="BC1245" s="88"/>
      <c r="BD1245" s="88"/>
      <c r="BE1245" s="88"/>
      <c r="BF1245" s="88"/>
      <c r="BG1245" s="88"/>
    </row>
    <row r="1246" spans="1:59" x14ac:dyDescent="0.25">
      <c r="A1246" s="25">
        <v>2473</v>
      </c>
      <c r="B1246" s="9" t="s">
        <v>2128</v>
      </c>
      <c r="C1246" s="9" t="s">
        <v>3282</v>
      </c>
      <c r="D1246" s="9" t="s">
        <v>2286</v>
      </c>
      <c r="E1246" s="9" t="s">
        <v>2142</v>
      </c>
      <c r="F1246" s="14" t="s">
        <v>2677</v>
      </c>
      <c r="G1246" s="9" t="s">
        <v>194</v>
      </c>
      <c r="H1246" s="9" t="s">
        <v>37</v>
      </c>
      <c r="I1246" s="9">
        <v>1</v>
      </c>
      <c r="J1246" s="9">
        <v>99</v>
      </c>
      <c r="K1246" s="9">
        <f t="shared" si="96"/>
        <v>594</v>
      </c>
      <c r="L1246" s="9">
        <f t="shared" si="97"/>
        <v>583</v>
      </c>
      <c r="M1246" s="48">
        <v>0.98148148148148151</v>
      </c>
      <c r="N1246" s="9">
        <v>10</v>
      </c>
      <c r="O1246" s="9">
        <v>99</v>
      </c>
      <c r="P1246" s="9">
        <v>10</v>
      </c>
      <c r="Q1246" s="9">
        <v>89</v>
      </c>
      <c r="R1246" s="9"/>
      <c r="S1246" s="9"/>
      <c r="T1246" s="9">
        <v>6</v>
      </c>
      <c r="U1246" s="55"/>
      <c r="V1246" s="131">
        <f t="shared" si="100"/>
        <v>0.98148148148148151</v>
      </c>
      <c r="W1246" s="125">
        <v>0.96799999999999997</v>
      </c>
      <c r="X1246" s="14">
        <v>0.98319999999999996</v>
      </c>
      <c r="Y1246" s="9">
        <v>98</v>
      </c>
      <c r="Z1246" s="9">
        <v>98</v>
      </c>
      <c r="AA1246" s="9">
        <v>97</v>
      </c>
      <c r="AB1246" s="9">
        <v>97</v>
      </c>
      <c r="AC1246" s="9">
        <v>96</v>
      </c>
      <c r="AD1246" s="9">
        <v>97</v>
      </c>
      <c r="AE1246" s="9" t="s">
        <v>202</v>
      </c>
      <c r="AF1246" s="26"/>
      <c r="AG1246" s="56">
        <v>28.693221999999999</v>
      </c>
      <c r="AH1246" s="9">
        <v>-81.260110999999995</v>
      </c>
      <c r="AI1246" s="88"/>
      <c r="AJ1246" s="88"/>
      <c r="AK1246" s="88"/>
      <c r="AL1246" s="88"/>
      <c r="AM1246" s="88"/>
      <c r="AN1246" s="88"/>
      <c r="AO1246" s="88"/>
      <c r="AP1246" s="88"/>
      <c r="AQ1246" s="88"/>
      <c r="AR1246" s="88"/>
      <c r="AS1246" s="88"/>
      <c r="AT1246" s="88"/>
      <c r="AU1246" s="88"/>
      <c r="AV1246" s="88"/>
      <c r="AW1246" s="88"/>
      <c r="AX1246" s="88"/>
      <c r="AY1246" s="88"/>
      <c r="AZ1246" s="88"/>
      <c r="BA1246" s="88"/>
      <c r="BB1246" s="88"/>
      <c r="BC1246" s="88"/>
      <c r="BD1246" s="88"/>
      <c r="BE1246" s="88"/>
      <c r="BF1246" s="88"/>
      <c r="BG1246" s="88"/>
    </row>
    <row r="1247" spans="1:59" x14ac:dyDescent="0.25">
      <c r="A1247" s="25">
        <v>140</v>
      </c>
      <c r="B1247" s="9" t="s">
        <v>2128</v>
      </c>
      <c r="C1247" s="9" t="s">
        <v>3283</v>
      </c>
      <c r="D1247" s="9" t="s">
        <v>2282</v>
      </c>
      <c r="E1247" s="9" t="s">
        <v>2129</v>
      </c>
      <c r="F1247" s="14" t="s">
        <v>2974</v>
      </c>
      <c r="G1247" s="9" t="s">
        <v>10</v>
      </c>
      <c r="H1247" s="9" t="s">
        <v>37</v>
      </c>
      <c r="I1247" s="9">
        <v>1</v>
      </c>
      <c r="J1247" s="9">
        <v>304</v>
      </c>
      <c r="K1247" s="9">
        <f t="shared" si="96"/>
        <v>1824</v>
      </c>
      <c r="L1247" s="9">
        <f t="shared" si="97"/>
        <v>1771</v>
      </c>
      <c r="M1247" s="48">
        <v>0.9709429824561403</v>
      </c>
      <c r="N1247" s="9">
        <v>0</v>
      </c>
      <c r="O1247" s="9">
        <v>304</v>
      </c>
      <c r="P1247" s="9"/>
      <c r="Q1247" s="9">
        <v>304</v>
      </c>
      <c r="R1247" s="9"/>
      <c r="S1247" s="9"/>
      <c r="T1247" s="9"/>
      <c r="U1247" s="55"/>
      <c r="V1247" s="131">
        <f t="shared" si="100"/>
        <v>0.9709429824561403</v>
      </c>
      <c r="W1247" s="125">
        <v>0.97809999999999997</v>
      </c>
      <c r="X1247" s="14">
        <v>0.95340000000000003</v>
      </c>
      <c r="Y1247" s="9">
        <v>299</v>
      </c>
      <c r="Z1247" s="9">
        <v>293</v>
      </c>
      <c r="AA1247" s="9">
        <v>295</v>
      </c>
      <c r="AB1247" s="9">
        <v>293</v>
      </c>
      <c r="AC1247" s="9">
        <v>295</v>
      </c>
      <c r="AD1247" s="9">
        <v>296</v>
      </c>
      <c r="AE1247" s="9" t="s">
        <v>1766</v>
      </c>
      <c r="AF1247" s="26"/>
      <c r="AG1247" s="56">
        <v>28.676400000000001</v>
      </c>
      <c r="AH1247" s="9">
        <v>-81.311400000000006</v>
      </c>
      <c r="AI1247" s="88"/>
      <c r="AJ1247" s="88"/>
      <c r="AK1247" s="88"/>
      <c r="AL1247" s="88"/>
      <c r="AM1247" s="88"/>
      <c r="AN1247" s="88"/>
      <c r="AO1247" s="88"/>
      <c r="AP1247" s="88"/>
      <c r="AQ1247" s="88"/>
      <c r="AR1247" s="88"/>
      <c r="AS1247" s="88"/>
      <c r="AT1247" s="88"/>
      <c r="AU1247" s="88"/>
      <c r="AV1247" s="88"/>
      <c r="AW1247" s="88"/>
      <c r="AX1247" s="88"/>
      <c r="AY1247" s="88"/>
      <c r="AZ1247" s="88"/>
      <c r="BA1247" s="88"/>
      <c r="BB1247" s="88"/>
      <c r="BC1247" s="88"/>
      <c r="BD1247" s="88"/>
      <c r="BE1247" s="88"/>
      <c r="BF1247" s="88"/>
      <c r="BG1247" s="88"/>
    </row>
    <row r="1248" spans="1:59" x14ac:dyDescent="0.25">
      <c r="A1248" s="25">
        <v>2681</v>
      </c>
      <c r="B1248" s="9" t="s">
        <v>2128</v>
      </c>
      <c r="C1248" s="9" t="s">
        <v>3283</v>
      </c>
      <c r="D1248" s="9" t="s">
        <v>2282</v>
      </c>
      <c r="E1248" s="9" t="s">
        <v>2134</v>
      </c>
      <c r="F1248" s="14" t="s">
        <v>2919</v>
      </c>
      <c r="G1248" s="9" t="s">
        <v>10</v>
      </c>
      <c r="H1248" s="9" t="s">
        <v>37</v>
      </c>
      <c r="I1248" s="9">
        <v>1</v>
      </c>
      <c r="J1248" s="9">
        <v>90</v>
      </c>
      <c r="K1248" s="9">
        <f t="shared" si="96"/>
        <v>540</v>
      </c>
      <c r="L1248" s="9">
        <f t="shared" si="97"/>
        <v>532</v>
      </c>
      <c r="M1248" s="48">
        <v>0.98518518518518516</v>
      </c>
      <c r="N1248" s="9">
        <v>0</v>
      </c>
      <c r="O1248" s="9">
        <v>90</v>
      </c>
      <c r="P1248" s="9"/>
      <c r="Q1248" s="9">
        <v>90</v>
      </c>
      <c r="R1248" s="9"/>
      <c r="S1248" s="9"/>
      <c r="T1248" s="9">
        <v>10</v>
      </c>
      <c r="U1248" s="55"/>
      <c r="V1248" s="131">
        <f t="shared" si="100"/>
        <v>0.98518518518518516</v>
      </c>
      <c r="W1248" s="125">
        <v>0.99070000000000003</v>
      </c>
      <c r="X1248" s="14"/>
      <c r="Y1248" s="9">
        <v>87</v>
      </c>
      <c r="Z1248" s="9">
        <v>89</v>
      </c>
      <c r="AA1248" s="9">
        <v>89</v>
      </c>
      <c r="AB1248" s="9">
        <v>89</v>
      </c>
      <c r="AC1248" s="9">
        <v>90</v>
      </c>
      <c r="AD1248" s="9">
        <v>88</v>
      </c>
      <c r="AE1248" s="9" t="s">
        <v>39</v>
      </c>
      <c r="AF1248" s="26"/>
      <c r="AG1248" s="56">
        <v>28.781417000000001</v>
      </c>
      <c r="AH1248" s="9">
        <v>-81.281750000000002</v>
      </c>
      <c r="AI1248" s="88"/>
      <c r="AJ1248" s="88"/>
      <c r="AK1248" s="88"/>
      <c r="AL1248" s="88"/>
      <c r="AM1248" s="88"/>
      <c r="AN1248" s="88"/>
      <c r="AO1248" s="88"/>
      <c r="AP1248" s="88"/>
      <c r="AQ1248" s="88"/>
      <c r="AR1248" s="88"/>
      <c r="AS1248" s="88"/>
      <c r="AT1248" s="88"/>
      <c r="AU1248" s="88"/>
      <c r="AV1248" s="88"/>
      <c r="AW1248" s="88"/>
      <c r="AX1248" s="88"/>
      <c r="AY1248" s="88"/>
      <c r="AZ1248" s="88"/>
      <c r="BA1248" s="88"/>
      <c r="BB1248" s="88"/>
      <c r="BC1248" s="88"/>
      <c r="BD1248" s="88"/>
      <c r="BE1248" s="88"/>
      <c r="BF1248" s="88"/>
      <c r="BG1248" s="88"/>
    </row>
    <row r="1249" spans="1:59" x14ac:dyDescent="0.25">
      <c r="A1249" s="25">
        <v>380</v>
      </c>
      <c r="B1249" s="9" t="s">
        <v>2128</v>
      </c>
      <c r="C1249" s="9" t="s">
        <v>3283</v>
      </c>
      <c r="D1249" s="9" t="s">
        <v>2282</v>
      </c>
      <c r="E1249" s="9" t="s">
        <v>2137</v>
      </c>
      <c r="F1249" s="14" t="s">
        <v>2975</v>
      </c>
      <c r="G1249" s="9" t="s">
        <v>10</v>
      </c>
      <c r="H1249" s="9" t="s">
        <v>37</v>
      </c>
      <c r="I1249" s="9">
        <v>1</v>
      </c>
      <c r="J1249" s="9">
        <v>168</v>
      </c>
      <c r="K1249" s="9">
        <f t="shared" si="96"/>
        <v>1008</v>
      </c>
      <c r="L1249" s="9">
        <f t="shared" si="97"/>
        <v>993</v>
      </c>
      <c r="M1249" s="48">
        <v>0.98511904761904767</v>
      </c>
      <c r="N1249" s="9">
        <v>0</v>
      </c>
      <c r="O1249" s="9">
        <v>168</v>
      </c>
      <c r="P1249" s="9"/>
      <c r="Q1249" s="9">
        <v>168</v>
      </c>
      <c r="R1249" s="9"/>
      <c r="S1249" s="9"/>
      <c r="T1249" s="9"/>
      <c r="U1249" s="55"/>
      <c r="V1249" s="131">
        <f t="shared" si="100"/>
        <v>0.98511904761904767</v>
      </c>
      <c r="W1249" s="125">
        <v>0.98909999999999998</v>
      </c>
      <c r="X1249" s="14">
        <v>0.98119999999999996</v>
      </c>
      <c r="Y1249" s="9">
        <v>166</v>
      </c>
      <c r="Z1249" s="9">
        <v>164</v>
      </c>
      <c r="AA1249" s="9">
        <v>164</v>
      </c>
      <c r="AB1249" s="9">
        <v>165</v>
      </c>
      <c r="AC1249" s="9">
        <v>167</v>
      </c>
      <c r="AD1249" s="9">
        <v>167</v>
      </c>
      <c r="AE1249" s="9" t="s">
        <v>85</v>
      </c>
      <c r="AF1249" s="26"/>
      <c r="AG1249" s="56">
        <v>28.757400000000001</v>
      </c>
      <c r="AH1249" s="9">
        <v>-81.311499999999995</v>
      </c>
      <c r="AI1249" s="88"/>
      <c r="AJ1249" s="88"/>
      <c r="AK1249" s="88"/>
      <c r="AL1249" s="88"/>
      <c r="AM1249" s="88"/>
      <c r="AN1249" s="88"/>
      <c r="AO1249" s="88"/>
      <c r="AP1249" s="88"/>
      <c r="AQ1249" s="88"/>
      <c r="AR1249" s="88"/>
      <c r="AS1249" s="88"/>
      <c r="AT1249" s="88"/>
      <c r="AU1249" s="88"/>
      <c r="AV1249" s="88"/>
      <c r="AW1249" s="88"/>
      <c r="AX1249" s="88"/>
      <c r="AY1249" s="88"/>
      <c r="AZ1249" s="88"/>
      <c r="BA1249" s="88"/>
      <c r="BB1249" s="88"/>
      <c r="BC1249" s="88"/>
      <c r="BD1249" s="88"/>
      <c r="BE1249" s="88"/>
      <c r="BF1249" s="88"/>
      <c r="BG1249" s="88"/>
    </row>
    <row r="1250" spans="1:59" x14ac:dyDescent="0.25">
      <c r="A1250" s="25">
        <v>431</v>
      </c>
      <c r="B1250" s="9" t="s">
        <v>2128</v>
      </c>
      <c r="C1250" s="9" t="s">
        <v>3283</v>
      </c>
      <c r="D1250" s="9" t="s">
        <v>2282</v>
      </c>
      <c r="E1250" s="9" t="s">
        <v>2139</v>
      </c>
      <c r="F1250" s="14" t="s">
        <v>3005</v>
      </c>
      <c r="G1250" s="9" t="s">
        <v>10</v>
      </c>
      <c r="H1250" s="9" t="s">
        <v>37</v>
      </c>
      <c r="I1250" s="9">
        <v>1</v>
      </c>
      <c r="J1250" s="9">
        <v>40</v>
      </c>
      <c r="K1250" s="9">
        <f t="shared" si="96"/>
        <v>240</v>
      </c>
      <c r="L1250" s="9">
        <f t="shared" si="97"/>
        <v>235</v>
      </c>
      <c r="M1250" s="48">
        <v>0.97916666666666663</v>
      </c>
      <c r="N1250" s="9">
        <v>0</v>
      </c>
      <c r="O1250" s="9">
        <v>40</v>
      </c>
      <c r="P1250" s="9"/>
      <c r="Q1250" s="9">
        <v>40</v>
      </c>
      <c r="R1250" s="9"/>
      <c r="S1250" s="9"/>
      <c r="T1250" s="9"/>
      <c r="U1250" s="55"/>
      <c r="V1250" s="131">
        <f t="shared" si="100"/>
        <v>0.97916666666666663</v>
      </c>
      <c r="W1250" s="125">
        <v>0.99580000000000002</v>
      </c>
      <c r="X1250" s="14">
        <v>0.92079999999999995</v>
      </c>
      <c r="Y1250" s="9">
        <v>38</v>
      </c>
      <c r="Z1250" s="9">
        <v>38</v>
      </c>
      <c r="AA1250" s="9">
        <v>40</v>
      </c>
      <c r="AB1250" s="9">
        <v>40</v>
      </c>
      <c r="AC1250" s="9">
        <v>40</v>
      </c>
      <c r="AD1250" s="9">
        <v>39</v>
      </c>
      <c r="AE1250" s="9" t="s">
        <v>1651</v>
      </c>
      <c r="AF1250" s="26"/>
      <c r="AG1250" s="56">
        <v>28.779900000000001</v>
      </c>
      <c r="AH1250" s="9">
        <v>-81.2804</v>
      </c>
      <c r="AI1250" s="88"/>
      <c r="AJ1250" s="88"/>
      <c r="AK1250" s="88"/>
      <c r="AL1250" s="88"/>
      <c r="AM1250" s="88"/>
      <c r="AN1250" s="88"/>
      <c r="AO1250" s="88"/>
      <c r="AP1250" s="88"/>
      <c r="AQ1250" s="88"/>
      <c r="AR1250" s="88"/>
      <c r="AS1250" s="88"/>
      <c r="AT1250" s="88"/>
      <c r="AU1250" s="88"/>
      <c r="AV1250" s="88"/>
      <c r="AW1250" s="88"/>
      <c r="AX1250" s="88"/>
      <c r="AY1250" s="88"/>
      <c r="AZ1250" s="88"/>
      <c r="BA1250" s="88"/>
      <c r="BB1250" s="88"/>
      <c r="BC1250" s="88"/>
      <c r="BD1250" s="88"/>
      <c r="BE1250" s="88"/>
      <c r="BF1250" s="88"/>
      <c r="BG1250" s="88"/>
    </row>
    <row r="1251" spans="1:59" x14ac:dyDescent="0.25">
      <c r="A1251" s="25">
        <v>482</v>
      </c>
      <c r="B1251" s="9" t="s">
        <v>2128</v>
      </c>
      <c r="C1251" s="9" t="s">
        <v>3283</v>
      </c>
      <c r="D1251" s="9" t="s">
        <v>2282</v>
      </c>
      <c r="E1251" s="9" t="s">
        <v>2140</v>
      </c>
      <c r="F1251" s="14" t="s">
        <v>2910</v>
      </c>
      <c r="G1251" s="9" t="s">
        <v>10</v>
      </c>
      <c r="H1251" s="9" t="s">
        <v>37</v>
      </c>
      <c r="I1251" s="9">
        <v>1</v>
      </c>
      <c r="J1251" s="9">
        <v>360</v>
      </c>
      <c r="K1251" s="9">
        <f t="shared" si="96"/>
        <v>2160</v>
      </c>
      <c r="L1251" s="9">
        <f t="shared" si="97"/>
        <v>2141</v>
      </c>
      <c r="M1251" s="48">
        <v>0.9912037037037037</v>
      </c>
      <c r="N1251" s="9">
        <v>0</v>
      </c>
      <c r="O1251" s="9">
        <v>360</v>
      </c>
      <c r="P1251" s="9"/>
      <c r="Q1251" s="9">
        <v>360</v>
      </c>
      <c r="R1251" s="9"/>
      <c r="S1251" s="9"/>
      <c r="T1251" s="9"/>
      <c r="U1251" s="55"/>
      <c r="V1251" s="131">
        <f t="shared" si="100"/>
        <v>0.9912037037037037</v>
      </c>
      <c r="W1251" s="125">
        <v>0.98380000000000001</v>
      </c>
      <c r="X1251" s="14">
        <v>0.97729999999999995</v>
      </c>
      <c r="Y1251" s="9">
        <v>358</v>
      </c>
      <c r="Z1251" s="9">
        <v>356</v>
      </c>
      <c r="AA1251" s="9">
        <v>357</v>
      </c>
      <c r="AB1251" s="9">
        <v>359</v>
      </c>
      <c r="AC1251" s="9">
        <v>356</v>
      </c>
      <c r="AD1251" s="9">
        <v>355</v>
      </c>
      <c r="AE1251" s="9" t="s">
        <v>2141</v>
      </c>
      <c r="AF1251" s="26"/>
      <c r="AG1251" s="56">
        <v>28.762091000000002</v>
      </c>
      <c r="AH1251" s="9">
        <v>-81.277370000000005</v>
      </c>
      <c r="AI1251" s="88"/>
      <c r="AJ1251" s="88"/>
      <c r="AK1251" s="88"/>
      <c r="AL1251" s="88"/>
      <c r="AM1251" s="88"/>
      <c r="AN1251" s="88"/>
      <c r="AO1251" s="88"/>
      <c r="AP1251" s="88"/>
      <c r="AQ1251" s="88"/>
      <c r="AR1251" s="88"/>
      <c r="AS1251" s="88"/>
      <c r="AT1251" s="88"/>
      <c r="AU1251" s="88"/>
      <c r="AV1251" s="88"/>
      <c r="AW1251" s="88"/>
      <c r="AX1251" s="88"/>
      <c r="AY1251" s="88"/>
      <c r="AZ1251" s="88"/>
      <c r="BA1251" s="88"/>
      <c r="BB1251" s="88"/>
      <c r="BC1251" s="88"/>
      <c r="BD1251" s="88"/>
      <c r="BE1251" s="88"/>
      <c r="BF1251" s="88"/>
      <c r="BG1251" s="88"/>
    </row>
    <row r="1252" spans="1:59" x14ac:dyDescent="0.25">
      <c r="A1252" s="25">
        <v>1244</v>
      </c>
      <c r="B1252" s="9" t="s">
        <v>2128</v>
      </c>
      <c r="C1252" s="9" t="s">
        <v>3283</v>
      </c>
      <c r="D1252" s="9" t="s">
        <v>2282</v>
      </c>
      <c r="E1252" s="9" t="s">
        <v>2144</v>
      </c>
      <c r="F1252" s="14" t="s">
        <v>2756</v>
      </c>
      <c r="G1252" s="9" t="s">
        <v>10</v>
      </c>
      <c r="H1252" s="9" t="s">
        <v>37</v>
      </c>
      <c r="I1252" s="9">
        <v>1</v>
      </c>
      <c r="J1252" s="9">
        <v>184</v>
      </c>
      <c r="K1252" s="9">
        <f t="shared" si="96"/>
        <v>1104</v>
      </c>
      <c r="L1252" s="9">
        <f t="shared" si="97"/>
        <v>1099</v>
      </c>
      <c r="M1252" s="48">
        <v>0.99547101449275366</v>
      </c>
      <c r="N1252" s="9">
        <v>0</v>
      </c>
      <c r="O1252" s="9">
        <v>184</v>
      </c>
      <c r="P1252" s="9"/>
      <c r="Q1252" s="9">
        <v>184</v>
      </c>
      <c r="R1252" s="9"/>
      <c r="S1252" s="9"/>
      <c r="T1252" s="9"/>
      <c r="U1252" s="55"/>
      <c r="V1252" s="131">
        <f t="shared" si="100"/>
        <v>0.99547101449275366</v>
      </c>
      <c r="W1252" s="125">
        <v>0.99460000000000004</v>
      </c>
      <c r="X1252" s="14">
        <v>0.99280000000000002</v>
      </c>
      <c r="Y1252" s="9">
        <v>183</v>
      </c>
      <c r="Z1252" s="9">
        <v>184</v>
      </c>
      <c r="AA1252" s="9">
        <v>184</v>
      </c>
      <c r="AB1252" s="9">
        <v>182</v>
      </c>
      <c r="AC1252" s="9">
        <v>183</v>
      </c>
      <c r="AD1252" s="9">
        <v>183</v>
      </c>
      <c r="AE1252" s="9" t="s">
        <v>50</v>
      </c>
      <c r="AF1252" s="26"/>
      <c r="AG1252" s="56">
        <v>28.620200000000001</v>
      </c>
      <c r="AH1252" s="9">
        <v>-81.255700000000004</v>
      </c>
      <c r="AI1252" s="88"/>
      <c r="AJ1252" s="88"/>
      <c r="AK1252" s="88"/>
      <c r="AL1252" s="88"/>
      <c r="AM1252" s="88"/>
      <c r="AN1252" s="88"/>
      <c r="AO1252" s="88"/>
      <c r="AP1252" s="88"/>
      <c r="AQ1252" s="88"/>
      <c r="AR1252" s="88"/>
      <c r="AS1252" s="88"/>
      <c r="AT1252" s="88"/>
      <c r="AU1252" s="88"/>
      <c r="AV1252" s="88"/>
      <c r="AW1252" s="88"/>
      <c r="AX1252" s="88"/>
      <c r="AY1252" s="88"/>
      <c r="AZ1252" s="88"/>
      <c r="BA1252" s="88"/>
      <c r="BB1252" s="88"/>
      <c r="BC1252" s="88"/>
      <c r="BD1252" s="88"/>
      <c r="BE1252" s="88"/>
      <c r="BF1252" s="88"/>
      <c r="BG1252" s="88"/>
    </row>
    <row r="1253" spans="1:59" x14ac:dyDescent="0.25">
      <c r="A1253" s="25">
        <v>545</v>
      </c>
      <c r="B1253" s="9" t="s">
        <v>2128</v>
      </c>
      <c r="C1253" s="9" t="s">
        <v>3283</v>
      </c>
      <c r="D1253" s="9" t="s">
        <v>2282</v>
      </c>
      <c r="E1253" s="9" t="s">
        <v>2145</v>
      </c>
      <c r="F1253" s="14" t="s">
        <v>2661</v>
      </c>
      <c r="G1253" s="9" t="s">
        <v>10</v>
      </c>
      <c r="H1253" s="9" t="s">
        <v>37</v>
      </c>
      <c r="I1253" s="9">
        <v>1</v>
      </c>
      <c r="J1253" s="9">
        <v>12</v>
      </c>
      <c r="K1253" s="9">
        <f t="shared" si="96"/>
        <v>72</v>
      </c>
      <c r="L1253" s="9">
        <f t="shared" si="97"/>
        <v>71</v>
      </c>
      <c r="M1253" s="48">
        <v>0.98611111111111116</v>
      </c>
      <c r="N1253" s="9">
        <v>0</v>
      </c>
      <c r="O1253" s="9">
        <v>12</v>
      </c>
      <c r="P1253" s="9"/>
      <c r="Q1253" s="9">
        <v>12</v>
      </c>
      <c r="R1253" s="9"/>
      <c r="S1253" s="9"/>
      <c r="T1253" s="9"/>
      <c r="U1253" s="55"/>
      <c r="V1253" s="131">
        <f t="shared" si="100"/>
        <v>0.98611111111111116</v>
      </c>
      <c r="W1253" s="125">
        <v>1</v>
      </c>
      <c r="X1253" s="14">
        <v>0.97219999999999995</v>
      </c>
      <c r="Y1253" s="9">
        <v>12</v>
      </c>
      <c r="Z1253" s="9">
        <v>12</v>
      </c>
      <c r="AA1253" s="9">
        <v>12</v>
      </c>
      <c r="AB1253" s="9">
        <v>12</v>
      </c>
      <c r="AC1253" s="9">
        <v>12</v>
      </c>
      <c r="AD1253" s="9">
        <v>11</v>
      </c>
      <c r="AE1253" s="9" t="s">
        <v>2146</v>
      </c>
      <c r="AF1253" s="26"/>
      <c r="AG1253" s="56">
        <v>28.668500000000002</v>
      </c>
      <c r="AH1253" s="9">
        <v>-81.350200000000001</v>
      </c>
      <c r="AI1253" s="88"/>
      <c r="AJ1253" s="88"/>
      <c r="AK1253" s="88"/>
      <c r="AL1253" s="88"/>
      <c r="AM1253" s="88"/>
      <c r="AN1253" s="88"/>
      <c r="AO1253" s="88"/>
      <c r="AP1253" s="88"/>
      <c r="AQ1253" s="88"/>
      <c r="AR1253" s="88"/>
      <c r="AS1253" s="88"/>
      <c r="AT1253" s="88"/>
      <c r="AU1253" s="88"/>
      <c r="AV1253" s="88"/>
      <c r="AW1253" s="88"/>
      <c r="AX1253" s="88"/>
      <c r="AY1253" s="88"/>
      <c r="AZ1253" s="88"/>
      <c r="BA1253" s="88"/>
      <c r="BB1253" s="88"/>
      <c r="BC1253" s="88"/>
      <c r="BD1253" s="88"/>
      <c r="BE1253" s="88"/>
      <c r="BF1253" s="88"/>
      <c r="BG1253" s="88"/>
    </row>
    <row r="1254" spans="1:59" x14ac:dyDescent="0.25">
      <c r="A1254" s="25">
        <v>558</v>
      </c>
      <c r="B1254" s="9" t="s">
        <v>2128</v>
      </c>
      <c r="C1254" s="9" t="s">
        <v>3283</v>
      </c>
      <c r="D1254" s="9" t="s">
        <v>2282</v>
      </c>
      <c r="E1254" s="9" t="s">
        <v>2147</v>
      </c>
      <c r="F1254" s="14" t="s">
        <v>2661</v>
      </c>
      <c r="G1254" s="9" t="s">
        <v>10</v>
      </c>
      <c r="H1254" s="9" t="s">
        <v>37</v>
      </c>
      <c r="I1254" s="9">
        <v>1</v>
      </c>
      <c r="J1254" s="9">
        <v>12</v>
      </c>
      <c r="K1254" s="9">
        <f t="shared" si="96"/>
        <v>72</v>
      </c>
      <c r="L1254" s="9">
        <f t="shared" si="97"/>
        <v>72</v>
      </c>
      <c r="M1254" s="48">
        <v>1</v>
      </c>
      <c r="N1254" s="9">
        <v>0</v>
      </c>
      <c r="O1254" s="9">
        <v>12</v>
      </c>
      <c r="P1254" s="9"/>
      <c r="Q1254" s="9">
        <v>12</v>
      </c>
      <c r="R1254" s="9"/>
      <c r="S1254" s="9"/>
      <c r="T1254" s="9"/>
      <c r="U1254" s="55"/>
      <c r="V1254" s="131">
        <f t="shared" si="100"/>
        <v>1</v>
      </c>
      <c r="W1254" s="125">
        <v>1</v>
      </c>
      <c r="X1254" s="14">
        <v>1</v>
      </c>
      <c r="Y1254" s="9">
        <v>12</v>
      </c>
      <c r="Z1254" s="9">
        <v>12</v>
      </c>
      <c r="AA1254" s="9">
        <v>12</v>
      </c>
      <c r="AB1254" s="9">
        <v>12</v>
      </c>
      <c r="AC1254" s="9">
        <v>12</v>
      </c>
      <c r="AD1254" s="9">
        <v>12</v>
      </c>
      <c r="AE1254" s="9" t="s">
        <v>2146</v>
      </c>
      <c r="AF1254" s="26"/>
      <c r="AG1254" s="56">
        <v>28.6706</v>
      </c>
      <c r="AH1254" s="9">
        <v>-81.399600000000007</v>
      </c>
      <c r="AI1254" s="88"/>
      <c r="AJ1254" s="88"/>
      <c r="AK1254" s="88"/>
      <c r="AL1254" s="88"/>
      <c r="AM1254" s="88"/>
      <c r="AN1254" s="88"/>
      <c r="AO1254" s="88"/>
      <c r="AP1254" s="88"/>
      <c r="AQ1254" s="88"/>
      <c r="AR1254" s="88"/>
      <c r="AS1254" s="88"/>
      <c r="AT1254" s="88"/>
      <c r="AU1254" s="88"/>
      <c r="AV1254" s="88"/>
      <c r="AW1254" s="88"/>
      <c r="AX1254" s="88"/>
      <c r="AY1254" s="88"/>
      <c r="AZ1254" s="88"/>
      <c r="BA1254" s="88"/>
      <c r="BB1254" s="88"/>
      <c r="BC1254" s="88"/>
      <c r="BD1254" s="88"/>
      <c r="BE1254" s="88"/>
      <c r="BF1254" s="88"/>
      <c r="BG1254" s="88"/>
    </row>
    <row r="1255" spans="1:59" x14ac:dyDescent="0.25">
      <c r="A1255" s="25">
        <v>857</v>
      </c>
      <c r="B1255" s="9" t="s">
        <v>2128</v>
      </c>
      <c r="C1255" s="9" t="s">
        <v>3283</v>
      </c>
      <c r="D1255" s="9" t="s">
        <v>2282</v>
      </c>
      <c r="E1255" s="9" t="s">
        <v>2148</v>
      </c>
      <c r="F1255" s="14" t="s">
        <v>2664</v>
      </c>
      <c r="G1255" s="9" t="s">
        <v>10</v>
      </c>
      <c r="H1255" s="9" t="s">
        <v>37</v>
      </c>
      <c r="I1255" s="9">
        <v>1</v>
      </c>
      <c r="J1255" s="9">
        <v>184</v>
      </c>
      <c r="K1255" s="9">
        <f t="shared" si="96"/>
        <v>1104</v>
      </c>
      <c r="L1255" s="9">
        <f t="shared" si="97"/>
        <v>1091</v>
      </c>
      <c r="M1255" s="48">
        <v>0.98822463768115942</v>
      </c>
      <c r="N1255" s="9">
        <v>0</v>
      </c>
      <c r="O1255" s="9">
        <v>184</v>
      </c>
      <c r="P1255" s="9"/>
      <c r="Q1255" s="9">
        <v>184</v>
      </c>
      <c r="R1255" s="9"/>
      <c r="S1255" s="9"/>
      <c r="T1255" s="9"/>
      <c r="U1255" s="55"/>
      <c r="V1255" s="131">
        <f t="shared" si="100"/>
        <v>0.98822463768115942</v>
      </c>
      <c r="W1255" s="125">
        <v>0.91849999999999998</v>
      </c>
      <c r="X1255" s="14">
        <v>0.91490000000000005</v>
      </c>
      <c r="Y1255" s="9">
        <v>182</v>
      </c>
      <c r="Z1255" s="9">
        <v>180</v>
      </c>
      <c r="AA1255" s="9">
        <v>179</v>
      </c>
      <c r="AB1255" s="9">
        <v>184</v>
      </c>
      <c r="AC1255" s="9">
        <v>183</v>
      </c>
      <c r="AD1255" s="9">
        <v>183</v>
      </c>
      <c r="AE1255" s="9" t="s">
        <v>958</v>
      </c>
      <c r="AF1255" s="26"/>
      <c r="AG1255" s="56">
        <v>28.811699999999998</v>
      </c>
      <c r="AH1255" s="9">
        <v>-81.287999999999997</v>
      </c>
      <c r="AI1255" s="88"/>
      <c r="AJ1255" s="88"/>
      <c r="AK1255" s="88"/>
      <c r="AL1255" s="88"/>
      <c r="AM1255" s="88"/>
      <c r="AN1255" s="88"/>
      <c r="AO1255" s="88"/>
      <c r="AP1255" s="88"/>
      <c r="AQ1255" s="88"/>
      <c r="AR1255" s="88"/>
      <c r="AS1255" s="88"/>
      <c r="AT1255" s="88"/>
      <c r="AU1255" s="88"/>
      <c r="AV1255" s="88"/>
      <c r="AW1255" s="88"/>
      <c r="AX1255" s="88"/>
      <c r="AY1255" s="88"/>
      <c r="AZ1255" s="88"/>
      <c r="BA1255" s="88"/>
      <c r="BB1255" s="88"/>
      <c r="BC1255" s="88"/>
      <c r="BD1255" s="88"/>
      <c r="BE1255" s="88"/>
      <c r="BF1255" s="88"/>
      <c r="BG1255" s="88"/>
    </row>
    <row r="1256" spans="1:59" x14ac:dyDescent="0.25">
      <c r="A1256" s="25">
        <v>1581</v>
      </c>
      <c r="B1256" s="9" t="s">
        <v>2128</v>
      </c>
      <c r="C1256" s="9" t="s">
        <v>3283</v>
      </c>
      <c r="D1256" s="9" t="s">
        <v>2282</v>
      </c>
      <c r="E1256" s="9" t="s">
        <v>2149</v>
      </c>
      <c r="F1256" s="14" t="s">
        <v>2864</v>
      </c>
      <c r="G1256" s="9" t="s">
        <v>10</v>
      </c>
      <c r="H1256" s="9" t="s">
        <v>37</v>
      </c>
      <c r="I1256" s="9">
        <v>1</v>
      </c>
      <c r="J1256" s="9">
        <v>106</v>
      </c>
      <c r="K1256" s="9">
        <f t="shared" si="96"/>
        <v>636</v>
      </c>
      <c r="L1256" s="9">
        <f t="shared" si="97"/>
        <v>631</v>
      </c>
      <c r="M1256" s="48">
        <v>0.99213836477987416</v>
      </c>
      <c r="N1256" s="9">
        <v>0</v>
      </c>
      <c r="O1256" s="9">
        <v>106</v>
      </c>
      <c r="P1256" s="9"/>
      <c r="Q1256" s="9">
        <v>106</v>
      </c>
      <c r="R1256" s="9"/>
      <c r="S1256" s="9"/>
      <c r="T1256" s="9"/>
      <c r="U1256" s="55"/>
      <c r="V1256" s="131">
        <f t="shared" si="100"/>
        <v>0.99213836477987416</v>
      </c>
      <c r="W1256" s="125">
        <v>0.99690000000000001</v>
      </c>
      <c r="X1256" s="14">
        <v>0.99529999999999996</v>
      </c>
      <c r="Y1256" s="9">
        <v>105</v>
      </c>
      <c r="Z1256" s="9">
        <v>105</v>
      </c>
      <c r="AA1256" s="9">
        <v>106</v>
      </c>
      <c r="AB1256" s="9">
        <v>105</v>
      </c>
      <c r="AC1256" s="9">
        <v>104</v>
      </c>
      <c r="AD1256" s="9">
        <v>106</v>
      </c>
      <c r="AE1256" s="9" t="s">
        <v>202</v>
      </c>
      <c r="AF1256" s="26"/>
      <c r="AG1256" s="56">
        <v>28.665617999999998</v>
      </c>
      <c r="AH1256" s="9">
        <v>-81.202530999999993</v>
      </c>
      <c r="AI1256" s="88"/>
      <c r="AJ1256" s="88"/>
      <c r="AK1256" s="88"/>
      <c r="AL1256" s="88"/>
      <c r="AM1256" s="88"/>
      <c r="AN1256" s="88"/>
      <c r="AO1256" s="88"/>
      <c r="AP1256" s="88"/>
      <c r="AQ1256" s="88"/>
      <c r="AR1256" s="88"/>
      <c r="AS1256" s="88"/>
      <c r="AT1256" s="88"/>
      <c r="AU1256" s="88"/>
      <c r="AV1256" s="88"/>
      <c r="AW1256" s="88"/>
      <c r="AX1256" s="88"/>
      <c r="AY1256" s="88"/>
      <c r="AZ1256" s="88"/>
      <c r="BA1256" s="88"/>
      <c r="BB1256" s="88"/>
      <c r="BC1256" s="88"/>
      <c r="BD1256" s="88"/>
      <c r="BE1256" s="88"/>
      <c r="BF1256" s="88"/>
      <c r="BG1256" s="88"/>
    </row>
    <row r="1257" spans="1:59" x14ac:dyDescent="0.25">
      <c r="A1257" s="25">
        <v>2127</v>
      </c>
      <c r="B1257" s="9" t="s">
        <v>2128</v>
      </c>
      <c r="C1257" s="9" t="s">
        <v>3283</v>
      </c>
      <c r="D1257" s="9" t="s">
        <v>2282</v>
      </c>
      <c r="E1257" s="9" t="s">
        <v>2151</v>
      </c>
      <c r="F1257" s="14" t="s">
        <v>2865</v>
      </c>
      <c r="G1257" s="9" t="s">
        <v>10</v>
      </c>
      <c r="H1257" s="9" t="s">
        <v>37</v>
      </c>
      <c r="I1257" s="9">
        <v>1</v>
      </c>
      <c r="J1257" s="9">
        <v>34</v>
      </c>
      <c r="K1257" s="9">
        <f t="shared" si="96"/>
        <v>204</v>
      </c>
      <c r="L1257" s="9">
        <f t="shared" si="97"/>
        <v>203</v>
      </c>
      <c r="M1257" s="48">
        <v>0.99509803921568629</v>
      </c>
      <c r="N1257" s="9">
        <v>0</v>
      </c>
      <c r="O1257" s="9">
        <v>34</v>
      </c>
      <c r="P1257" s="9"/>
      <c r="Q1257" s="9">
        <v>34</v>
      </c>
      <c r="R1257" s="9"/>
      <c r="S1257" s="9"/>
      <c r="T1257" s="9"/>
      <c r="U1257" s="55"/>
      <c r="V1257" s="131">
        <f t="shared" si="100"/>
        <v>0.99509803921568629</v>
      </c>
      <c r="W1257" s="125">
        <v>0.99509999999999998</v>
      </c>
      <c r="X1257" s="14">
        <v>0.98529999999999995</v>
      </c>
      <c r="Y1257" s="9">
        <v>34</v>
      </c>
      <c r="Z1257" s="9">
        <v>34</v>
      </c>
      <c r="AA1257" s="9">
        <v>34</v>
      </c>
      <c r="AB1257" s="9">
        <v>33</v>
      </c>
      <c r="AC1257" s="9">
        <v>34</v>
      </c>
      <c r="AD1257" s="9">
        <v>34</v>
      </c>
      <c r="AE1257" s="9" t="s">
        <v>202</v>
      </c>
      <c r="AF1257" s="26"/>
      <c r="AG1257" s="56">
        <v>28.648900000000001</v>
      </c>
      <c r="AH1257" s="9">
        <v>-81.200699999999998</v>
      </c>
      <c r="AI1257" s="88"/>
      <c r="AJ1257" s="88"/>
      <c r="AK1257" s="88"/>
      <c r="AL1257" s="88"/>
      <c r="AM1257" s="88"/>
      <c r="AN1257" s="88"/>
      <c r="AO1257" s="88"/>
      <c r="AP1257" s="88"/>
      <c r="AQ1257" s="88"/>
      <c r="AR1257" s="88"/>
      <c r="AS1257" s="88"/>
      <c r="AT1257" s="88"/>
      <c r="AU1257" s="88"/>
      <c r="AV1257" s="88"/>
      <c r="AW1257" s="88"/>
      <c r="AX1257" s="88"/>
      <c r="AY1257" s="88"/>
      <c r="AZ1257" s="88"/>
      <c r="BA1257" s="88"/>
      <c r="BB1257" s="88"/>
      <c r="BC1257" s="88"/>
      <c r="BD1257" s="88"/>
      <c r="BE1257" s="88"/>
      <c r="BF1257" s="88"/>
      <c r="BG1257" s="88"/>
    </row>
    <row r="1258" spans="1:59" x14ac:dyDescent="0.25">
      <c r="A1258" s="25">
        <v>2050</v>
      </c>
      <c r="B1258" s="9" t="s">
        <v>2128</v>
      </c>
      <c r="C1258" s="9" t="s">
        <v>3283</v>
      </c>
      <c r="D1258" s="9" t="s">
        <v>2282</v>
      </c>
      <c r="E1258" s="9" t="s">
        <v>2153</v>
      </c>
      <c r="F1258" s="14" t="s">
        <v>2866</v>
      </c>
      <c r="G1258" s="9" t="s">
        <v>10</v>
      </c>
      <c r="H1258" s="9" t="s">
        <v>37</v>
      </c>
      <c r="I1258" s="9">
        <v>1</v>
      </c>
      <c r="J1258" s="9">
        <v>72</v>
      </c>
      <c r="K1258" s="9">
        <f t="shared" si="96"/>
        <v>432</v>
      </c>
      <c r="L1258" s="9">
        <f t="shared" si="97"/>
        <v>428</v>
      </c>
      <c r="M1258" s="48">
        <v>0.9907407407407407</v>
      </c>
      <c r="N1258" s="9">
        <v>0</v>
      </c>
      <c r="O1258" s="9">
        <v>72</v>
      </c>
      <c r="P1258" s="9"/>
      <c r="Q1258" s="9">
        <v>72</v>
      </c>
      <c r="R1258" s="9"/>
      <c r="S1258" s="9"/>
      <c r="T1258" s="9"/>
      <c r="U1258" s="55"/>
      <c r="V1258" s="131">
        <f t="shared" si="100"/>
        <v>0.9907407407407407</v>
      </c>
      <c r="W1258" s="125">
        <v>0.98609999999999998</v>
      </c>
      <c r="X1258" s="14">
        <v>0.99070000000000003</v>
      </c>
      <c r="Y1258" s="9">
        <v>72</v>
      </c>
      <c r="Z1258" s="9">
        <v>71</v>
      </c>
      <c r="AA1258" s="9">
        <v>72</v>
      </c>
      <c r="AB1258" s="9">
        <v>71</v>
      </c>
      <c r="AC1258" s="9">
        <v>71</v>
      </c>
      <c r="AD1258" s="9">
        <v>71</v>
      </c>
      <c r="AE1258" s="9" t="s">
        <v>202</v>
      </c>
      <c r="AF1258" s="26"/>
      <c r="AG1258" s="56">
        <v>28.648900000000001</v>
      </c>
      <c r="AH1258" s="9">
        <v>-81.200699999999998</v>
      </c>
      <c r="AI1258" s="88"/>
      <c r="AJ1258" s="88"/>
      <c r="AK1258" s="88"/>
      <c r="AL1258" s="88"/>
      <c r="AM1258" s="88"/>
      <c r="AN1258" s="88"/>
      <c r="AO1258" s="88"/>
      <c r="AP1258" s="88"/>
      <c r="AQ1258" s="88"/>
      <c r="AR1258" s="88"/>
      <c r="AS1258" s="88"/>
      <c r="AT1258" s="88"/>
      <c r="AU1258" s="88"/>
      <c r="AV1258" s="88"/>
      <c r="AW1258" s="88"/>
      <c r="AX1258" s="88"/>
      <c r="AY1258" s="88"/>
      <c r="AZ1258" s="88"/>
      <c r="BA1258" s="88"/>
      <c r="BB1258" s="88"/>
      <c r="BC1258" s="88"/>
      <c r="BD1258" s="88"/>
      <c r="BE1258" s="88"/>
      <c r="BF1258" s="88"/>
      <c r="BG1258" s="88"/>
    </row>
    <row r="1259" spans="1:59" x14ac:dyDescent="0.25">
      <c r="A1259" s="25">
        <v>665</v>
      </c>
      <c r="B1259" s="9" t="s">
        <v>2128</v>
      </c>
      <c r="C1259" s="9" t="s">
        <v>3283</v>
      </c>
      <c r="D1259" s="9" t="s">
        <v>2282</v>
      </c>
      <c r="E1259" s="9" t="s">
        <v>2159</v>
      </c>
      <c r="F1259" s="14" t="s">
        <v>2661</v>
      </c>
      <c r="G1259" s="9" t="s">
        <v>10</v>
      </c>
      <c r="H1259" s="9" t="s">
        <v>37</v>
      </c>
      <c r="I1259" s="9">
        <v>1</v>
      </c>
      <c r="J1259" s="9">
        <v>248</v>
      </c>
      <c r="K1259" s="9">
        <f t="shared" si="96"/>
        <v>1488</v>
      </c>
      <c r="L1259" s="9">
        <f t="shared" si="97"/>
        <v>1427</v>
      </c>
      <c r="M1259" s="48">
        <v>0.959005376344086</v>
      </c>
      <c r="N1259" s="9">
        <v>0</v>
      </c>
      <c r="O1259" s="9">
        <v>248</v>
      </c>
      <c r="P1259" s="9"/>
      <c r="Q1259" s="9">
        <v>248</v>
      </c>
      <c r="R1259" s="9"/>
      <c r="S1259" s="9"/>
      <c r="T1259" s="9"/>
      <c r="U1259" s="55"/>
      <c r="V1259" s="131">
        <f t="shared" si="100"/>
        <v>0.959005376344086</v>
      </c>
      <c r="W1259" s="125">
        <v>0.98719999999999997</v>
      </c>
      <c r="X1259" s="14">
        <v>0.9798</v>
      </c>
      <c r="Y1259" s="9">
        <v>240</v>
      </c>
      <c r="Z1259" s="9">
        <v>236</v>
      </c>
      <c r="AA1259" s="9">
        <v>238</v>
      </c>
      <c r="AB1259" s="9">
        <v>237</v>
      </c>
      <c r="AC1259" s="9">
        <v>236</v>
      </c>
      <c r="AD1259" s="9">
        <v>240</v>
      </c>
      <c r="AE1259" s="9" t="s">
        <v>39</v>
      </c>
      <c r="AF1259" s="26"/>
      <c r="AG1259" s="56">
        <v>28.6617</v>
      </c>
      <c r="AH1259" s="9">
        <v>-81.415899999999993</v>
      </c>
      <c r="AI1259" s="88"/>
      <c r="AJ1259" s="88"/>
      <c r="AK1259" s="88"/>
      <c r="AL1259" s="88"/>
      <c r="AM1259" s="88"/>
      <c r="AN1259" s="88"/>
      <c r="AO1259" s="88"/>
      <c r="AP1259" s="88"/>
      <c r="AQ1259" s="88"/>
      <c r="AR1259" s="88"/>
      <c r="AS1259" s="88"/>
      <c r="AT1259" s="88"/>
      <c r="AU1259" s="88"/>
      <c r="AV1259" s="88"/>
      <c r="AW1259" s="88"/>
      <c r="AX1259" s="88"/>
      <c r="AY1259" s="88"/>
      <c r="AZ1259" s="88"/>
      <c r="BA1259" s="88"/>
      <c r="BB1259" s="88"/>
      <c r="BC1259" s="88"/>
      <c r="BD1259" s="88"/>
      <c r="BE1259" s="88"/>
      <c r="BF1259" s="88"/>
      <c r="BG1259" s="88"/>
    </row>
    <row r="1260" spans="1:59" x14ac:dyDescent="0.25">
      <c r="A1260" s="25">
        <v>2559</v>
      </c>
      <c r="B1260" s="9" t="s">
        <v>2128</v>
      </c>
      <c r="C1260" s="9" t="s">
        <v>3283</v>
      </c>
      <c r="D1260" s="9" t="s">
        <v>2282</v>
      </c>
      <c r="E1260" s="9" t="s">
        <v>2161</v>
      </c>
      <c r="F1260" s="14" t="s">
        <v>2895</v>
      </c>
      <c r="G1260" s="9" t="s">
        <v>10</v>
      </c>
      <c r="H1260" s="9" t="s">
        <v>37</v>
      </c>
      <c r="I1260" s="9">
        <v>1</v>
      </c>
      <c r="J1260" s="9">
        <v>108</v>
      </c>
      <c r="K1260" s="9">
        <f t="shared" si="96"/>
        <v>648</v>
      </c>
      <c r="L1260" s="9">
        <f t="shared" si="97"/>
        <v>594</v>
      </c>
      <c r="M1260" s="48">
        <v>0.91666666666666663</v>
      </c>
      <c r="N1260" s="9">
        <v>0</v>
      </c>
      <c r="O1260" s="9">
        <v>108</v>
      </c>
      <c r="P1260" s="9"/>
      <c r="Q1260" s="9">
        <v>108</v>
      </c>
      <c r="R1260" s="9"/>
      <c r="S1260" s="9"/>
      <c r="T1260" s="9">
        <v>6</v>
      </c>
      <c r="U1260" s="55"/>
      <c r="V1260" s="131">
        <f t="shared" si="100"/>
        <v>0.91666666666666663</v>
      </c>
      <c r="W1260" s="125"/>
      <c r="X1260" s="14"/>
      <c r="Y1260" s="9">
        <v>95</v>
      </c>
      <c r="Z1260" s="9">
        <v>96</v>
      </c>
      <c r="AA1260" s="9">
        <v>96</v>
      </c>
      <c r="AB1260" s="9">
        <v>96</v>
      </c>
      <c r="AC1260" s="9">
        <v>105</v>
      </c>
      <c r="AD1260" s="9">
        <v>106</v>
      </c>
      <c r="AE1260" s="9"/>
      <c r="AF1260" s="26">
        <v>108</v>
      </c>
      <c r="AG1260" s="56">
        <v>28.8075222222222</v>
      </c>
      <c r="AH1260" s="9">
        <v>-81.284774999999996</v>
      </c>
      <c r="AI1260" s="88"/>
      <c r="AJ1260" s="88"/>
      <c r="AK1260" s="88"/>
      <c r="AL1260" s="88"/>
      <c r="AM1260" s="88"/>
      <c r="AN1260" s="88"/>
      <c r="AO1260" s="88"/>
      <c r="AP1260" s="88"/>
      <c r="AQ1260" s="88"/>
      <c r="AR1260" s="88"/>
      <c r="AS1260" s="88"/>
      <c r="AT1260" s="88"/>
      <c r="AU1260" s="88"/>
      <c r="AV1260" s="88"/>
      <c r="AW1260" s="88"/>
      <c r="AX1260" s="88"/>
      <c r="AY1260" s="88"/>
      <c r="AZ1260" s="88"/>
      <c r="BA1260" s="88"/>
      <c r="BB1260" s="88"/>
      <c r="BC1260" s="88"/>
      <c r="BD1260" s="88"/>
      <c r="BE1260" s="88"/>
      <c r="BF1260" s="88"/>
      <c r="BG1260" s="88"/>
    </row>
    <row r="1261" spans="1:59" x14ac:dyDescent="0.25">
      <c r="A1261" s="25">
        <v>813</v>
      </c>
      <c r="B1261" s="9" t="s">
        <v>2128</v>
      </c>
      <c r="C1261" s="9" t="s">
        <v>3283</v>
      </c>
      <c r="D1261" s="9" t="s">
        <v>2282</v>
      </c>
      <c r="E1261" s="9" t="s">
        <v>2162</v>
      </c>
      <c r="F1261" s="14" t="s">
        <v>2976</v>
      </c>
      <c r="G1261" s="9" t="s">
        <v>10</v>
      </c>
      <c r="H1261" s="9" t="s">
        <v>37</v>
      </c>
      <c r="I1261" s="9">
        <v>1</v>
      </c>
      <c r="J1261" s="9">
        <v>384</v>
      </c>
      <c r="K1261" s="9">
        <f t="shared" si="96"/>
        <v>2304</v>
      </c>
      <c r="L1261" s="9">
        <f t="shared" si="97"/>
        <v>2238</v>
      </c>
      <c r="M1261" s="48">
        <v>0.97135416666666663</v>
      </c>
      <c r="N1261" s="9">
        <v>0</v>
      </c>
      <c r="O1261" s="9">
        <v>384</v>
      </c>
      <c r="P1261" s="9"/>
      <c r="Q1261" s="9">
        <v>384</v>
      </c>
      <c r="R1261" s="9"/>
      <c r="S1261" s="9"/>
      <c r="T1261" s="9">
        <v>38</v>
      </c>
      <c r="U1261" s="55"/>
      <c r="V1261" s="131">
        <f t="shared" si="100"/>
        <v>0.97135416666666663</v>
      </c>
      <c r="W1261" s="125">
        <v>0.96830000000000005</v>
      </c>
      <c r="X1261" s="14">
        <v>0.95009999999999994</v>
      </c>
      <c r="Y1261" s="9">
        <v>376</v>
      </c>
      <c r="Z1261" s="9">
        <v>370</v>
      </c>
      <c r="AA1261" s="9">
        <v>370</v>
      </c>
      <c r="AB1261" s="9">
        <v>374</v>
      </c>
      <c r="AC1261" s="9">
        <v>377</v>
      </c>
      <c r="AD1261" s="9">
        <v>371</v>
      </c>
      <c r="AE1261" s="9" t="s">
        <v>427</v>
      </c>
      <c r="AF1261" s="26"/>
      <c r="AG1261" s="56">
        <v>28.8155277778</v>
      </c>
      <c r="AH1261" s="9">
        <v>-81.3185277778</v>
      </c>
      <c r="AI1261" s="88"/>
      <c r="AJ1261" s="88"/>
      <c r="AK1261" s="88"/>
      <c r="AL1261" s="88"/>
      <c r="AM1261" s="88"/>
      <c r="AN1261" s="88"/>
      <c r="AO1261" s="88"/>
      <c r="AP1261" s="88"/>
      <c r="AQ1261" s="88"/>
      <c r="AR1261" s="88"/>
      <c r="AS1261" s="88"/>
      <c r="AT1261" s="88"/>
      <c r="AU1261" s="88"/>
      <c r="AV1261" s="88"/>
      <c r="AW1261" s="88"/>
      <c r="AX1261" s="88"/>
      <c r="AY1261" s="88"/>
      <c r="AZ1261" s="88"/>
      <c r="BA1261" s="88"/>
      <c r="BB1261" s="88"/>
      <c r="BC1261" s="88"/>
      <c r="BD1261" s="88"/>
      <c r="BE1261" s="88"/>
      <c r="BF1261" s="88"/>
      <c r="BG1261" s="88"/>
    </row>
    <row r="1262" spans="1:59" x14ac:dyDescent="0.25">
      <c r="A1262" s="25">
        <v>765</v>
      </c>
      <c r="B1262" s="9" t="s">
        <v>2128</v>
      </c>
      <c r="C1262" s="9" t="s">
        <v>3283</v>
      </c>
      <c r="D1262" s="9" t="s">
        <v>2282</v>
      </c>
      <c r="E1262" s="9" t="s">
        <v>2164</v>
      </c>
      <c r="F1262" s="14" t="s">
        <v>2752</v>
      </c>
      <c r="G1262" s="9" t="s">
        <v>10</v>
      </c>
      <c r="H1262" s="9" t="s">
        <v>37</v>
      </c>
      <c r="I1262" s="9">
        <v>1</v>
      </c>
      <c r="J1262" s="9">
        <v>336</v>
      </c>
      <c r="K1262" s="9">
        <f t="shared" si="96"/>
        <v>2016</v>
      </c>
      <c r="L1262" s="9">
        <f t="shared" si="97"/>
        <v>1930</v>
      </c>
      <c r="M1262" s="48">
        <v>0.95734126984126988</v>
      </c>
      <c r="N1262" s="9">
        <v>0</v>
      </c>
      <c r="O1262" s="9">
        <v>336</v>
      </c>
      <c r="P1262" s="9"/>
      <c r="Q1262" s="9">
        <v>336</v>
      </c>
      <c r="R1262" s="9"/>
      <c r="S1262" s="9"/>
      <c r="T1262" s="9"/>
      <c r="U1262" s="55"/>
      <c r="V1262" s="131">
        <f t="shared" si="100"/>
        <v>0.95734126984126988</v>
      </c>
      <c r="W1262" s="125">
        <v>0.95630000000000004</v>
      </c>
      <c r="X1262" s="14">
        <v>0.97970000000000002</v>
      </c>
      <c r="Y1262" s="9">
        <v>314</v>
      </c>
      <c r="Z1262" s="9">
        <v>319</v>
      </c>
      <c r="AA1262" s="9">
        <v>318</v>
      </c>
      <c r="AB1262" s="9">
        <v>324</v>
      </c>
      <c r="AC1262" s="9">
        <v>326</v>
      </c>
      <c r="AD1262" s="9">
        <v>329</v>
      </c>
      <c r="AE1262" s="9" t="s">
        <v>666</v>
      </c>
      <c r="AF1262" s="26"/>
      <c r="AG1262" s="56">
        <v>28.814599999999999</v>
      </c>
      <c r="AH1262" s="9">
        <v>-81.322800000000001</v>
      </c>
      <c r="AI1262" s="88"/>
      <c r="AJ1262" s="88"/>
      <c r="AK1262" s="88"/>
      <c r="AL1262" s="88"/>
      <c r="AM1262" s="88"/>
      <c r="AN1262" s="88"/>
      <c r="AO1262" s="88"/>
      <c r="AP1262" s="88"/>
      <c r="AQ1262" s="88"/>
      <c r="AR1262" s="88"/>
      <c r="AS1262" s="88"/>
      <c r="AT1262" s="88"/>
      <c r="AU1262" s="88"/>
      <c r="AV1262" s="88"/>
      <c r="AW1262" s="88"/>
      <c r="AX1262" s="88"/>
      <c r="AY1262" s="88"/>
      <c r="AZ1262" s="88"/>
      <c r="BA1262" s="88"/>
      <c r="BB1262" s="88"/>
      <c r="BC1262" s="88"/>
      <c r="BD1262" s="88"/>
      <c r="BE1262" s="88"/>
      <c r="BF1262" s="88"/>
      <c r="BG1262" s="88"/>
    </row>
    <row r="1263" spans="1:59" x14ac:dyDescent="0.25">
      <c r="A1263" s="25">
        <v>977</v>
      </c>
      <c r="B1263" s="9" t="s">
        <v>2128</v>
      </c>
      <c r="C1263" s="9" t="s">
        <v>3283</v>
      </c>
      <c r="D1263" s="9" t="s">
        <v>2282</v>
      </c>
      <c r="E1263" s="9" t="s">
        <v>2165</v>
      </c>
      <c r="F1263" s="14" t="s">
        <v>2977</v>
      </c>
      <c r="G1263" s="9" t="s">
        <v>10</v>
      </c>
      <c r="H1263" s="9" t="s">
        <v>37</v>
      </c>
      <c r="I1263" s="9">
        <v>1</v>
      </c>
      <c r="J1263" s="9">
        <v>352</v>
      </c>
      <c r="K1263" s="9">
        <f t="shared" si="96"/>
        <v>2112</v>
      </c>
      <c r="L1263" s="9">
        <f t="shared" si="97"/>
        <v>1933</v>
      </c>
      <c r="M1263" s="48">
        <v>0.91524621212121215</v>
      </c>
      <c r="N1263" s="9">
        <v>0</v>
      </c>
      <c r="O1263" s="9">
        <v>352</v>
      </c>
      <c r="P1263" s="9"/>
      <c r="Q1263" s="9">
        <v>352</v>
      </c>
      <c r="R1263" s="9"/>
      <c r="S1263" s="9"/>
      <c r="T1263" s="9">
        <v>33</v>
      </c>
      <c r="U1263" s="55"/>
      <c r="V1263" s="131">
        <f t="shared" si="100"/>
        <v>0.91524621212121215</v>
      </c>
      <c r="W1263" s="125">
        <v>0.92</v>
      </c>
      <c r="X1263" s="14">
        <v>0.94889999999999997</v>
      </c>
      <c r="Y1263" s="9">
        <v>322</v>
      </c>
      <c r="Z1263" s="9">
        <v>319</v>
      </c>
      <c r="AA1263" s="9">
        <v>322</v>
      </c>
      <c r="AB1263" s="9">
        <v>324</v>
      </c>
      <c r="AC1263" s="9">
        <v>324</v>
      </c>
      <c r="AD1263" s="9">
        <v>322</v>
      </c>
      <c r="AE1263" s="9" t="s">
        <v>550</v>
      </c>
      <c r="AF1263" s="26"/>
      <c r="AG1263" s="56">
        <v>28.784435999999999</v>
      </c>
      <c r="AH1263" s="9">
        <v>-81.294579999999996</v>
      </c>
      <c r="AI1263" s="88"/>
      <c r="AJ1263" s="88"/>
      <c r="AK1263" s="88"/>
      <c r="AL1263" s="88"/>
      <c r="AM1263" s="88"/>
      <c r="AN1263" s="88"/>
      <c r="AO1263" s="88"/>
      <c r="AP1263" s="88"/>
      <c r="AQ1263" s="88"/>
      <c r="AR1263" s="88"/>
      <c r="AS1263" s="88"/>
      <c r="AT1263" s="88"/>
      <c r="AU1263" s="88"/>
      <c r="AV1263" s="88"/>
      <c r="AW1263" s="88"/>
      <c r="AX1263" s="88"/>
      <c r="AY1263" s="88"/>
      <c r="AZ1263" s="88"/>
      <c r="BA1263" s="88"/>
      <c r="BB1263" s="88"/>
      <c r="BC1263" s="88"/>
      <c r="BD1263" s="88"/>
      <c r="BE1263" s="88"/>
      <c r="BF1263" s="88"/>
      <c r="BG1263" s="88"/>
    </row>
    <row r="1264" spans="1:59" x14ac:dyDescent="0.25">
      <c r="A1264" s="25">
        <v>1008</v>
      </c>
      <c r="B1264" s="9" t="s">
        <v>2128</v>
      </c>
      <c r="C1264" s="9" t="s">
        <v>3283</v>
      </c>
      <c r="D1264" s="9" t="s">
        <v>2282</v>
      </c>
      <c r="E1264" s="9" t="s">
        <v>2167</v>
      </c>
      <c r="F1264" s="14" t="s">
        <v>2978</v>
      </c>
      <c r="G1264" s="9" t="s">
        <v>10</v>
      </c>
      <c r="H1264" s="9" t="s">
        <v>37</v>
      </c>
      <c r="I1264" s="9">
        <v>1</v>
      </c>
      <c r="J1264" s="9">
        <v>260</v>
      </c>
      <c r="K1264" s="9">
        <f t="shared" si="96"/>
        <v>1560</v>
      </c>
      <c r="L1264" s="9">
        <f t="shared" si="97"/>
        <v>1535</v>
      </c>
      <c r="M1264" s="48">
        <v>0.98397435897435892</v>
      </c>
      <c r="N1264" s="9">
        <v>0</v>
      </c>
      <c r="O1264" s="9">
        <v>260</v>
      </c>
      <c r="P1264" s="9"/>
      <c r="Q1264" s="9">
        <v>260</v>
      </c>
      <c r="R1264" s="9"/>
      <c r="S1264" s="9"/>
      <c r="T1264" s="9">
        <v>13</v>
      </c>
      <c r="U1264" s="55"/>
      <c r="V1264" s="131">
        <f t="shared" si="100"/>
        <v>0.98397435897435892</v>
      </c>
      <c r="W1264" s="125">
        <v>0.99170000000000003</v>
      </c>
      <c r="X1264" s="14">
        <v>0.98529999999999995</v>
      </c>
      <c r="Y1264" s="9">
        <v>258</v>
      </c>
      <c r="Z1264" s="9">
        <v>258</v>
      </c>
      <c r="AA1264" s="9">
        <v>256</v>
      </c>
      <c r="AB1264" s="9">
        <v>256</v>
      </c>
      <c r="AC1264" s="9">
        <v>252</v>
      </c>
      <c r="AD1264" s="9">
        <v>255</v>
      </c>
      <c r="AE1264" s="9" t="s">
        <v>550</v>
      </c>
      <c r="AF1264" s="26"/>
      <c r="AG1264" s="56">
        <v>28.753138888900001</v>
      </c>
      <c r="AH1264" s="9">
        <v>-81.288472222199999</v>
      </c>
      <c r="AI1264" s="88"/>
      <c r="AJ1264" s="88"/>
      <c r="AK1264" s="88"/>
      <c r="AL1264" s="88"/>
      <c r="AM1264" s="88"/>
      <c r="AN1264" s="88"/>
      <c r="AO1264" s="88"/>
      <c r="AP1264" s="88"/>
      <c r="AQ1264" s="88"/>
      <c r="AR1264" s="88"/>
      <c r="AS1264" s="88"/>
      <c r="AT1264" s="88"/>
      <c r="AU1264" s="88"/>
      <c r="AV1264" s="88"/>
      <c r="AW1264" s="88"/>
      <c r="AX1264" s="88"/>
      <c r="AY1264" s="88"/>
      <c r="AZ1264" s="88"/>
      <c r="BA1264" s="88"/>
      <c r="BB1264" s="88"/>
      <c r="BC1264" s="88"/>
      <c r="BD1264" s="88"/>
      <c r="BE1264" s="88"/>
      <c r="BF1264" s="88"/>
      <c r="BG1264" s="88"/>
    </row>
    <row r="1265" spans="1:59" x14ac:dyDescent="0.25">
      <c r="A1265" s="25">
        <v>2755</v>
      </c>
      <c r="B1265" s="9" t="s">
        <v>2128</v>
      </c>
      <c r="C1265" s="9" t="s">
        <v>3285</v>
      </c>
      <c r="D1265" s="9" t="s">
        <v>2640</v>
      </c>
      <c r="E1265" s="9" t="s">
        <v>2156</v>
      </c>
      <c r="F1265" s="14" t="s">
        <v>2646</v>
      </c>
      <c r="G1265" s="9" t="s">
        <v>10</v>
      </c>
      <c r="H1265" s="9" t="s">
        <v>184</v>
      </c>
      <c r="I1265" s="9">
        <v>1</v>
      </c>
      <c r="J1265" s="9">
        <v>102</v>
      </c>
      <c r="K1265" s="9">
        <f t="shared" si="96"/>
        <v>306</v>
      </c>
      <c r="L1265" s="9">
        <f t="shared" si="97"/>
        <v>70</v>
      </c>
      <c r="M1265" s="48">
        <v>0.22875816993464052</v>
      </c>
      <c r="N1265" s="9">
        <v>0</v>
      </c>
      <c r="O1265" s="9">
        <v>102</v>
      </c>
      <c r="P1265" s="9"/>
      <c r="Q1265" s="9">
        <v>102</v>
      </c>
      <c r="R1265" s="9"/>
      <c r="S1265" s="9"/>
      <c r="T1265" s="9">
        <v>6</v>
      </c>
      <c r="U1265" s="55"/>
      <c r="V1265" s="131">
        <f t="shared" si="100"/>
        <v>0.22875816993464052</v>
      </c>
      <c r="W1265" s="125"/>
      <c r="X1265" s="14"/>
      <c r="Y1265" s="9">
        <v>45</v>
      </c>
      <c r="Z1265" s="9">
        <v>23</v>
      </c>
      <c r="AA1265" s="9">
        <v>2</v>
      </c>
      <c r="AB1265" s="9"/>
      <c r="AC1265" s="9"/>
      <c r="AD1265" s="9"/>
      <c r="AE1265" s="9"/>
      <c r="AF1265" s="26"/>
      <c r="AG1265" s="56">
        <v>28.668863890000001</v>
      </c>
      <c r="AH1265" s="9">
        <v>-81.352702780000001</v>
      </c>
      <c r="AI1265" s="88"/>
      <c r="AJ1265" s="88"/>
      <c r="AK1265" s="88"/>
      <c r="AL1265" s="88"/>
      <c r="AM1265" s="88"/>
      <c r="AN1265" s="88"/>
      <c r="AO1265" s="88"/>
      <c r="AP1265" s="88"/>
      <c r="AQ1265" s="88"/>
      <c r="AR1265" s="88"/>
      <c r="AS1265" s="88"/>
      <c r="AT1265" s="88"/>
      <c r="AU1265" s="88"/>
      <c r="AV1265" s="88"/>
      <c r="AW1265" s="88"/>
      <c r="AX1265" s="88"/>
      <c r="AY1265" s="88"/>
      <c r="AZ1265" s="88"/>
      <c r="BA1265" s="88"/>
      <c r="BB1265" s="88"/>
      <c r="BC1265" s="88"/>
      <c r="BD1265" s="88"/>
      <c r="BE1265" s="88"/>
      <c r="BF1265" s="88"/>
      <c r="BG1265" s="88"/>
    </row>
    <row r="1266" spans="1:59" x14ac:dyDescent="0.25">
      <c r="A1266" s="25">
        <v>1112</v>
      </c>
      <c r="B1266" s="9" t="s">
        <v>2128</v>
      </c>
      <c r="C1266" s="9" t="s">
        <v>3284</v>
      </c>
      <c r="D1266" s="9" t="s">
        <v>2284</v>
      </c>
      <c r="E1266" s="9" t="s">
        <v>2131</v>
      </c>
      <c r="F1266" s="14" t="s">
        <v>2735</v>
      </c>
      <c r="G1266" s="9" t="s">
        <v>99</v>
      </c>
      <c r="H1266" s="9" t="s">
        <v>37</v>
      </c>
      <c r="I1266" s="9">
        <v>1</v>
      </c>
      <c r="J1266" s="9">
        <v>288</v>
      </c>
      <c r="K1266" s="9">
        <f t="shared" si="96"/>
        <v>1728</v>
      </c>
      <c r="L1266" s="9">
        <f t="shared" si="97"/>
        <v>1692</v>
      </c>
      <c r="M1266" s="48">
        <v>0.97916666666666663</v>
      </c>
      <c r="N1266" s="9">
        <v>43</v>
      </c>
      <c r="O1266" s="9">
        <v>245</v>
      </c>
      <c r="P1266" s="9"/>
      <c r="Q1266" s="9">
        <v>245</v>
      </c>
      <c r="R1266" s="9"/>
      <c r="S1266" s="9"/>
      <c r="T1266" s="9"/>
      <c r="U1266" s="55"/>
      <c r="V1266" s="131">
        <f t="shared" si="100"/>
        <v>0.97916666666666663</v>
      </c>
      <c r="W1266" s="125">
        <v>0.97399999999999998</v>
      </c>
      <c r="X1266" s="14">
        <v>0.97160000000000002</v>
      </c>
      <c r="Y1266" s="9">
        <v>287</v>
      </c>
      <c r="Z1266" s="9">
        <v>282</v>
      </c>
      <c r="AA1266" s="9">
        <v>280</v>
      </c>
      <c r="AB1266" s="9">
        <v>279</v>
      </c>
      <c r="AC1266" s="9">
        <v>281</v>
      </c>
      <c r="AD1266" s="9">
        <v>283</v>
      </c>
      <c r="AE1266" s="9" t="s">
        <v>50</v>
      </c>
      <c r="AF1266" s="26"/>
      <c r="AG1266" s="56">
        <v>28.761696000000001</v>
      </c>
      <c r="AH1266" s="9">
        <v>-81.274795999999995</v>
      </c>
      <c r="AI1266" s="88"/>
      <c r="AJ1266" s="88"/>
      <c r="AK1266" s="88"/>
      <c r="AL1266" s="88"/>
      <c r="AM1266" s="88"/>
      <c r="AN1266" s="88"/>
      <c r="AO1266" s="88"/>
      <c r="AP1266" s="88"/>
      <c r="AQ1266" s="88"/>
      <c r="AR1266" s="88"/>
      <c r="AS1266" s="88"/>
      <c r="AT1266" s="88"/>
      <c r="AU1266" s="88"/>
      <c r="AV1266" s="88"/>
      <c r="AW1266" s="88"/>
      <c r="AX1266" s="88"/>
      <c r="AY1266" s="88"/>
      <c r="AZ1266" s="88"/>
      <c r="BA1266" s="88"/>
      <c r="BB1266" s="88"/>
      <c r="BC1266" s="88"/>
      <c r="BD1266" s="88"/>
      <c r="BE1266" s="88"/>
      <c r="BF1266" s="88"/>
      <c r="BG1266" s="88"/>
    </row>
    <row r="1267" spans="1:59" x14ac:dyDescent="0.25">
      <c r="A1267" s="25">
        <v>2167</v>
      </c>
      <c r="B1267" s="9" t="s">
        <v>2128</v>
      </c>
      <c r="C1267" s="9" t="s">
        <v>3284</v>
      </c>
      <c r="D1267" s="9" t="s">
        <v>2284</v>
      </c>
      <c r="E1267" s="9" t="s">
        <v>2132</v>
      </c>
      <c r="F1267" s="14" t="s">
        <v>3051</v>
      </c>
      <c r="G1267" s="9" t="s">
        <v>99</v>
      </c>
      <c r="H1267" s="9" t="s">
        <v>37</v>
      </c>
      <c r="I1267" s="9">
        <v>1</v>
      </c>
      <c r="J1267" s="9">
        <v>94</v>
      </c>
      <c r="K1267" s="9">
        <f t="shared" si="96"/>
        <v>564</v>
      </c>
      <c r="L1267" s="9">
        <f t="shared" si="97"/>
        <v>550</v>
      </c>
      <c r="M1267" s="48">
        <v>0.97517730496453903</v>
      </c>
      <c r="N1267" s="9">
        <v>18</v>
      </c>
      <c r="O1267" s="9">
        <v>76</v>
      </c>
      <c r="P1267" s="9"/>
      <c r="Q1267" s="9">
        <v>76</v>
      </c>
      <c r="R1267" s="9"/>
      <c r="S1267" s="9"/>
      <c r="T1267" s="9"/>
      <c r="U1267" s="55"/>
      <c r="V1267" s="131">
        <f t="shared" si="100"/>
        <v>0.97517730496453903</v>
      </c>
      <c r="W1267" s="125">
        <v>0.99470000000000003</v>
      </c>
      <c r="X1267" s="14">
        <v>0.98399999999999999</v>
      </c>
      <c r="Y1267" s="9">
        <v>93</v>
      </c>
      <c r="Z1267" s="9">
        <v>92</v>
      </c>
      <c r="AA1267" s="9">
        <v>91</v>
      </c>
      <c r="AB1267" s="9">
        <v>93</v>
      </c>
      <c r="AC1267" s="9">
        <v>91</v>
      </c>
      <c r="AD1267" s="9">
        <v>90</v>
      </c>
      <c r="AE1267" s="9" t="s">
        <v>202</v>
      </c>
      <c r="AF1267" s="26"/>
      <c r="AG1267" s="56">
        <v>28.641971999999999</v>
      </c>
      <c r="AH1267" s="9">
        <v>-81.210750000000004</v>
      </c>
      <c r="AI1267" s="88"/>
      <c r="AJ1267" s="88"/>
      <c r="AK1267" s="88"/>
      <c r="AL1267" s="88"/>
      <c r="AM1267" s="88"/>
      <c r="AN1267" s="88"/>
      <c r="AO1267" s="88"/>
      <c r="AP1267" s="88"/>
      <c r="AQ1267" s="88"/>
      <c r="AR1267" s="88"/>
      <c r="AS1267" s="88"/>
      <c r="AT1267" s="88"/>
      <c r="AU1267" s="88"/>
      <c r="AV1267" s="88"/>
      <c r="AW1267" s="88"/>
      <c r="AX1267" s="88"/>
      <c r="AY1267" s="88"/>
      <c r="AZ1267" s="88"/>
      <c r="BA1267" s="88"/>
      <c r="BB1267" s="88"/>
      <c r="BC1267" s="88"/>
      <c r="BD1267" s="88"/>
      <c r="BE1267" s="88"/>
      <c r="BF1267" s="88"/>
      <c r="BG1267" s="88"/>
    </row>
    <row r="1268" spans="1:59" x14ac:dyDescent="0.25">
      <c r="A1268" s="25">
        <v>984</v>
      </c>
      <c r="B1268" s="9" t="s">
        <v>2128</v>
      </c>
      <c r="C1268" s="9" t="s">
        <v>3284</v>
      </c>
      <c r="D1268" s="9" t="s">
        <v>2284</v>
      </c>
      <c r="E1268" s="9" t="s">
        <v>2135</v>
      </c>
      <c r="F1268" s="14" t="s">
        <v>2752</v>
      </c>
      <c r="G1268" s="9" t="s">
        <v>99</v>
      </c>
      <c r="H1268" s="9" t="s">
        <v>37</v>
      </c>
      <c r="I1268" s="9">
        <v>1</v>
      </c>
      <c r="J1268" s="9">
        <v>184</v>
      </c>
      <c r="K1268" s="9">
        <f t="shared" si="96"/>
        <v>1104</v>
      </c>
      <c r="L1268" s="9">
        <f t="shared" si="97"/>
        <v>1047</v>
      </c>
      <c r="M1268" s="48">
        <v>0.94836956521739135</v>
      </c>
      <c r="N1268" s="9">
        <v>46</v>
      </c>
      <c r="O1268" s="9">
        <v>138</v>
      </c>
      <c r="P1268" s="9"/>
      <c r="Q1268" s="9">
        <v>138</v>
      </c>
      <c r="R1268" s="9"/>
      <c r="S1268" s="9"/>
      <c r="T1268" s="9"/>
      <c r="U1268" s="55"/>
      <c r="V1268" s="131">
        <f t="shared" si="100"/>
        <v>0.94836956521739135</v>
      </c>
      <c r="W1268" s="125">
        <v>0.95650000000000002</v>
      </c>
      <c r="X1268" s="14">
        <v>0.96560000000000001</v>
      </c>
      <c r="Y1268" s="9">
        <v>176</v>
      </c>
      <c r="Z1268" s="9">
        <v>170</v>
      </c>
      <c r="AA1268" s="9">
        <v>176</v>
      </c>
      <c r="AB1268" s="9">
        <v>175</v>
      </c>
      <c r="AC1268" s="9">
        <v>177</v>
      </c>
      <c r="AD1268" s="9">
        <v>173</v>
      </c>
      <c r="AE1268" s="9" t="s">
        <v>50</v>
      </c>
      <c r="AF1268" s="26"/>
      <c r="AG1268" s="56">
        <v>28.808499999999999</v>
      </c>
      <c r="AH1268" s="9">
        <v>-81.3125</v>
      </c>
      <c r="AI1268" s="88"/>
      <c r="AJ1268" s="88"/>
      <c r="AK1268" s="88"/>
      <c r="AL1268" s="88"/>
      <c r="AM1268" s="88"/>
      <c r="AN1268" s="88"/>
      <c r="AO1268" s="88"/>
      <c r="AP1268" s="88"/>
      <c r="AQ1268" s="88"/>
      <c r="AR1268" s="88"/>
      <c r="AS1268" s="88"/>
      <c r="AT1268" s="88"/>
      <c r="AU1268" s="88"/>
      <c r="AV1268" s="88"/>
      <c r="AW1268" s="88"/>
      <c r="AX1268" s="88"/>
      <c r="AY1268" s="88"/>
      <c r="AZ1268" s="88"/>
      <c r="BA1268" s="88"/>
      <c r="BB1268" s="88"/>
      <c r="BC1268" s="88"/>
      <c r="BD1268" s="88"/>
      <c r="BE1268" s="88"/>
      <c r="BF1268" s="88"/>
      <c r="BG1268" s="88"/>
    </row>
    <row r="1269" spans="1:59" ht="13.8" thickBot="1" x14ac:dyDescent="0.3">
      <c r="A1269" s="25">
        <v>62</v>
      </c>
      <c r="B1269" s="19" t="s">
        <v>2128</v>
      </c>
      <c r="C1269" s="9" t="s">
        <v>3284</v>
      </c>
      <c r="D1269" s="9" t="s">
        <v>2284</v>
      </c>
      <c r="E1269" s="19" t="s">
        <v>2157</v>
      </c>
      <c r="F1269" s="15" t="s">
        <v>2679</v>
      </c>
      <c r="G1269" s="19" t="s">
        <v>99</v>
      </c>
      <c r="H1269" s="19" t="s">
        <v>37</v>
      </c>
      <c r="I1269" s="19">
        <v>1</v>
      </c>
      <c r="J1269" s="19">
        <v>233</v>
      </c>
      <c r="K1269" s="19">
        <f t="shared" si="96"/>
        <v>1398</v>
      </c>
      <c r="L1269" s="19">
        <f t="shared" si="97"/>
        <v>1356</v>
      </c>
      <c r="M1269" s="93">
        <v>0.96995708154506433</v>
      </c>
      <c r="N1269" s="19">
        <v>186</v>
      </c>
      <c r="O1269" s="19">
        <v>47</v>
      </c>
      <c r="P1269" s="19"/>
      <c r="Q1269" s="19">
        <v>47</v>
      </c>
      <c r="R1269" s="19"/>
      <c r="S1269" s="19"/>
      <c r="T1269" s="19"/>
      <c r="U1269" s="120"/>
      <c r="V1269" s="134">
        <f t="shared" si="100"/>
        <v>0.96995708154506433</v>
      </c>
      <c r="W1269" s="128">
        <v>0.93200000000000005</v>
      </c>
      <c r="X1269" s="15">
        <v>0.94640000000000002</v>
      </c>
      <c r="Y1269" s="19">
        <v>222</v>
      </c>
      <c r="Z1269" s="19">
        <v>228</v>
      </c>
      <c r="AA1269" s="19">
        <v>224</v>
      </c>
      <c r="AB1269" s="19">
        <v>224</v>
      </c>
      <c r="AC1269" s="19">
        <v>226</v>
      </c>
      <c r="AD1269" s="19">
        <v>232</v>
      </c>
      <c r="AE1269" s="19" t="s">
        <v>2158</v>
      </c>
      <c r="AF1269" s="28"/>
      <c r="AG1269" s="56">
        <v>28.619800000000001</v>
      </c>
      <c r="AH1269" s="9">
        <v>-81.249600000000001</v>
      </c>
      <c r="AI1269" s="88"/>
      <c r="AJ1269" s="88"/>
      <c r="AK1269" s="88"/>
      <c r="AL1269" s="88"/>
      <c r="AM1269" s="88"/>
      <c r="AN1269" s="88"/>
      <c r="AO1269" s="88"/>
      <c r="AP1269" s="88"/>
      <c r="AQ1269" s="88"/>
      <c r="AR1269" s="88"/>
      <c r="AS1269" s="88"/>
      <c r="AT1269" s="88"/>
      <c r="AU1269" s="88"/>
      <c r="AV1269" s="88"/>
      <c r="AW1269" s="88"/>
      <c r="AX1269" s="88"/>
      <c r="AY1269" s="88"/>
      <c r="AZ1269" s="88"/>
      <c r="BA1269" s="88"/>
      <c r="BB1269" s="88"/>
      <c r="BC1269" s="88"/>
      <c r="BD1269" s="88"/>
      <c r="BE1269" s="88"/>
      <c r="BF1269" s="88"/>
      <c r="BG1269" s="88"/>
    </row>
    <row r="1270" spans="1:59" ht="13.8" thickTop="1" x14ac:dyDescent="0.25">
      <c r="A1270" s="25">
        <v>2692</v>
      </c>
      <c r="B1270" s="12" t="s">
        <v>2169</v>
      </c>
      <c r="C1270" s="9" t="s">
        <v>3287</v>
      </c>
      <c r="D1270" s="9" t="s">
        <v>2280</v>
      </c>
      <c r="E1270" s="12" t="s">
        <v>2175</v>
      </c>
      <c r="F1270" s="13" t="s">
        <v>2643</v>
      </c>
      <c r="G1270" s="12" t="s">
        <v>9</v>
      </c>
      <c r="H1270" s="12" t="s">
        <v>37</v>
      </c>
      <c r="I1270" s="12">
        <v>1</v>
      </c>
      <c r="J1270" s="12">
        <v>60</v>
      </c>
      <c r="K1270" s="12">
        <f t="shared" si="96"/>
        <v>360</v>
      </c>
      <c r="L1270" s="12">
        <f t="shared" si="97"/>
        <v>343</v>
      </c>
      <c r="M1270" s="60">
        <v>0.95277777777777772</v>
      </c>
      <c r="N1270" s="12">
        <v>0</v>
      </c>
      <c r="O1270" s="12">
        <v>60</v>
      </c>
      <c r="P1270" s="12">
        <v>48</v>
      </c>
      <c r="Q1270" s="12">
        <v>12</v>
      </c>
      <c r="R1270" s="12"/>
      <c r="S1270" s="12"/>
      <c r="T1270" s="12">
        <v>9</v>
      </c>
      <c r="U1270" s="121"/>
      <c r="V1270" s="8">
        <f t="shared" si="100"/>
        <v>0.95277777777777772</v>
      </c>
      <c r="W1270" s="10">
        <v>0.92500000000000004</v>
      </c>
      <c r="X1270" s="13"/>
      <c r="Y1270" s="12">
        <v>59</v>
      </c>
      <c r="Z1270" s="12">
        <v>58</v>
      </c>
      <c r="AA1270" s="12">
        <v>57</v>
      </c>
      <c r="AB1270" s="12">
        <v>55</v>
      </c>
      <c r="AC1270" s="12">
        <v>57</v>
      </c>
      <c r="AD1270" s="12">
        <v>57</v>
      </c>
      <c r="AE1270" s="12" t="s">
        <v>1596</v>
      </c>
      <c r="AF1270" s="30">
        <v>60</v>
      </c>
      <c r="AG1270" s="56">
        <v>29.872582999999999</v>
      </c>
      <c r="AH1270" s="9">
        <v>-81.331721999999999</v>
      </c>
      <c r="AI1270" s="88"/>
      <c r="AJ1270" s="88"/>
      <c r="AK1270" s="88"/>
      <c r="AL1270" s="88"/>
      <c r="AM1270" s="88"/>
      <c r="AN1270" s="88"/>
      <c r="AO1270" s="88"/>
      <c r="AP1270" s="88"/>
      <c r="AQ1270" s="88"/>
      <c r="AR1270" s="88"/>
      <c r="AS1270" s="88"/>
      <c r="AT1270" s="88"/>
      <c r="AU1270" s="88"/>
      <c r="AV1270" s="88"/>
      <c r="AW1270" s="88"/>
      <c r="AX1270" s="88"/>
      <c r="AY1270" s="88"/>
      <c r="AZ1270" s="88"/>
      <c r="BA1270" s="88"/>
      <c r="BB1270" s="88"/>
      <c r="BC1270" s="88"/>
      <c r="BD1270" s="88"/>
      <c r="BE1270" s="88"/>
      <c r="BF1270" s="88"/>
      <c r="BG1270" s="88"/>
    </row>
    <row r="1271" spans="1:59" ht="12.6" customHeight="1" x14ac:dyDescent="0.25">
      <c r="A1271" s="25">
        <v>1493</v>
      </c>
      <c r="B1271" s="9" t="s">
        <v>2169</v>
      </c>
      <c r="C1271" s="9" t="s">
        <v>3287</v>
      </c>
      <c r="D1271" s="9" t="s">
        <v>2280</v>
      </c>
      <c r="E1271" s="9" t="s">
        <v>2176</v>
      </c>
      <c r="F1271" s="14" t="s">
        <v>2867</v>
      </c>
      <c r="G1271" s="9" t="s">
        <v>9</v>
      </c>
      <c r="H1271" s="9" t="s">
        <v>37</v>
      </c>
      <c r="I1271" s="9">
        <v>1</v>
      </c>
      <c r="J1271" s="9">
        <v>132</v>
      </c>
      <c r="K1271" s="9">
        <f t="shared" si="96"/>
        <v>792</v>
      </c>
      <c r="L1271" s="9">
        <f t="shared" si="97"/>
        <v>786</v>
      </c>
      <c r="M1271" s="48">
        <v>0.99242424242424243</v>
      </c>
      <c r="N1271" s="9">
        <v>0</v>
      </c>
      <c r="O1271" s="9">
        <v>132</v>
      </c>
      <c r="P1271" s="9">
        <v>106</v>
      </c>
      <c r="Q1271" s="9">
        <v>26</v>
      </c>
      <c r="R1271" s="9"/>
      <c r="S1271" s="9"/>
      <c r="T1271" s="9"/>
      <c r="U1271" s="55"/>
      <c r="V1271" s="131">
        <f t="shared" si="100"/>
        <v>0.99242424242424243</v>
      </c>
      <c r="W1271" s="125">
        <v>0.95330000000000004</v>
      </c>
      <c r="X1271" s="14">
        <v>0.95079999999999998</v>
      </c>
      <c r="Y1271" s="9">
        <v>129</v>
      </c>
      <c r="Z1271" s="9">
        <v>132</v>
      </c>
      <c r="AA1271" s="9">
        <v>131</v>
      </c>
      <c r="AB1271" s="9">
        <v>132</v>
      </c>
      <c r="AC1271" s="9">
        <v>131</v>
      </c>
      <c r="AD1271" s="9">
        <v>131</v>
      </c>
      <c r="AE1271" s="9" t="s">
        <v>284</v>
      </c>
      <c r="AF1271" s="26"/>
      <c r="AG1271" s="56">
        <v>29.786300000000001</v>
      </c>
      <c r="AH1271" s="9">
        <v>-81.306899999999999</v>
      </c>
      <c r="AI1271" s="88"/>
      <c r="AJ1271" s="88"/>
      <c r="AK1271" s="88"/>
      <c r="AL1271" s="88"/>
      <c r="AM1271" s="88"/>
      <c r="AN1271" s="88"/>
      <c r="AO1271" s="88"/>
      <c r="AP1271" s="88"/>
      <c r="AQ1271" s="88"/>
      <c r="AR1271" s="88"/>
      <c r="AS1271" s="88"/>
      <c r="AT1271" s="88"/>
      <c r="AU1271" s="88"/>
      <c r="AV1271" s="88"/>
      <c r="AW1271" s="88"/>
      <c r="AX1271" s="88"/>
      <c r="AY1271" s="88"/>
      <c r="AZ1271" s="88"/>
      <c r="BA1271" s="88"/>
      <c r="BB1271" s="88"/>
      <c r="BC1271" s="88"/>
      <c r="BD1271" s="88"/>
      <c r="BE1271" s="88"/>
      <c r="BF1271" s="88"/>
      <c r="BG1271" s="88"/>
    </row>
    <row r="1272" spans="1:59" x14ac:dyDescent="0.25">
      <c r="A1272" s="25">
        <v>377</v>
      </c>
      <c r="B1272" s="9" t="s">
        <v>2169</v>
      </c>
      <c r="C1272" s="9" t="s">
        <v>3288</v>
      </c>
      <c r="D1272" s="9" t="s">
        <v>2282</v>
      </c>
      <c r="E1272" s="9" t="s">
        <v>2170</v>
      </c>
      <c r="F1272" s="14" t="s">
        <v>2661</v>
      </c>
      <c r="G1272" s="9" t="s">
        <v>10</v>
      </c>
      <c r="H1272" s="9" t="s">
        <v>37</v>
      </c>
      <c r="I1272" s="9">
        <v>1</v>
      </c>
      <c r="J1272" s="9">
        <v>34</v>
      </c>
      <c r="K1272" s="9">
        <f t="shared" si="96"/>
        <v>204</v>
      </c>
      <c r="L1272" s="9">
        <f t="shared" si="97"/>
        <v>194</v>
      </c>
      <c r="M1272" s="48">
        <v>0.9509803921568627</v>
      </c>
      <c r="N1272" s="9">
        <v>0</v>
      </c>
      <c r="O1272" s="9">
        <v>34</v>
      </c>
      <c r="P1272" s="9"/>
      <c r="Q1272" s="9">
        <v>34</v>
      </c>
      <c r="R1272" s="9"/>
      <c r="S1272" s="9"/>
      <c r="T1272" s="9"/>
      <c r="U1272" s="55"/>
      <c r="V1272" s="131">
        <f t="shared" si="100"/>
        <v>0.9509803921568627</v>
      </c>
      <c r="W1272" s="125">
        <v>0.90690000000000004</v>
      </c>
      <c r="X1272" s="14">
        <v>0.94610000000000005</v>
      </c>
      <c r="Y1272" s="9">
        <v>31</v>
      </c>
      <c r="Z1272" s="9">
        <v>33</v>
      </c>
      <c r="AA1272" s="9">
        <v>31</v>
      </c>
      <c r="AB1272" s="9">
        <v>32</v>
      </c>
      <c r="AC1272" s="9">
        <v>33</v>
      </c>
      <c r="AD1272" s="9">
        <v>34</v>
      </c>
      <c r="AE1272" s="9" t="s">
        <v>1175</v>
      </c>
      <c r="AF1272" s="26">
        <v>17</v>
      </c>
      <c r="AG1272" s="56">
        <v>29.859500000000001</v>
      </c>
      <c r="AH1272" s="9">
        <v>-81.355500000000006</v>
      </c>
      <c r="AI1272" s="88"/>
      <c r="AJ1272" s="88"/>
      <c r="AK1272" s="88"/>
      <c r="AL1272" s="88"/>
      <c r="AM1272" s="88"/>
      <c r="AN1272" s="88"/>
      <c r="AO1272" s="88"/>
      <c r="AP1272" s="88"/>
      <c r="AQ1272" s="88"/>
      <c r="AR1272" s="88"/>
      <c r="AS1272" s="88"/>
      <c r="AT1272" s="88"/>
      <c r="AU1272" s="88"/>
      <c r="AV1272" s="88"/>
      <c r="AW1272" s="88"/>
      <c r="AX1272" s="88"/>
      <c r="AY1272" s="88"/>
      <c r="AZ1272" s="88"/>
      <c r="BA1272" s="88"/>
      <c r="BB1272" s="88"/>
      <c r="BC1272" s="88"/>
      <c r="BD1272" s="88"/>
      <c r="BE1272" s="88"/>
      <c r="BF1272" s="88"/>
      <c r="BG1272" s="88"/>
    </row>
    <row r="1273" spans="1:59" x14ac:dyDescent="0.25">
      <c r="A1273" s="25">
        <v>1341</v>
      </c>
      <c r="B1273" s="9" t="s">
        <v>2169</v>
      </c>
      <c r="C1273" s="9" t="s">
        <v>3288</v>
      </c>
      <c r="D1273" s="9" t="s">
        <v>2282</v>
      </c>
      <c r="E1273" s="9" t="s">
        <v>2171</v>
      </c>
      <c r="F1273" s="14" t="s">
        <v>2994</v>
      </c>
      <c r="G1273" s="9" t="s">
        <v>10</v>
      </c>
      <c r="H1273" s="9" t="s">
        <v>37</v>
      </c>
      <c r="I1273" s="9">
        <v>1</v>
      </c>
      <c r="J1273" s="9">
        <v>36</v>
      </c>
      <c r="K1273" s="9">
        <f t="shared" si="96"/>
        <v>216</v>
      </c>
      <c r="L1273" s="9">
        <f t="shared" si="97"/>
        <v>190</v>
      </c>
      <c r="M1273" s="48">
        <v>0.87962962962962965</v>
      </c>
      <c r="N1273" s="9">
        <v>0</v>
      </c>
      <c r="O1273" s="9">
        <v>36</v>
      </c>
      <c r="P1273" s="9"/>
      <c r="Q1273" s="9">
        <v>36</v>
      </c>
      <c r="R1273" s="9"/>
      <c r="S1273" s="9"/>
      <c r="T1273" s="9"/>
      <c r="U1273" s="55"/>
      <c r="V1273" s="131">
        <f t="shared" si="100"/>
        <v>0.87962962962962965</v>
      </c>
      <c r="W1273" s="125">
        <v>0.85650000000000004</v>
      </c>
      <c r="X1273" s="14">
        <v>0.88890000000000002</v>
      </c>
      <c r="Y1273" s="9">
        <v>32</v>
      </c>
      <c r="Z1273" s="9">
        <v>31</v>
      </c>
      <c r="AA1273" s="9">
        <v>32</v>
      </c>
      <c r="AB1273" s="9">
        <v>31</v>
      </c>
      <c r="AC1273" s="9">
        <v>32</v>
      </c>
      <c r="AD1273" s="9">
        <v>32</v>
      </c>
      <c r="AE1273" s="9" t="s">
        <v>2172</v>
      </c>
      <c r="AF1273" s="26"/>
      <c r="AG1273" s="56">
        <v>29.892578</v>
      </c>
      <c r="AH1273" s="9">
        <v>-81.332875999999999</v>
      </c>
      <c r="AI1273" s="88"/>
      <c r="AJ1273" s="88"/>
      <c r="AK1273" s="88"/>
      <c r="AL1273" s="88"/>
      <c r="AM1273" s="88"/>
      <c r="AN1273" s="88"/>
      <c r="AO1273" s="88"/>
      <c r="AP1273" s="88"/>
      <c r="AQ1273" s="88"/>
      <c r="AR1273" s="88"/>
      <c r="AS1273" s="88"/>
      <c r="AT1273" s="88"/>
      <c r="AU1273" s="88"/>
      <c r="AV1273" s="88"/>
      <c r="AW1273" s="88"/>
      <c r="AX1273" s="88"/>
      <c r="AY1273" s="88"/>
      <c r="AZ1273" s="88"/>
      <c r="BA1273" s="88"/>
      <c r="BB1273" s="88"/>
      <c r="BC1273" s="88"/>
      <c r="BD1273" s="88"/>
      <c r="BE1273" s="88"/>
      <c r="BF1273" s="88"/>
      <c r="BG1273" s="88"/>
    </row>
    <row r="1274" spans="1:59" x14ac:dyDescent="0.25">
      <c r="A1274" s="25">
        <v>1178</v>
      </c>
      <c r="B1274" s="9" t="s">
        <v>2169</v>
      </c>
      <c r="C1274" s="9" t="s">
        <v>3288</v>
      </c>
      <c r="D1274" s="9" t="s">
        <v>2282</v>
      </c>
      <c r="E1274" s="9" t="s">
        <v>2173</v>
      </c>
      <c r="F1274" s="14" t="s">
        <v>2659</v>
      </c>
      <c r="G1274" s="9" t="s">
        <v>10</v>
      </c>
      <c r="H1274" s="9" t="s">
        <v>37</v>
      </c>
      <c r="I1274" s="9">
        <v>1</v>
      </c>
      <c r="J1274" s="9">
        <v>160</v>
      </c>
      <c r="K1274" s="9">
        <f t="shared" si="96"/>
        <v>960</v>
      </c>
      <c r="L1274" s="9">
        <f t="shared" si="97"/>
        <v>931</v>
      </c>
      <c r="M1274" s="48">
        <v>0.96979166666666672</v>
      </c>
      <c r="N1274" s="9">
        <v>0</v>
      </c>
      <c r="O1274" s="9">
        <v>160</v>
      </c>
      <c r="P1274" s="9"/>
      <c r="Q1274" s="9">
        <v>160</v>
      </c>
      <c r="R1274" s="9"/>
      <c r="S1274" s="9"/>
      <c r="T1274" s="9"/>
      <c r="U1274" s="55"/>
      <c r="V1274" s="131">
        <f t="shared" si="100"/>
        <v>0.96979166666666672</v>
      </c>
      <c r="W1274" s="125">
        <v>0.95520000000000005</v>
      </c>
      <c r="X1274" s="14">
        <v>0.94630000000000003</v>
      </c>
      <c r="Y1274" s="9">
        <v>155</v>
      </c>
      <c r="Z1274" s="9">
        <v>157</v>
      </c>
      <c r="AA1274" s="9">
        <v>155</v>
      </c>
      <c r="AB1274" s="9">
        <v>155</v>
      </c>
      <c r="AC1274" s="9">
        <v>155</v>
      </c>
      <c r="AD1274" s="9">
        <v>154</v>
      </c>
      <c r="AE1274" s="9" t="s">
        <v>188</v>
      </c>
      <c r="AF1274" s="26"/>
      <c r="AG1274" s="56">
        <v>30.082035999999999</v>
      </c>
      <c r="AH1274" s="9">
        <v>-81.451734999999999</v>
      </c>
      <c r="AI1274" s="88"/>
      <c r="AJ1274" s="88"/>
      <c r="AK1274" s="88"/>
      <c r="AL1274" s="88"/>
      <c r="AM1274" s="88"/>
      <c r="AN1274" s="88"/>
      <c r="AO1274" s="88"/>
      <c r="AP1274" s="88"/>
      <c r="AQ1274" s="88"/>
      <c r="AR1274" s="88"/>
      <c r="AS1274" s="88"/>
      <c r="AT1274" s="88"/>
      <c r="AU1274" s="88"/>
      <c r="AV1274" s="88"/>
      <c r="AW1274" s="88"/>
      <c r="AX1274" s="88"/>
      <c r="AY1274" s="88"/>
      <c r="AZ1274" s="88"/>
      <c r="BA1274" s="88"/>
      <c r="BB1274" s="88"/>
      <c r="BC1274" s="88"/>
      <c r="BD1274" s="88"/>
      <c r="BE1274" s="88"/>
      <c r="BF1274" s="88"/>
      <c r="BG1274" s="88"/>
    </row>
    <row r="1275" spans="1:59" x14ac:dyDescent="0.25">
      <c r="A1275" s="25">
        <v>1089</v>
      </c>
      <c r="B1275" s="9" t="s">
        <v>2169</v>
      </c>
      <c r="C1275" s="9" t="s">
        <v>3288</v>
      </c>
      <c r="D1275" s="9" t="s">
        <v>2282</v>
      </c>
      <c r="E1275" s="9" t="s">
        <v>2174</v>
      </c>
      <c r="F1275" s="14" t="s">
        <v>2996</v>
      </c>
      <c r="G1275" s="9" t="s">
        <v>10</v>
      </c>
      <c r="H1275" s="9" t="s">
        <v>37</v>
      </c>
      <c r="I1275" s="9">
        <v>1</v>
      </c>
      <c r="J1275" s="9">
        <v>144</v>
      </c>
      <c r="K1275" s="9">
        <f t="shared" si="96"/>
        <v>864</v>
      </c>
      <c r="L1275" s="9">
        <f t="shared" si="97"/>
        <v>850</v>
      </c>
      <c r="M1275" s="48">
        <v>0.98379629629629628</v>
      </c>
      <c r="N1275" s="9">
        <v>0</v>
      </c>
      <c r="O1275" s="9">
        <v>144</v>
      </c>
      <c r="P1275" s="9"/>
      <c r="Q1275" s="9">
        <v>144</v>
      </c>
      <c r="R1275" s="9"/>
      <c r="S1275" s="9"/>
      <c r="T1275" s="9"/>
      <c r="U1275" s="55"/>
      <c r="V1275" s="131">
        <f t="shared" si="100"/>
        <v>0.98379629629629628</v>
      </c>
      <c r="W1275" s="125">
        <v>0.97450000000000003</v>
      </c>
      <c r="X1275" s="14">
        <v>0.94579999999999997</v>
      </c>
      <c r="Y1275" s="9">
        <v>140</v>
      </c>
      <c r="Z1275" s="9">
        <v>139</v>
      </c>
      <c r="AA1275" s="9">
        <v>142</v>
      </c>
      <c r="AB1275" s="9">
        <v>141</v>
      </c>
      <c r="AC1275" s="9">
        <v>144</v>
      </c>
      <c r="AD1275" s="9">
        <v>144</v>
      </c>
      <c r="AE1275" s="9" t="s">
        <v>50</v>
      </c>
      <c r="AF1275" s="26"/>
      <c r="AG1275" s="56">
        <v>29.8584</v>
      </c>
      <c r="AH1275" s="9">
        <v>-81.33</v>
      </c>
      <c r="AI1275" s="88"/>
      <c r="AJ1275" s="88"/>
      <c r="AK1275" s="88"/>
      <c r="AL1275" s="88"/>
      <c r="AM1275" s="88"/>
      <c r="AN1275" s="88"/>
      <c r="AO1275" s="88"/>
      <c r="AP1275" s="88"/>
      <c r="AQ1275" s="88"/>
      <c r="AR1275" s="88"/>
      <c r="AS1275" s="88"/>
      <c r="AT1275" s="88"/>
      <c r="AU1275" s="88"/>
      <c r="AV1275" s="88"/>
      <c r="AW1275" s="88"/>
      <c r="AX1275" s="88"/>
      <c r="AY1275" s="88"/>
      <c r="AZ1275" s="88"/>
      <c r="BA1275" s="88"/>
      <c r="BB1275" s="88"/>
      <c r="BC1275" s="88"/>
      <c r="BD1275" s="88"/>
      <c r="BE1275" s="88"/>
      <c r="BF1275" s="88"/>
      <c r="BG1275" s="88"/>
    </row>
    <row r="1276" spans="1:59" x14ac:dyDescent="0.25">
      <c r="A1276" s="25">
        <v>1242</v>
      </c>
      <c r="B1276" s="9" t="s">
        <v>2169</v>
      </c>
      <c r="C1276" s="9" t="s">
        <v>3288</v>
      </c>
      <c r="D1276" s="9" t="s">
        <v>2282</v>
      </c>
      <c r="E1276" s="9" t="s">
        <v>2179</v>
      </c>
      <c r="F1276" s="14" t="s">
        <v>2696</v>
      </c>
      <c r="G1276" s="9" t="s">
        <v>10</v>
      </c>
      <c r="H1276" s="9" t="s">
        <v>37</v>
      </c>
      <c r="I1276" s="9">
        <v>1</v>
      </c>
      <c r="J1276" s="9">
        <v>200</v>
      </c>
      <c r="K1276" s="9">
        <f t="shared" si="96"/>
        <v>1200</v>
      </c>
      <c r="L1276" s="9">
        <f t="shared" si="97"/>
        <v>1120</v>
      </c>
      <c r="M1276" s="48">
        <v>0.93333333333333335</v>
      </c>
      <c r="N1276" s="9">
        <v>0</v>
      </c>
      <c r="O1276" s="9">
        <v>200</v>
      </c>
      <c r="P1276" s="9"/>
      <c r="Q1276" s="9">
        <v>200</v>
      </c>
      <c r="R1276" s="9"/>
      <c r="S1276" s="9"/>
      <c r="T1276" s="9">
        <v>17</v>
      </c>
      <c r="U1276" s="55"/>
      <c r="V1276" s="131">
        <f t="shared" si="100"/>
        <v>0.93333333333333335</v>
      </c>
      <c r="W1276" s="125">
        <v>0.95079999999999998</v>
      </c>
      <c r="X1276" s="14">
        <v>0.96250000000000002</v>
      </c>
      <c r="Y1276" s="9">
        <v>192</v>
      </c>
      <c r="Z1276" s="9">
        <v>191</v>
      </c>
      <c r="AA1276" s="9">
        <v>185</v>
      </c>
      <c r="AB1276" s="9">
        <v>188</v>
      </c>
      <c r="AC1276" s="9">
        <v>183</v>
      </c>
      <c r="AD1276" s="9">
        <v>181</v>
      </c>
      <c r="AE1276" s="9" t="s">
        <v>550</v>
      </c>
      <c r="AF1276" s="26"/>
      <c r="AG1276" s="56">
        <v>29.870699999999999</v>
      </c>
      <c r="AH1276" s="9">
        <v>-81.342667000000006</v>
      </c>
      <c r="AI1276" s="88"/>
      <c r="AJ1276" s="88"/>
      <c r="AK1276" s="88"/>
      <c r="AL1276" s="88"/>
      <c r="AM1276" s="88"/>
      <c r="AN1276" s="88"/>
      <c r="AO1276" s="88"/>
      <c r="AP1276" s="88"/>
      <c r="AQ1276" s="88"/>
      <c r="AR1276" s="88"/>
      <c r="AS1276" s="88"/>
      <c r="AT1276" s="88"/>
      <c r="AU1276" s="88"/>
      <c r="AV1276" s="88"/>
      <c r="AW1276" s="88"/>
      <c r="AX1276" s="88"/>
      <c r="AY1276" s="88"/>
      <c r="AZ1276" s="88"/>
      <c r="BA1276" s="88"/>
      <c r="BB1276" s="88"/>
      <c r="BC1276" s="88"/>
      <c r="BD1276" s="88"/>
      <c r="BE1276" s="88"/>
      <c r="BF1276" s="88"/>
      <c r="BG1276" s="88"/>
    </row>
    <row r="1277" spans="1:59" x14ac:dyDescent="0.25">
      <c r="A1277" s="25">
        <v>997</v>
      </c>
      <c r="B1277" s="9" t="s">
        <v>2169</v>
      </c>
      <c r="C1277" s="9" t="s">
        <v>3288</v>
      </c>
      <c r="D1277" s="9" t="s">
        <v>2282</v>
      </c>
      <c r="E1277" s="9" t="s">
        <v>2181</v>
      </c>
      <c r="F1277" s="14" t="s">
        <v>2807</v>
      </c>
      <c r="G1277" s="9" t="s">
        <v>10</v>
      </c>
      <c r="H1277" s="9" t="s">
        <v>37</v>
      </c>
      <c r="I1277" s="9">
        <v>1</v>
      </c>
      <c r="J1277" s="9">
        <v>90</v>
      </c>
      <c r="K1277" s="9">
        <f t="shared" si="96"/>
        <v>540</v>
      </c>
      <c r="L1277" s="9">
        <f t="shared" si="97"/>
        <v>519</v>
      </c>
      <c r="M1277" s="48">
        <v>0.96111111111111114</v>
      </c>
      <c r="N1277" s="9">
        <v>0</v>
      </c>
      <c r="O1277" s="9">
        <v>90</v>
      </c>
      <c r="P1277" s="9"/>
      <c r="Q1277" s="9">
        <v>90</v>
      </c>
      <c r="R1277" s="9"/>
      <c r="S1277" s="9"/>
      <c r="T1277" s="9"/>
      <c r="U1277" s="55"/>
      <c r="V1277" s="131">
        <f t="shared" ref="V1277:V1301" si="101">(Y1277+Z1277+AA1277+AB1277+AC1277+AD1277)/(J1277*COUNTA(Y1277,Z1277,AA1277,AB1277,AC1277,AD1277))</f>
        <v>0.96111111111111114</v>
      </c>
      <c r="W1277" s="125">
        <v>0.97409999999999997</v>
      </c>
      <c r="X1277" s="14">
        <v>0.98519999999999996</v>
      </c>
      <c r="Y1277" s="9">
        <v>90</v>
      </c>
      <c r="Z1277" s="9">
        <v>89</v>
      </c>
      <c r="AA1277" s="9">
        <v>88</v>
      </c>
      <c r="AB1277" s="9">
        <v>86</v>
      </c>
      <c r="AC1277" s="9">
        <v>85</v>
      </c>
      <c r="AD1277" s="9">
        <v>81</v>
      </c>
      <c r="AE1277" s="9" t="s">
        <v>550</v>
      </c>
      <c r="AF1277" s="26"/>
      <c r="AG1277" s="56">
        <v>29.923500000000001</v>
      </c>
      <c r="AH1277" s="9">
        <v>-81.339600000000004</v>
      </c>
      <c r="AI1277" s="88"/>
      <c r="AJ1277" s="88"/>
      <c r="AK1277" s="88"/>
      <c r="AL1277" s="88"/>
      <c r="AM1277" s="88"/>
      <c r="AN1277" s="88"/>
      <c r="AO1277" s="88"/>
      <c r="AP1277" s="88"/>
      <c r="AQ1277" s="88"/>
      <c r="AR1277" s="88"/>
      <c r="AS1277" s="88"/>
      <c r="AT1277" s="88"/>
      <c r="AU1277" s="88"/>
      <c r="AV1277" s="88"/>
      <c r="AW1277" s="88"/>
      <c r="AX1277" s="88"/>
      <c r="AY1277" s="88"/>
      <c r="AZ1277" s="88"/>
      <c r="BA1277" s="88"/>
      <c r="BB1277" s="88"/>
      <c r="BC1277" s="88"/>
      <c r="BD1277" s="88"/>
      <c r="BE1277" s="88"/>
      <c r="BF1277" s="88"/>
      <c r="BG1277" s="88"/>
    </row>
    <row r="1278" spans="1:59" x14ac:dyDescent="0.25">
      <c r="A1278" s="25">
        <v>956</v>
      </c>
      <c r="B1278" s="9" t="s">
        <v>2169</v>
      </c>
      <c r="C1278" s="9" t="s">
        <v>3289</v>
      </c>
      <c r="D1278" s="9" t="s">
        <v>2284</v>
      </c>
      <c r="E1278" s="9" t="s">
        <v>2178</v>
      </c>
      <c r="F1278" s="14" t="s">
        <v>2652</v>
      </c>
      <c r="G1278" s="9" t="s">
        <v>99</v>
      </c>
      <c r="H1278" s="9" t="s">
        <v>37</v>
      </c>
      <c r="I1278" s="9">
        <v>1</v>
      </c>
      <c r="J1278" s="9">
        <v>192</v>
      </c>
      <c r="K1278" s="9">
        <f t="shared" si="96"/>
        <v>1152</v>
      </c>
      <c r="L1278" s="9">
        <f t="shared" si="97"/>
        <v>1092</v>
      </c>
      <c r="M1278" s="48">
        <v>0.94791666666666663</v>
      </c>
      <c r="N1278" s="9">
        <v>47</v>
      </c>
      <c r="O1278" s="9">
        <v>145</v>
      </c>
      <c r="P1278" s="9"/>
      <c r="Q1278" s="9">
        <v>145</v>
      </c>
      <c r="R1278" s="9"/>
      <c r="S1278" s="9"/>
      <c r="T1278" s="9"/>
      <c r="U1278" s="55"/>
      <c r="V1278" s="131">
        <f t="shared" si="101"/>
        <v>0.94791666666666663</v>
      </c>
      <c r="W1278" s="125">
        <v>0.96960000000000002</v>
      </c>
      <c r="X1278" s="14">
        <v>0.97829999999999995</v>
      </c>
      <c r="Y1278" s="9">
        <v>184</v>
      </c>
      <c r="Z1278" s="9">
        <v>189</v>
      </c>
      <c r="AA1278" s="9">
        <v>187</v>
      </c>
      <c r="AB1278" s="9">
        <v>178</v>
      </c>
      <c r="AC1278" s="9">
        <v>178</v>
      </c>
      <c r="AD1278" s="9">
        <v>176</v>
      </c>
      <c r="AE1278" s="9" t="s">
        <v>550</v>
      </c>
      <c r="AF1278" s="26"/>
      <c r="AG1278" s="56">
        <v>29.869700000000002</v>
      </c>
      <c r="AH1278" s="9">
        <v>-81.338800000000006</v>
      </c>
      <c r="AI1278" s="88"/>
      <c r="AJ1278" s="88"/>
      <c r="AK1278" s="88"/>
      <c r="AL1278" s="88"/>
      <c r="AM1278" s="88"/>
      <c r="AN1278" s="88"/>
      <c r="AO1278" s="88"/>
      <c r="AP1278" s="88"/>
      <c r="AQ1278" s="88"/>
      <c r="AR1278" s="88"/>
      <c r="AS1278" s="88"/>
      <c r="AT1278" s="88"/>
      <c r="AU1278" s="88"/>
      <c r="AV1278" s="88"/>
      <c r="AW1278" s="88"/>
      <c r="AX1278" s="88"/>
      <c r="AY1278" s="88"/>
      <c r="AZ1278" s="88"/>
      <c r="BA1278" s="88"/>
      <c r="BB1278" s="88"/>
      <c r="BC1278" s="88"/>
      <c r="BD1278" s="88"/>
      <c r="BE1278" s="88"/>
      <c r="BF1278" s="88"/>
      <c r="BG1278" s="88"/>
    </row>
    <row r="1279" spans="1:59" ht="13.8" thickBot="1" x14ac:dyDescent="0.3">
      <c r="A1279" s="40">
        <v>1104</v>
      </c>
      <c r="B1279" s="34" t="s">
        <v>2169</v>
      </c>
      <c r="C1279" s="9" t="s">
        <v>3289</v>
      </c>
      <c r="D1279" s="9" t="s">
        <v>2284</v>
      </c>
      <c r="E1279" s="34" t="s">
        <v>2182</v>
      </c>
      <c r="F1279" s="17" t="s">
        <v>3007</v>
      </c>
      <c r="G1279" s="34" t="s">
        <v>99</v>
      </c>
      <c r="H1279" s="34" t="s">
        <v>37</v>
      </c>
      <c r="I1279" s="34">
        <v>1</v>
      </c>
      <c r="J1279" s="34">
        <v>76</v>
      </c>
      <c r="K1279" s="34">
        <f t="shared" si="96"/>
        <v>456</v>
      </c>
      <c r="L1279" s="34">
        <f t="shared" si="97"/>
        <v>428</v>
      </c>
      <c r="M1279" s="79">
        <v>0.93859649122807021</v>
      </c>
      <c r="N1279" s="34">
        <v>60</v>
      </c>
      <c r="O1279" s="34">
        <v>76</v>
      </c>
      <c r="P1279" s="34"/>
      <c r="Q1279" s="34">
        <v>76</v>
      </c>
      <c r="R1279" s="34"/>
      <c r="S1279" s="34"/>
      <c r="T1279" s="34"/>
      <c r="U1279" s="112"/>
      <c r="V1279" s="132">
        <f t="shared" si="101"/>
        <v>0.93859649122807021</v>
      </c>
      <c r="W1279" s="126">
        <v>0.93640000000000001</v>
      </c>
      <c r="X1279" s="17">
        <v>0.94740000000000002</v>
      </c>
      <c r="Y1279" s="34">
        <v>73</v>
      </c>
      <c r="Z1279" s="34">
        <v>71</v>
      </c>
      <c r="AA1279" s="34">
        <v>71</v>
      </c>
      <c r="AB1279" s="34">
        <v>71</v>
      </c>
      <c r="AC1279" s="34">
        <v>71</v>
      </c>
      <c r="AD1279" s="34">
        <v>71</v>
      </c>
      <c r="AE1279" s="34" t="s">
        <v>454</v>
      </c>
      <c r="AF1279" s="41">
        <v>75</v>
      </c>
      <c r="AG1279" s="56">
        <v>29.889500000000002</v>
      </c>
      <c r="AH1279" s="9">
        <v>-81.336600000000004</v>
      </c>
      <c r="AI1279" s="88"/>
      <c r="AJ1279" s="88"/>
      <c r="AK1279" s="88"/>
      <c r="AL1279" s="88"/>
      <c r="AM1279" s="88"/>
      <c r="AN1279" s="88"/>
      <c r="AO1279" s="88"/>
      <c r="AP1279" s="88"/>
      <c r="AQ1279" s="88"/>
      <c r="AR1279" s="88"/>
      <c r="AS1279" s="88"/>
      <c r="AT1279" s="88"/>
      <c r="AU1279" s="88"/>
      <c r="AV1279" s="88"/>
      <c r="AW1279" s="88"/>
      <c r="AX1279" s="88"/>
      <c r="AY1279" s="88"/>
      <c r="AZ1279" s="88"/>
      <c r="BA1279" s="88"/>
      <c r="BB1279" s="88"/>
      <c r="BC1279" s="88"/>
      <c r="BD1279" s="88"/>
      <c r="BE1279" s="88"/>
      <c r="BF1279" s="88"/>
      <c r="BG1279" s="88"/>
    </row>
    <row r="1280" spans="1:59" ht="13.8" thickTop="1" x14ac:dyDescent="0.25">
      <c r="A1280" s="103">
        <v>203</v>
      </c>
      <c r="B1280" s="89" t="s">
        <v>2183</v>
      </c>
      <c r="C1280" s="9" t="s">
        <v>3290</v>
      </c>
      <c r="D1280" s="9" t="s">
        <v>2280</v>
      </c>
      <c r="E1280" s="89" t="s">
        <v>2185</v>
      </c>
      <c r="F1280" s="90" t="s">
        <v>3014</v>
      </c>
      <c r="G1280" s="89" t="s">
        <v>9</v>
      </c>
      <c r="H1280" s="89" t="s">
        <v>37</v>
      </c>
      <c r="I1280" s="89">
        <v>1</v>
      </c>
      <c r="J1280" s="89">
        <v>144</v>
      </c>
      <c r="K1280" s="89">
        <f t="shared" si="96"/>
        <v>864</v>
      </c>
      <c r="L1280" s="89">
        <f t="shared" si="97"/>
        <v>864</v>
      </c>
      <c r="M1280" s="91">
        <v>1</v>
      </c>
      <c r="N1280" s="89">
        <v>0</v>
      </c>
      <c r="O1280" s="89">
        <v>144</v>
      </c>
      <c r="P1280" s="89">
        <v>144</v>
      </c>
      <c r="Q1280" s="89"/>
      <c r="R1280" s="89"/>
      <c r="S1280" s="89"/>
      <c r="T1280" s="89"/>
      <c r="U1280" s="119"/>
      <c r="V1280" s="133">
        <f t="shared" si="101"/>
        <v>1</v>
      </c>
      <c r="W1280" s="127">
        <v>0.99880000000000002</v>
      </c>
      <c r="X1280" s="90">
        <v>0.99770000000000003</v>
      </c>
      <c r="Y1280" s="89">
        <v>144</v>
      </c>
      <c r="Z1280" s="89">
        <v>144</v>
      </c>
      <c r="AA1280" s="89">
        <v>144</v>
      </c>
      <c r="AB1280" s="89">
        <v>144</v>
      </c>
      <c r="AC1280" s="89">
        <v>144</v>
      </c>
      <c r="AD1280" s="89">
        <v>144</v>
      </c>
      <c r="AE1280" s="89" t="s">
        <v>958</v>
      </c>
      <c r="AF1280" s="104"/>
      <c r="AG1280" s="56">
        <v>27.346399999999999</v>
      </c>
      <c r="AH1280" s="9">
        <v>-80.369</v>
      </c>
      <c r="AI1280" s="88"/>
      <c r="AJ1280" s="88"/>
      <c r="AK1280" s="88"/>
      <c r="AL1280" s="88"/>
      <c r="AM1280" s="88"/>
      <c r="AN1280" s="88"/>
      <c r="AO1280" s="88"/>
      <c r="AP1280" s="88"/>
      <c r="AQ1280" s="88"/>
      <c r="AR1280" s="88"/>
      <c r="AS1280" s="88"/>
      <c r="AT1280" s="88"/>
      <c r="AU1280" s="88"/>
      <c r="AV1280" s="88"/>
      <c r="AW1280" s="88"/>
      <c r="AX1280" s="88"/>
      <c r="AY1280" s="88"/>
      <c r="AZ1280" s="88"/>
      <c r="BA1280" s="88"/>
      <c r="BB1280" s="88"/>
      <c r="BC1280" s="88"/>
      <c r="BD1280" s="88"/>
      <c r="BE1280" s="88"/>
      <c r="BF1280" s="88"/>
      <c r="BG1280" s="88"/>
    </row>
    <row r="1281" spans="1:59" x14ac:dyDescent="0.25">
      <c r="A1281" s="25">
        <v>2384</v>
      </c>
      <c r="B1281" s="9" t="s">
        <v>2183</v>
      </c>
      <c r="C1281" s="9" t="s">
        <v>3290</v>
      </c>
      <c r="D1281" s="9" t="s">
        <v>2280</v>
      </c>
      <c r="E1281" s="9" t="s">
        <v>2191</v>
      </c>
      <c r="F1281" s="14" t="s">
        <v>3045</v>
      </c>
      <c r="G1281" s="9" t="s">
        <v>9</v>
      </c>
      <c r="H1281" s="9" t="s">
        <v>37</v>
      </c>
      <c r="I1281" s="9">
        <v>1</v>
      </c>
      <c r="J1281" s="9">
        <v>92</v>
      </c>
      <c r="K1281" s="9">
        <f t="shared" si="96"/>
        <v>552</v>
      </c>
      <c r="L1281" s="9">
        <f t="shared" si="97"/>
        <v>550</v>
      </c>
      <c r="M1281" s="48">
        <v>0.99637681159420288</v>
      </c>
      <c r="N1281" s="9">
        <v>0</v>
      </c>
      <c r="O1281" s="9">
        <v>92</v>
      </c>
      <c r="P1281" s="9">
        <v>74</v>
      </c>
      <c r="Q1281" s="9">
        <v>18</v>
      </c>
      <c r="R1281" s="9"/>
      <c r="S1281" s="9"/>
      <c r="T1281" s="9"/>
      <c r="U1281" s="55"/>
      <c r="V1281" s="131">
        <f t="shared" si="101"/>
        <v>0.99637681159420288</v>
      </c>
      <c r="W1281" s="125">
        <v>0.99280000000000002</v>
      </c>
      <c r="X1281" s="14">
        <v>0.99819999999999998</v>
      </c>
      <c r="Y1281" s="9">
        <v>92</v>
      </c>
      <c r="Z1281" s="9">
        <v>91</v>
      </c>
      <c r="AA1281" s="9">
        <v>92</v>
      </c>
      <c r="AB1281" s="9">
        <v>92</v>
      </c>
      <c r="AC1281" s="9">
        <v>91</v>
      </c>
      <c r="AD1281" s="9">
        <v>92</v>
      </c>
      <c r="AE1281" s="9" t="s">
        <v>628</v>
      </c>
      <c r="AF1281" s="26"/>
      <c r="AG1281" s="56">
        <v>27.3842</v>
      </c>
      <c r="AH1281" s="9">
        <v>-80.334000000000003</v>
      </c>
      <c r="AI1281" s="88"/>
      <c r="AJ1281" s="88"/>
      <c r="AK1281" s="88"/>
      <c r="AL1281" s="88"/>
      <c r="AM1281" s="88"/>
      <c r="AN1281" s="88"/>
      <c r="AO1281" s="88"/>
      <c r="AP1281" s="88"/>
      <c r="AQ1281" s="88"/>
      <c r="AR1281" s="88"/>
      <c r="AS1281" s="88"/>
      <c r="AT1281" s="88"/>
      <c r="AU1281" s="88"/>
      <c r="AV1281" s="88"/>
      <c r="AW1281" s="88"/>
      <c r="AX1281" s="88"/>
      <c r="AY1281" s="88"/>
      <c r="AZ1281" s="88"/>
      <c r="BA1281" s="88"/>
      <c r="BB1281" s="88"/>
      <c r="BC1281" s="88"/>
      <c r="BD1281" s="88"/>
      <c r="BE1281" s="88"/>
      <c r="BF1281" s="88"/>
      <c r="BG1281" s="88"/>
    </row>
    <row r="1282" spans="1:59" x14ac:dyDescent="0.25">
      <c r="A1282" s="25">
        <v>1327</v>
      </c>
      <c r="B1282" s="9" t="s">
        <v>2183</v>
      </c>
      <c r="C1282" s="9" t="s">
        <v>3291</v>
      </c>
      <c r="D1282" s="9" t="s">
        <v>2286</v>
      </c>
      <c r="E1282" s="9" t="s">
        <v>2203</v>
      </c>
      <c r="F1282" s="14" t="s">
        <v>2994</v>
      </c>
      <c r="G1282" s="9" t="s">
        <v>194</v>
      </c>
      <c r="H1282" s="9" t="s">
        <v>37</v>
      </c>
      <c r="I1282" s="9">
        <v>1</v>
      </c>
      <c r="J1282" s="9">
        <v>50</v>
      </c>
      <c r="K1282" s="9">
        <f t="shared" ref="K1282:K1345" si="102">COUNTA(Y1282:AD1282)*J1282</f>
        <v>300</v>
      </c>
      <c r="L1282" s="9">
        <f t="shared" ref="L1282:L1350" si="103">SUM(Y1282:AD1282)</f>
        <v>294</v>
      </c>
      <c r="M1282" s="48">
        <v>0.98</v>
      </c>
      <c r="N1282" s="9">
        <v>1</v>
      </c>
      <c r="O1282" s="9">
        <v>49</v>
      </c>
      <c r="P1282" s="9">
        <v>49</v>
      </c>
      <c r="Q1282" s="9"/>
      <c r="R1282" s="9"/>
      <c r="S1282" s="9"/>
      <c r="T1282" s="9"/>
      <c r="U1282" s="55"/>
      <c r="V1282" s="131">
        <f t="shared" si="101"/>
        <v>0.98</v>
      </c>
      <c r="W1282" s="125">
        <v>0.99329999999999996</v>
      </c>
      <c r="X1282" s="14">
        <v>0.98</v>
      </c>
      <c r="Y1282" s="9">
        <v>50</v>
      </c>
      <c r="Z1282" s="9">
        <v>48</v>
      </c>
      <c r="AA1282" s="9">
        <v>49</v>
      </c>
      <c r="AB1282" s="9">
        <v>49</v>
      </c>
      <c r="AC1282" s="9">
        <v>49</v>
      </c>
      <c r="AD1282" s="9">
        <v>49</v>
      </c>
      <c r="AE1282" s="9" t="s">
        <v>2204</v>
      </c>
      <c r="AF1282" s="26">
        <v>49</v>
      </c>
      <c r="AG1282" s="56">
        <v>27.2483</v>
      </c>
      <c r="AH1282" s="9">
        <v>-80.371899999999997</v>
      </c>
      <c r="AI1282" s="88"/>
      <c r="AJ1282" s="88"/>
      <c r="AK1282" s="88"/>
      <c r="AL1282" s="88"/>
      <c r="AM1282" s="88"/>
      <c r="AN1282" s="88"/>
      <c r="AO1282" s="88"/>
      <c r="AP1282" s="88"/>
      <c r="AQ1282" s="88"/>
      <c r="AR1282" s="88"/>
      <c r="AS1282" s="88"/>
      <c r="AT1282" s="88"/>
      <c r="AU1282" s="88"/>
      <c r="AV1282" s="88"/>
      <c r="AW1282" s="88"/>
      <c r="AX1282" s="88"/>
      <c r="AY1282" s="88"/>
      <c r="AZ1282" s="88"/>
      <c r="BA1282" s="88"/>
      <c r="BB1282" s="88"/>
      <c r="BC1282" s="88"/>
      <c r="BD1282" s="88"/>
      <c r="BE1282" s="88"/>
      <c r="BF1282" s="88"/>
      <c r="BG1282" s="88"/>
    </row>
    <row r="1283" spans="1:59" x14ac:dyDescent="0.25">
      <c r="A1283" s="25">
        <v>2682</v>
      </c>
      <c r="B1283" s="9" t="s">
        <v>2183</v>
      </c>
      <c r="C1283" s="9" t="s">
        <v>3292</v>
      </c>
      <c r="D1283" s="9" t="s">
        <v>2282</v>
      </c>
      <c r="E1283" s="9" t="s">
        <v>2186</v>
      </c>
      <c r="F1283" s="14" t="s">
        <v>2764</v>
      </c>
      <c r="G1283" s="9" t="s">
        <v>10</v>
      </c>
      <c r="H1283" s="9" t="s">
        <v>37</v>
      </c>
      <c r="I1283" s="9">
        <v>1</v>
      </c>
      <c r="J1283" s="9">
        <v>210</v>
      </c>
      <c r="K1283" s="9">
        <f t="shared" si="102"/>
        <v>1050</v>
      </c>
      <c r="L1283" s="9">
        <f t="shared" si="103"/>
        <v>1023</v>
      </c>
      <c r="M1283" s="48">
        <v>0.97428571428571431</v>
      </c>
      <c r="N1283" s="9">
        <v>0</v>
      </c>
      <c r="O1283" s="9">
        <v>210</v>
      </c>
      <c r="P1283" s="9"/>
      <c r="Q1283" s="9">
        <v>168</v>
      </c>
      <c r="R1283" s="9"/>
      <c r="S1283" s="9"/>
      <c r="T1283" s="9">
        <v>11</v>
      </c>
      <c r="U1283" s="55"/>
      <c r="V1283" s="131">
        <f t="shared" si="101"/>
        <v>0.97428571428571431</v>
      </c>
      <c r="W1283" s="125">
        <v>0.2024</v>
      </c>
      <c r="X1283" s="14"/>
      <c r="Y1283" s="9">
        <v>202</v>
      </c>
      <c r="Z1283" s="9">
        <v>203</v>
      </c>
      <c r="AA1283" s="9">
        <v>203</v>
      </c>
      <c r="AB1283" s="9">
        <v>209</v>
      </c>
      <c r="AC1283" s="9">
        <v>206</v>
      </c>
      <c r="AD1283" s="9"/>
      <c r="AE1283" s="9" t="s">
        <v>180</v>
      </c>
      <c r="AF1283" s="26"/>
      <c r="AG1283" s="56">
        <v>27.283611000000001</v>
      </c>
      <c r="AH1283" s="9">
        <v>-80.284417000000005</v>
      </c>
      <c r="AI1283" s="88"/>
      <c r="AJ1283" s="88"/>
      <c r="AK1283" s="88"/>
      <c r="AL1283" s="88"/>
      <c r="AM1283" s="88"/>
      <c r="AN1283" s="88"/>
      <c r="AO1283" s="88"/>
      <c r="AP1283" s="88"/>
      <c r="AQ1283" s="88"/>
      <c r="AR1283" s="88"/>
      <c r="AS1283" s="88"/>
      <c r="AT1283" s="88"/>
      <c r="AU1283" s="88"/>
      <c r="AV1283" s="88"/>
      <c r="AW1283" s="88"/>
      <c r="AX1283" s="88"/>
      <c r="AY1283" s="88"/>
      <c r="AZ1283" s="88"/>
      <c r="BA1283" s="88"/>
      <c r="BB1283" s="88"/>
      <c r="BC1283" s="88"/>
      <c r="BD1283" s="88"/>
      <c r="BE1283" s="88"/>
      <c r="BF1283" s="88"/>
      <c r="BG1283" s="88"/>
    </row>
    <row r="1284" spans="1:59" x14ac:dyDescent="0.25">
      <c r="A1284" s="25">
        <v>1848</v>
      </c>
      <c r="B1284" s="9" t="s">
        <v>2183</v>
      </c>
      <c r="C1284" s="9" t="s">
        <v>3292</v>
      </c>
      <c r="D1284" s="9" t="s">
        <v>2282</v>
      </c>
      <c r="E1284" s="9" t="s">
        <v>2190</v>
      </c>
      <c r="F1284" s="14" t="s">
        <v>2647</v>
      </c>
      <c r="G1284" s="9" t="s">
        <v>10</v>
      </c>
      <c r="H1284" s="9" t="s">
        <v>37</v>
      </c>
      <c r="I1284" s="9">
        <v>1</v>
      </c>
      <c r="J1284" s="9">
        <v>132</v>
      </c>
      <c r="K1284" s="9">
        <f t="shared" si="102"/>
        <v>792</v>
      </c>
      <c r="L1284" s="9">
        <f t="shared" si="103"/>
        <v>771</v>
      </c>
      <c r="M1284" s="48">
        <v>0.97348484848484851</v>
      </c>
      <c r="N1284" s="9">
        <v>0</v>
      </c>
      <c r="O1284" s="9">
        <v>132</v>
      </c>
      <c r="P1284" s="9"/>
      <c r="Q1284" s="9">
        <v>132</v>
      </c>
      <c r="R1284" s="9"/>
      <c r="S1284" s="9"/>
      <c r="T1284" s="9"/>
      <c r="U1284" s="55"/>
      <c r="V1284" s="131">
        <f t="shared" si="101"/>
        <v>0.97348484848484851</v>
      </c>
      <c r="W1284" s="125">
        <v>0.96589999999999998</v>
      </c>
      <c r="X1284" s="14">
        <v>0.95450000000000002</v>
      </c>
      <c r="Y1284" s="9">
        <v>129</v>
      </c>
      <c r="Z1284" s="9">
        <v>130</v>
      </c>
      <c r="AA1284" s="9">
        <v>128</v>
      </c>
      <c r="AB1284" s="9">
        <v>130</v>
      </c>
      <c r="AC1284" s="9">
        <v>128</v>
      </c>
      <c r="AD1284" s="9">
        <v>126</v>
      </c>
      <c r="AE1284" s="9" t="s">
        <v>628</v>
      </c>
      <c r="AF1284" s="26"/>
      <c r="AG1284" s="56">
        <v>27.464400000000001</v>
      </c>
      <c r="AH1284" s="9">
        <v>-80.353899999999996</v>
      </c>
      <c r="AI1284" s="88"/>
      <c r="AJ1284" s="88"/>
      <c r="AK1284" s="88"/>
      <c r="AL1284" s="88"/>
      <c r="AM1284" s="88"/>
      <c r="AN1284" s="88"/>
      <c r="AO1284" s="88"/>
      <c r="AP1284" s="88"/>
      <c r="AQ1284" s="88"/>
      <c r="AR1284" s="88"/>
      <c r="AS1284" s="88"/>
      <c r="AT1284" s="88"/>
      <c r="AU1284" s="88"/>
      <c r="AV1284" s="88"/>
      <c r="AW1284" s="88"/>
      <c r="AX1284" s="88"/>
      <c r="AY1284" s="88"/>
      <c r="AZ1284" s="88"/>
      <c r="BA1284" s="88"/>
      <c r="BB1284" s="88"/>
      <c r="BC1284" s="88"/>
      <c r="BD1284" s="88"/>
      <c r="BE1284" s="88"/>
      <c r="BF1284" s="88"/>
      <c r="BG1284" s="88"/>
    </row>
    <row r="1285" spans="1:59" x14ac:dyDescent="0.25">
      <c r="A1285" s="25">
        <v>2735</v>
      </c>
      <c r="B1285" s="9" t="s">
        <v>2183</v>
      </c>
      <c r="C1285" s="9" t="s">
        <v>3292</v>
      </c>
      <c r="D1285" s="9" t="s">
        <v>2282</v>
      </c>
      <c r="E1285" s="9" t="s">
        <v>2192</v>
      </c>
      <c r="F1285" s="14" t="s">
        <v>2919</v>
      </c>
      <c r="G1285" s="9" t="s">
        <v>10</v>
      </c>
      <c r="H1285" s="9" t="s">
        <v>37</v>
      </c>
      <c r="I1285" s="9">
        <v>1</v>
      </c>
      <c r="J1285" s="9">
        <v>60</v>
      </c>
      <c r="K1285" s="9">
        <f t="shared" si="102"/>
        <v>360</v>
      </c>
      <c r="L1285" s="9">
        <f t="shared" si="103"/>
        <v>359</v>
      </c>
      <c r="M1285" s="48">
        <v>0.99722222222222223</v>
      </c>
      <c r="N1285" s="9">
        <v>0</v>
      </c>
      <c r="O1285" s="9">
        <v>60</v>
      </c>
      <c r="P1285" s="9"/>
      <c r="Q1285" s="9">
        <v>60</v>
      </c>
      <c r="R1285" s="9"/>
      <c r="S1285" s="9"/>
      <c r="T1285" s="9">
        <v>6</v>
      </c>
      <c r="U1285" s="55"/>
      <c r="V1285" s="131">
        <f t="shared" si="101"/>
        <v>0.99722222222222223</v>
      </c>
      <c r="W1285" s="125">
        <v>0.95420000000000005</v>
      </c>
      <c r="X1285" s="14"/>
      <c r="Y1285" s="9">
        <v>60</v>
      </c>
      <c r="Z1285" s="9">
        <v>60</v>
      </c>
      <c r="AA1285" s="9">
        <v>60</v>
      </c>
      <c r="AB1285" s="9">
        <v>60</v>
      </c>
      <c r="AC1285" s="9">
        <v>59</v>
      </c>
      <c r="AD1285" s="9">
        <v>60</v>
      </c>
      <c r="AE1285" s="9" t="s">
        <v>39</v>
      </c>
      <c r="AF1285" s="26"/>
      <c r="AG1285" s="56">
        <v>27.440732000000001</v>
      </c>
      <c r="AH1285" s="9">
        <v>-80.354307000000006</v>
      </c>
      <c r="AI1285" s="88"/>
      <c r="AJ1285" s="88"/>
      <c r="AK1285" s="88"/>
      <c r="AL1285" s="88"/>
      <c r="AM1285" s="88"/>
      <c r="AN1285" s="88"/>
      <c r="AO1285" s="88"/>
      <c r="AP1285" s="88"/>
      <c r="AQ1285" s="88"/>
      <c r="AR1285" s="88"/>
      <c r="AS1285" s="88"/>
      <c r="AT1285" s="88"/>
      <c r="AU1285" s="88"/>
      <c r="AV1285" s="88"/>
      <c r="AW1285" s="88"/>
      <c r="AX1285" s="88"/>
      <c r="AY1285" s="88"/>
      <c r="AZ1285" s="88"/>
      <c r="BA1285" s="88"/>
      <c r="BB1285" s="88"/>
      <c r="BC1285" s="88"/>
      <c r="BD1285" s="88"/>
      <c r="BE1285" s="88"/>
      <c r="BF1285" s="88"/>
      <c r="BG1285" s="88"/>
    </row>
    <row r="1286" spans="1:59" x14ac:dyDescent="0.25">
      <c r="A1286" s="25">
        <v>1040</v>
      </c>
      <c r="B1286" s="9" t="s">
        <v>2183</v>
      </c>
      <c r="C1286" s="9" t="s">
        <v>3292</v>
      </c>
      <c r="D1286" s="9" t="s">
        <v>2282</v>
      </c>
      <c r="E1286" s="9" t="s">
        <v>2193</v>
      </c>
      <c r="F1286" s="14" t="s">
        <v>2979</v>
      </c>
      <c r="G1286" s="9" t="s">
        <v>10</v>
      </c>
      <c r="H1286" s="9" t="s">
        <v>37</v>
      </c>
      <c r="I1286" s="9">
        <v>1</v>
      </c>
      <c r="J1286" s="9">
        <v>264</v>
      </c>
      <c r="K1286" s="9">
        <f t="shared" si="102"/>
        <v>1584</v>
      </c>
      <c r="L1286" s="9">
        <f t="shared" si="103"/>
        <v>1494</v>
      </c>
      <c r="M1286" s="48">
        <v>0.94318181818181823</v>
      </c>
      <c r="N1286" s="9">
        <v>0</v>
      </c>
      <c r="O1286" s="9">
        <v>264</v>
      </c>
      <c r="P1286" s="9"/>
      <c r="Q1286" s="9">
        <v>264</v>
      </c>
      <c r="R1286" s="9"/>
      <c r="S1286" s="9"/>
      <c r="T1286" s="9">
        <v>7</v>
      </c>
      <c r="U1286" s="55"/>
      <c r="V1286" s="131">
        <f t="shared" si="101"/>
        <v>0.94318181818181823</v>
      </c>
      <c r="W1286" s="125">
        <v>0.95269999999999999</v>
      </c>
      <c r="X1286" s="14">
        <v>0.95520000000000005</v>
      </c>
      <c r="Y1286" s="9">
        <v>255</v>
      </c>
      <c r="Z1286" s="9">
        <v>249</v>
      </c>
      <c r="AA1286" s="9">
        <v>245</v>
      </c>
      <c r="AB1286" s="9">
        <v>247</v>
      </c>
      <c r="AC1286" s="9">
        <v>247</v>
      </c>
      <c r="AD1286" s="9">
        <v>251</v>
      </c>
      <c r="AE1286" s="9" t="s">
        <v>1019</v>
      </c>
      <c r="AF1286" s="26"/>
      <c r="AG1286" s="56">
        <v>27.346191999999999</v>
      </c>
      <c r="AH1286" s="9">
        <v>-80.382586000000003</v>
      </c>
      <c r="AI1286" s="88"/>
      <c r="AJ1286" s="88"/>
      <c r="AK1286" s="88"/>
      <c r="AL1286" s="88"/>
      <c r="AM1286" s="88"/>
      <c r="AN1286" s="88"/>
      <c r="AO1286" s="88"/>
      <c r="AP1286" s="88"/>
      <c r="AQ1286" s="88"/>
      <c r="AR1286" s="88"/>
      <c r="AS1286" s="88"/>
      <c r="AT1286" s="88"/>
      <c r="AU1286" s="88"/>
      <c r="AV1286" s="88"/>
      <c r="AW1286" s="88"/>
      <c r="AX1286" s="88"/>
      <c r="AY1286" s="88"/>
      <c r="AZ1286" s="88"/>
      <c r="BA1286" s="88"/>
      <c r="BB1286" s="88"/>
      <c r="BC1286" s="88"/>
      <c r="BD1286" s="88"/>
      <c r="BE1286" s="88"/>
      <c r="BF1286" s="88"/>
      <c r="BG1286" s="88"/>
    </row>
    <row r="1287" spans="1:59" x14ac:dyDescent="0.25">
      <c r="A1287" s="25">
        <v>2562</v>
      </c>
      <c r="B1287" s="9" t="s">
        <v>2183</v>
      </c>
      <c r="C1287" s="9" t="s">
        <v>3292</v>
      </c>
      <c r="D1287" s="9" t="s">
        <v>2282</v>
      </c>
      <c r="E1287" s="9" t="s">
        <v>2195</v>
      </c>
      <c r="F1287" s="14" t="s">
        <v>2645</v>
      </c>
      <c r="G1287" s="9" t="s">
        <v>10</v>
      </c>
      <c r="H1287" s="9" t="s">
        <v>37</v>
      </c>
      <c r="I1287" s="9">
        <v>1</v>
      </c>
      <c r="J1287" s="9">
        <v>107</v>
      </c>
      <c r="K1287" s="9">
        <f t="shared" si="102"/>
        <v>642</v>
      </c>
      <c r="L1287" s="9">
        <f t="shared" si="103"/>
        <v>608</v>
      </c>
      <c r="M1287" s="48">
        <v>0.9470404984423676</v>
      </c>
      <c r="N1287" s="9">
        <v>0</v>
      </c>
      <c r="O1287" s="9">
        <v>107</v>
      </c>
      <c r="P1287" s="9"/>
      <c r="Q1287" s="9">
        <v>107</v>
      </c>
      <c r="R1287" s="9"/>
      <c r="S1287" s="9"/>
      <c r="T1287" s="9">
        <v>11</v>
      </c>
      <c r="U1287" s="55"/>
      <c r="V1287" s="131">
        <f t="shared" si="101"/>
        <v>0.9470404984423676</v>
      </c>
      <c r="W1287" s="125">
        <v>0.86450000000000005</v>
      </c>
      <c r="X1287" s="14">
        <v>0.98129999999999995</v>
      </c>
      <c r="Y1287" s="9">
        <v>99</v>
      </c>
      <c r="Z1287" s="9">
        <v>99</v>
      </c>
      <c r="AA1287" s="9">
        <v>102</v>
      </c>
      <c r="AB1287" s="9">
        <v>102</v>
      </c>
      <c r="AC1287" s="9">
        <v>103</v>
      </c>
      <c r="AD1287" s="9">
        <v>103</v>
      </c>
      <c r="AE1287" s="9" t="s">
        <v>39</v>
      </c>
      <c r="AF1287" s="26">
        <v>107</v>
      </c>
      <c r="AG1287" s="56">
        <v>27.4599166666667</v>
      </c>
      <c r="AH1287" s="9">
        <v>-80.352222222222196</v>
      </c>
      <c r="AI1287" s="88"/>
      <c r="AJ1287" s="88"/>
      <c r="AK1287" s="88"/>
      <c r="AL1287" s="88"/>
      <c r="AM1287" s="88"/>
      <c r="AN1287" s="88"/>
      <c r="AO1287" s="88"/>
      <c r="AP1287" s="88"/>
      <c r="AQ1287" s="88"/>
      <c r="AR1287" s="88"/>
      <c r="AS1287" s="88"/>
      <c r="AT1287" s="88"/>
      <c r="AU1287" s="88"/>
      <c r="AV1287" s="88"/>
      <c r="AW1287" s="88"/>
      <c r="AX1287" s="88"/>
      <c r="AY1287" s="88"/>
      <c r="AZ1287" s="88"/>
      <c r="BA1287" s="88"/>
      <c r="BB1287" s="88"/>
      <c r="BC1287" s="88"/>
      <c r="BD1287" s="88"/>
      <c r="BE1287" s="88"/>
      <c r="BF1287" s="88"/>
      <c r="BG1287" s="88"/>
    </row>
    <row r="1288" spans="1:59" x14ac:dyDescent="0.25">
      <c r="A1288" s="25">
        <v>726</v>
      </c>
      <c r="B1288" s="9" t="s">
        <v>2183</v>
      </c>
      <c r="C1288" s="9" t="s">
        <v>3292</v>
      </c>
      <c r="D1288" s="9" t="s">
        <v>2282</v>
      </c>
      <c r="E1288" s="9" t="s">
        <v>2196</v>
      </c>
      <c r="F1288" s="14" t="s">
        <v>2980</v>
      </c>
      <c r="G1288" s="9" t="s">
        <v>10</v>
      </c>
      <c r="H1288" s="9" t="s">
        <v>37</v>
      </c>
      <c r="I1288" s="9">
        <v>1</v>
      </c>
      <c r="J1288" s="9">
        <v>340</v>
      </c>
      <c r="K1288" s="9">
        <f t="shared" si="102"/>
        <v>2040</v>
      </c>
      <c r="L1288" s="9">
        <f t="shared" si="103"/>
        <v>2028</v>
      </c>
      <c r="M1288" s="48">
        <v>0.99411764705882355</v>
      </c>
      <c r="N1288" s="9">
        <v>0</v>
      </c>
      <c r="O1288" s="9">
        <v>340</v>
      </c>
      <c r="P1288" s="9"/>
      <c r="Q1288" s="9">
        <v>340</v>
      </c>
      <c r="R1288" s="9"/>
      <c r="S1288" s="9"/>
      <c r="T1288" s="9">
        <v>32</v>
      </c>
      <c r="U1288" s="55"/>
      <c r="V1288" s="131">
        <f t="shared" si="101"/>
        <v>0.99411764705882355</v>
      </c>
      <c r="W1288" s="125">
        <v>0.95979999999999999</v>
      </c>
      <c r="X1288" s="14">
        <v>0.87250000000000005</v>
      </c>
      <c r="Y1288" s="9">
        <v>340</v>
      </c>
      <c r="Z1288" s="9">
        <v>340</v>
      </c>
      <c r="AA1288" s="9">
        <v>338</v>
      </c>
      <c r="AB1288" s="9">
        <v>336</v>
      </c>
      <c r="AC1288" s="9">
        <v>339</v>
      </c>
      <c r="AD1288" s="9">
        <v>335</v>
      </c>
      <c r="AE1288" s="9" t="s">
        <v>958</v>
      </c>
      <c r="AF1288" s="26"/>
      <c r="AG1288" s="56">
        <v>27.424333333333301</v>
      </c>
      <c r="AH1288" s="9">
        <v>-80.375972222222202</v>
      </c>
      <c r="AI1288" s="88"/>
      <c r="AJ1288" s="88"/>
      <c r="AK1288" s="88"/>
      <c r="AL1288" s="88"/>
      <c r="AM1288" s="88"/>
      <c r="AN1288" s="88"/>
      <c r="AO1288" s="88"/>
      <c r="AP1288" s="88"/>
      <c r="AQ1288" s="88"/>
      <c r="AR1288" s="88"/>
      <c r="AS1288" s="88"/>
      <c r="AT1288" s="88"/>
      <c r="AU1288" s="88"/>
      <c r="AV1288" s="88"/>
      <c r="AW1288" s="88"/>
      <c r="AX1288" s="88"/>
      <c r="AY1288" s="88"/>
      <c r="AZ1288" s="88"/>
      <c r="BA1288" s="88"/>
      <c r="BB1288" s="88"/>
      <c r="BC1288" s="88"/>
      <c r="BD1288" s="88"/>
      <c r="BE1288" s="88"/>
      <c r="BF1288" s="88"/>
      <c r="BG1288" s="88"/>
    </row>
    <row r="1289" spans="1:59" x14ac:dyDescent="0.25">
      <c r="A1289" s="25">
        <v>741</v>
      </c>
      <c r="B1289" s="9" t="s">
        <v>2183</v>
      </c>
      <c r="C1289" s="9" t="s">
        <v>3292</v>
      </c>
      <c r="D1289" s="9" t="s">
        <v>2282</v>
      </c>
      <c r="E1289" s="9" t="s">
        <v>2200</v>
      </c>
      <c r="F1289" s="14" t="s">
        <v>2947</v>
      </c>
      <c r="G1289" s="9" t="s">
        <v>10</v>
      </c>
      <c r="H1289" s="9" t="s">
        <v>37</v>
      </c>
      <c r="I1289" s="9">
        <v>1</v>
      </c>
      <c r="J1289" s="9">
        <v>284</v>
      </c>
      <c r="K1289" s="9">
        <f t="shared" si="102"/>
        <v>1704</v>
      </c>
      <c r="L1289" s="9">
        <f t="shared" si="103"/>
        <v>1671</v>
      </c>
      <c r="M1289" s="48">
        <v>0.98063380281690138</v>
      </c>
      <c r="N1289" s="9">
        <v>0</v>
      </c>
      <c r="O1289" s="9">
        <v>284</v>
      </c>
      <c r="P1289" s="9"/>
      <c r="Q1289" s="9">
        <v>284</v>
      </c>
      <c r="R1289" s="9"/>
      <c r="S1289" s="9"/>
      <c r="T1289" s="9"/>
      <c r="U1289" s="55"/>
      <c r="V1289" s="131">
        <f t="shared" si="101"/>
        <v>0.98063380281690138</v>
      </c>
      <c r="W1289" s="125">
        <v>0.96240000000000003</v>
      </c>
      <c r="X1289" s="14">
        <v>0.96830000000000005</v>
      </c>
      <c r="Y1289" s="9">
        <v>283</v>
      </c>
      <c r="Z1289" s="9">
        <v>279</v>
      </c>
      <c r="AA1289" s="9">
        <v>282</v>
      </c>
      <c r="AB1289" s="9">
        <v>278</v>
      </c>
      <c r="AC1289" s="9">
        <v>272</v>
      </c>
      <c r="AD1289" s="9">
        <v>277</v>
      </c>
      <c r="AE1289" s="9" t="s">
        <v>1009</v>
      </c>
      <c r="AF1289" s="26"/>
      <c r="AG1289" s="56">
        <v>27.364999999999998</v>
      </c>
      <c r="AH1289" s="9">
        <v>-80.386099999999999</v>
      </c>
      <c r="AI1289" s="88"/>
      <c r="AJ1289" s="88"/>
      <c r="AK1289" s="88"/>
      <c r="AL1289" s="88"/>
      <c r="AM1289" s="88"/>
      <c r="AN1289" s="88"/>
      <c r="AO1289" s="88"/>
      <c r="AP1289" s="88"/>
      <c r="AQ1289" s="88"/>
      <c r="AR1289" s="88"/>
      <c r="AS1289" s="88"/>
      <c r="AT1289" s="88"/>
      <c r="AU1289" s="88"/>
      <c r="AV1289" s="88"/>
      <c r="AW1289" s="88"/>
      <c r="AX1289" s="88"/>
      <c r="AY1289" s="88"/>
      <c r="AZ1289" s="88"/>
      <c r="BA1289" s="88"/>
      <c r="BB1289" s="88"/>
      <c r="BC1289" s="88"/>
      <c r="BD1289" s="88"/>
      <c r="BE1289" s="88"/>
      <c r="BF1289" s="88"/>
      <c r="BG1289" s="88"/>
    </row>
    <row r="1290" spans="1:59" x14ac:dyDescent="0.25">
      <c r="A1290" s="25">
        <v>302</v>
      </c>
      <c r="B1290" s="9" t="s">
        <v>2183</v>
      </c>
      <c r="C1290" s="9" t="s">
        <v>3292</v>
      </c>
      <c r="D1290" s="9" t="s">
        <v>2282</v>
      </c>
      <c r="E1290" s="9" t="s">
        <v>2201</v>
      </c>
      <c r="F1290" s="14" t="s">
        <v>2908</v>
      </c>
      <c r="G1290" s="9" t="s">
        <v>10</v>
      </c>
      <c r="H1290" s="9" t="s">
        <v>37</v>
      </c>
      <c r="I1290" s="9">
        <v>1</v>
      </c>
      <c r="J1290" s="9">
        <v>320</v>
      </c>
      <c r="K1290" s="9">
        <f t="shared" si="102"/>
        <v>1920</v>
      </c>
      <c r="L1290" s="9">
        <f t="shared" si="103"/>
        <v>1869</v>
      </c>
      <c r="M1290" s="48">
        <v>0.97343749999999996</v>
      </c>
      <c r="N1290" s="9">
        <v>0</v>
      </c>
      <c r="O1290" s="9">
        <v>320</v>
      </c>
      <c r="P1290" s="9"/>
      <c r="Q1290" s="9">
        <v>320</v>
      </c>
      <c r="R1290" s="9"/>
      <c r="S1290" s="9"/>
      <c r="T1290" s="9"/>
      <c r="U1290" s="55"/>
      <c r="V1290" s="131">
        <f t="shared" si="101"/>
        <v>0.97343749999999996</v>
      </c>
      <c r="W1290" s="125">
        <v>0.94379999999999997</v>
      </c>
      <c r="X1290" s="14">
        <v>0.92079999999999995</v>
      </c>
      <c r="Y1290" s="9">
        <v>313</v>
      </c>
      <c r="Z1290" s="9">
        <v>308</v>
      </c>
      <c r="AA1290" s="9">
        <v>311</v>
      </c>
      <c r="AB1290" s="9">
        <v>313</v>
      </c>
      <c r="AC1290" s="9">
        <v>312</v>
      </c>
      <c r="AD1290" s="9">
        <v>312</v>
      </c>
      <c r="AE1290" s="9" t="s">
        <v>2202</v>
      </c>
      <c r="AF1290" s="26"/>
      <c r="AG1290" s="56">
        <v>27.416699999999999</v>
      </c>
      <c r="AH1290" s="9">
        <v>-80.325900000000004</v>
      </c>
      <c r="AI1290" s="88"/>
      <c r="AJ1290" s="88"/>
      <c r="AK1290" s="88"/>
      <c r="AL1290" s="88"/>
      <c r="AM1290" s="88"/>
      <c r="AN1290" s="88"/>
      <c r="AO1290" s="88"/>
      <c r="AP1290" s="88"/>
      <c r="AQ1290" s="88"/>
      <c r="AR1290" s="88"/>
      <c r="AS1290" s="88"/>
      <c r="AT1290" s="88"/>
      <c r="AU1290" s="88"/>
      <c r="AV1290" s="88"/>
      <c r="AW1290" s="88"/>
      <c r="AX1290" s="88"/>
      <c r="AY1290" s="88"/>
      <c r="AZ1290" s="88"/>
      <c r="BA1290" s="88"/>
      <c r="BB1290" s="88"/>
      <c r="BC1290" s="88"/>
      <c r="BD1290" s="88"/>
      <c r="BE1290" s="88"/>
      <c r="BF1290" s="88"/>
      <c r="BG1290" s="88"/>
    </row>
    <row r="1291" spans="1:59" x14ac:dyDescent="0.25">
      <c r="A1291" s="25">
        <v>80</v>
      </c>
      <c r="B1291" s="9" t="s">
        <v>2183</v>
      </c>
      <c r="C1291" s="9" t="s">
        <v>3293</v>
      </c>
      <c r="D1291" s="9" t="s">
        <v>2284</v>
      </c>
      <c r="E1291" s="9" t="s">
        <v>2184</v>
      </c>
      <c r="F1291" s="14" t="s">
        <v>3005</v>
      </c>
      <c r="G1291" s="9" t="s">
        <v>99</v>
      </c>
      <c r="H1291" s="9" t="s">
        <v>37</v>
      </c>
      <c r="I1291" s="9">
        <v>1</v>
      </c>
      <c r="J1291" s="9">
        <v>61</v>
      </c>
      <c r="K1291" s="9">
        <f t="shared" si="102"/>
        <v>366</v>
      </c>
      <c r="L1291" s="9">
        <f t="shared" si="103"/>
        <v>365</v>
      </c>
      <c r="M1291" s="48">
        <v>0.99726775956284153</v>
      </c>
      <c r="N1291" s="9">
        <v>1</v>
      </c>
      <c r="O1291" s="9">
        <v>60</v>
      </c>
      <c r="P1291" s="9"/>
      <c r="Q1291" s="9">
        <v>60</v>
      </c>
      <c r="R1291" s="9"/>
      <c r="S1291" s="9"/>
      <c r="T1291" s="9"/>
      <c r="U1291" s="55"/>
      <c r="V1291" s="131">
        <f t="shared" si="101"/>
        <v>0.99726775956284153</v>
      </c>
      <c r="W1291" s="125">
        <v>0.99180000000000001</v>
      </c>
      <c r="X1291" s="14">
        <v>1</v>
      </c>
      <c r="Y1291" s="9">
        <v>61</v>
      </c>
      <c r="Z1291" s="9">
        <v>60</v>
      </c>
      <c r="AA1291" s="9">
        <v>61</v>
      </c>
      <c r="AB1291" s="9">
        <v>61</v>
      </c>
      <c r="AC1291" s="9">
        <v>61</v>
      </c>
      <c r="AD1291" s="9">
        <v>61</v>
      </c>
      <c r="AE1291" s="9" t="s">
        <v>334</v>
      </c>
      <c r="AF1291" s="26">
        <v>60</v>
      </c>
      <c r="AG1291" s="56">
        <v>27.465299999999999</v>
      </c>
      <c r="AH1291" s="9">
        <v>-80.334599999999995</v>
      </c>
      <c r="AI1291" s="88"/>
      <c r="AJ1291" s="88"/>
      <c r="AK1291" s="88"/>
      <c r="AL1291" s="88"/>
      <c r="AM1291" s="88"/>
      <c r="AN1291" s="88"/>
      <c r="AO1291" s="88"/>
      <c r="AP1291" s="88"/>
      <c r="AQ1291" s="88"/>
      <c r="AR1291" s="88"/>
      <c r="AS1291" s="88"/>
      <c r="AT1291" s="88"/>
      <c r="AU1291" s="88"/>
      <c r="AV1291" s="88"/>
      <c r="AW1291" s="88"/>
      <c r="AX1291" s="88"/>
      <c r="AY1291" s="88"/>
      <c r="AZ1291" s="88"/>
      <c r="BA1291" s="88"/>
      <c r="BB1291" s="88"/>
      <c r="BC1291" s="88"/>
      <c r="BD1291" s="88"/>
      <c r="BE1291" s="88"/>
      <c r="BF1291" s="88"/>
      <c r="BG1291" s="88"/>
    </row>
    <row r="1292" spans="1:59" x14ac:dyDescent="0.25">
      <c r="A1292" s="25">
        <v>1115</v>
      </c>
      <c r="B1292" s="9" t="s">
        <v>2183</v>
      </c>
      <c r="C1292" s="9" t="s">
        <v>3293</v>
      </c>
      <c r="D1292" s="9" t="s">
        <v>2284</v>
      </c>
      <c r="E1292" s="9" t="s">
        <v>2198</v>
      </c>
      <c r="F1292" s="14" t="s">
        <v>2981</v>
      </c>
      <c r="G1292" s="9" t="s">
        <v>99</v>
      </c>
      <c r="H1292" s="9" t="s">
        <v>37</v>
      </c>
      <c r="I1292" s="9">
        <v>1</v>
      </c>
      <c r="J1292" s="9">
        <v>184</v>
      </c>
      <c r="K1292" s="9">
        <f t="shared" si="102"/>
        <v>1104</v>
      </c>
      <c r="L1292" s="9">
        <f t="shared" si="103"/>
        <v>1092</v>
      </c>
      <c r="M1292" s="48">
        <v>0.98913043478260865</v>
      </c>
      <c r="N1292" s="9">
        <v>1</v>
      </c>
      <c r="O1292" s="9">
        <v>184</v>
      </c>
      <c r="P1292" s="9"/>
      <c r="Q1292" s="9">
        <v>183</v>
      </c>
      <c r="R1292" s="9"/>
      <c r="S1292" s="9"/>
      <c r="T1292" s="9"/>
      <c r="U1292" s="55"/>
      <c r="V1292" s="131">
        <f t="shared" si="101"/>
        <v>0.98913043478260865</v>
      </c>
      <c r="W1292" s="125">
        <v>0.9909</v>
      </c>
      <c r="X1292" s="14">
        <v>0.98009999999999997</v>
      </c>
      <c r="Y1292" s="9">
        <v>181</v>
      </c>
      <c r="Z1292" s="9">
        <v>182</v>
      </c>
      <c r="AA1292" s="9">
        <v>183</v>
      </c>
      <c r="AB1292" s="9">
        <v>183</v>
      </c>
      <c r="AC1292" s="9">
        <v>181</v>
      </c>
      <c r="AD1292" s="9">
        <v>182</v>
      </c>
      <c r="AE1292" s="9" t="s">
        <v>50</v>
      </c>
      <c r="AF1292" s="26"/>
      <c r="AG1292" s="56">
        <v>27.3111</v>
      </c>
      <c r="AH1292" s="9">
        <v>-80.348600000000005</v>
      </c>
      <c r="AI1292" s="88"/>
      <c r="AJ1292" s="88"/>
      <c r="AK1292" s="88"/>
      <c r="AL1292" s="88"/>
      <c r="AM1292" s="88"/>
      <c r="AN1292" s="88"/>
      <c r="AO1292" s="88"/>
      <c r="AP1292" s="88"/>
      <c r="AQ1292" s="88"/>
      <c r="AR1292" s="88"/>
      <c r="AS1292" s="88"/>
      <c r="AT1292" s="88"/>
      <c r="AU1292" s="88"/>
      <c r="AV1292" s="88"/>
      <c r="AW1292" s="88"/>
      <c r="AX1292" s="88"/>
      <c r="AY1292" s="88"/>
      <c r="AZ1292" s="88"/>
      <c r="BA1292" s="88"/>
      <c r="BB1292" s="88"/>
      <c r="BC1292" s="88"/>
      <c r="BD1292" s="88"/>
      <c r="BE1292" s="88"/>
      <c r="BF1292" s="88"/>
      <c r="BG1292" s="88"/>
    </row>
    <row r="1293" spans="1:59" x14ac:dyDescent="0.25">
      <c r="A1293" s="25">
        <v>1325</v>
      </c>
      <c r="B1293" s="9" t="s">
        <v>2183</v>
      </c>
      <c r="C1293" s="9" t="s">
        <v>3294</v>
      </c>
      <c r="D1293" s="9" t="s">
        <v>2288</v>
      </c>
      <c r="E1293" s="9" t="s">
        <v>2187</v>
      </c>
      <c r="F1293" s="14" t="s">
        <v>2678</v>
      </c>
      <c r="G1293" s="9" t="s">
        <v>499</v>
      </c>
      <c r="H1293" s="9" t="s">
        <v>37</v>
      </c>
      <c r="I1293" s="9">
        <v>1</v>
      </c>
      <c r="J1293" s="9">
        <v>104</v>
      </c>
      <c r="K1293" s="9">
        <f t="shared" si="102"/>
        <v>624</v>
      </c>
      <c r="L1293" s="9">
        <f t="shared" si="103"/>
        <v>606</v>
      </c>
      <c r="M1293" s="48">
        <v>0.97115384615384615</v>
      </c>
      <c r="N1293" s="9">
        <v>0</v>
      </c>
      <c r="O1293" s="9">
        <v>104</v>
      </c>
      <c r="P1293" s="9"/>
      <c r="Q1293" s="9"/>
      <c r="R1293" s="9">
        <v>104</v>
      </c>
      <c r="S1293" s="9"/>
      <c r="T1293" s="9"/>
      <c r="U1293" s="55"/>
      <c r="V1293" s="131">
        <f t="shared" si="101"/>
        <v>0.97115384615384615</v>
      </c>
      <c r="W1293" s="125">
        <v>0.94710000000000005</v>
      </c>
      <c r="X1293" s="14">
        <v>0.97919999999999996</v>
      </c>
      <c r="Y1293" s="9">
        <v>100</v>
      </c>
      <c r="Z1293" s="9">
        <v>101</v>
      </c>
      <c r="AA1293" s="9">
        <v>99</v>
      </c>
      <c r="AB1293" s="9">
        <v>103</v>
      </c>
      <c r="AC1293" s="9">
        <v>103</v>
      </c>
      <c r="AD1293" s="9">
        <v>100</v>
      </c>
      <c r="AE1293" s="9" t="s">
        <v>500</v>
      </c>
      <c r="AF1293" s="26"/>
      <c r="AG1293" s="56">
        <v>27.439599999999999</v>
      </c>
      <c r="AH1293" s="9">
        <v>-80.349999999999994</v>
      </c>
      <c r="AI1293" s="88"/>
      <c r="AJ1293" s="88"/>
      <c r="AK1293" s="88"/>
      <c r="AL1293" s="88"/>
      <c r="AM1293" s="88"/>
      <c r="AN1293" s="88"/>
      <c r="AO1293" s="88"/>
      <c r="AP1293" s="88"/>
      <c r="AQ1293" s="88"/>
      <c r="AR1293" s="88"/>
      <c r="AS1293" s="88"/>
      <c r="AT1293" s="88"/>
      <c r="AU1293" s="88"/>
      <c r="AV1293" s="88"/>
      <c r="AW1293" s="88"/>
      <c r="AX1293" s="88"/>
      <c r="AY1293" s="88"/>
      <c r="AZ1293" s="88"/>
      <c r="BA1293" s="88"/>
      <c r="BB1293" s="88"/>
      <c r="BC1293" s="88"/>
      <c r="BD1293" s="88"/>
      <c r="BE1293" s="88"/>
      <c r="BF1293" s="88"/>
      <c r="BG1293" s="88"/>
    </row>
    <row r="1294" spans="1:59" ht="13.8" thickBot="1" x14ac:dyDescent="0.3">
      <c r="A1294" s="27">
        <v>1831</v>
      </c>
      <c r="B1294" s="19" t="s">
        <v>2183</v>
      </c>
      <c r="C1294" s="9" t="s">
        <v>3294</v>
      </c>
      <c r="D1294" s="9" t="s">
        <v>2288</v>
      </c>
      <c r="E1294" s="19" t="s">
        <v>2189</v>
      </c>
      <c r="F1294" s="15" t="s">
        <v>2647</v>
      </c>
      <c r="G1294" s="19" t="s">
        <v>499</v>
      </c>
      <c r="H1294" s="19" t="s">
        <v>37</v>
      </c>
      <c r="I1294" s="19">
        <v>1</v>
      </c>
      <c r="J1294" s="19">
        <v>80</v>
      </c>
      <c r="K1294" s="19">
        <f t="shared" si="102"/>
        <v>480</v>
      </c>
      <c r="L1294" s="19">
        <f t="shared" si="103"/>
        <v>461</v>
      </c>
      <c r="M1294" s="93">
        <v>0.9604166666666667</v>
      </c>
      <c r="N1294" s="19">
        <v>0</v>
      </c>
      <c r="O1294" s="19">
        <v>80</v>
      </c>
      <c r="P1294" s="19"/>
      <c r="Q1294" s="19"/>
      <c r="R1294" s="19">
        <v>80</v>
      </c>
      <c r="S1294" s="19"/>
      <c r="T1294" s="19"/>
      <c r="U1294" s="120"/>
      <c r="V1294" s="134">
        <f t="shared" si="101"/>
        <v>0.9604166666666667</v>
      </c>
      <c r="W1294" s="128">
        <v>0.95420000000000005</v>
      </c>
      <c r="X1294" s="15">
        <v>0.9708</v>
      </c>
      <c r="Y1294" s="19">
        <v>77</v>
      </c>
      <c r="Z1294" s="19">
        <v>78</v>
      </c>
      <c r="AA1294" s="19">
        <v>78</v>
      </c>
      <c r="AB1294" s="19">
        <v>77</v>
      </c>
      <c r="AC1294" s="19">
        <v>74</v>
      </c>
      <c r="AD1294" s="19">
        <v>77</v>
      </c>
      <c r="AE1294" s="19" t="s">
        <v>500</v>
      </c>
      <c r="AF1294" s="28"/>
      <c r="AG1294" s="56">
        <v>27.439599999999999</v>
      </c>
      <c r="AH1294" s="9">
        <v>-80.349999999999994</v>
      </c>
      <c r="AI1294" s="88"/>
      <c r="AJ1294" s="88"/>
      <c r="AK1294" s="88"/>
      <c r="AL1294" s="88"/>
      <c r="AM1294" s="88"/>
      <c r="AN1294" s="88"/>
      <c r="AO1294" s="88"/>
      <c r="AP1294" s="88"/>
      <c r="AQ1294" s="88"/>
      <c r="AR1294" s="88"/>
      <c r="AS1294" s="88"/>
      <c r="AT1294" s="88"/>
      <c r="AU1294" s="88"/>
      <c r="AV1294" s="88"/>
      <c r="AW1294" s="88"/>
      <c r="AX1294" s="88"/>
      <c r="AY1294" s="88"/>
      <c r="AZ1294" s="88"/>
      <c r="BA1294" s="88"/>
      <c r="BB1294" s="88"/>
      <c r="BC1294" s="88"/>
      <c r="BD1294" s="88"/>
      <c r="BE1294" s="88"/>
      <c r="BF1294" s="88"/>
      <c r="BG1294" s="88"/>
    </row>
    <row r="1295" spans="1:59" ht="13.8" thickTop="1" x14ac:dyDescent="0.25">
      <c r="A1295" s="29">
        <v>932</v>
      </c>
      <c r="B1295" s="12" t="s">
        <v>2205</v>
      </c>
      <c r="C1295" s="9" t="s">
        <v>3295</v>
      </c>
      <c r="D1295" s="9" t="s">
        <v>2280</v>
      </c>
      <c r="E1295" s="12" t="s">
        <v>2211</v>
      </c>
      <c r="F1295" s="13" t="s">
        <v>2663</v>
      </c>
      <c r="G1295" s="12" t="s">
        <v>9</v>
      </c>
      <c r="H1295" s="12" t="s">
        <v>37</v>
      </c>
      <c r="I1295" s="12">
        <v>1</v>
      </c>
      <c r="J1295" s="12">
        <v>20</v>
      </c>
      <c r="K1295" s="12">
        <f t="shared" si="102"/>
        <v>120</v>
      </c>
      <c r="L1295" s="12">
        <f t="shared" si="103"/>
        <v>105</v>
      </c>
      <c r="M1295" s="60">
        <v>0.875</v>
      </c>
      <c r="N1295" s="12">
        <v>0</v>
      </c>
      <c r="O1295" s="12">
        <v>20</v>
      </c>
      <c r="P1295" s="12">
        <v>1</v>
      </c>
      <c r="Q1295" s="12">
        <v>19</v>
      </c>
      <c r="R1295" s="12"/>
      <c r="S1295" s="12"/>
      <c r="T1295" s="12"/>
      <c r="U1295" s="121"/>
      <c r="V1295" s="8">
        <f t="shared" si="101"/>
        <v>0.875</v>
      </c>
      <c r="W1295" s="10">
        <v>0.9083</v>
      </c>
      <c r="X1295" s="13">
        <v>0.91669999999999996</v>
      </c>
      <c r="Y1295" s="12">
        <v>16</v>
      </c>
      <c r="Z1295" s="12">
        <v>17</v>
      </c>
      <c r="AA1295" s="12">
        <v>18</v>
      </c>
      <c r="AB1295" s="12">
        <v>18</v>
      </c>
      <c r="AC1295" s="12">
        <v>18</v>
      </c>
      <c r="AD1295" s="12">
        <v>18</v>
      </c>
      <c r="AE1295" s="12" t="s">
        <v>2210</v>
      </c>
      <c r="AF1295" s="30">
        <v>19</v>
      </c>
      <c r="AG1295" s="56">
        <v>28.61</v>
      </c>
      <c r="AH1295" s="9">
        <v>-82.043099999999995</v>
      </c>
      <c r="AI1295" s="88"/>
      <c r="AJ1295" s="88"/>
      <c r="AK1295" s="88"/>
      <c r="AL1295" s="88"/>
      <c r="AM1295" s="88"/>
      <c r="AN1295" s="88"/>
      <c r="AO1295" s="88"/>
      <c r="AP1295" s="88"/>
      <c r="AQ1295" s="88"/>
      <c r="AR1295" s="88"/>
      <c r="AS1295" s="88"/>
      <c r="AT1295" s="88"/>
      <c r="AU1295" s="88"/>
      <c r="AV1295" s="88"/>
      <c r="AW1295" s="88"/>
      <c r="AX1295" s="88"/>
      <c r="AY1295" s="88"/>
      <c r="AZ1295" s="88"/>
      <c r="BA1295" s="88"/>
      <c r="BB1295" s="88"/>
      <c r="BC1295" s="88"/>
      <c r="BD1295" s="88"/>
      <c r="BE1295" s="88"/>
      <c r="BF1295" s="88"/>
      <c r="BG1295" s="88"/>
    </row>
    <row r="1296" spans="1:59" x14ac:dyDescent="0.25">
      <c r="A1296" s="25">
        <v>1190</v>
      </c>
      <c r="B1296" s="9" t="s">
        <v>2205</v>
      </c>
      <c r="C1296" s="9" t="s">
        <v>3296</v>
      </c>
      <c r="D1296" s="9" t="s">
        <v>2282</v>
      </c>
      <c r="E1296" s="9" t="s">
        <v>2206</v>
      </c>
      <c r="F1296" s="14" t="s">
        <v>2659</v>
      </c>
      <c r="G1296" s="9" t="s">
        <v>10</v>
      </c>
      <c r="H1296" s="9" t="s">
        <v>37</v>
      </c>
      <c r="I1296" s="9">
        <v>1</v>
      </c>
      <c r="J1296" s="9">
        <v>72</v>
      </c>
      <c r="K1296" s="9">
        <f t="shared" si="102"/>
        <v>432</v>
      </c>
      <c r="L1296" s="9">
        <f t="shared" si="103"/>
        <v>406</v>
      </c>
      <c r="M1296" s="48">
        <v>0.93981481481481477</v>
      </c>
      <c r="N1296" s="9">
        <v>0</v>
      </c>
      <c r="O1296" s="9">
        <v>72</v>
      </c>
      <c r="P1296" s="9"/>
      <c r="Q1296" s="9">
        <v>72</v>
      </c>
      <c r="R1296" s="9"/>
      <c r="S1296" s="9"/>
      <c r="T1296" s="9"/>
      <c r="U1296" s="55"/>
      <c r="V1296" s="131">
        <f t="shared" si="101"/>
        <v>0.93981481481481477</v>
      </c>
      <c r="W1296" s="125">
        <v>0.98609999999999998</v>
      </c>
      <c r="X1296" s="14">
        <v>0.98609999999999998</v>
      </c>
      <c r="Y1296" s="9">
        <v>72</v>
      </c>
      <c r="Z1296" s="9">
        <v>72</v>
      </c>
      <c r="AA1296" s="9">
        <v>66</v>
      </c>
      <c r="AB1296" s="9">
        <v>65</v>
      </c>
      <c r="AC1296" s="9">
        <v>64</v>
      </c>
      <c r="AD1296" s="9">
        <v>67</v>
      </c>
      <c r="AE1296" s="9" t="s">
        <v>284</v>
      </c>
      <c r="AF1296" s="26"/>
      <c r="AG1296" s="56">
        <v>28.8581</v>
      </c>
      <c r="AH1296" s="9">
        <v>-82.034599999999998</v>
      </c>
      <c r="AI1296" s="88"/>
      <c r="AJ1296" s="88"/>
      <c r="AK1296" s="88"/>
      <c r="AL1296" s="88"/>
      <c r="AM1296" s="88"/>
      <c r="AN1296" s="88"/>
      <c r="AO1296" s="88"/>
      <c r="AP1296" s="88"/>
      <c r="AQ1296" s="88"/>
      <c r="AR1296" s="88"/>
      <c r="AS1296" s="88"/>
      <c r="AT1296" s="88"/>
      <c r="AU1296" s="88"/>
      <c r="AV1296" s="88"/>
      <c r="AW1296" s="88"/>
      <c r="AX1296" s="88"/>
      <c r="AY1296" s="88"/>
      <c r="AZ1296" s="88"/>
      <c r="BA1296" s="88"/>
      <c r="BB1296" s="88"/>
      <c r="BC1296" s="88"/>
      <c r="BD1296" s="88"/>
      <c r="BE1296" s="88"/>
      <c r="BF1296" s="88"/>
      <c r="BG1296" s="88"/>
    </row>
    <row r="1297" spans="1:59" x14ac:dyDescent="0.25">
      <c r="A1297" s="25">
        <v>520</v>
      </c>
      <c r="B1297" s="9" t="s">
        <v>2205</v>
      </c>
      <c r="C1297" s="9" t="s">
        <v>3296</v>
      </c>
      <c r="D1297" s="9" t="s">
        <v>2282</v>
      </c>
      <c r="E1297" s="9" t="s">
        <v>2207</v>
      </c>
      <c r="F1297" s="14" t="s">
        <v>2656</v>
      </c>
      <c r="G1297" s="9" t="s">
        <v>10</v>
      </c>
      <c r="H1297" s="9" t="s">
        <v>37</v>
      </c>
      <c r="I1297" s="9">
        <v>1</v>
      </c>
      <c r="J1297" s="9">
        <v>42</v>
      </c>
      <c r="K1297" s="9">
        <f t="shared" si="102"/>
        <v>252</v>
      </c>
      <c r="L1297" s="9">
        <f t="shared" si="103"/>
        <v>245</v>
      </c>
      <c r="M1297" s="48">
        <v>0.97222222222222221</v>
      </c>
      <c r="N1297" s="9">
        <v>0</v>
      </c>
      <c r="O1297" s="9">
        <v>42</v>
      </c>
      <c r="P1297" s="9"/>
      <c r="Q1297" s="9">
        <v>42</v>
      </c>
      <c r="R1297" s="9"/>
      <c r="S1297" s="9"/>
      <c r="T1297" s="9"/>
      <c r="U1297" s="55"/>
      <c r="V1297" s="131">
        <f t="shared" si="101"/>
        <v>0.97222222222222221</v>
      </c>
      <c r="W1297" s="125">
        <v>0.92459999999999998</v>
      </c>
      <c r="X1297" s="14">
        <v>0.96830000000000005</v>
      </c>
      <c r="Y1297" s="9">
        <v>40</v>
      </c>
      <c r="Z1297" s="9">
        <v>41</v>
      </c>
      <c r="AA1297" s="9">
        <v>41</v>
      </c>
      <c r="AB1297" s="9">
        <v>41</v>
      </c>
      <c r="AC1297" s="9">
        <v>41</v>
      </c>
      <c r="AD1297" s="9">
        <v>41</v>
      </c>
      <c r="AE1297" s="9" t="s">
        <v>2208</v>
      </c>
      <c r="AF1297" s="26">
        <v>39</v>
      </c>
      <c r="AG1297" s="56">
        <v>28.679207999999999</v>
      </c>
      <c r="AH1297" s="9">
        <v>-82.113564999999994</v>
      </c>
      <c r="AI1297" s="88"/>
      <c r="AJ1297" s="88"/>
      <c r="AK1297" s="88"/>
      <c r="AL1297" s="88"/>
      <c r="AM1297" s="88"/>
      <c r="AN1297" s="88"/>
      <c r="AO1297" s="88"/>
      <c r="AP1297" s="88"/>
      <c r="AQ1297" s="88"/>
      <c r="AR1297" s="88"/>
      <c r="AS1297" s="88"/>
      <c r="AT1297" s="88"/>
      <c r="AU1297" s="88"/>
      <c r="AV1297" s="88"/>
      <c r="AW1297" s="88"/>
      <c r="AX1297" s="88"/>
      <c r="AY1297" s="88"/>
      <c r="AZ1297" s="88"/>
      <c r="BA1297" s="88"/>
      <c r="BB1297" s="88"/>
      <c r="BC1297" s="88"/>
      <c r="BD1297" s="88"/>
      <c r="BE1297" s="88"/>
      <c r="BF1297" s="88"/>
      <c r="BG1297" s="88"/>
    </row>
    <row r="1298" spans="1:59" x14ac:dyDescent="0.25">
      <c r="A1298" s="25">
        <v>596</v>
      </c>
      <c r="B1298" s="9" t="s">
        <v>2205</v>
      </c>
      <c r="C1298" s="9" t="s">
        <v>3296</v>
      </c>
      <c r="D1298" s="9" t="s">
        <v>2282</v>
      </c>
      <c r="E1298" s="9" t="s">
        <v>2209</v>
      </c>
      <c r="F1298" s="14" t="s">
        <v>2663</v>
      </c>
      <c r="G1298" s="9" t="s">
        <v>10</v>
      </c>
      <c r="H1298" s="9" t="s">
        <v>37</v>
      </c>
      <c r="I1298" s="9">
        <v>1</v>
      </c>
      <c r="J1298" s="9">
        <v>28</v>
      </c>
      <c r="K1298" s="9">
        <f t="shared" si="102"/>
        <v>168</v>
      </c>
      <c r="L1298" s="9">
        <f t="shared" si="103"/>
        <v>139</v>
      </c>
      <c r="M1298" s="48">
        <v>0.82738095238095233</v>
      </c>
      <c r="N1298" s="9">
        <v>0</v>
      </c>
      <c r="O1298" s="9">
        <v>28</v>
      </c>
      <c r="P1298" s="9"/>
      <c r="Q1298" s="9">
        <v>28</v>
      </c>
      <c r="R1298" s="9"/>
      <c r="S1298" s="9"/>
      <c r="T1298" s="9"/>
      <c r="U1298" s="55"/>
      <c r="V1298" s="131">
        <f t="shared" si="101"/>
        <v>0.82738095238095233</v>
      </c>
      <c r="W1298" s="125">
        <v>0.88100000000000001</v>
      </c>
      <c r="X1298" s="14">
        <v>0.89880000000000004</v>
      </c>
      <c r="Y1298" s="9">
        <v>22</v>
      </c>
      <c r="Z1298" s="9">
        <v>22</v>
      </c>
      <c r="AA1298" s="9">
        <v>23</v>
      </c>
      <c r="AB1298" s="9">
        <v>23</v>
      </c>
      <c r="AC1298" s="9">
        <v>24</v>
      </c>
      <c r="AD1298" s="9">
        <v>25</v>
      </c>
      <c r="AE1298" s="9" t="s">
        <v>2210</v>
      </c>
      <c r="AF1298" s="26">
        <v>25</v>
      </c>
      <c r="AG1298" s="56">
        <v>28.761399999999998</v>
      </c>
      <c r="AH1298" s="9">
        <v>-82.113900000000001</v>
      </c>
      <c r="AI1298" s="88"/>
      <c r="AJ1298" s="88"/>
      <c r="AK1298" s="88"/>
      <c r="AL1298" s="88"/>
      <c r="AM1298" s="88"/>
      <c r="AN1298" s="88"/>
      <c r="AO1298" s="88"/>
      <c r="AP1298" s="88"/>
      <c r="AQ1298" s="88"/>
      <c r="AR1298" s="88"/>
      <c r="AS1298" s="88"/>
      <c r="AT1298" s="88"/>
      <c r="AU1298" s="88"/>
      <c r="AV1298" s="88"/>
      <c r="AW1298" s="88"/>
      <c r="AX1298" s="88"/>
      <c r="AY1298" s="88"/>
      <c r="AZ1298" s="88"/>
      <c r="BA1298" s="88"/>
      <c r="BB1298" s="88"/>
      <c r="BC1298" s="88"/>
      <c r="BD1298" s="88"/>
      <c r="BE1298" s="88"/>
      <c r="BF1298" s="88"/>
      <c r="BG1298" s="88"/>
    </row>
    <row r="1299" spans="1:59" ht="13.8" thickBot="1" x14ac:dyDescent="0.3">
      <c r="A1299" s="40">
        <v>962</v>
      </c>
      <c r="B1299" s="34" t="s">
        <v>2205</v>
      </c>
      <c r="C1299" s="9" t="s">
        <v>3296</v>
      </c>
      <c r="D1299" s="9" t="s">
        <v>2282</v>
      </c>
      <c r="E1299" s="34" t="s">
        <v>2212</v>
      </c>
      <c r="F1299" s="17" t="s">
        <v>2665</v>
      </c>
      <c r="G1299" s="34" t="s">
        <v>10</v>
      </c>
      <c r="H1299" s="34" t="s">
        <v>37</v>
      </c>
      <c r="I1299" s="34">
        <v>1</v>
      </c>
      <c r="J1299" s="34">
        <v>41</v>
      </c>
      <c r="K1299" s="34">
        <f t="shared" si="102"/>
        <v>246</v>
      </c>
      <c r="L1299" s="34">
        <f t="shared" si="103"/>
        <v>241</v>
      </c>
      <c r="M1299" s="79">
        <v>0.97967479674796742</v>
      </c>
      <c r="N1299" s="34">
        <v>0</v>
      </c>
      <c r="O1299" s="34">
        <v>41</v>
      </c>
      <c r="P1299" s="34"/>
      <c r="Q1299" s="34">
        <v>41</v>
      </c>
      <c r="R1299" s="34"/>
      <c r="S1299" s="34"/>
      <c r="T1299" s="34"/>
      <c r="U1299" s="112"/>
      <c r="V1299" s="132">
        <f t="shared" si="101"/>
        <v>0.97967479674796742</v>
      </c>
      <c r="W1299" s="126">
        <v>0.98780000000000001</v>
      </c>
      <c r="X1299" s="17">
        <v>1</v>
      </c>
      <c r="Y1299" s="34">
        <v>41</v>
      </c>
      <c r="Z1299" s="34">
        <v>41</v>
      </c>
      <c r="AA1299" s="34">
        <v>39</v>
      </c>
      <c r="AB1299" s="34">
        <v>40</v>
      </c>
      <c r="AC1299" s="34">
        <v>40</v>
      </c>
      <c r="AD1299" s="34">
        <v>40</v>
      </c>
      <c r="AE1299" s="34" t="s">
        <v>448</v>
      </c>
      <c r="AF1299" s="41">
        <v>39</v>
      </c>
      <c r="AG1299" s="56">
        <v>28.86</v>
      </c>
      <c r="AH1299" s="9">
        <v>-82.037099999999995</v>
      </c>
      <c r="AI1299" s="88"/>
      <c r="AJ1299" s="88"/>
      <c r="AK1299" s="88"/>
      <c r="AL1299" s="88"/>
      <c r="AM1299" s="88"/>
      <c r="AN1299" s="88"/>
      <c r="AO1299" s="88"/>
      <c r="AP1299" s="88"/>
      <c r="AQ1299" s="88"/>
      <c r="AR1299" s="88"/>
      <c r="AS1299" s="88"/>
      <c r="AT1299" s="88"/>
      <c r="AU1299" s="88"/>
      <c r="AV1299" s="88"/>
      <c r="AW1299" s="88"/>
      <c r="AX1299" s="88"/>
      <c r="AY1299" s="88"/>
      <c r="AZ1299" s="88"/>
      <c r="BA1299" s="88"/>
      <c r="BB1299" s="88"/>
      <c r="BC1299" s="88"/>
      <c r="BD1299" s="88"/>
      <c r="BE1299" s="88"/>
      <c r="BF1299" s="88"/>
      <c r="BG1299" s="88"/>
    </row>
    <row r="1300" spans="1:59" ht="13.8" thickTop="1" x14ac:dyDescent="0.25">
      <c r="A1300" s="103">
        <v>2464</v>
      </c>
      <c r="B1300" s="89" t="s">
        <v>2213</v>
      </c>
      <c r="C1300" s="9" t="s">
        <v>3297</v>
      </c>
      <c r="D1300" s="9" t="s">
        <v>2282</v>
      </c>
      <c r="E1300" s="89" t="s">
        <v>2214</v>
      </c>
      <c r="F1300" s="90" t="s">
        <v>3043</v>
      </c>
      <c r="G1300" s="89" t="s">
        <v>10</v>
      </c>
      <c r="H1300" s="89" t="s">
        <v>37</v>
      </c>
      <c r="I1300" s="89">
        <v>1</v>
      </c>
      <c r="J1300" s="89">
        <v>87</v>
      </c>
      <c r="K1300" s="89">
        <f t="shared" si="102"/>
        <v>522</v>
      </c>
      <c r="L1300" s="89">
        <f t="shared" si="103"/>
        <v>498</v>
      </c>
      <c r="M1300" s="91">
        <v>0.95402298850574707</v>
      </c>
      <c r="N1300" s="89">
        <v>0</v>
      </c>
      <c r="O1300" s="89">
        <v>87</v>
      </c>
      <c r="P1300" s="89"/>
      <c r="Q1300" s="89">
        <v>87</v>
      </c>
      <c r="R1300" s="89"/>
      <c r="S1300" s="89"/>
      <c r="T1300" s="89">
        <v>5</v>
      </c>
      <c r="U1300" s="119"/>
      <c r="V1300" s="133">
        <f t="shared" si="101"/>
        <v>0.95402298850574707</v>
      </c>
      <c r="W1300" s="127">
        <v>0.96360000000000001</v>
      </c>
      <c r="X1300" s="90">
        <v>0.94830000000000003</v>
      </c>
      <c r="Y1300" s="89">
        <v>85</v>
      </c>
      <c r="Z1300" s="89">
        <v>82</v>
      </c>
      <c r="AA1300" s="89">
        <v>81</v>
      </c>
      <c r="AB1300" s="89">
        <v>84</v>
      </c>
      <c r="AC1300" s="89">
        <v>83</v>
      </c>
      <c r="AD1300" s="89">
        <v>83</v>
      </c>
      <c r="AE1300" s="89" t="s">
        <v>448</v>
      </c>
      <c r="AF1300" s="104"/>
      <c r="AG1300" s="56">
        <v>30.286642000000001</v>
      </c>
      <c r="AH1300" s="9">
        <v>-82.965446</v>
      </c>
      <c r="AI1300" s="88"/>
      <c r="AJ1300" s="88"/>
      <c r="AK1300" s="88"/>
      <c r="AL1300" s="88"/>
      <c r="AM1300" s="88"/>
      <c r="AN1300" s="88"/>
      <c r="AO1300" s="88"/>
      <c r="AP1300" s="88"/>
      <c r="AQ1300" s="88"/>
      <c r="AR1300" s="88"/>
      <c r="AS1300" s="88"/>
      <c r="AT1300" s="88"/>
      <c r="AU1300" s="88"/>
      <c r="AV1300" s="88"/>
      <c r="AW1300" s="88"/>
      <c r="AX1300" s="88"/>
      <c r="AY1300" s="88"/>
      <c r="AZ1300" s="88"/>
      <c r="BA1300" s="88"/>
      <c r="BB1300" s="88"/>
      <c r="BC1300" s="88"/>
      <c r="BD1300" s="88"/>
      <c r="BE1300" s="88"/>
      <c r="BF1300" s="88"/>
      <c r="BG1300" s="88"/>
    </row>
    <row r="1301" spans="1:59" x14ac:dyDescent="0.25">
      <c r="A1301" s="25">
        <v>1483</v>
      </c>
      <c r="B1301" s="9" t="s">
        <v>2213</v>
      </c>
      <c r="C1301" s="9" t="s">
        <v>3297</v>
      </c>
      <c r="D1301" s="9" t="s">
        <v>2282</v>
      </c>
      <c r="E1301" s="9" t="s">
        <v>2215</v>
      </c>
      <c r="F1301" s="14" t="s">
        <v>2651</v>
      </c>
      <c r="G1301" s="9" t="s">
        <v>10</v>
      </c>
      <c r="H1301" s="9" t="s">
        <v>37</v>
      </c>
      <c r="I1301" s="9">
        <v>1</v>
      </c>
      <c r="J1301" s="9">
        <v>110</v>
      </c>
      <c r="K1301" s="9">
        <f t="shared" si="102"/>
        <v>660</v>
      </c>
      <c r="L1301" s="9">
        <f t="shared" si="103"/>
        <v>651</v>
      </c>
      <c r="M1301" s="48">
        <v>0.98636363636363633</v>
      </c>
      <c r="N1301" s="9">
        <v>0</v>
      </c>
      <c r="O1301" s="9">
        <v>110</v>
      </c>
      <c r="P1301" s="9"/>
      <c r="Q1301" s="9">
        <v>110</v>
      </c>
      <c r="R1301" s="9"/>
      <c r="S1301" s="9"/>
      <c r="T1301" s="9"/>
      <c r="U1301" s="55"/>
      <c r="V1301" s="131">
        <f t="shared" si="101"/>
        <v>0.98636363636363633</v>
      </c>
      <c r="W1301" s="125">
        <v>0.93479999999999996</v>
      </c>
      <c r="X1301" s="14">
        <v>0.94240000000000002</v>
      </c>
      <c r="Y1301" s="9">
        <v>108</v>
      </c>
      <c r="Z1301" s="9">
        <v>110</v>
      </c>
      <c r="AA1301" s="9">
        <v>107</v>
      </c>
      <c r="AB1301" s="9">
        <v>110</v>
      </c>
      <c r="AC1301" s="9">
        <v>108</v>
      </c>
      <c r="AD1301" s="9">
        <v>108</v>
      </c>
      <c r="AE1301" s="9" t="s">
        <v>123</v>
      </c>
      <c r="AF1301" s="26"/>
      <c r="AG1301" s="56">
        <v>30.296299999999999</v>
      </c>
      <c r="AH1301" s="9">
        <v>-82.997299999999996</v>
      </c>
      <c r="AI1301" s="88"/>
      <c r="AJ1301" s="88"/>
      <c r="AK1301" s="88"/>
      <c r="AL1301" s="88"/>
      <c r="AM1301" s="88"/>
      <c r="AN1301" s="88"/>
      <c r="AO1301" s="88"/>
      <c r="AP1301" s="88"/>
      <c r="AQ1301" s="88"/>
      <c r="AR1301" s="88"/>
      <c r="AS1301" s="88"/>
      <c r="AT1301" s="88"/>
      <c r="AU1301" s="88"/>
      <c r="AV1301" s="88"/>
      <c r="AW1301" s="88"/>
      <c r="AX1301" s="88"/>
      <c r="AY1301" s="88"/>
      <c r="AZ1301" s="88"/>
      <c r="BA1301" s="88"/>
      <c r="BB1301" s="88"/>
      <c r="BC1301" s="88"/>
      <c r="BD1301" s="88"/>
      <c r="BE1301" s="88"/>
      <c r="BF1301" s="88"/>
      <c r="BG1301" s="88"/>
    </row>
    <row r="1302" spans="1:59" ht="13.8" thickBot="1" x14ac:dyDescent="0.3">
      <c r="A1302" s="27">
        <v>2953</v>
      </c>
      <c r="B1302" s="19" t="s">
        <v>2213</v>
      </c>
      <c r="C1302" s="9" t="s">
        <v>3298</v>
      </c>
      <c r="D1302" s="9" t="s">
        <v>2283</v>
      </c>
      <c r="E1302" s="19" t="s">
        <v>2216</v>
      </c>
      <c r="F1302" s="15" t="s">
        <v>2654</v>
      </c>
      <c r="G1302" s="19" t="s">
        <v>10</v>
      </c>
      <c r="H1302" s="19" t="s">
        <v>42</v>
      </c>
      <c r="I1302" s="19">
        <v>1</v>
      </c>
      <c r="J1302" s="19">
        <v>36</v>
      </c>
      <c r="K1302" s="19">
        <f t="shared" si="102"/>
        <v>0</v>
      </c>
      <c r="L1302" s="19">
        <f t="shared" si="103"/>
        <v>0</v>
      </c>
      <c r="M1302" s="92">
        <v>0</v>
      </c>
      <c r="N1302" s="19"/>
      <c r="O1302" s="19">
        <v>36</v>
      </c>
      <c r="P1302" s="19"/>
      <c r="Q1302" s="19">
        <v>36</v>
      </c>
      <c r="R1302" s="19"/>
      <c r="S1302" s="19"/>
      <c r="T1302" s="19">
        <v>2</v>
      </c>
      <c r="U1302" s="120"/>
      <c r="V1302" s="134"/>
      <c r="W1302" s="128"/>
      <c r="X1302" s="15"/>
      <c r="Y1302" s="19"/>
      <c r="Z1302" s="19"/>
      <c r="AA1302" s="19"/>
      <c r="AB1302" s="19"/>
      <c r="AC1302" s="19"/>
      <c r="AD1302" s="19"/>
      <c r="AE1302" s="19"/>
      <c r="AF1302" s="28"/>
      <c r="AG1302" s="56">
        <v>30.279875000000001</v>
      </c>
      <c r="AH1302" s="9">
        <v>-83.000228000000007</v>
      </c>
      <c r="AI1302" s="88"/>
      <c r="AJ1302" s="88"/>
      <c r="AK1302" s="88"/>
      <c r="AL1302" s="88"/>
      <c r="AM1302" s="88"/>
      <c r="AN1302" s="88"/>
      <c r="AO1302" s="88"/>
      <c r="AP1302" s="88"/>
      <c r="AQ1302" s="88"/>
      <c r="AR1302" s="88"/>
      <c r="AS1302" s="88"/>
      <c r="AT1302" s="88"/>
      <c r="AU1302" s="88"/>
      <c r="AV1302" s="88"/>
      <c r="AW1302" s="88"/>
      <c r="AX1302" s="88"/>
      <c r="AY1302" s="88"/>
      <c r="AZ1302" s="88"/>
      <c r="BA1302" s="88"/>
      <c r="BB1302" s="88"/>
      <c r="BC1302" s="88"/>
      <c r="BD1302" s="88"/>
      <c r="BE1302" s="88"/>
      <c r="BF1302" s="88"/>
      <c r="BG1302" s="88"/>
    </row>
    <row r="1303" spans="1:59" ht="13.8" thickTop="1" x14ac:dyDescent="0.25">
      <c r="A1303" s="29">
        <v>811</v>
      </c>
      <c r="B1303" s="12" t="s">
        <v>1784</v>
      </c>
      <c r="C1303" s="9" t="s">
        <v>3299</v>
      </c>
      <c r="D1303" s="9" t="s">
        <v>2282</v>
      </c>
      <c r="E1303" s="12" t="s">
        <v>2218</v>
      </c>
      <c r="F1303" s="13" t="s">
        <v>2656</v>
      </c>
      <c r="G1303" s="12" t="s">
        <v>10</v>
      </c>
      <c r="H1303" s="12" t="s">
        <v>37</v>
      </c>
      <c r="I1303" s="12">
        <v>1</v>
      </c>
      <c r="J1303" s="12">
        <v>37</v>
      </c>
      <c r="K1303" s="12">
        <f t="shared" si="102"/>
        <v>222</v>
      </c>
      <c r="L1303" s="12">
        <f t="shared" si="103"/>
        <v>214</v>
      </c>
      <c r="M1303" s="60">
        <v>0.963963963963964</v>
      </c>
      <c r="N1303" s="12">
        <v>0</v>
      </c>
      <c r="O1303" s="12">
        <v>37</v>
      </c>
      <c r="P1303" s="12"/>
      <c r="Q1303" s="12">
        <v>37</v>
      </c>
      <c r="R1303" s="12"/>
      <c r="S1303" s="12"/>
      <c r="T1303" s="12"/>
      <c r="U1303" s="121"/>
      <c r="V1303" s="8">
        <f>(Y1303+Z1303+AA1303+AB1303+AC1303+AD1303)/(J1303*COUNTA(Y1303,Z1303,AA1303,AB1303,AC1303,AD1303))</f>
        <v>0.963963963963964</v>
      </c>
      <c r="W1303" s="10">
        <v>0.98650000000000004</v>
      </c>
      <c r="X1303" s="13">
        <v>0.98199999999999998</v>
      </c>
      <c r="Y1303" s="12">
        <v>36</v>
      </c>
      <c r="Z1303" s="12">
        <v>36</v>
      </c>
      <c r="AA1303" s="12">
        <v>35</v>
      </c>
      <c r="AB1303" s="12">
        <v>35</v>
      </c>
      <c r="AC1303" s="12">
        <v>36</v>
      </c>
      <c r="AD1303" s="12">
        <v>36</v>
      </c>
      <c r="AE1303" s="12" t="s">
        <v>448</v>
      </c>
      <c r="AF1303" s="30">
        <v>32</v>
      </c>
      <c r="AG1303" s="56">
        <v>30.090599999999998</v>
      </c>
      <c r="AH1303" s="9">
        <v>-83.583299999999994</v>
      </c>
      <c r="AI1303" s="88"/>
      <c r="AJ1303" s="88"/>
      <c r="AK1303" s="88"/>
      <c r="AL1303" s="88"/>
      <c r="AM1303" s="88"/>
      <c r="AN1303" s="88"/>
      <c r="AO1303" s="88"/>
      <c r="AP1303" s="88"/>
      <c r="AQ1303" s="88"/>
      <c r="AR1303" s="88"/>
      <c r="AS1303" s="88"/>
      <c r="AT1303" s="88"/>
      <c r="AU1303" s="88"/>
      <c r="AV1303" s="88"/>
      <c r="AW1303" s="88"/>
      <c r="AX1303" s="88"/>
      <c r="AY1303" s="88"/>
      <c r="AZ1303" s="88"/>
      <c r="BA1303" s="88"/>
      <c r="BB1303" s="88"/>
      <c r="BC1303" s="88"/>
      <c r="BD1303" s="88"/>
      <c r="BE1303" s="88"/>
      <c r="BF1303" s="88"/>
      <c r="BG1303" s="88"/>
    </row>
    <row r="1304" spans="1:59" ht="13.8" thickBot="1" x14ac:dyDescent="0.3">
      <c r="A1304" s="40">
        <v>2909</v>
      </c>
      <c r="B1304" s="34" t="s">
        <v>1784</v>
      </c>
      <c r="C1304" s="9" t="s">
        <v>3300</v>
      </c>
      <c r="D1304" s="9" t="s">
        <v>2283</v>
      </c>
      <c r="E1304" s="34" t="s">
        <v>2217</v>
      </c>
      <c r="F1304" s="17" t="s">
        <v>2749</v>
      </c>
      <c r="G1304" s="34" t="s">
        <v>10</v>
      </c>
      <c r="H1304" s="34" t="s">
        <v>42</v>
      </c>
      <c r="I1304" s="34">
        <v>1</v>
      </c>
      <c r="J1304" s="34">
        <v>100</v>
      </c>
      <c r="K1304" s="34">
        <f t="shared" si="102"/>
        <v>0</v>
      </c>
      <c r="L1304" s="34">
        <f t="shared" si="103"/>
        <v>0</v>
      </c>
      <c r="M1304" s="85">
        <v>0</v>
      </c>
      <c r="N1304" s="34"/>
      <c r="O1304" s="34">
        <v>100</v>
      </c>
      <c r="P1304" s="34"/>
      <c r="Q1304" s="34">
        <v>100</v>
      </c>
      <c r="R1304" s="34"/>
      <c r="S1304" s="34"/>
      <c r="T1304" s="34">
        <v>5</v>
      </c>
      <c r="U1304" s="112"/>
      <c r="V1304" s="132"/>
      <c r="W1304" s="126"/>
      <c r="X1304" s="17"/>
      <c r="Y1304" s="34"/>
      <c r="Z1304" s="34"/>
      <c r="AA1304" s="34"/>
      <c r="AB1304" s="34"/>
      <c r="AC1304" s="34"/>
      <c r="AD1304" s="34"/>
      <c r="AE1304" s="34"/>
      <c r="AF1304" s="41"/>
      <c r="AG1304" s="56">
        <v>30.103306</v>
      </c>
      <c r="AH1304" s="9">
        <v>-83.594499999999996</v>
      </c>
      <c r="AI1304" s="88"/>
      <c r="AJ1304" s="88"/>
      <c r="AK1304" s="88"/>
      <c r="AL1304" s="88"/>
      <c r="AM1304" s="88"/>
      <c r="AN1304" s="88"/>
      <c r="AO1304" s="88"/>
      <c r="AP1304" s="88"/>
      <c r="AQ1304" s="88"/>
      <c r="AR1304" s="88"/>
      <c r="AS1304" s="88"/>
      <c r="AT1304" s="88"/>
      <c r="AU1304" s="88"/>
      <c r="AV1304" s="88"/>
      <c r="AW1304" s="88"/>
      <c r="AX1304" s="88"/>
      <c r="AY1304" s="88"/>
      <c r="AZ1304" s="88"/>
      <c r="BA1304" s="88"/>
      <c r="BB1304" s="88"/>
      <c r="BC1304" s="88"/>
      <c r="BD1304" s="88"/>
      <c r="BE1304" s="88"/>
      <c r="BF1304" s="88"/>
      <c r="BG1304" s="88"/>
    </row>
    <row r="1305" spans="1:59" ht="13.8" thickTop="1" x14ac:dyDescent="0.25">
      <c r="A1305" s="103">
        <v>2380</v>
      </c>
      <c r="B1305" s="89" t="s">
        <v>2219</v>
      </c>
      <c r="C1305" s="9" t="s">
        <v>3301</v>
      </c>
      <c r="D1305" s="9" t="s">
        <v>2280</v>
      </c>
      <c r="E1305" s="89" t="s">
        <v>2244</v>
      </c>
      <c r="F1305" s="90" t="s">
        <v>3045</v>
      </c>
      <c r="G1305" s="89" t="s">
        <v>9</v>
      </c>
      <c r="H1305" s="89" t="s">
        <v>37</v>
      </c>
      <c r="I1305" s="89">
        <v>1</v>
      </c>
      <c r="J1305" s="89">
        <v>96</v>
      </c>
      <c r="K1305" s="89">
        <f t="shared" si="102"/>
        <v>576</v>
      </c>
      <c r="L1305" s="89">
        <f t="shared" si="103"/>
        <v>574</v>
      </c>
      <c r="M1305" s="91">
        <v>0.99652777777777779</v>
      </c>
      <c r="N1305" s="89">
        <v>0</v>
      </c>
      <c r="O1305" s="89">
        <v>96</v>
      </c>
      <c r="P1305" s="89">
        <v>77</v>
      </c>
      <c r="Q1305" s="89">
        <v>19</v>
      </c>
      <c r="R1305" s="89"/>
      <c r="S1305" s="89"/>
      <c r="T1305" s="89"/>
      <c r="U1305" s="119"/>
      <c r="V1305" s="133">
        <f>(Y1305+Z1305+AA1305+AB1305+AC1305+AD1305)/(J1305*COUNTA(Y1305,Z1305,AA1305,AB1305,AC1305,AD1305))</f>
        <v>0.99652777777777779</v>
      </c>
      <c r="W1305" s="127">
        <v>0.99480000000000002</v>
      </c>
      <c r="X1305" s="90">
        <v>0.99129999999999996</v>
      </c>
      <c r="Y1305" s="89">
        <v>96</v>
      </c>
      <c r="Z1305" s="89">
        <v>96</v>
      </c>
      <c r="AA1305" s="89">
        <v>96</v>
      </c>
      <c r="AB1305" s="89">
        <v>96</v>
      </c>
      <c r="AC1305" s="89">
        <v>95</v>
      </c>
      <c r="AD1305" s="89">
        <v>95</v>
      </c>
      <c r="AE1305" s="89" t="s">
        <v>931</v>
      </c>
      <c r="AF1305" s="104"/>
      <c r="AG1305" s="56">
        <v>29.280611</v>
      </c>
      <c r="AH1305" s="9">
        <v>-81.078749999999999</v>
      </c>
      <c r="AI1305" s="88"/>
      <c r="AJ1305" s="88"/>
      <c r="AK1305" s="88"/>
      <c r="AL1305" s="88"/>
      <c r="AM1305" s="88"/>
      <c r="AN1305" s="88"/>
      <c r="AO1305" s="88"/>
      <c r="AP1305" s="88"/>
      <c r="AQ1305" s="88"/>
      <c r="AR1305" s="88"/>
      <c r="AS1305" s="88"/>
      <c r="AT1305" s="88"/>
      <c r="AU1305" s="88"/>
      <c r="AV1305" s="88"/>
      <c r="AW1305" s="88"/>
      <c r="AX1305" s="88"/>
      <c r="AY1305" s="88"/>
      <c r="AZ1305" s="88"/>
      <c r="BA1305" s="88"/>
      <c r="BB1305" s="88"/>
      <c r="BC1305" s="88"/>
      <c r="BD1305" s="88"/>
      <c r="BE1305" s="88"/>
      <c r="BF1305" s="88"/>
      <c r="BG1305" s="88"/>
    </row>
    <row r="1306" spans="1:59" x14ac:dyDescent="0.25">
      <c r="A1306" s="25">
        <v>2616</v>
      </c>
      <c r="B1306" s="9" t="s">
        <v>2219</v>
      </c>
      <c r="C1306" s="9" t="s">
        <v>3305</v>
      </c>
      <c r="D1306" s="9" t="s">
        <v>2641</v>
      </c>
      <c r="E1306" s="9" t="s">
        <v>2240</v>
      </c>
      <c r="F1306" s="14" t="s">
        <v>2644</v>
      </c>
      <c r="G1306" s="9" t="s">
        <v>9</v>
      </c>
      <c r="H1306" s="9" t="s">
        <v>184</v>
      </c>
      <c r="I1306" s="9">
        <v>1</v>
      </c>
      <c r="J1306" s="9">
        <v>81</v>
      </c>
      <c r="K1306" s="9">
        <f t="shared" si="102"/>
        <v>81</v>
      </c>
      <c r="L1306" s="9">
        <f t="shared" si="103"/>
        <v>81</v>
      </c>
      <c r="M1306" s="48">
        <v>1</v>
      </c>
      <c r="N1306" s="9">
        <v>0</v>
      </c>
      <c r="O1306" s="9">
        <v>81</v>
      </c>
      <c r="P1306" s="9">
        <v>65</v>
      </c>
      <c r="Q1306" s="9">
        <v>16</v>
      </c>
      <c r="R1306" s="9"/>
      <c r="S1306" s="9"/>
      <c r="T1306" s="9">
        <v>12</v>
      </c>
      <c r="U1306" s="55"/>
      <c r="V1306" s="131">
        <f>(Y1306+Z1306+AA1306+AB1306+AC1306+AD1306)/(J1306*COUNTA(Y1306,Z1306,AA1306,AB1306,AC1306,AD1306))</f>
        <v>1</v>
      </c>
      <c r="W1306" s="125">
        <v>0.40739999999999998</v>
      </c>
      <c r="X1306" s="14"/>
      <c r="Y1306" s="9">
        <v>81</v>
      </c>
      <c r="Z1306" s="9"/>
      <c r="AA1306" s="9"/>
      <c r="AB1306" s="9"/>
      <c r="AC1306" s="9"/>
      <c r="AD1306" s="9"/>
      <c r="AE1306" s="9" t="s">
        <v>2241</v>
      </c>
      <c r="AF1306" s="26"/>
      <c r="AG1306" s="56">
        <v>29.024653000000001</v>
      </c>
      <c r="AH1306" s="9">
        <v>-81.295073000000002</v>
      </c>
      <c r="AI1306" s="88"/>
      <c r="AJ1306" s="88"/>
      <c r="AK1306" s="88"/>
      <c r="AL1306" s="88"/>
      <c r="AM1306" s="88"/>
      <c r="AN1306" s="88"/>
      <c r="AO1306" s="88"/>
      <c r="AP1306" s="88"/>
      <c r="AQ1306" s="88"/>
      <c r="AR1306" s="88"/>
      <c r="AS1306" s="88"/>
      <c r="AT1306" s="88"/>
      <c r="AU1306" s="88"/>
      <c r="AV1306" s="88"/>
      <c r="AW1306" s="88"/>
      <c r="AX1306" s="88"/>
      <c r="AY1306" s="88"/>
      <c r="AZ1306" s="88"/>
      <c r="BA1306" s="88"/>
      <c r="BB1306" s="88"/>
      <c r="BC1306" s="88"/>
      <c r="BD1306" s="88"/>
      <c r="BE1306" s="88"/>
      <c r="BF1306" s="88"/>
      <c r="BG1306" s="88"/>
    </row>
    <row r="1307" spans="1:59" x14ac:dyDescent="0.25">
      <c r="A1307" s="25">
        <v>920</v>
      </c>
      <c r="B1307" s="9" t="s">
        <v>2219</v>
      </c>
      <c r="C1307" s="9" t="s">
        <v>3305</v>
      </c>
      <c r="D1307" s="9" t="s">
        <v>2641</v>
      </c>
      <c r="E1307" s="9" t="s">
        <v>2262</v>
      </c>
      <c r="F1307" s="14" t="s">
        <v>2701</v>
      </c>
      <c r="G1307" s="9" t="s">
        <v>9</v>
      </c>
      <c r="H1307" s="9" t="s">
        <v>184</v>
      </c>
      <c r="I1307" s="9">
        <v>1</v>
      </c>
      <c r="J1307" s="9">
        <v>40</v>
      </c>
      <c r="K1307" s="9">
        <f t="shared" si="102"/>
        <v>80</v>
      </c>
      <c r="L1307" s="9">
        <f t="shared" si="103"/>
        <v>70</v>
      </c>
      <c r="M1307" s="48">
        <v>0.875</v>
      </c>
      <c r="N1307" s="9"/>
      <c r="O1307" s="9">
        <v>40</v>
      </c>
      <c r="P1307" s="9">
        <v>32</v>
      </c>
      <c r="Q1307" s="9">
        <v>8</v>
      </c>
      <c r="R1307" s="9"/>
      <c r="S1307" s="9"/>
      <c r="T1307" s="9"/>
      <c r="U1307" s="55"/>
      <c r="V1307" s="131">
        <f>(Y1307+Z1307+AA1307+AB1307+AC1307+AD1307)/(J1307*COUNTA(Y1307,Z1307,AA1307,AB1307,AC1307,AD1307))</f>
        <v>0.875</v>
      </c>
      <c r="W1307" s="125"/>
      <c r="X1307" s="14"/>
      <c r="Y1307" s="9">
        <v>35</v>
      </c>
      <c r="Z1307" s="9">
        <v>35</v>
      </c>
      <c r="AA1307" s="9"/>
      <c r="AB1307" s="9"/>
      <c r="AC1307" s="9"/>
      <c r="AD1307" s="9"/>
      <c r="AE1307" s="9" t="s">
        <v>448</v>
      </c>
      <c r="AF1307" s="26"/>
      <c r="AG1307" s="56">
        <v>0</v>
      </c>
      <c r="AH1307" s="9">
        <v>0</v>
      </c>
      <c r="AI1307" s="88"/>
      <c r="AJ1307" s="88"/>
      <c r="AK1307" s="88"/>
      <c r="AL1307" s="88"/>
      <c r="AM1307" s="88"/>
      <c r="AN1307" s="88"/>
      <c r="AO1307" s="88"/>
      <c r="AP1307" s="88"/>
      <c r="AQ1307" s="88"/>
      <c r="AR1307" s="88"/>
      <c r="AS1307" s="88"/>
      <c r="AT1307" s="88"/>
      <c r="AU1307" s="88"/>
      <c r="AV1307" s="88"/>
      <c r="AW1307" s="88"/>
      <c r="AX1307" s="88"/>
      <c r="AY1307" s="88"/>
      <c r="AZ1307" s="88"/>
      <c r="BA1307" s="88"/>
      <c r="BB1307" s="88"/>
      <c r="BC1307" s="88"/>
      <c r="BD1307" s="88"/>
      <c r="BE1307" s="88"/>
      <c r="BF1307" s="88"/>
      <c r="BG1307" s="88"/>
    </row>
    <row r="1308" spans="1:59" x14ac:dyDescent="0.25">
      <c r="A1308" s="25">
        <v>2955</v>
      </c>
      <c r="B1308" s="9" t="s">
        <v>2219</v>
      </c>
      <c r="C1308" s="9" t="s">
        <v>3307</v>
      </c>
      <c r="D1308" s="9" t="s">
        <v>2281</v>
      </c>
      <c r="E1308" s="9" t="s">
        <v>2221</v>
      </c>
      <c r="F1308" s="14" t="s">
        <v>2654</v>
      </c>
      <c r="G1308" s="9" t="s">
        <v>9</v>
      </c>
      <c r="H1308" s="9" t="s">
        <v>42</v>
      </c>
      <c r="I1308" s="9">
        <v>1</v>
      </c>
      <c r="J1308" s="9">
        <v>100</v>
      </c>
      <c r="K1308" s="9">
        <f t="shared" si="102"/>
        <v>0</v>
      </c>
      <c r="L1308" s="9">
        <f t="shared" si="103"/>
        <v>0</v>
      </c>
      <c r="M1308" s="42">
        <v>0</v>
      </c>
      <c r="N1308" s="9"/>
      <c r="O1308" s="9">
        <v>100</v>
      </c>
      <c r="P1308" s="9">
        <v>80</v>
      </c>
      <c r="Q1308" s="9">
        <v>20</v>
      </c>
      <c r="R1308" s="9"/>
      <c r="S1308" s="9"/>
      <c r="T1308" s="9">
        <v>5</v>
      </c>
      <c r="U1308" s="55"/>
      <c r="V1308" s="131"/>
      <c r="W1308" s="125"/>
      <c r="X1308" s="14"/>
      <c r="Y1308" s="9"/>
      <c r="Z1308" s="9"/>
      <c r="AA1308" s="9"/>
      <c r="AB1308" s="9"/>
      <c r="AC1308" s="9"/>
      <c r="AD1308" s="9"/>
      <c r="AE1308" s="9"/>
      <c r="AF1308" s="26"/>
      <c r="AG1308" s="56">
        <v>29.053325000000001</v>
      </c>
      <c r="AH1308" s="9">
        <v>-81.307731000000004</v>
      </c>
      <c r="AI1308" s="88"/>
      <c r="AJ1308" s="88"/>
      <c r="AK1308" s="88"/>
      <c r="AL1308" s="88"/>
      <c r="AM1308" s="88"/>
      <c r="AN1308" s="88"/>
      <c r="AO1308" s="88"/>
      <c r="AP1308" s="88"/>
      <c r="AQ1308" s="88"/>
      <c r="AR1308" s="88"/>
      <c r="AS1308" s="88"/>
      <c r="AT1308" s="88"/>
      <c r="AU1308" s="88"/>
      <c r="AV1308" s="88"/>
      <c r="AW1308" s="88"/>
      <c r="AX1308" s="88"/>
      <c r="AY1308" s="88"/>
      <c r="AZ1308" s="88"/>
      <c r="BA1308" s="88"/>
      <c r="BB1308" s="88"/>
      <c r="BC1308" s="88"/>
      <c r="BD1308" s="88"/>
      <c r="BE1308" s="88"/>
      <c r="BF1308" s="88"/>
      <c r="BG1308" s="88"/>
    </row>
    <row r="1309" spans="1:59" x14ac:dyDescent="0.25">
      <c r="A1309" s="25">
        <v>2796</v>
      </c>
      <c r="B1309" s="9" t="s">
        <v>2219</v>
      </c>
      <c r="C1309" s="9" t="s">
        <v>3307</v>
      </c>
      <c r="D1309" s="9" t="s">
        <v>2281</v>
      </c>
      <c r="E1309" s="9" t="s">
        <v>2250</v>
      </c>
      <c r="F1309" s="14" t="s">
        <v>2646</v>
      </c>
      <c r="G1309" s="9" t="s">
        <v>9</v>
      </c>
      <c r="H1309" s="9" t="s">
        <v>42</v>
      </c>
      <c r="I1309" s="9">
        <v>1</v>
      </c>
      <c r="J1309" s="9">
        <v>96</v>
      </c>
      <c r="K1309" s="9">
        <f t="shared" si="102"/>
        <v>0</v>
      </c>
      <c r="L1309" s="9">
        <f t="shared" si="103"/>
        <v>0</v>
      </c>
      <c r="M1309" s="42">
        <v>0</v>
      </c>
      <c r="N1309" s="9">
        <v>0</v>
      </c>
      <c r="O1309" s="9">
        <v>96</v>
      </c>
      <c r="P1309" s="9">
        <v>77</v>
      </c>
      <c r="Q1309" s="9">
        <v>19</v>
      </c>
      <c r="R1309" s="9"/>
      <c r="S1309" s="9"/>
      <c r="T1309" s="9">
        <v>10</v>
      </c>
      <c r="U1309" s="55"/>
      <c r="V1309" s="131"/>
      <c r="W1309" s="125"/>
      <c r="X1309" s="14"/>
      <c r="Y1309" s="9"/>
      <c r="Z1309" s="9"/>
      <c r="AA1309" s="9"/>
      <c r="AB1309" s="9"/>
      <c r="AC1309" s="9"/>
      <c r="AD1309" s="9"/>
      <c r="AE1309" s="9"/>
      <c r="AF1309" s="26"/>
      <c r="AG1309" s="56">
        <v>28.917808000000001</v>
      </c>
      <c r="AH1309" s="9">
        <v>-81.294968999999995</v>
      </c>
      <c r="AI1309" s="88"/>
      <c r="AJ1309" s="88"/>
      <c r="AK1309" s="88"/>
      <c r="AL1309" s="88"/>
      <c r="AM1309" s="88"/>
      <c r="AN1309" s="88"/>
      <c r="AO1309" s="88"/>
      <c r="AP1309" s="88"/>
      <c r="AQ1309" s="88"/>
      <c r="AR1309" s="88"/>
      <c r="AS1309" s="88"/>
      <c r="AT1309" s="88"/>
      <c r="AU1309" s="88"/>
      <c r="AV1309" s="88"/>
      <c r="AW1309" s="88"/>
      <c r="AX1309" s="88"/>
      <c r="AY1309" s="88"/>
      <c r="AZ1309" s="88"/>
      <c r="BA1309" s="88"/>
      <c r="BB1309" s="88"/>
      <c r="BC1309" s="88"/>
      <c r="BD1309" s="88"/>
      <c r="BE1309" s="88"/>
      <c r="BF1309" s="88"/>
      <c r="BG1309" s="88"/>
    </row>
    <row r="1310" spans="1:59" x14ac:dyDescent="0.25">
      <c r="A1310" s="25">
        <v>50</v>
      </c>
      <c r="B1310" s="9" t="s">
        <v>2219</v>
      </c>
      <c r="C1310" s="9" t="s">
        <v>3302</v>
      </c>
      <c r="D1310" s="9" t="s">
        <v>2282</v>
      </c>
      <c r="E1310" s="9" t="s">
        <v>2220</v>
      </c>
      <c r="F1310" s="14" t="s">
        <v>2876</v>
      </c>
      <c r="G1310" s="9" t="s">
        <v>10</v>
      </c>
      <c r="H1310" s="9" t="s">
        <v>37</v>
      </c>
      <c r="I1310" s="9">
        <v>1</v>
      </c>
      <c r="J1310" s="9">
        <v>268</v>
      </c>
      <c r="K1310" s="9">
        <f t="shared" si="102"/>
        <v>1608</v>
      </c>
      <c r="L1310" s="9">
        <f t="shared" si="103"/>
        <v>1560</v>
      </c>
      <c r="M1310" s="48">
        <v>0.97014925373134331</v>
      </c>
      <c r="N1310" s="9">
        <v>0</v>
      </c>
      <c r="O1310" s="9">
        <v>268</v>
      </c>
      <c r="P1310" s="9"/>
      <c r="Q1310" s="9">
        <v>268</v>
      </c>
      <c r="R1310" s="9"/>
      <c r="S1310" s="9"/>
      <c r="T1310" s="9"/>
      <c r="U1310" s="55"/>
      <c r="V1310" s="131">
        <f t="shared" ref="V1310:V1337" si="104">(Y1310+Z1310+AA1310+AB1310+AC1310+AD1310)/(J1310*COUNTA(Y1310,Z1310,AA1310,AB1310,AC1310,AD1310))</f>
        <v>0.97014925373134331</v>
      </c>
      <c r="W1310" s="125">
        <v>0.95150000000000001</v>
      </c>
      <c r="X1310" s="14">
        <v>0.95150000000000001</v>
      </c>
      <c r="Y1310" s="9">
        <v>263</v>
      </c>
      <c r="Z1310" s="9">
        <v>260</v>
      </c>
      <c r="AA1310" s="9">
        <v>261</v>
      </c>
      <c r="AB1310" s="9">
        <v>260</v>
      </c>
      <c r="AC1310" s="9">
        <v>257</v>
      </c>
      <c r="AD1310" s="9">
        <v>259</v>
      </c>
      <c r="AE1310" s="9" t="s">
        <v>427</v>
      </c>
      <c r="AF1310" s="26"/>
      <c r="AG1310" s="56">
        <v>29.071200000000001</v>
      </c>
      <c r="AH1310" s="9">
        <v>-81.020600000000002</v>
      </c>
      <c r="AI1310" s="88"/>
      <c r="AJ1310" s="88"/>
      <c r="AK1310" s="88"/>
      <c r="AL1310" s="88"/>
      <c r="AM1310" s="88"/>
      <c r="AN1310" s="88"/>
      <c r="AO1310" s="88"/>
      <c r="AP1310" s="88"/>
      <c r="AQ1310" s="88"/>
      <c r="AR1310" s="88"/>
      <c r="AS1310" s="88"/>
      <c r="AT1310" s="88"/>
      <c r="AU1310" s="88"/>
      <c r="AV1310" s="88"/>
      <c r="AW1310" s="88"/>
      <c r="AX1310" s="88"/>
      <c r="AY1310" s="88"/>
      <c r="AZ1310" s="88"/>
      <c r="BA1310" s="88"/>
      <c r="BB1310" s="88"/>
      <c r="BC1310" s="88"/>
      <c r="BD1310" s="88"/>
      <c r="BE1310" s="88"/>
      <c r="BF1310" s="88"/>
      <c r="BG1310" s="88"/>
    </row>
    <row r="1311" spans="1:59" x14ac:dyDescent="0.25">
      <c r="A1311" s="25">
        <v>94</v>
      </c>
      <c r="B1311" s="9" t="s">
        <v>2219</v>
      </c>
      <c r="C1311" s="9" t="s">
        <v>3302</v>
      </c>
      <c r="D1311" s="9" t="s">
        <v>2282</v>
      </c>
      <c r="E1311" s="9" t="s">
        <v>2222</v>
      </c>
      <c r="F1311" s="14" t="s">
        <v>2663</v>
      </c>
      <c r="G1311" s="9" t="s">
        <v>10</v>
      </c>
      <c r="H1311" s="9" t="s">
        <v>37</v>
      </c>
      <c r="I1311" s="9">
        <v>1</v>
      </c>
      <c r="J1311" s="9">
        <v>40</v>
      </c>
      <c r="K1311" s="9">
        <f t="shared" si="102"/>
        <v>240</v>
      </c>
      <c r="L1311" s="9">
        <f t="shared" si="103"/>
        <v>236</v>
      </c>
      <c r="M1311" s="48">
        <v>0.98333333333333328</v>
      </c>
      <c r="N1311" s="9">
        <v>0</v>
      </c>
      <c r="O1311" s="9">
        <v>40</v>
      </c>
      <c r="P1311" s="9"/>
      <c r="Q1311" s="9">
        <v>40</v>
      </c>
      <c r="R1311" s="9"/>
      <c r="S1311" s="9"/>
      <c r="T1311" s="9"/>
      <c r="U1311" s="55"/>
      <c r="V1311" s="131">
        <f t="shared" si="104"/>
        <v>0.98333333333333328</v>
      </c>
      <c r="W1311" s="125">
        <v>0.99170000000000003</v>
      </c>
      <c r="X1311" s="14">
        <v>0.93330000000000002</v>
      </c>
      <c r="Y1311" s="9">
        <v>39</v>
      </c>
      <c r="Z1311" s="9">
        <v>40</v>
      </c>
      <c r="AA1311" s="9">
        <v>39</v>
      </c>
      <c r="AB1311" s="9">
        <v>40</v>
      </c>
      <c r="AC1311" s="9">
        <v>39</v>
      </c>
      <c r="AD1311" s="9">
        <v>39</v>
      </c>
      <c r="AE1311" s="9" t="s">
        <v>465</v>
      </c>
      <c r="AF1311" s="26"/>
      <c r="AG1311" s="56">
        <v>28.931799999999999</v>
      </c>
      <c r="AH1311" s="9">
        <v>-81.2958</v>
      </c>
      <c r="AI1311" s="88"/>
      <c r="AJ1311" s="88"/>
      <c r="AK1311" s="88"/>
      <c r="AL1311" s="88"/>
      <c r="AM1311" s="88"/>
      <c r="AN1311" s="88"/>
      <c r="AO1311" s="88"/>
      <c r="AP1311" s="88"/>
      <c r="AQ1311" s="88"/>
      <c r="AR1311" s="88"/>
      <c r="AS1311" s="88"/>
      <c r="AT1311" s="88"/>
      <c r="AU1311" s="88"/>
      <c r="AV1311" s="88"/>
      <c r="AW1311" s="88"/>
      <c r="AX1311" s="88"/>
      <c r="AY1311" s="88"/>
      <c r="AZ1311" s="88"/>
      <c r="BA1311" s="88"/>
      <c r="BB1311" s="88"/>
      <c r="BC1311" s="88"/>
      <c r="BD1311" s="88"/>
      <c r="BE1311" s="88"/>
      <c r="BF1311" s="88"/>
      <c r="BG1311" s="88"/>
    </row>
    <row r="1312" spans="1:59" x14ac:dyDescent="0.25">
      <c r="A1312" s="25">
        <v>2258</v>
      </c>
      <c r="B1312" s="9" t="s">
        <v>2219</v>
      </c>
      <c r="C1312" s="9" t="s">
        <v>3302</v>
      </c>
      <c r="D1312" s="9" t="s">
        <v>2282</v>
      </c>
      <c r="E1312" s="9" t="s">
        <v>2224</v>
      </c>
      <c r="F1312" s="14" t="s">
        <v>2865</v>
      </c>
      <c r="G1312" s="9" t="s">
        <v>10</v>
      </c>
      <c r="H1312" s="9" t="s">
        <v>37</v>
      </c>
      <c r="I1312" s="9">
        <v>1</v>
      </c>
      <c r="J1312" s="9">
        <v>47</v>
      </c>
      <c r="K1312" s="9">
        <f t="shared" si="102"/>
        <v>282</v>
      </c>
      <c r="L1312" s="9">
        <f t="shared" si="103"/>
        <v>276</v>
      </c>
      <c r="M1312" s="48">
        <v>0.97872340425531912</v>
      </c>
      <c r="N1312" s="9">
        <v>0</v>
      </c>
      <c r="O1312" s="9">
        <v>47</v>
      </c>
      <c r="P1312" s="9"/>
      <c r="Q1312" s="9">
        <v>47</v>
      </c>
      <c r="R1312" s="9"/>
      <c r="S1312" s="9"/>
      <c r="T1312" s="9"/>
      <c r="U1312" s="55"/>
      <c r="V1312" s="131">
        <f t="shared" si="104"/>
        <v>0.97872340425531912</v>
      </c>
      <c r="W1312" s="125">
        <v>0.99650000000000005</v>
      </c>
      <c r="X1312" s="14">
        <v>0.98229999999999995</v>
      </c>
      <c r="Y1312" s="9">
        <v>47</v>
      </c>
      <c r="Z1312" s="9">
        <v>44</v>
      </c>
      <c r="AA1312" s="9">
        <v>46</v>
      </c>
      <c r="AB1312" s="9">
        <v>47</v>
      </c>
      <c r="AC1312" s="9">
        <v>46</v>
      </c>
      <c r="AD1312" s="9">
        <v>46</v>
      </c>
      <c r="AE1312" s="9" t="s">
        <v>202</v>
      </c>
      <c r="AF1312" s="26"/>
      <c r="AG1312" s="56">
        <v>29.166699999999999</v>
      </c>
      <c r="AH1312" s="9">
        <v>-81.025700000000001</v>
      </c>
      <c r="AI1312" s="88"/>
      <c r="AJ1312" s="88"/>
      <c r="AK1312" s="88"/>
      <c r="AL1312" s="88"/>
      <c r="AM1312" s="88"/>
      <c r="AN1312" s="88"/>
      <c r="AO1312" s="88"/>
      <c r="AP1312" s="88"/>
      <c r="AQ1312" s="88"/>
      <c r="AR1312" s="88"/>
      <c r="AS1312" s="88"/>
      <c r="AT1312" s="88"/>
      <c r="AU1312" s="88"/>
      <c r="AV1312" s="88"/>
      <c r="AW1312" s="88"/>
      <c r="AX1312" s="88"/>
      <c r="AY1312" s="88"/>
      <c r="AZ1312" s="88"/>
      <c r="BA1312" s="88"/>
      <c r="BB1312" s="88"/>
      <c r="BC1312" s="88"/>
      <c r="BD1312" s="88"/>
      <c r="BE1312" s="88"/>
      <c r="BF1312" s="88"/>
      <c r="BG1312" s="88"/>
    </row>
    <row r="1313" spans="1:59" x14ac:dyDescent="0.25">
      <c r="A1313" s="25">
        <v>136</v>
      </c>
      <c r="B1313" s="9" t="s">
        <v>2219</v>
      </c>
      <c r="C1313" s="9" t="s">
        <v>3302</v>
      </c>
      <c r="D1313" s="9" t="s">
        <v>2282</v>
      </c>
      <c r="E1313" s="9" t="s">
        <v>2225</v>
      </c>
      <c r="F1313" s="14" t="s">
        <v>2868</v>
      </c>
      <c r="G1313" s="9" t="s">
        <v>10</v>
      </c>
      <c r="H1313" s="9" t="s">
        <v>37</v>
      </c>
      <c r="I1313" s="9">
        <v>1</v>
      </c>
      <c r="J1313" s="9">
        <v>224</v>
      </c>
      <c r="K1313" s="9">
        <f t="shared" si="102"/>
        <v>1344</v>
      </c>
      <c r="L1313" s="9">
        <f t="shared" si="103"/>
        <v>1324</v>
      </c>
      <c r="M1313" s="48">
        <v>0.98511904761904767</v>
      </c>
      <c r="N1313" s="9">
        <v>0</v>
      </c>
      <c r="O1313" s="9">
        <v>224</v>
      </c>
      <c r="P1313" s="9"/>
      <c r="Q1313" s="9">
        <v>224</v>
      </c>
      <c r="R1313" s="9"/>
      <c r="S1313" s="9"/>
      <c r="T1313" s="9">
        <v>17</v>
      </c>
      <c r="U1313" s="55"/>
      <c r="V1313" s="131">
        <f t="shared" si="104"/>
        <v>0.98511904761904767</v>
      </c>
      <c r="W1313" s="125">
        <v>0.97770000000000001</v>
      </c>
      <c r="X1313" s="14">
        <v>0.9405</v>
      </c>
      <c r="Y1313" s="9">
        <v>219</v>
      </c>
      <c r="Z1313" s="9">
        <v>221</v>
      </c>
      <c r="AA1313" s="9">
        <v>220</v>
      </c>
      <c r="AB1313" s="9">
        <v>223</v>
      </c>
      <c r="AC1313" s="9">
        <v>221</v>
      </c>
      <c r="AD1313" s="9">
        <v>220</v>
      </c>
      <c r="AE1313" s="9" t="s">
        <v>219</v>
      </c>
      <c r="AF1313" s="26"/>
      <c r="AG1313" s="56">
        <v>29.203700000000001</v>
      </c>
      <c r="AH1313" s="9">
        <v>-81.088399999999993</v>
      </c>
      <c r="AI1313" s="88"/>
      <c r="AJ1313" s="88"/>
      <c r="AK1313" s="88"/>
      <c r="AL1313" s="88"/>
      <c r="AM1313" s="88"/>
      <c r="AN1313" s="88"/>
      <c r="AO1313" s="88"/>
      <c r="AP1313" s="88"/>
      <c r="AQ1313" s="88"/>
      <c r="AR1313" s="88"/>
      <c r="AS1313" s="88"/>
      <c r="AT1313" s="88"/>
      <c r="AU1313" s="88"/>
      <c r="AV1313" s="88"/>
      <c r="AW1313" s="88"/>
      <c r="AX1313" s="88"/>
      <c r="AY1313" s="88"/>
      <c r="AZ1313" s="88"/>
      <c r="BA1313" s="88"/>
      <c r="BB1313" s="88"/>
      <c r="BC1313" s="88"/>
      <c r="BD1313" s="88"/>
      <c r="BE1313" s="88"/>
      <c r="BF1313" s="88"/>
      <c r="BG1313" s="88"/>
    </row>
    <row r="1314" spans="1:59" x14ac:dyDescent="0.25">
      <c r="A1314" s="25">
        <v>154</v>
      </c>
      <c r="B1314" s="9" t="s">
        <v>2219</v>
      </c>
      <c r="C1314" s="9" t="s">
        <v>3302</v>
      </c>
      <c r="D1314" s="9" t="s">
        <v>2282</v>
      </c>
      <c r="E1314" s="9" t="s">
        <v>2227</v>
      </c>
      <c r="F1314" s="14" t="s">
        <v>2666</v>
      </c>
      <c r="G1314" s="9" t="s">
        <v>10</v>
      </c>
      <c r="H1314" s="9" t="s">
        <v>37</v>
      </c>
      <c r="I1314" s="9">
        <v>1</v>
      </c>
      <c r="J1314" s="9">
        <v>216</v>
      </c>
      <c r="K1314" s="9">
        <f t="shared" si="102"/>
        <v>1296</v>
      </c>
      <c r="L1314" s="9">
        <f t="shared" si="103"/>
        <v>1272</v>
      </c>
      <c r="M1314" s="48">
        <v>0.98148148148148151</v>
      </c>
      <c r="N1314" s="9">
        <v>0</v>
      </c>
      <c r="O1314" s="9">
        <v>216</v>
      </c>
      <c r="P1314" s="9"/>
      <c r="Q1314" s="9">
        <v>216</v>
      </c>
      <c r="R1314" s="9"/>
      <c r="S1314" s="9"/>
      <c r="T1314" s="9"/>
      <c r="U1314" s="55"/>
      <c r="V1314" s="131">
        <f t="shared" si="104"/>
        <v>0.98148148148148151</v>
      </c>
      <c r="W1314" s="125">
        <v>0.94679999999999997</v>
      </c>
      <c r="X1314" s="14">
        <v>0.92900000000000005</v>
      </c>
      <c r="Y1314" s="9">
        <v>211</v>
      </c>
      <c r="Z1314" s="9">
        <v>215</v>
      </c>
      <c r="AA1314" s="9">
        <v>209</v>
      </c>
      <c r="AB1314" s="9">
        <v>215</v>
      </c>
      <c r="AC1314" s="9">
        <v>213</v>
      </c>
      <c r="AD1314" s="9">
        <v>209</v>
      </c>
      <c r="AE1314" s="9" t="s">
        <v>172</v>
      </c>
      <c r="AF1314" s="26"/>
      <c r="AG1314" s="56">
        <v>29.249099999999999</v>
      </c>
      <c r="AH1314" s="9">
        <v>-81.068600000000004</v>
      </c>
      <c r="AI1314" s="88"/>
      <c r="AJ1314" s="88"/>
      <c r="AK1314" s="88"/>
      <c r="AL1314" s="88"/>
      <c r="AM1314" s="88"/>
      <c r="AN1314" s="88"/>
      <c r="AO1314" s="88"/>
      <c r="AP1314" s="88"/>
      <c r="AQ1314" s="88"/>
      <c r="AR1314" s="88"/>
      <c r="AS1314" s="88"/>
      <c r="AT1314" s="88"/>
      <c r="AU1314" s="88"/>
      <c r="AV1314" s="88"/>
      <c r="AW1314" s="88"/>
      <c r="AX1314" s="88"/>
      <c r="AY1314" s="88"/>
      <c r="AZ1314" s="88"/>
      <c r="BA1314" s="88"/>
      <c r="BB1314" s="88"/>
      <c r="BC1314" s="88"/>
      <c r="BD1314" s="88"/>
      <c r="BE1314" s="88"/>
      <c r="BF1314" s="88"/>
      <c r="BG1314" s="88"/>
    </row>
    <row r="1315" spans="1:59" x14ac:dyDescent="0.25">
      <c r="A1315" s="25">
        <v>175</v>
      </c>
      <c r="B1315" s="9" t="s">
        <v>2219</v>
      </c>
      <c r="C1315" s="9" t="s">
        <v>3302</v>
      </c>
      <c r="D1315" s="9" t="s">
        <v>2282</v>
      </c>
      <c r="E1315" s="9" t="s">
        <v>2228</v>
      </c>
      <c r="F1315" s="14" t="s">
        <v>2649</v>
      </c>
      <c r="G1315" s="9" t="s">
        <v>10</v>
      </c>
      <c r="H1315" s="9" t="s">
        <v>37</v>
      </c>
      <c r="I1315" s="9">
        <v>1</v>
      </c>
      <c r="J1315" s="9">
        <v>168</v>
      </c>
      <c r="K1315" s="9">
        <f t="shared" si="102"/>
        <v>1008</v>
      </c>
      <c r="L1315" s="9">
        <f t="shared" si="103"/>
        <v>997</v>
      </c>
      <c r="M1315" s="48">
        <v>0.98908730158730163</v>
      </c>
      <c r="N1315" s="9">
        <v>0</v>
      </c>
      <c r="O1315" s="9">
        <v>168</v>
      </c>
      <c r="P1315" s="9"/>
      <c r="Q1315" s="9">
        <v>168</v>
      </c>
      <c r="R1315" s="9"/>
      <c r="S1315" s="9"/>
      <c r="T1315" s="9"/>
      <c r="U1315" s="55"/>
      <c r="V1315" s="131">
        <f t="shared" si="104"/>
        <v>0.98908730158730163</v>
      </c>
      <c r="W1315" s="125">
        <v>0.98809999999999998</v>
      </c>
      <c r="X1315" s="14">
        <v>0.96530000000000005</v>
      </c>
      <c r="Y1315" s="9">
        <v>166</v>
      </c>
      <c r="Z1315" s="9">
        <v>162</v>
      </c>
      <c r="AA1315" s="9">
        <v>168</v>
      </c>
      <c r="AB1315" s="9">
        <v>168</v>
      </c>
      <c r="AC1315" s="9">
        <v>167</v>
      </c>
      <c r="AD1315" s="9">
        <v>166</v>
      </c>
      <c r="AE1315" s="9" t="s">
        <v>172</v>
      </c>
      <c r="AF1315" s="26"/>
      <c r="AG1315" s="56">
        <v>29.1416</v>
      </c>
      <c r="AH1315" s="9">
        <v>-80.995599999999996</v>
      </c>
      <c r="AI1315" s="88"/>
      <c r="AJ1315" s="88"/>
      <c r="AK1315" s="88"/>
      <c r="AL1315" s="88"/>
      <c r="AM1315" s="88"/>
      <c r="AN1315" s="88"/>
      <c r="AO1315" s="88"/>
      <c r="AP1315" s="88"/>
      <c r="AQ1315" s="88"/>
      <c r="AR1315" s="88"/>
      <c r="AS1315" s="88"/>
      <c r="AT1315" s="88"/>
      <c r="AU1315" s="88"/>
      <c r="AV1315" s="88"/>
      <c r="AW1315" s="88"/>
      <c r="AX1315" s="88"/>
      <c r="AY1315" s="88"/>
      <c r="AZ1315" s="88"/>
      <c r="BA1315" s="88"/>
      <c r="BB1315" s="88"/>
      <c r="BC1315" s="88"/>
      <c r="BD1315" s="88"/>
      <c r="BE1315" s="88"/>
      <c r="BF1315" s="88"/>
      <c r="BG1315" s="88"/>
    </row>
    <row r="1316" spans="1:59" x14ac:dyDescent="0.25">
      <c r="A1316" s="25">
        <v>662</v>
      </c>
      <c r="B1316" s="9" t="s">
        <v>2219</v>
      </c>
      <c r="C1316" s="9" t="s">
        <v>3302</v>
      </c>
      <c r="D1316" s="9" t="s">
        <v>2282</v>
      </c>
      <c r="E1316" s="9" t="s">
        <v>2229</v>
      </c>
      <c r="F1316" s="14" t="s">
        <v>2982</v>
      </c>
      <c r="G1316" s="9" t="s">
        <v>10</v>
      </c>
      <c r="H1316" s="9" t="s">
        <v>37</v>
      </c>
      <c r="I1316" s="9">
        <v>1</v>
      </c>
      <c r="J1316" s="9">
        <v>208</v>
      </c>
      <c r="K1316" s="9">
        <f t="shared" si="102"/>
        <v>1248</v>
      </c>
      <c r="L1316" s="9">
        <f t="shared" si="103"/>
        <v>1179</v>
      </c>
      <c r="M1316" s="48">
        <v>0.94471153846153844</v>
      </c>
      <c r="N1316" s="9">
        <v>0</v>
      </c>
      <c r="O1316" s="9">
        <v>104</v>
      </c>
      <c r="P1316" s="9"/>
      <c r="Q1316" s="9">
        <v>208</v>
      </c>
      <c r="R1316" s="9"/>
      <c r="S1316" s="9"/>
      <c r="T1316" s="9"/>
      <c r="U1316" s="55"/>
      <c r="V1316" s="131">
        <f t="shared" si="104"/>
        <v>0.94471153846153844</v>
      </c>
      <c r="W1316" s="125">
        <v>0.95189999999999997</v>
      </c>
      <c r="X1316" s="14">
        <v>0.97040000000000004</v>
      </c>
      <c r="Y1316" s="9">
        <v>194</v>
      </c>
      <c r="Z1316" s="9">
        <v>196</v>
      </c>
      <c r="AA1316" s="9">
        <v>197</v>
      </c>
      <c r="AB1316" s="9">
        <v>196</v>
      </c>
      <c r="AC1316" s="9">
        <v>198</v>
      </c>
      <c r="AD1316" s="9">
        <v>198</v>
      </c>
      <c r="AE1316" s="9" t="s">
        <v>180</v>
      </c>
      <c r="AF1316" s="26"/>
      <c r="AG1316" s="56">
        <v>29.202100000000002</v>
      </c>
      <c r="AH1316" s="9">
        <v>-81.0685</v>
      </c>
      <c r="AI1316" s="88"/>
      <c r="AJ1316" s="88"/>
      <c r="AK1316" s="88"/>
      <c r="AL1316" s="88"/>
      <c r="AM1316" s="88"/>
      <c r="AN1316" s="88"/>
      <c r="AO1316" s="88"/>
      <c r="AP1316" s="88"/>
      <c r="AQ1316" s="88"/>
      <c r="AR1316" s="88"/>
      <c r="AS1316" s="88"/>
      <c r="AT1316" s="88"/>
      <c r="AU1316" s="88"/>
      <c r="AV1316" s="88"/>
      <c r="AW1316" s="88"/>
      <c r="AX1316" s="88"/>
      <c r="AY1316" s="88"/>
      <c r="AZ1316" s="88"/>
      <c r="BA1316" s="88"/>
      <c r="BB1316" s="88"/>
      <c r="BC1316" s="88"/>
      <c r="BD1316" s="88"/>
      <c r="BE1316" s="88"/>
      <c r="BF1316" s="88"/>
      <c r="BG1316" s="88"/>
    </row>
    <row r="1317" spans="1:59" x14ac:dyDescent="0.25">
      <c r="A1317" s="25">
        <v>227</v>
      </c>
      <c r="B1317" s="9" t="s">
        <v>2219</v>
      </c>
      <c r="C1317" s="9" t="s">
        <v>3302</v>
      </c>
      <c r="D1317" s="9" t="s">
        <v>2282</v>
      </c>
      <c r="E1317" s="9" t="s">
        <v>2231</v>
      </c>
      <c r="F1317" s="14" t="s">
        <v>2648</v>
      </c>
      <c r="G1317" s="9" t="s">
        <v>10</v>
      </c>
      <c r="H1317" s="9" t="s">
        <v>37</v>
      </c>
      <c r="I1317" s="9">
        <v>1</v>
      </c>
      <c r="J1317" s="9">
        <v>230</v>
      </c>
      <c r="K1317" s="9">
        <f t="shared" si="102"/>
        <v>1380</v>
      </c>
      <c r="L1317" s="9">
        <f t="shared" si="103"/>
        <v>1347</v>
      </c>
      <c r="M1317" s="48">
        <v>0.97608695652173916</v>
      </c>
      <c r="N1317" s="9">
        <v>0</v>
      </c>
      <c r="O1317" s="9">
        <v>230</v>
      </c>
      <c r="P1317" s="9"/>
      <c r="Q1317" s="9">
        <v>230</v>
      </c>
      <c r="R1317" s="9"/>
      <c r="S1317" s="9"/>
      <c r="T1317" s="9"/>
      <c r="U1317" s="55"/>
      <c r="V1317" s="131">
        <f t="shared" si="104"/>
        <v>0.97608695652173916</v>
      </c>
      <c r="W1317" s="125">
        <v>0.91879999999999995</v>
      </c>
      <c r="X1317" s="14">
        <v>0.96409999999999996</v>
      </c>
      <c r="Y1317" s="9">
        <v>226</v>
      </c>
      <c r="Z1317" s="9">
        <v>226</v>
      </c>
      <c r="AA1317" s="9">
        <v>226</v>
      </c>
      <c r="AB1317" s="9">
        <v>223</v>
      </c>
      <c r="AC1317" s="9">
        <v>223</v>
      </c>
      <c r="AD1317" s="9">
        <v>223</v>
      </c>
      <c r="AE1317" s="9" t="s">
        <v>831</v>
      </c>
      <c r="AF1317" s="26">
        <v>78</v>
      </c>
      <c r="AG1317" s="56">
        <v>29.1968</v>
      </c>
      <c r="AH1317" s="9">
        <v>-81.035300000000007</v>
      </c>
      <c r="AI1317" s="88"/>
      <c r="AJ1317" s="88"/>
      <c r="AK1317" s="88"/>
      <c r="AL1317" s="88"/>
      <c r="AM1317" s="88"/>
      <c r="AN1317" s="88"/>
      <c r="AO1317" s="88"/>
      <c r="AP1317" s="88"/>
      <c r="AQ1317" s="88"/>
      <c r="AR1317" s="88"/>
      <c r="AS1317" s="88"/>
      <c r="AT1317" s="88"/>
      <c r="AU1317" s="88"/>
      <c r="AV1317" s="88"/>
      <c r="AW1317" s="88"/>
      <c r="AX1317" s="88"/>
      <c r="AY1317" s="88"/>
      <c r="AZ1317" s="88"/>
      <c r="BA1317" s="88"/>
      <c r="BB1317" s="88"/>
      <c r="BC1317" s="88"/>
      <c r="BD1317" s="88"/>
      <c r="BE1317" s="88"/>
      <c r="BF1317" s="88"/>
      <c r="BG1317" s="88"/>
    </row>
    <row r="1318" spans="1:59" x14ac:dyDescent="0.25">
      <c r="A1318" s="25">
        <v>1346</v>
      </c>
      <c r="B1318" s="9" t="s">
        <v>2219</v>
      </c>
      <c r="C1318" s="9" t="s">
        <v>3302</v>
      </c>
      <c r="D1318" s="9" t="s">
        <v>2282</v>
      </c>
      <c r="E1318" s="9" t="s">
        <v>2233</v>
      </c>
      <c r="F1318" s="14" t="s">
        <v>2949</v>
      </c>
      <c r="G1318" s="9" t="s">
        <v>10</v>
      </c>
      <c r="H1318" s="9" t="s">
        <v>37</v>
      </c>
      <c r="I1318" s="9">
        <v>1</v>
      </c>
      <c r="J1318" s="9">
        <v>228</v>
      </c>
      <c r="K1318" s="9">
        <f t="shared" si="102"/>
        <v>1368</v>
      </c>
      <c r="L1318" s="9">
        <f t="shared" si="103"/>
        <v>1325</v>
      </c>
      <c r="M1318" s="48">
        <v>0.9685672514619883</v>
      </c>
      <c r="N1318" s="9">
        <v>0</v>
      </c>
      <c r="O1318" s="9">
        <v>228</v>
      </c>
      <c r="P1318" s="9"/>
      <c r="Q1318" s="9">
        <v>228</v>
      </c>
      <c r="R1318" s="9"/>
      <c r="S1318" s="9"/>
      <c r="T1318" s="9"/>
      <c r="U1318" s="55"/>
      <c r="V1318" s="131">
        <f t="shared" si="104"/>
        <v>0.9685672514619883</v>
      </c>
      <c r="W1318" s="125">
        <v>0.96779999999999999</v>
      </c>
      <c r="X1318" s="14">
        <v>0.94369999999999998</v>
      </c>
      <c r="Y1318" s="9">
        <v>221</v>
      </c>
      <c r="Z1318" s="9">
        <v>223</v>
      </c>
      <c r="AA1318" s="9">
        <v>218</v>
      </c>
      <c r="AB1318" s="9">
        <v>220</v>
      </c>
      <c r="AC1318" s="9">
        <v>224</v>
      </c>
      <c r="AD1318" s="9">
        <v>219</v>
      </c>
      <c r="AE1318" s="9" t="s">
        <v>120</v>
      </c>
      <c r="AF1318" s="26"/>
      <c r="AG1318" s="56">
        <v>29.020700000000001</v>
      </c>
      <c r="AH1318" s="9">
        <v>-81.295599999999993</v>
      </c>
      <c r="AI1318" s="88"/>
      <c r="AJ1318" s="88"/>
      <c r="AK1318" s="88"/>
      <c r="AL1318" s="88"/>
      <c r="AM1318" s="88"/>
      <c r="AN1318" s="88"/>
      <c r="AO1318" s="88"/>
      <c r="AP1318" s="88"/>
      <c r="AQ1318" s="88"/>
      <c r="AR1318" s="88"/>
      <c r="AS1318" s="88"/>
      <c r="AT1318" s="88"/>
      <c r="AU1318" s="88"/>
      <c r="AV1318" s="88"/>
      <c r="AW1318" s="88"/>
      <c r="AX1318" s="88"/>
      <c r="AY1318" s="88"/>
      <c r="AZ1318" s="88"/>
      <c r="BA1318" s="88"/>
      <c r="BB1318" s="88"/>
      <c r="BC1318" s="88"/>
      <c r="BD1318" s="88"/>
      <c r="BE1318" s="88"/>
      <c r="BF1318" s="88"/>
      <c r="BG1318" s="88"/>
    </row>
    <row r="1319" spans="1:59" x14ac:dyDescent="0.25">
      <c r="A1319" s="25">
        <v>313</v>
      </c>
      <c r="B1319" s="9" t="s">
        <v>2219</v>
      </c>
      <c r="C1319" s="9" t="s">
        <v>3302</v>
      </c>
      <c r="D1319" s="9" t="s">
        <v>2282</v>
      </c>
      <c r="E1319" s="9" t="s">
        <v>2234</v>
      </c>
      <c r="F1319" s="14" t="s">
        <v>2663</v>
      </c>
      <c r="G1319" s="9" t="s">
        <v>10</v>
      </c>
      <c r="H1319" s="9" t="s">
        <v>37</v>
      </c>
      <c r="I1319" s="9">
        <v>1</v>
      </c>
      <c r="J1319" s="9">
        <v>30</v>
      </c>
      <c r="K1319" s="9">
        <f t="shared" si="102"/>
        <v>180</v>
      </c>
      <c r="L1319" s="9">
        <f t="shared" si="103"/>
        <v>179</v>
      </c>
      <c r="M1319" s="48">
        <v>0.99444444444444446</v>
      </c>
      <c r="N1319" s="9">
        <v>0</v>
      </c>
      <c r="O1319" s="9">
        <v>30</v>
      </c>
      <c r="P1319" s="9"/>
      <c r="Q1319" s="9">
        <v>30</v>
      </c>
      <c r="R1319" s="9"/>
      <c r="S1319" s="9"/>
      <c r="T1319" s="9"/>
      <c r="U1319" s="55"/>
      <c r="V1319" s="131">
        <f t="shared" si="104"/>
        <v>0.99444444444444446</v>
      </c>
      <c r="W1319" s="125">
        <v>0.9889</v>
      </c>
      <c r="X1319" s="14">
        <v>0.83330000000000004</v>
      </c>
      <c r="Y1319" s="9">
        <v>30</v>
      </c>
      <c r="Z1319" s="9">
        <v>30</v>
      </c>
      <c r="AA1319" s="9">
        <v>30</v>
      </c>
      <c r="AB1319" s="9">
        <v>30</v>
      </c>
      <c r="AC1319" s="9">
        <v>30</v>
      </c>
      <c r="AD1319" s="9">
        <v>29</v>
      </c>
      <c r="AE1319" s="9" t="s">
        <v>715</v>
      </c>
      <c r="AF1319" s="26">
        <v>15</v>
      </c>
      <c r="AG1319" s="56">
        <v>28.939499999999999</v>
      </c>
      <c r="AH1319" s="9">
        <v>-81.293199999999999</v>
      </c>
      <c r="AI1319" s="88"/>
      <c r="AJ1319" s="88"/>
      <c r="AK1319" s="88"/>
      <c r="AL1319" s="88"/>
      <c r="AM1319" s="88"/>
      <c r="AN1319" s="88"/>
      <c r="AO1319" s="88"/>
      <c r="AP1319" s="88"/>
      <c r="AQ1319" s="88"/>
      <c r="AR1319" s="88"/>
      <c r="AS1319" s="88"/>
      <c r="AT1319" s="88"/>
      <c r="AU1319" s="88"/>
      <c r="AV1319" s="88"/>
      <c r="AW1319" s="88"/>
      <c r="AX1319" s="88"/>
      <c r="AY1319" s="88"/>
      <c r="AZ1319" s="88"/>
      <c r="BA1319" s="88"/>
      <c r="BB1319" s="88"/>
      <c r="BC1319" s="88"/>
      <c r="BD1319" s="88"/>
      <c r="BE1319" s="88"/>
      <c r="BF1319" s="88"/>
      <c r="BG1319" s="88"/>
    </row>
    <row r="1320" spans="1:59" x14ac:dyDescent="0.25">
      <c r="A1320" s="25">
        <v>2191</v>
      </c>
      <c r="B1320" s="9" t="s">
        <v>2219</v>
      </c>
      <c r="C1320" s="9" t="s">
        <v>3302</v>
      </c>
      <c r="D1320" s="9" t="s">
        <v>2282</v>
      </c>
      <c r="E1320" s="9" t="s">
        <v>2235</v>
      </c>
      <c r="F1320" s="14" t="s">
        <v>2645</v>
      </c>
      <c r="G1320" s="9" t="s">
        <v>10</v>
      </c>
      <c r="H1320" s="9" t="s">
        <v>37</v>
      </c>
      <c r="I1320" s="9">
        <v>1</v>
      </c>
      <c r="J1320" s="9">
        <v>126</v>
      </c>
      <c r="K1320" s="9">
        <f t="shared" si="102"/>
        <v>756</v>
      </c>
      <c r="L1320" s="9">
        <f t="shared" si="103"/>
        <v>745</v>
      </c>
      <c r="M1320" s="48">
        <v>0.98544973544973546</v>
      </c>
      <c r="N1320" s="9">
        <v>0</v>
      </c>
      <c r="O1320" s="9">
        <v>126</v>
      </c>
      <c r="P1320" s="9"/>
      <c r="Q1320" s="9">
        <v>126</v>
      </c>
      <c r="R1320" s="9"/>
      <c r="S1320" s="9"/>
      <c r="T1320" s="9">
        <v>13</v>
      </c>
      <c r="U1320" s="55"/>
      <c r="V1320" s="131">
        <f t="shared" si="104"/>
        <v>0.98544973544973546</v>
      </c>
      <c r="W1320" s="125">
        <v>0.98150000000000004</v>
      </c>
      <c r="X1320" s="14">
        <v>0.99070000000000003</v>
      </c>
      <c r="Y1320" s="9">
        <v>125</v>
      </c>
      <c r="Z1320" s="9">
        <v>124</v>
      </c>
      <c r="AA1320" s="9">
        <v>124</v>
      </c>
      <c r="AB1320" s="9">
        <v>124</v>
      </c>
      <c r="AC1320" s="9">
        <v>125</v>
      </c>
      <c r="AD1320" s="9">
        <v>123</v>
      </c>
      <c r="AE1320" s="9" t="s">
        <v>2236</v>
      </c>
      <c r="AF1320" s="26">
        <v>126</v>
      </c>
      <c r="AG1320" s="56">
        <v>29.246972222222201</v>
      </c>
      <c r="AH1320" s="9">
        <v>-81.060722222222196</v>
      </c>
      <c r="AI1320" s="88"/>
      <c r="AJ1320" s="88"/>
      <c r="AK1320" s="88"/>
      <c r="AL1320" s="88"/>
      <c r="AM1320" s="88"/>
      <c r="AN1320" s="88"/>
      <c r="AO1320" s="88"/>
      <c r="AP1320" s="88"/>
      <c r="AQ1320" s="88"/>
      <c r="AR1320" s="88"/>
      <c r="AS1320" s="88"/>
      <c r="AT1320" s="88"/>
      <c r="AU1320" s="88"/>
      <c r="AV1320" s="88"/>
      <c r="AW1320" s="88"/>
      <c r="AX1320" s="88"/>
      <c r="AY1320" s="88"/>
      <c r="AZ1320" s="88"/>
      <c r="BA1320" s="88"/>
      <c r="BB1320" s="88"/>
      <c r="BC1320" s="88"/>
      <c r="BD1320" s="88"/>
      <c r="BE1320" s="88"/>
      <c r="BF1320" s="88"/>
      <c r="BG1320" s="88"/>
    </row>
    <row r="1321" spans="1:59" x14ac:dyDescent="0.25">
      <c r="A1321" s="25">
        <v>794</v>
      </c>
      <c r="B1321" s="9" t="s">
        <v>2219</v>
      </c>
      <c r="C1321" s="9" t="s">
        <v>3302</v>
      </c>
      <c r="D1321" s="9" t="s">
        <v>2282</v>
      </c>
      <c r="E1321" s="9" t="s">
        <v>2237</v>
      </c>
      <c r="F1321" s="14" t="s">
        <v>2737</v>
      </c>
      <c r="G1321" s="9" t="s">
        <v>10</v>
      </c>
      <c r="H1321" s="9" t="s">
        <v>37</v>
      </c>
      <c r="I1321" s="9">
        <v>1</v>
      </c>
      <c r="J1321" s="9">
        <v>192</v>
      </c>
      <c r="K1321" s="9">
        <f t="shared" si="102"/>
        <v>1152</v>
      </c>
      <c r="L1321" s="9">
        <f t="shared" si="103"/>
        <v>1125</v>
      </c>
      <c r="M1321" s="48">
        <v>0.9765625</v>
      </c>
      <c r="N1321" s="9">
        <v>0</v>
      </c>
      <c r="O1321" s="9">
        <v>192</v>
      </c>
      <c r="P1321" s="9"/>
      <c r="Q1321" s="9">
        <v>192</v>
      </c>
      <c r="R1321" s="9"/>
      <c r="S1321" s="9"/>
      <c r="T1321" s="9"/>
      <c r="U1321" s="55"/>
      <c r="V1321" s="131">
        <f t="shared" si="104"/>
        <v>0.9765625</v>
      </c>
      <c r="W1321" s="125">
        <v>0.98350000000000004</v>
      </c>
      <c r="X1321" s="14">
        <v>0.98180000000000001</v>
      </c>
      <c r="Y1321" s="9">
        <v>189</v>
      </c>
      <c r="Z1321" s="9">
        <v>188</v>
      </c>
      <c r="AA1321" s="9">
        <v>192</v>
      </c>
      <c r="AB1321" s="9">
        <v>187</v>
      </c>
      <c r="AC1321" s="9">
        <v>183</v>
      </c>
      <c r="AD1321" s="9">
        <v>186</v>
      </c>
      <c r="AE1321" s="9" t="s">
        <v>180</v>
      </c>
      <c r="AF1321" s="26"/>
      <c r="AG1321" s="56">
        <v>29.045000000000002</v>
      </c>
      <c r="AH1321" s="9">
        <v>-81.326800000000006</v>
      </c>
      <c r="AI1321" s="88"/>
      <c r="AJ1321" s="88"/>
      <c r="AK1321" s="88"/>
      <c r="AL1321" s="88"/>
      <c r="AM1321" s="88"/>
      <c r="AN1321" s="88"/>
      <c r="AO1321" s="88"/>
      <c r="AP1321" s="88"/>
      <c r="AQ1321" s="88"/>
      <c r="AR1321" s="88"/>
      <c r="AS1321" s="88"/>
      <c r="AT1321" s="88"/>
      <c r="AU1321" s="88"/>
      <c r="AV1321" s="88"/>
      <c r="AW1321" s="88"/>
      <c r="AX1321" s="88"/>
      <c r="AY1321" s="88"/>
      <c r="AZ1321" s="88"/>
      <c r="BA1321" s="88"/>
      <c r="BB1321" s="88"/>
      <c r="BC1321" s="88"/>
      <c r="BD1321" s="88"/>
      <c r="BE1321" s="88"/>
      <c r="BF1321" s="88"/>
      <c r="BG1321" s="88"/>
    </row>
    <row r="1322" spans="1:59" x14ac:dyDescent="0.25">
      <c r="A1322" s="25">
        <v>1594</v>
      </c>
      <c r="B1322" s="9" t="s">
        <v>2219</v>
      </c>
      <c r="C1322" s="9" t="s">
        <v>3302</v>
      </c>
      <c r="D1322" s="9" t="s">
        <v>2282</v>
      </c>
      <c r="E1322" s="9" t="s">
        <v>2239</v>
      </c>
      <c r="F1322" s="14" t="s">
        <v>2653</v>
      </c>
      <c r="G1322" s="9" t="s">
        <v>10</v>
      </c>
      <c r="H1322" s="9" t="s">
        <v>37</v>
      </c>
      <c r="I1322" s="9">
        <v>1</v>
      </c>
      <c r="J1322" s="9">
        <v>103</v>
      </c>
      <c r="K1322" s="9">
        <f t="shared" si="102"/>
        <v>618</v>
      </c>
      <c r="L1322" s="9">
        <f t="shared" si="103"/>
        <v>604</v>
      </c>
      <c r="M1322" s="48">
        <v>0.97734627831715215</v>
      </c>
      <c r="N1322" s="9">
        <v>0</v>
      </c>
      <c r="O1322" s="9">
        <v>103</v>
      </c>
      <c r="P1322" s="9"/>
      <c r="Q1322" s="9">
        <v>103</v>
      </c>
      <c r="R1322" s="9"/>
      <c r="S1322" s="9"/>
      <c r="T1322" s="9"/>
      <c r="U1322" s="55"/>
      <c r="V1322" s="131">
        <f t="shared" si="104"/>
        <v>0.97734627831715215</v>
      </c>
      <c r="W1322" s="125">
        <v>0.95309999999999995</v>
      </c>
      <c r="X1322" s="14">
        <v>0.97409999999999997</v>
      </c>
      <c r="Y1322" s="9">
        <v>100</v>
      </c>
      <c r="Z1322" s="9">
        <v>101</v>
      </c>
      <c r="AA1322" s="9">
        <v>100</v>
      </c>
      <c r="AB1322" s="9">
        <v>102</v>
      </c>
      <c r="AC1322" s="9">
        <v>101</v>
      </c>
      <c r="AD1322" s="9">
        <v>100</v>
      </c>
      <c r="AE1322" s="9" t="s">
        <v>427</v>
      </c>
      <c r="AF1322" s="26"/>
      <c r="AG1322" s="56">
        <v>29.203600000000002</v>
      </c>
      <c r="AH1322" s="9">
        <v>-81.029200000000003</v>
      </c>
      <c r="AI1322" s="88"/>
      <c r="AJ1322" s="88"/>
      <c r="AK1322" s="88"/>
      <c r="AL1322" s="88"/>
      <c r="AM1322" s="88"/>
      <c r="AN1322" s="88"/>
      <c r="AO1322" s="88"/>
      <c r="AP1322" s="88"/>
      <c r="AQ1322" s="88"/>
      <c r="AR1322" s="88"/>
      <c r="AS1322" s="88"/>
      <c r="AT1322" s="88"/>
      <c r="AU1322" s="88"/>
      <c r="AV1322" s="88"/>
      <c r="AW1322" s="88"/>
      <c r="AX1322" s="88"/>
      <c r="AY1322" s="88"/>
      <c r="AZ1322" s="88"/>
      <c r="BA1322" s="88"/>
      <c r="BB1322" s="88"/>
      <c r="BC1322" s="88"/>
      <c r="BD1322" s="88"/>
      <c r="BE1322" s="88"/>
      <c r="BF1322" s="88"/>
      <c r="BG1322" s="88"/>
    </row>
    <row r="1323" spans="1:59" x14ac:dyDescent="0.25">
      <c r="A1323" s="25">
        <v>2205</v>
      </c>
      <c r="B1323" s="9" t="s">
        <v>2219</v>
      </c>
      <c r="C1323" s="9" t="s">
        <v>3302</v>
      </c>
      <c r="D1323" s="9" t="s">
        <v>2282</v>
      </c>
      <c r="E1323" s="9" t="s">
        <v>2242</v>
      </c>
      <c r="F1323" s="14" t="s">
        <v>3043</v>
      </c>
      <c r="G1323" s="9" t="s">
        <v>10</v>
      </c>
      <c r="H1323" s="9" t="s">
        <v>37</v>
      </c>
      <c r="I1323" s="9">
        <v>1</v>
      </c>
      <c r="J1323" s="9">
        <v>120</v>
      </c>
      <c r="K1323" s="9">
        <f t="shared" si="102"/>
        <v>480</v>
      </c>
      <c r="L1323" s="9">
        <f t="shared" si="103"/>
        <v>474</v>
      </c>
      <c r="M1323" s="48">
        <v>0.98750000000000004</v>
      </c>
      <c r="N1323" s="9">
        <v>0</v>
      </c>
      <c r="O1323" s="9">
        <v>120</v>
      </c>
      <c r="P1323" s="9"/>
      <c r="Q1323" s="9">
        <v>120</v>
      </c>
      <c r="R1323" s="9"/>
      <c r="S1323" s="9"/>
      <c r="T1323" s="9">
        <v>6</v>
      </c>
      <c r="U1323" s="55"/>
      <c r="V1323" s="131">
        <f t="shared" si="104"/>
        <v>0.98750000000000004</v>
      </c>
      <c r="W1323" s="125">
        <v>0.99029999999999996</v>
      </c>
      <c r="X1323" s="14">
        <v>0.92079999999999995</v>
      </c>
      <c r="Y1323" s="9">
        <v>119</v>
      </c>
      <c r="Z1323" s="9">
        <v>119</v>
      </c>
      <c r="AA1323" s="9"/>
      <c r="AB1323" s="9">
        <v>119</v>
      </c>
      <c r="AC1323" s="9"/>
      <c r="AD1323" s="9">
        <v>117</v>
      </c>
      <c r="AE1323" s="9" t="s">
        <v>2241</v>
      </c>
      <c r="AF1323" s="26"/>
      <c r="AG1323" s="56">
        <v>29.021069000000001</v>
      </c>
      <c r="AH1323" s="9">
        <v>-81.295136999999997</v>
      </c>
      <c r="AI1323" s="88"/>
      <c r="AJ1323" s="88"/>
      <c r="AK1323" s="88"/>
      <c r="AL1323" s="88"/>
      <c r="AM1323" s="88"/>
      <c r="AN1323" s="88"/>
      <c r="AO1323" s="88"/>
      <c r="AP1323" s="88"/>
      <c r="AQ1323" s="88"/>
      <c r="AR1323" s="88"/>
      <c r="AS1323" s="88"/>
      <c r="AT1323" s="88"/>
      <c r="AU1323" s="88"/>
      <c r="AV1323" s="88"/>
      <c r="AW1323" s="88"/>
      <c r="AX1323" s="88"/>
      <c r="AY1323" s="88"/>
      <c r="AZ1323" s="88"/>
      <c r="BA1323" s="88"/>
      <c r="BB1323" s="88"/>
      <c r="BC1323" s="88"/>
      <c r="BD1323" s="88"/>
      <c r="BE1323" s="88"/>
      <c r="BF1323" s="88"/>
      <c r="BG1323" s="88"/>
    </row>
    <row r="1324" spans="1:59" x14ac:dyDescent="0.25">
      <c r="A1324" s="25">
        <v>467</v>
      </c>
      <c r="B1324" s="9" t="s">
        <v>2219</v>
      </c>
      <c r="C1324" s="9" t="s">
        <v>3302</v>
      </c>
      <c r="D1324" s="9" t="s">
        <v>2282</v>
      </c>
      <c r="E1324" s="9" t="s">
        <v>2243</v>
      </c>
      <c r="F1324" s="14" t="s">
        <v>2682</v>
      </c>
      <c r="G1324" s="9" t="s">
        <v>10</v>
      </c>
      <c r="H1324" s="9" t="s">
        <v>37</v>
      </c>
      <c r="I1324" s="9">
        <v>1</v>
      </c>
      <c r="J1324" s="9">
        <v>214</v>
      </c>
      <c r="K1324" s="9">
        <f t="shared" si="102"/>
        <v>1284</v>
      </c>
      <c r="L1324" s="9">
        <f t="shared" si="103"/>
        <v>1242</v>
      </c>
      <c r="M1324" s="48">
        <v>0.96728971962616828</v>
      </c>
      <c r="N1324" s="9">
        <v>0</v>
      </c>
      <c r="O1324" s="9">
        <v>214</v>
      </c>
      <c r="P1324" s="9"/>
      <c r="Q1324" s="9">
        <v>214</v>
      </c>
      <c r="R1324" s="9"/>
      <c r="S1324" s="9"/>
      <c r="T1324" s="9"/>
      <c r="U1324" s="55"/>
      <c r="V1324" s="131">
        <f t="shared" si="104"/>
        <v>0.96728971962616828</v>
      </c>
      <c r="W1324" s="125">
        <v>0.94630000000000003</v>
      </c>
      <c r="X1324" s="14">
        <v>0.96879999999999999</v>
      </c>
      <c r="Y1324" s="9">
        <v>208</v>
      </c>
      <c r="Z1324" s="9">
        <v>207</v>
      </c>
      <c r="AA1324" s="9">
        <v>205</v>
      </c>
      <c r="AB1324" s="9">
        <v>208</v>
      </c>
      <c r="AC1324" s="9">
        <v>206</v>
      </c>
      <c r="AD1324" s="9">
        <v>208</v>
      </c>
      <c r="AE1324" s="9" t="s">
        <v>180</v>
      </c>
      <c r="AF1324" s="26"/>
      <c r="AG1324" s="56">
        <v>29.045000000000002</v>
      </c>
      <c r="AH1324" s="9">
        <v>-81.326800000000006</v>
      </c>
      <c r="AI1324" s="88"/>
      <c r="AJ1324" s="88"/>
      <c r="AK1324" s="88"/>
      <c r="AL1324" s="88"/>
      <c r="AM1324" s="88"/>
      <c r="AN1324" s="88"/>
      <c r="AO1324" s="88"/>
      <c r="AP1324" s="88"/>
      <c r="AQ1324" s="88"/>
      <c r="AR1324" s="88"/>
      <c r="AS1324" s="88"/>
      <c r="AT1324" s="88"/>
      <c r="AU1324" s="88"/>
      <c r="AV1324" s="88"/>
      <c r="AW1324" s="88"/>
      <c r="AX1324" s="88"/>
      <c r="AY1324" s="88"/>
      <c r="AZ1324" s="88"/>
      <c r="BA1324" s="88"/>
      <c r="BB1324" s="88"/>
      <c r="BC1324" s="88"/>
      <c r="BD1324" s="88"/>
      <c r="BE1324" s="88"/>
      <c r="BF1324" s="88"/>
      <c r="BG1324" s="88"/>
    </row>
    <row r="1325" spans="1:59" x14ac:dyDescent="0.25">
      <c r="A1325" s="25">
        <v>1773</v>
      </c>
      <c r="B1325" s="9" t="s">
        <v>2219</v>
      </c>
      <c r="C1325" s="9" t="s">
        <v>3302</v>
      </c>
      <c r="D1325" s="9" t="s">
        <v>2282</v>
      </c>
      <c r="E1325" s="9" t="s">
        <v>2245</v>
      </c>
      <c r="F1325" s="14" t="s">
        <v>2647</v>
      </c>
      <c r="G1325" s="9" t="s">
        <v>10</v>
      </c>
      <c r="H1325" s="9" t="s">
        <v>37</v>
      </c>
      <c r="I1325" s="9">
        <v>1</v>
      </c>
      <c r="J1325" s="9">
        <v>80</v>
      </c>
      <c r="K1325" s="9">
        <f t="shared" si="102"/>
        <v>480</v>
      </c>
      <c r="L1325" s="9">
        <f t="shared" si="103"/>
        <v>473</v>
      </c>
      <c r="M1325" s="48">
        <v>0.98541666666666672</v>
      </c>
      <c r="N1325" s="9">
        <v>0</v>
      </c>
      <c r="O1325" s="9">
        <v>80</v>
      </c>
      <c r="P1325" s="9"/>
      <c r="Q1325" s="9">
        <v>80</v>
      </c>
      <c r="R1325" s="9"/>
      <c r="S1325" s="9"/>
      <c r="T1325" s="9"/>
      <c r="U1325" s="55"/>
      <c r="V1325" s="131">
        <f t="shared" si="104"/>
        <v>0.98541666666666672</v>
      </c>
      <c r="W1325" s="125">
        <v>0.98960000000000004</v>
      </c>
      <c r="X1325" s="14">
        <v>0.9708</v>
      </c>
      <c r="Y1325" s="9">
        <v>80</v>
      </c>
      <c r="Z1325" s="9">
        <v>79</v>
      </c>
      <c r="AA1325" s="9">
        <v>78</v>
      </c>
      <c r="AB1325" s="9">
        <v>79</v>
      </c>
      <c r="AC1325" s="9">
        <v>80</v>
      </c>
      <c r="AD1325" s="9">
        <v>77</v>
      </c>
      <c r="AE1325" s="9" t="s">
        <v>640</v>
      </c>
      <c r="AF1325" s="26"/>
      <c r="AG1325" s="56">
        <v>29.213999999999999</v>
      </c>
      <c r="AH1325" s="9">
        <v>-81.067555999999996</v>
      </c>
      <c r="AI1325" s="88"/>
      <c r="AJ1325" s="88"/>
      <c r="AK1325" s="88"/>
      <c r="AL1325" s="88"/>
      <c r="AM1325" s="88"/>
      <c r="AN1325" s="88"/>
      <c r="AO1325" s="88"/>
      <c r="AP1325" s="88"/>
      <c r="AQ1325" s="88"/>
      <c r="AR1325" s="88"/>
      <c r="AS1325" s="88"/>
      <c r="AT1325" s="88"/>
      <c r="AU1325" s="88"/>
      <c r="AV1325" s="88"/>
      <c r="AW1325" s="88"/>
      <c r="AX1325" s="88"/>
      <c r="AY1325" s="88"/>
      <c r="AZ1325" s="88"/>
      <c r="BA1325" s="88"/>
      <c r="BB1325" s="88"/>
      <c r="BC1325" s="88"/>
      <c r="BD1325" s="88"/>
      <c r="BE1325" s="88"/>
      <c r="BF1325" s="88"/>
      <c r="BG1325" s="88"/>
    </row>
    <row r="1326" spans="1:59" x14ac:dyDescent="0.25">
      <c r="A1326" s="25">
        <v>1133</v>
      </c>
      <c r="B1326" s="9" t="s">
        <v>2219</v>
      </c>
      <c r="C1326" s="9" t="s">
        <v>3302</v>
      </c>
      <c r="D1326" s="9" t="s">
        <v>2282</v>
      </c>
      <c r="E1326" s="9" t="s">
        <v>2248</v>
      </c>
      <c r="F1326" s="14" t="s">
        <v>2659</v>
      </c>
      <c r="G1326" s="9" t="s">
        <v>10</v>
      </c>
      <c r="H1326" s="9" t="s">
        <v>37</v>
      </c>
      <c r="I1326" s="9">
        <v>1</v>
      </c>
      <c r="J1326" s="9">
        <v>192</v>
      </c>
      <c r="K1326" s="9">
        <f t="shared" si="102"/>
        <v>1152</v>
      </c>
      <c r="L1326" s="9">
        <f t="shared" si="103"/>
        <v>1138</v>
      </c>
      <c r="M1326" s="48">
        <v>0.98784722222222221</v>
      </c>
      <c r="N1326" s="9">
        <v>0</v>
      </c>
      <c r="O1326" s="9">
        <v>192</v>
      </c>
      <c r="P1326" s="9"/>
      <c r="Q1326" s="9">
        <v>192</v>
      </c>
      <c r="R1326" s="9"/>
      <c r="S1326" s="9"/>
      <c r="T1326" s="9"/>
      <c r="U1326" s="55"/>
      <c r="V1326" s="131">
        <f t="shared" si="104"/>
        <v>0.98784722222222221</v>
      </c>
      <c r="W1326" s="125">
        <v>0.96609999999999996</v>
      </c>
      <c r="X1326" s="14">
        <v>0.97740000000000005</v>
      </c>
      <c r="Y1326" s="9">
        <v>189</v>
      </c>
      <c r="Z1326" s="9">
        <v>191</v>
      </c>
      <c r="AA1326" s="9">
        <v>190</v>
      </c>
      <c r="AB1326" s="9">
        <v>191</v>
      </c>
      <c r="AC1326" s="9">
        <v>191</v>
      </c>
      <c r="AD1326" s="9">
        <v>186</v>
      </c>
      <c r="AE1326" s="9" t="s">
        <v>50</v>
      </c>
      <c r="AF1326" s="26"/>
      <c r="AG1326" s="56">
        <v>29.001799999999999</v>
      </c>
      <c r="AH1326" s="9">
        <v>-80.926699999999997</v>
      </c>
      <c r="AI1326" s="88"/>
      <c r="AJ1326" s="88"/>
      <c r="AK1326" s="88"/>
      <c r="AL1326" s="88"/>
      <c r="AM1326" s="88"/>
      <c r="AN1326" s="88"/>
      <c r="AO1326" s="88"/>
      <c r="AP1326" s="88"/>
      <c r="AQ1326" s="88"/>
      <c r="AR1326" s="88"/>
      <c r="AS1326" s="88"/>
      <c r="AT1326" s="88"/>
      <c r="AU1326" s="88"/>
      <c r="AV1326" s="88"/>
      <c r="AW1326" s="88"/>
      <c r="AX1326" s="88"/>
      <c r="AY1326" s="88"/>
      <c r="AZ1326" s="88"/>
      <c r="BA1326" s="88"/>
      <c r="BB1326" s="88"/>
      <c r="BC1326" s="88"/>
      <c r="BD1326" s="88"/>
      <c r="BE1326" s="88"/>
      <c r="BF1326" s="88"/>
      <c r="BG1326" s="88"/>
    </row>
    <row r="1327" spans="1:59" x14ac:dyDescent="0.25">
      <c r="A1327" s="25">
        <v>2520</v>
      </c>
      <c r="B1327" s="9" t="s">
        <v>2219</v>
      </c>
      <c r="C1327" s="9" t="s">
        <v>3302</v>
      </c>
      <c r="D1327" s="9" t="s">
        <v>2282</v>
      </c>
      <c r="E1327" s="9" t="s">
        <v>2249</v>
      </c>
      <c r="F1327" s="14" t="s">
        <v>3043</v>
      </c>
      <c r="G1327" s="9" t="s">
        <v>10</v>
      </c>
      <c r="H1327" s="9" t="s">
        <v>37</v>
      </c>
      <c r="I1327" s="9">
        <v>1</v>
      </c>
      <c r="J1327" s="9">
        <v>88</v>
      </c>
      <c r="K1327" s="9">
        <f t="shared" si="102"/>
        <v>528</v>
      </c>
      <c r="L1327" s="9">
        <f t="shared" si="103"/>
        <v>520</v>
      </c>
      <c r="M1327" s="48">
        <v>0.98484848484848486</v>
      </c>
      <c r="N1327" s="9">
        <v>0</v>
      </c>
      <c r="O1327" s="9">
        <v>88</v>
      </c>
      <c r="P1327" s="9"/>
      <c r="Q1327" s="9">
        <v>88</v>
      </c>
      <c r="R1327" s="9"/>
      <c r="S1327" s="9"/>
      <c r="T1327" s="9">
        <v>5</v>
      </c>
      <c r="U1327" s="55"/>
      <c r="V1327" s="131">
        <f t="shared" si="104"/>
        <v>0.98484848484848486</v>
      </c>
      <c r="W1327" s="125">
        <v>0.96209999999999996</v>
      </c>
      <c r="X1327" s="14">
        <v>0.93179999999999996</v>
      </c>
      <c r="Y1327" s="9">
        <v>88</v>
      </c>
      <c r="Z1327" s="9">
        <v>86</v>
      </c>
      <c r="AA1327" s="9">
        <v>85</v>
      </c>
      <c r="AB1327" s="9">
        <v>87</v>
      </c>
      <c r="AC1327" s="9">
        <v>88</v>
      </c>
      <c r="AD1327" s="9">
        <v>86</v>
      </c>
      <c r="AE1327" s="9" t="s">
        <v>223</v>
      </c>
      <c r="AF1327" s="26"/>
      <c r="AG1327" s="56">
        <v>29.280138999999998</v>
      </c>
      <c r="AH1327" s="9">
        <v>-81.077832999999998</v>
      </c>
      <c r="AI1327" s="88"/>
      <c r="AJ1327" s="88"/>
      <c r="AK1327" s="88"/>
      <c r="AL1327" s="88"/>
      <c r="AM1327" s="88"/>
      <c r="AN1327" s="88"/>
      <c r="AO1327" s="88"/>
      <c r="AP1327" s="88"/>
      <c r="AQ1327" s="88"/>
      <c r="AR1327" s="88"/>
      <c r="AS1327" s="88"/>
      <c r="AT1327" s="88"/>
      <c r="AU1327" s="88"/>
      <c r="AV1327" s="88"/>
      <c r="AW1327" s="88"/>
      <c r="AX1327" s="88"/>
      <c r="AY1327" s="88"/>
      <c r="AZ1327" s="88"/>
      <c r="BA1327" s="88"/>
      <c r="BB1327" s="88"/>
      <c r="BC1327" s="88"/>
      <c r="BD1327" s="88"/>
      <c r="BE1327" s="88"/>
      <c r="BF1327" s="88"/>
      <c r="BG1327" s="88"/>
    </row>
    <row r="1328" spans="1:59" x14ac:dyDescent="0.25">
      <c r="A1328" s="25">
        <v>1448</v>
      </c>
      <c r="B1328" s="9" t="s">
        <v>2219</v>
      </c>
      <c r="C1328" s="9" t="s">
        <v>3302</v>
      </c>
      <c r="D1328" s="9" t="s">
        <v>2282</v>
      </c>
      <c r="E1328" s="9" t="s">
        <v>2251</v>
      </c>
      <c r="F1328" s="14" t="s">
        <v>2651</v>
      </c>
      <c r="G1328" s="9" t="s">
        <v>10</v>
      </c>
      <c r="H1328" s="9" t="s">
        <v>37</v>
      </c>
      <c r="I1328" s="9">
        <v>1</v>
      </c>
      <c r="J1328" s="9">
        <v>136</v>
      </c>
      <c r="K1328" s="9">
        <f t="shared" si="102"/>
        <v>544</v>
      </c>
      <c r="L1328" s="9">
        <f t="shared" si="103"/>
        <v>528</v>
      </c>
      <c r="M1328" s="48">
        <v>0.97058823529411764</v>
      </c>
      <c r="N1328" s="9">
        <v>0</v>
      </c>
      <c r="O1328" s="9">
        <v>136</v>
      </c>
      <c r="P1328" s="9"/>
      <c r="Q1328" s="9">
        <v>136</v>
      </c>
      <c r="R1328" s="9"/>
      <c r="S1328" s="9"/>
      <c r="T1328" s="9"/>
      <c r="U1328" s="55"/>
      <c r="V1328" s="131">
        <f t="shared" si="104"/>
        <v>0.97058823529411764</v>
      </c>
      <c r="W1328" s="125">
        <v>0.92649999999999999</v>
      </c>
      <c r="X1328" s="14">
        <v>0.92520000000000002</v>
      </c>
      <c r="Y1328" s="9">
        <v>129</v>
      </c>
      <c r="Z1328" s="9"/>
      <c r="AA1328" s="9"/>
      <c r="AB1328" s="9">
        <v>133</v>
      </c>
      <c r="AC1328" s="9">
        <v>133</v>
      </c>
      <c r="AD1328" s="9">
        <v>133</v>
      </c>
      <c r="AE1328" s="9" t="s">
        <v>427</v>
      </c>
      <c r="AF1328" s="26"/>
      <c r="AG1328" s="56">
        <v>29.2088</v>
      </c>
      <c r="AH1328" s="9">
        <v>-81.037099999999995</v>
      </c>
      <c r="AI1328" s="88"/>
      <c r="AJ1328" s="88"/>
      <c r="AK1328" s="88"/>
      <c r="AL1328" s="88"/>
      <c r="AM1328" s="88"/>
      <c r="AN1328" s="88"/>
      <c r="AO1328" s="88"/>
      <c r="AP1328" s="88"/>
      <c r="AQ1328" s="88"/>
      <c r="AR1328" s="88"/>
      <c r="AS1328" s="88"/>
      <c r="AT1328" s="88"/>
      <c r="AU1328" s="88"/>
      <c r="AV1328" s="88"/>
      <c r="AW1328" s="88"/>
      <c r="AX1328" s="88"/>
      <c r="AY1328" s="88"/>
      <c r="AZ1328" s="88"/>
      <c r="BA1328" s="88"/>
      <c r="BB1328" s="88"/>
      <c r="BC1328" s="88"/>
      <c r="BD1328" s="88"/>
      <c r="BE1328" s="88"/>
      <c r="BF1328" s="88"/>
      <c r="BG1328" s="88"/>
    </row>
    <row r="1329" spans="1:59" x14ac:dyDescent="0.25">
      <c r="A1329" s="25">
        <v>1174</v>
      </c>
      <c r="B1329" s="9" t="s">
        <v>2219</v>
      </c>
      <c r="C1329" s="9" t="s">
        <v>3302</v>
      </c>
      <c r="D1329" s="9" t="s">
        <v>2282</v>
      </c>
      <c r="E1329" s="9" t="s">
        <v>2254</v>
      </c>
      <c r="F1329" s="14" t="s">
        <v>2697</v>
      </c>
      <c r="G1329" s="9" t="s">
        <v>10</v>
      </c>
      <c r="H1329" s="9" t="s">
        <v>37</v>
      </c>
      <c r="I1329" s="9">
        <v>1</v>
      </c>
      <c r="J1329" s="9">
        <v>260</v>
      </c>
      <c r="K1329" s="9">
        <f t="shared" si="102"/>
        <v>1560</v>
      </c>
      <c r="L1329" s="9">
        <f t="shared" si="103"/>
        <v>1539</v>
      </c>
      <c r="M1329" s="48">
        <v>0.98653846153846159</v>
      </c>
      <c r="N1329" s="9">
        <v>0</v>
      </c>
      <c r="O1329" s="9">
        <v>260</v>
      </c>
      <c r="P1329" s="9"/>
      <c r="Q1329" s="9">
        <v>260</v>
      </c>
      <c r="R1329" s="9"/>
      <c r="S1329" s="9"/>
      <c r="T1329" s="9">
        <v>14</v>
      </c>
      <c r="U1329" s="55"/>
      <c r="V1329" s="131">
        <f t="shared" si="104"/>
        <v>0.98653846153846159</v>
      </c>
      <c r="W1329" s="125">
        <v>0.98009999999999997</v>
      </c>
      <c r="X1329" s="14">
        <v>0.97689999999999999</v>
      </c>
      <c r="Y1329" s="9">
        <v>255</v>
      </c>
      <c r="Z1329" s="9">
        <v>257</v>
      </c>
      <c r="AA1329" s="9">
        <v>255</v>
      </c>
      <c r="AB1329" s="9">
        <v>259</v>
      </c>
      <c r="AC1329" s="9">
        <v>257</v>
      </c>
      <c r="AD1329" s="9">
        <v>256</v>
      </c>
      <c r="AE1329" s="9" t="s">
        <v>219</v>
      </c>
      <c r="AF1329" s="26"/>
      <c r="AG1329" s="56">
        <v>29.251000000000001</v>
      </c>
      <c r="AH1329" s="9">
        <v>-81.111199999999997</v>
      </c>
      <c r="AI1329" s="88"/>
      <c r="AJ1329" s="88"/>
      <c r="AK1329" s="88"/>
      <c r="AL1329" s="88"/>
      <c r="AM1329" s="88"/>
      <c r="AN1329" s="88"/>
      <c r="AO1329" s="88"/>
      <c r="AP1329" s="88"/>
      <c r="AQ1329" s="88"/>
      <c r="AR1329" s="88"/>
      <c r="AS1329" s="88"/>
      <c r="AT1329" s="88"/>
      <c r="AU1329" s="88"/>
      <c r="AV1329" s="88"/>
      <c r="AW1329" s="88"/>
      <c r="AX1329" s="88"/>
      <c r="AY1329" s="88"/>
      <c r="AZ1329" s="88"/>
      <c r="BA1329" s="88"/>
      <c r="BB1329" s="88"/>
      <c r="BC1329" s="88"/>
      <c r="BD1329" s="88"/>
      <c r="BE1329" s="88"/>
      <c r="BF1329" s="88"/>
      <c r="BG1329" s="88"/>
    </row>
    <row r="1330" spans="1:59" x14ac:dyDescent="0.25">
      <c r="A1330" s="25">
        <v>2581</v>
      </c>
      <c r="B1330" s="9" t="s">
        <v>2219</v>
      </c>
      <c r="C1330" s="9" t="s">
        <v>3302</v>
      </c>
      <c r="D1330" s="9" t="s">
        <v>2282</v>
      </c>
      <c r="E1330" s="9" t="s">
        <v>2256</v>
      </c>
      <c r="F1330" s="14" t="s">
        <v>2645</v>
      </c>
      <c r="G1330" s="9" t="s">
        <v>10</v>
      </c>
      <c r="H1330" s="9" t="s">
        <v>37</v>
      </c>
      <c r="I1330" s="9">
        <v>1</v>
      </c>
      <c r="J1330" s="9">
        <v>84</v>
      </c>
      <c r="K1330" s="9">
        <f t="shared" si="102"/>
        <v>504</v>
      </c>
      <c r="L1330" s="9">
        <f t="shared" si="103"/>
        <v>499</v>
      </c>
      <c r="M1330" s="48">
        <v>0.99007936507936511</v>
      </c>
      <c r="N1330" s="9">
        <v>0</v>
      </c>
      <c r="O1330" s="9">
        <v>84</v>
      </c>
      <c r="P1330" s="9"/>
      <c r="Q1330" s="9">
        <v>84</v>
      </c>
      <c r="R1330" s="9"/>
      <c r="S1330" s="9"/>
      <c r="T1330" s="9">
        <v>5</v>
      </c>
      <c r="U1330" s="55"/>
      <c r="V1330" s="131">
        <f t="shared" si="104"/>
        <v>0.99007936507936511</v>
      </c>
      <c r="W1330" s="125">
        <v>0.99209999999999998</v>
      </c>
      <c r="X1330" s="14">
        <v>0.996</v>
      </c>
      <c r="Y1330" s="9">
        <v>84</v>
      </c>
      <c r="Z1330" s="9">
        <v>84</v>
      </c>
      <c r="AA1330" s="9">
        <v>84</v>
      </c>
      <c r="AB1330" s="9">
        <v>83</v>
      </c>
      <c r="AC1330" s="9">
        <v>81</v>
      </c>
      <c r="AD1330" s="9">
        <v>83</v>
      </c>
      <c r="AE1330" s="9" t="s">
        <v>180</v>
      </c>
      <c r="AF1330" s="26"/>
      <c r="AG1330" s="56">
        <v>28.91077778</v>
      </c>
      <c r="AH1330" s="9">
        <v>-81.301166666666703</v>
      </c>
      <c r="AI1330" s="88"/>
      <c r="AJ1330" s="88"/>
      <c r="AK1330" s="88"/>
      <c r="AL1330" s="88"/>
      <c r="AM1330" s="88"/>
      <c r="AN1330" s="88"/>
      <c r="AO1330" s="88"/>
      <c r="AP1330" s="88"/>
      <c r="AQ1330" s="88"/>
      <c r="AR1330" s="88"/>
      <c r="AS1330" s="88"/>
      <c r="AT1330" s="88"/>
      <c r="AU1330" s="88"/>
      <c r="AV1330" s="88"/>
      <c r="AW1330" s="88"/>
      <c r="AX1330" s="88"/>
      <c r="AY1330" s="88"/>
      <c r="AZ1330" s="88"/>
      <c r="BA1330" s="88"/>
      <c r="BB1330" s="88"/>
      <c r="BC1330" s="88"/>
      <c r="BD1330" s="88"/>
      <c r="BE1330" s="88"/>
      <c r="BF1330" s="88"/>
      <c r="BG1330" s="88"/>
    </row>
    <row r="1331" spans="1:59" x14ac:dyDescent="0.25">
      <c r="A1331" s="25">
        <v>1320</v>
      </c>
      <c r="B1331" s="9" t="s">
        <v>2219</v>
      </c>
      <c r="C1331" s="9" t="s">
        <v>3302</v>
      </c>
      <c r="D1331" s="9" t="s">
        <v>2282</v>
      </c>
      <c r="E1331" s="9" t="s">
        <v>2257</v>
      </c>
      <c r="F1331" s="14" t="s">
        <v>2768</v>
      </c>
      <c r="G1331" s="9" t="s">
        <v>10</v>
      </c>
      <c r="H1331" s="9" t="s">
        <v>37</v>
      </c>
      <c r="I1331" s="9">
        <v>1</v>
      </c>
      <c r="J1331" s="9">
        <v>192</v>
      </c>
      <c r="K1331" s="9">
        <f t="shared" si="102"/>
        <v>1152</v>
      </c>
      <c r="L1331" s="9">
        <f t="shared" si="103"/>
        <v>1144</v>
      </c>
      <c r="M1331" s="48">
        <v>0.99305555555555558</v>
      </c>
      <c r="N1331" s="9">
        <v>0</v>
      </c>
      <c r="O1331" s="9">
        <v>192</v>
      </c>
      <c r="P1331" s="9"/>
      <c r="Q1331" s="9">
        <v>192</v>
      </c>
      <c r="R1331" s="9"/>
      <c r="S1331" s="9"/>
      <c r="T1331" s="9"/>
      <c r="U1331" s="55"/>
      <c r="V1331" s="131">
        <f t="shared" si="104"/>
        <v>0.99305555555555558</v>
      </c>
      <c r="W1331" s="125">
        <v>0.98960000000000004</v>
      </c>
      <c r="X1331" s="14">
        <v>0.98960000000000004</v>
      </c>
      <c r="Y1331" s="9">
        <v>191</v>
      </c>
      <c r="Z1331" s="9">
        <v>190</v>
      </c>
      <c r="AA1331" s="9">
        <v>190</v>
      </c>
      <c r="AB1331" s="9">
        <v>192</v>
      </c>
      <c r="AC1331" s="9">
        <v>189</v>
      </c>
      <c r="AD1331" s="9">
        <v>192</v>
      </c>
      <c r="AE1331" s="9" t="s">
        <v>50</v>
      </c>
      <c r="AF1331" s="26"/>
      <c r="AG1331" s="56">
        <v>28.917000000000002</v>
      </c>
      <c r="AH1331" s="9">
        <v>-81.290499999999994</v>
      </c>
      <c r="AI1331" s="88"/>
      <c r="AJ1331" s="88"/>
      <c r="AK1331" s="88"/>
      <c r="AL1331" s="88"/>
      <c r="AM1331" s="88"/>
      <c r="AN1331" s="88"/>
      <c r="AO1331" s="88"/>
      <c r="AP1331" s="88"/>
      <c r="AQ1331" s="88"/>
      <c r="AR1331" s="88"/>
      <c r="AS1331" s="88"/>
      <c r="AT1331" s="88"/>
      <c r="AU1331" s="88"/>
      <c r="AV1331" s="88"/>
      <c r="AW1331" s="88"/>
      <c r="AX1331" s="88"/>
      <c r="AY1331" s="88"/>
      <c r="AZ1331" s="88"/>
      <c r="BA1331" s="88"/>
      <c r="BB1331" s="88"/>
      <c r="BC1331" s="88"/>
      <c r="BD1331" s="88"/>
      <c r="BE1331" s="88"/>
      <c r="BF1331" s="88"/>
      <c r="BG1331" s="88"/>
    </row>
    <row r="1332" spans="1:59" x14ac:dyDescent="0.25">
      <c r="A1332" s="25">
        <v>833</v>
      </c>
      <c r="B1332" s="9" t="s">
        <v>2219</v>
      </c>
      <c r="C1332" s="9" t="s">
        <v>3302</v>
      </c>
      <c r="D1332" s="9" t="s">
        <v>2282</v>
      </c>
      <c r="E1332" s="9" t="s">
        <v>2258</v>
      </c>
      <c r="F1332" s="14" t="s">
        <v>2752</v>
      </c>
      <c r="G1332" s="9" t="s">
        <v>10</v>
      </c>
      <c r="H1332" s="9" t="s">
        <v>37</v>
      </c>
      <c r="I1332" s="9">
        <v>1</v>
      </c>
      <c r="J1332" s="9">
        <v>208</v>
      </c>
      <c r="K1332" s="9">
        <f t="shared" si="102"/>
        <v>1248</v>
      </c>
      <c r="L1332" s="9">
        <f t="shared" si="103"/>
        <v>1211</v>
      </c>
      <c r="M1332" s="48">
        <v>0.9703525641025641</v>
      </c>
      <c r="N1332" s="9">
        <v>0</v>
      </c>
      <c r="O1332" s="9">
        <v>208</v>
      </c>
      <c r="P1332" s="9"/>
      <c r="Q1332" s="9">
        <v>208</v>
      </c>
      <c r="R1332" s="9"/>
      <c r="S1332" s="9"/>
      <c r="T1332" s="9"/>
      <c r="U1332" s="55"/>
      <c r="V1332" s="131">
        <f t="shared" si="104"/>
        <v>0.9703525641025641</v>
      </c>
      <c r="W1332" s="125">
        <v>0.98</v>
      </c>
      <c r="X1332" s="14">
        <v>0.96709999999999996</v>
      </c>
      <c r="Y1332" s="9">
        <v>205</v>
      </c>
      <c r="Z1332" s="9">
        <v>207</v>
      </c>
      <c r="AA1332" s="9">
        <v>200</v>
      </c>
      <c r="AB1332" s="9">
        <v>199</v>
      </c>
      <c r="AC1332" s="9">
        <v>198</v>
      </c>
      <c r="AD1332" s="9">
        <v>202</v>
      </c>
      <c r="AE1332" s="9" t="s">
        <v>50</v>
      </c>
      <c r="AF1332" s="26"/>
      <c r="AG1332" s="56">
        <v>29.146899999999999</v>
      </c>
      <c r="AH1332" s="9">
        <v>-81.037899999999993</v>
      </c>
      <c r="AI1332" s="88"/>
      <c r="AJ1332" s="88"/>
      <c r="AK1332" s="88"/>
      <c r="AL1332" s="88"/>
      <c r="AM1332" s="88"/>
      <c r="AN1332" s="88"/>
      <c r="AO1332" s="88"/>
      <c r="AP1332" s="88"/>
      <c r="AQ1332" s="88"/>
      <c r="AR1332" s="88"/>
      <c r="AS1332" s="88"/>
      <c r="AT1332" s="88"/>
      <c r="AU1332" s="88"/>
      <c r="AV1332" s="88"/>
      <c r="AW1332" s="88"/>
      <c r="AX1332" s="88"/>
      <c r="AY1332" s="88"/>
      <c r="AZ1332" s="88"/>
      <c r="BA1332" s="88"/>
      <c r="BB1332" s="88"/>
      <c r="BC1332" s="88"/>
      <c r="BD1332" s="88"/>
      <c r="BE1332" s="88"/>
      <c r="BF1332" s="88"/>
      <c r="BG1332" s="88"/>
    </row>
    <row r="1333" spans="1:59" x14ac:dyDescent="0.25">
      <c r="A1333" s="25">
        <v>1629</v>
      </c>
      <c r="B1333" s="9" t="s">
        <v>2219</v>
      </c>
      <c r="C1333" s="9" t="s">
        <v>3302</v>
      </c>
      <c r="D1333" s="9" t="s">
        <v>2282</v>
      </c>
      <c r="E1333" s="9" t="s">
        <v>2260</v>
      </c>
      <c r="F1333" s="14" t="s">
        <v>2653</v>
      </c>
      <c r="G1333" s="9" t="s">
        <v>10</v>
      </c>
      <c r="H1333" s="9" t="s">
        <v>37</v>
      </c>
      <c r="I1333" s="9">
        <v>1</v>
      </c>
      <c r="J1333" s="9">
        <v>71</v>
      </c>
      <c r="K1333" s="9">
        <f t="shared" si="102"/>
        <v>426</v>
      </c>
      <c r="L1333" s="9">
        <f t="shared" si="103"/>
        <v>397</v>
      </c>
      <c r="M1333" s="48">
        <v>0.931924882629108</v>
      </c>
      <c r="N1333" s="9">
        <v>0</v>
      </c>
      <c r="O1333" s="9">
        <v>71</v>
      </c>
      <c r="P1333" s="9"/>
      <c r="Q1333" s="9">
        <v>71</v>
      </c>
      <c r="R1333" s="9"/>
      <c r="S1333" s="9"/>
      <c r="T1333" s="9"/>
      <c r="U1333" s="55"/>
      <c r="V1333" s="131">
        <f t="shared" si="104"/>
        <v>0.931924882629108</v>
      </c>
      <c r="W1333" s="125">
        <v>0.93659999999999999</v>
      </c>
      <c r="X1333" s="14">
        <v>1</v>
      </c>
      <c r="Y1333" s="9">
        <v>67</v>
      </c>
      <c r="Z1333" s="9">
        <v>64</v>
      </c>
      <c r="AA1333" s="9">
        <v>65</v>
      </c>
      <c r="AB1333" s="9">
        <v>68</v>
      </c>
      <c r="AC1333" s="9">
        <v>66</v>
      </c>
      <c r="AD1333" s="9">
        <v>67</v>
      </c>
      <c r="AE1333" s="9" t="s">
        <v>427</v>
      </c>
      <c r="AF1333" s="26"/>
      <c r="AG1333" s="56">
        <v>29.206600000000002</v>
      </c>
      <c r="AH1333" s="9">
        <v>-81.039199999999994</v>
      </c>
      <c r="AI1333" s="88"/>
      <c r="AJ1333" s="88"/>
      <c r="AK1333" s="88"/>
      <c r="AL1333" s="88"/>
      <c r="AM1333" s="88"/>
      <c r="AN1333" s="88"/>
      <c r="AO1333" s="88"/>
      <c r="AP1333" s="88"/>
      <c r="AQ1333" s="88"/>
      <c r="AR1333" s="88"/>
      <c r="AS1333" s="88"/>
      <c r="AT1333" s="88"/>
      <c r="AU1333" s="88"/>
      <c r="AV1333" s="88"/>
      <c r="AW1333" s="88"/>
      <c r="AX1333" s="88"/>
      <c r="AY1333" s="88"/>
      <c r="AZ1333" s="88"/>
      <c r="BA1333" s="88"/>
      <c r="BB1333" s="88"/>
      <c r="BC1333" s="88"/>
      <c r="BD1333" s="88"/>
      <c r="BE1333" s="88"/>
      <c r="BF1333" s="88"/>
      <c r="BG1333" s="88"/>
    </row>
    <row r="1334" spans="1:59" x14ac:dyDescent="0.25">
      <c r="A1334" s="25">
        <v>933</v>
      </c>
      <c r="B1334" s="9" t="s">
        <v>2219</v>
      </c>
      <c r="C1334" s="9" t="s">
        <v>3302</v>
      </c>
      <c r="D1334" s="9" t="s">
        <v>2282</v>
      </c>
      <c r="E1334" s="9" t="s">
        <v>2263</v>
      </c>
      <c r="F1334" s="14" t="s">
        <v>2669</v>
      </c>
      <c r="G1334" s="9" t="s">
        <v>10</v>
      </c>
      <c r="H1334" s="9" t="s">
        <v>37</v>
      </c>
      <c r="I1334" s="9">
        <v>1</v>
      </c>
      <c r="J1334" s="9">
        <v>300</v>
      </c>
      <c r="K1334" s="9">
        <f t="shared" si="102"/>
        <v>1800</v>
      </c>
      <c r="L1334" s="9">
        <f t="shared" si="103"/>
        <v>1710</v>
      </c>
      <c r="M1334" s="48">
        <v>0.95</v>
      </c>
      <c r="N1334" s="9">
        <v>0</v>
      </c>
      <c r="O1334" s="9">
        <v>300</v>
      </c>
      <c r="P1334" s="9"/>
      <c r="Q1334" s="9">
        <v>300</v>
      </c>
      <c r="R1334" s="9"/>
      <c r="S1334" s="9"/>
      <c r="T1334" s="9"/>
      <c r="U1334" s="55"/>
      <c r="V1334" s="131">
        <f t="shared" si="104"/>
        <v>0.95</v>
      </c>
      <c r="W1334" s="125">
        <v>0.92720000000000002</v>
      </c>
      <c r="X1334" s="14">
        <v>0.92779999999999996</v>
      </c>
      <c r="Y1334" s="9">
        <v>283</v>
      </c>
      <c r="Z1334" s="9">
        <v>280</v>
      </c>
      <c r="AA1334" s="9">
        <v>289</v>
      </c>
      <c r="AB1334" s="9">
        <v>286</v>
      </c>
      <c r="AC1334" s="9">
        <v>283</v>
      </c>
      <c r="AD1334" s="9">
        <v>289</v>
      </c>
      <c r="AE1334" s="9" t="s">
        <v>550</v>
      </c>
      <c r="AF1334" s="26"/>
      <c r="AG1334" s="56">
        <v>29.209700000000002</v>
      </c>
      <c r="AH1334" s="9">
        <v>-81.071100000000001</v>
      </c>
      <c r="AI1334" s="88"/>
      <c r="AJ1334" s="88"/>
      <c r="AK1334" s="88"/>
      <c r="AL1334" s="88"/>
      <c r="AM1334" s="88"/>
      <c r="AN1334" s="88"/>
      <c r="AO1334" s="88"/>
      <c r="AP1334" s="88"/>
      <c r="AQ1334" s="88"/>
      <c r="AR1334" s="88"/>
      <c r="AS1334" s="88"/>
      <c r="AT1334" s="88"/>
      <c r="AU1334" s="88"/>
      <c r="AV1334" s="88"/>
      <c r="AW1334" s="88"/>
      <c r="AX1334" s="88"/>
      <c r="AY1334" s="88"/>
      <c r="AZ1334" s="88"/>
      <c r="BA1334" s="88"/>
      <c r="BB1334" s="88"/>
      <c r="BC1334" s="88"/>
      <c r="BD1334" s="88"/>
      <c r="BE1334" s="88"/>
      <c r="BF1334" s="88"/>
      <c r="BG1334" s="88"/>
    </row>
    <row r="1335" spans="1:59" x14ac:dyDescent="0.25">
      <c r="A1335" s="25">
        <v>2918</v>
      </c>
      <c r="B1335" s="9" t="s">
        <v>2219</v>
      </c>
      <c r="C1335" s="9" t="s">
        <v>3306</v>
      </c>
      <c r="D1335" s="9" t="s">
        <v>2640</v>
      </c>
      <c r="E1335" s="9" t="s">
        <v>2232</v>
      </c>
      <c r="F1335" s="14" t="s">
        <v>2701</v>
      </c>
      <c r="G1335" s="9" t="s">
        <v>10</v>
      </c>
      <c r="H1335" s="9" t="s">
        <v>184</v>
      </c>
      <c r="I1335" s="9">
        <v>1</v>
      </c>
      <c r="J1335" s="9">
        <v>83</v>
      </c>
      <c r="K1335" s="9">
        <f t="shared" si="102"/>
        <v>166</v>
      </c>
      <c r="L1335" s="9">
        <f t="shared" si="103"/>
        <v>127</v>
      </c>
      <c r="M1335" s="48">
        <v>0.76506024096385539</v>
      </c>
      <c r="N1335" s="9"/>
      <c r="O1335" s="9">
        <v>83</v>
      </c>
      <c r="P1335" s="9"/>
      <c r="Q1335" s="9">
        <v>83</v>
      </c>
      <c r="R1335" s="9"/>
      <c r="S1335" s="9"/>
      <c r="T1335" s="9"/>
      <c r="U1335" s="55"/>
      <c r="V1335" s="131">
        <f t="shared" si="104"/>
        <v>0.76506024096385539</v>
      </c>
      <c r="W1335" s="125"/>
      <c r="X1335" s="14"/>
      <c r="Y1335" s="9">
        <v>64</v>
      </c>
      <c r="Z1335" s="9">
        <v>63</v>
      </c>
      <c r="AA1335" s="9"/>
      <c r="AB1335" s="9"/>
      <c r="AC1335" s="9"/>
      <c r="AD1335" s="9"/>
      <c r="AE1335" s="9"/>
      <c r="AF1335" s="26"/>
      <c r="AG1335" s="56"/>
      <c r="AH1335" s="9"/>
      <c r="AI1335" s="88"/>
      <c r="AJ1335" s="88"/>
      <c r="AK1335" s="88"/>
      <c r="AL1335" s="88"/>
      <c r="AM1335" s="88"/>
      <c r="AN1335" s="88"/>
      <c r="AO1335" s="88"/>
      <c r="AP1335" s="88"/>
      <c r="AQ1335" s="88"/>
      <c r="AR1335" s="88"/>
      <c r="AS1335" s="88"/>
      <c r="AT1335" s="88"/>
      <c r="AU1335" s="88"/>
      <c r="AV1335" s="88"/>
      <c r="AW1335" s="88"/>
      <c r="AX1335" s="88"/>
      <c r="AY1335" s="88"/>
      <c r="AZ1335" s="88"/>
      <c r="BA1335" s="88"/>
      <c r="BB1335" s="88"/>
      <c r="BC1335" s="88"/>
      <c r="BD1335" s="88"/>
      <c r="BE1335" s="88"/>
      <c r="BF1335" s="88"/>
      <c r="BG1335" s="88"/>
    </row>
    <row r="1336" spans="1:59" x14ac:dyDescent="0.25">
      <c r="A1336" s="25">
        <v>2921</v>
      </c>
      <c r="B1336" s="9" t="s">
        <v>2219</v>
      </c>
      <c r="C1336" s="9" t="s">
        <v>3306</v>
      </c>
      <c r="D1336" s="9" t="s">
        <v>2640</v>
      </c>
      <c r="E1336" s="9" t="s">
        <v>2253</v>
      </c>
      <c r="F1336" s="14" t="s">
        <v>2701</v>
      </c>
      <c r="G1336" s="9" t="s">
        <v>10</v>
      </c>
      <c r="H1336" s="9" t="s">
        <v>184</v>
      </c>
      <c r="I1336" s="9">
        <v>1</v>
      </c>
      <c r="J1336" s="9">
        <v>49</v>
      </c>
      <c r="K1336" s="9">
        <f t="shared" si="102"/>
        <v>98</v>
      </c>
      <c r="L1336" s="9">
        <f t="shared" si="103"/>
        <v>95</v>
      </c>
      <c r="M1336" s="48">
        <v>0.96938775510204078</v>
      </c>
      <c r="N1336" s="9"/>
      <c r="O1336" s="9">
        <v>49</v>
      </c>
      <c r="P1336" s="9"/>
      <c r="Q1336" s="9">
        <v>49</v>
      </c>
      <c r="R1336" s="9"/>
      <c r="S1336" s="9"/>
      <c r="T1336" s="9"/>
      <c r="U1336" s="55"/>
      <c r="V1336" s="131">
        <f t="shared" si="104"/>
        <v>0.96938775510204078</v>
      </c>
      <c r="W1336" s="125"/>
      <c r="X1336" s="14"/>
      <c r="Y1336" s="9">
        <v>48</v>
      </c>
      <c r="Z1336" s="9">
        <v>47</v>
      </c>
      <c r="AA1336" s="9"/>
      <c r="AB1336" s="9"/>
      <c r="AC1336" s="9"/>
      <c r="AD1336" s="9"/>
      <c r="AE1336" s="9"/>
      <c r="AF1336" s="26"/>
      <c r="AG1336" s="56"/>
      <c r="AH1336" s="9"/>
      <c r="AI1336" s="88"/>
      <c r="AJ1336" s="88"/>
      <c r="AK1336" s="88"/>
      <c r="AL1336" s="88"/>
      <c r="AM1336" s="88"/>
      <c r="AN1336" s="88"/>
      <c r="AO1336" s="88"/>
      <c r="AP1336" s="88"/>
      <c r="AQ1336" s="88"/>
      <c r="AR1336" s="88"/>
      <c r="AS1336" s="88"/>
      <c r="AT1336" s="88"/>
      <c r="AU1336" s="88"/>
      <c r="AV1336" s="88"/>
      <c r="AW1336" s="88"/>
      <c r="AX1336" s="88"/>
      <c r="AY1336" s="88"/>
      <c r="AZ1336" s="88"/>
      <c r="BA1336" s="88"/>
      <c r="BB1336" s="88"/>
      <c r="BC1336" s="88"/>
      <c r="BD1336" s="88"/>
      <c r="BE1336" s="88"/>
      <c r="BF1336" s="88"/>
      <c r="BG1336" s="88"/>
    </row>
    <row r="1337" spans="1:59" x14ac:dyDescent="0.25">
      <c r="A1337" s="25">
        <v>2762</v>
      </c>
      <c r="B1337" s="9" t="s">
        <v>2219</v>
      </c>
      <c r="C1337" s="9" t="s">
        <v>3306</v>
      </c>
      <c r="D1337" s="9" t="s">
        <v>2640</v>
      </c>
      <c r="E1337" s="9" t="s">
        <v>2261</v>
      </c>
      <c r="F1337" s="14" t="s">
        <v>2646</v>
      </c>
      <c r="G1337" s="9" t="s">
        <v>10</v>
      </c>
      <c r="H1337" s="9" t="s">
        <v>184</v>
      </c>
      <c r="I1337" s="9">
        <v>1</v>
      </c>
      <c r="J1337" s="9">
        <v>80</v>
      </c>
      <c r="K1337" s="9">
        <f t="shared" si="102"/>
        <v>320</v>
      </c>
      <c r="L1337" s="9">
        <f t="shared" si="103"/>
        <v>67</v>
      </c>
      <c r="M1337" s="48">
        <v>0.20937500000000001</v>
      </c>
      <c r="N1337" s="9">
        <v>0</v>
      </c>
      <c r="O1337" s="9">
        <v>80</v>
      </c>
      <c r="P1337" s="9"/>
      <c r="Q1337" s="9">
        <v>80</v>
      </c>
      <c r="R1337" s="9"/>
      <c r="S1337" s="9"/>
      <c r="T1337" s="9">
        <v>4</v>
      </c>
      <c r="U1337" s="55"/>
      <c r="V1337" s="131">
        <f t="shared" si="104"/>
        <v>0.20937500000000001</v>
      </c>
      <c r="W1337" s="125"/>
      <c r="X1337" s="14"/>
      <c r="Y1337" s="9">
        <v>34</v>
      </c>
      <c r="Z1337" s="9">
        <v>11</v>
      </c>
      <c r="AA1337" s="9">
        <v>11</v>
      </c>
      <c r="AB1337" s="9">
        <v>11</v>
      </c>
      <c r="AC1337" s="9"/>
      <c r="AD1337" s="9"/>
      <c r="AE1337" s="9"/>
      <c r="AF1337" s="26"/>
      <c r="AG1337" s="56">
        <v>29.206294440000001</v>
      </c>
      <c r="AH1337" s="9">
        <v>-81.038808329999995</v>
      </c>
      <c r="AI1337" s="88"/>
      <c r="AJ1337" s="88"/>
      <c r="AK1337" s="88"/>
      <c r="AL1337" s="88"/>
      <c r="AM1337" s="88"/>
      <c r="AN1337" s="88"/>
      <c r="AO1337" s="88"/>
      <c r="AP1337" s="88"/>
      <c r="AQ1337" s="88"/>
      <c r="AR1337" s="88"/>
      <c r="AS1337" s="88"/>
      <c r="AT1337" s="88"/>
      <c r="AU1337" s="88"/>
      <c r="AV1337" s="88"/>
      <c r="AW1337" s="88"/>
      <c r="AX1337" s="88"/>
      <c r="AY1337" s="88"/>
      <c r="AZ1337" s="88"/>
      <c r="BA1337" s="88"/>
      <c r="BB1337" s="88"/>
      <c r="BC1337" s="88"/>
      <c r="BD1337" s="88"/>
      <c r="BE1337" s="88"/>
      <c r="BF1337" s="88"/>
      <c r="BG1337" s="88"/>
    </row>
    <row r="1338" spans="1:59" x14ac:dyDescent="0.25">
      <c r="A1338" s="25">
        <v>2851</v>
      </c>
      <c r="B1338" s="9" t="s">
        <v>2219</v>
      </c>
      <c r="C1338" s="9" t="s">
        <v>3308</v>
      </c>
      <c r="D1338" s="9" t="s">
        <v>2283</v>
      </c>
      <c r="E1338" s="9" t="s">
        <v>2252</v>
      </c>
      <c r="F1338" s="14" t="s">
        <v>2657</v>
      </c>
      <c r="G1338" s="9" t="s">
        <v>10</v>
      </c>
      <c r="H1338" s="9" t="s">
        <v>42</v>
      </c>
      <c r="I1338" s="9">
        <v>1</v>
      </c>
      <c r="J1338" s="9">
        <v>100</v>
      </c>
      <c r="K1338" s="9">
        <f t="shared" si="102"/>
        <v>0</v>
      </c>
      <c r="L1338" s="9">
        <f t="shared" si="103"/>
        <v>0</v>
      </c>
      <c r="M1338" s="42">
        <v>0</v>
      </c>
      <c r="N1338" s="9">
        <v>0</v>
      </c>
      <c r="O1338" s="9">
        <v>100</v>
      </c>
      <c r="P1338" s="9"/>
      <c r="Q1338" s="9">
        <v>100</v>
      </c>
      <c r="R1338" s="9"/>
      <c r="S1338" s="9"/>
      <c r="T1338" s="9">
        <v>5</v>
      </c>
      <c r="U1338" s="55"/>
      <c r="V1338" s="131"/>
      <c r="W1338" s="125"/>
      <c r="X1338" s="14"/>
      <c r="Y1338" s="9"/>
      <c r="Z1338" s="9"/>
      <c r="AA1338" s="9"/>
      <c r="AB1338" s="9"/>
      <c r="AC1338" s="9"/>
      <c r="AD1338" s="9"/>
      <c r="AE1338" s="9"/>
      <c r="AF1338" s="26"/>
      <c r="AG1338" s="56">
        <v>29.005406000000001</v>
      </c>
      <c r="AH1338" s="9">
        <v>-81.308066999999994</v>
      </c>
      <c r="AI1338" s="88"/>
      <c r="AJ1338" s="88"/>
      <c r="AK1338" s="88"/>
      <c r="AL1338" s="88"/>
      <c r="AM1338" s="88"/>
      <c r="AN1338" s="88"/>
      <c r="AO1338" s="88"/>
      <c r="AP1338" s="88"/>
      <c r="AQ1338" s="88"/>
      <c r="AR1338" s="88"/>
      <c r="AS1338" s="88"/>
      <c r="AT1338" s="88"/>
      <c r="AU1338" s="88"/>
      <c r="AV1338" s="88"/>
      <c r="AW1338" s="88"/>
      <c r="AX1338" s="88"/>
      <c r="AY1338" s="88"/>
      <c r="AZ1338" s="88"/>
      <c r="BA1338" s="88"/>
      <c r="BB1338" s="88"/>
      <c r="BC1338" s="88"/>
      <c r="BD1338" s="88"/>
      <c r="BE1338" s="88"/>
      <c r="BF1338" s="88"/>
      <c r="BG1338" s="88"/>
    </row>
    <row r="1339" spans="1:59" x14ac:dyDescent="0.25">
      <c r="A1339" s="25">
        <v>1908</v>
      </c>
      <c r="B1339" s="9" t="s">
        <v>2219</v>
      </c>
      <c r="C1339" s="9" t="s">
        <v>3303</v>
      </c>
      <c r="D1339" s="9" t="s">
        <v>2284</v>
      </c>
      <c r="E1339" s="9" t="s">
        <v>2223</v>
      </c>
      <c r="F1339" s="14" t="s">
        <v>2809</v>
      </c>
      <c r="G1339" s="9" t="s">
        <v>99</v>
      </c>
      <c r="H1339" s="9" t="s">
        <v>37</v>
      </c>
      <c r="I1339" s="9">
        <v>1</v>
      </c>
      <c r="J1339" s="9">
        <v>130</v>
      </c>
      <c r="K1339" s="9">
        <f t="shared" si="102"/>
        <v>780</v>
      </c>
      <c r="L1339" s="9">
        <f t="shared" si="103"/>
        <v>766</v>
      </c>
      <c r="M1339" s="48">
        <v>0.982051282051282</v>
      </c>
      <c r="N1339" s="9">
        <v>39</v>
      </c>
      <c r="O1339" s="9">
        <v>91</v>
      </c>
      <c r="P1339" s="9"/>
      <c r="Q1339" s="9">
        <v>91</v>
      </c>
      <c r="R1339" s="9"/>
      <c r="S1339" s="9"/>
      <c r="T1339" s="9"/>
      <c r="U1339" s="55"/>
      <c r="V1339" s="131">
        <f>L1339/K1339</f>
        <v>0.982051282051282</v>
      </c>
      <c r="W1339" s="125">
        <v>0.97689999999999999</v>
      </c>
      <c r="X1339" s="14">
        <v>0.96150000000000002</v>
      </c>
      <c r="Y1339" s="9">
        <v>129</v>
      </c>
      <c r="Z1339" s="9">
        <v>129</v>
      </c>
      <c r="AA1339" s="9">
        <v>129</v>
      </c>
      <c r="AB1339" s="9">
        <v>128</v>
      </c>
      <c r="AC1339" s="9">
        <v>126</v>
      </c>
      <c r="AD1339" s="9">
        <v>125</v>
      </c>
      <c r="AE1339" s="9" t="s">
        <v>202</v>
      </c>
      <c r="AF1339" s="26"/>
      <c r="AG1339" s="56">
        <v>29.156320999999998</v>
      </c>
      <c r="AH1339" s="9">
        <v>-81.038364000000001</v>
      </c>
      <c r="AI1339" s="88"/>
      <c r="AJ1339" s="88"/>
      <c r="AK1339" s="88"/>
      <c r="AL1339" s="88"/>
      <c r="AM1339" s="88"/>
      <c r="AN1339" s="88"/>
      <c r="AO1339" s="88"/>
      <c r="AP1339" s="88"/>
      <c r="AQ1339" s="88"/>
      <c r="AR1339" s="88"/>
      <c r="AS1339" s="88"/>
      <c r="AT1339" s="88"/>
      <c r="AU1339" s="88"/>
      <c r="AV1339" s="88"/>
      <c r="AW1339" s="88"/>
      <c r="AX1339" s="88"/>
      <c r="AY1339" s="88"/>
      <c r="AZ1339" s="88"/>
      <c r="BA1339" s="88"/>
      <c r="BB1339" s="88"/>
      <c r="BC1339" s="88"/>
      <c r="BD1339" s="88"/>
      <c r="BE1339" s="88"/>
      <c r="BF1339" s="88"/>
      <c r="BG1339" s="88"/>
    </row>
    <row r="1340" spans="1:59" x14ac:dyDescent="0.25">
      <c r="A1340" s="25">
        <v>430</v>
      </c>
      <c r="B1340" s="9" t="s">
        <v>2219</v>
      </c>
      <c r="C1340" s="9" t="s">
        <v>3303</v>
      </c>
      <c r="D1340" s="9" t="s">
        <v>2284</v>
      </c>
      <c r="E1340" s="9" t="s">
        <v>2238</v>
      </c>
      <c r="F1340" s="14" t="s">
        <v>2869</v>
      </c>
      <c r="G1340" s="9" t="s">
        <v>99</v>
      </c>
      <c r="H1340" s="9" t="s">
        <v>37</v>
      </c>
      <c r="I1340" s="9">
        <v>1</v>
      </c>
      <c r="J1340" s="9">
        <v>240</v>
      </c>
      <c r="K1340" s="9">
        <f t="shared" si="102"/>
        <v>1440</v>
      </c>
      <c r="L1340" s="9">
        <f t="shared" si="103"/>
        <v>1334</v>
      </c>
      <c r="M1340" s="48">
        <v>0.92638888888888893</v>
      </c>
      <c r="N1340" s="9">
        <v>240</v>
      </c>
      <c r="O1340" s="9">
        <v>240</v>
      </c>
      <c r="P1340" s="9"/>
      <c r="Q1340" s="9">
        <v>240</v>
      </c>
      <c r="R1340" s="9"/>
      <c r="S1340" s="9"/>
      <c r="T1340" s="9"/>
      <c r="U1340" s="55"/>
      <c r="V1340" s="131">
        <f>L1340/K1340</f>
        <v>0.92638888888888893</v>
      </c>
      <c r="W1340" s="125">
        <v>0.96250000000000002</v>
      </c>
      <c r="X1340" s="14">
        <v>0.94379999999999997</v>
      </c>
      <c r="Y1340" s="9">
        <v>217</v>
      </c>
      <c r="Z1340" s="9">
        <v>225</v>
      </c>
      <c r="AA1340" s="9">
        <v>220</v>
      </c>
      <c r="AB1340" s="9">
        <v>222</v>
      </c>
      <c r="AC1340" s="9">
        <v>226</v>
      </c>
      <c r="AD1340" s="9">
        <v>224</v>
      </c>
      <c r="AE1340" s="9"/>
      <c r="AF1340" s="26"/>
      <c r="AG1340" s="56">
        <v>29.204599999999999</v>
      </c>
      <c r="AH1340" s="9">
        <v>-81.066500000000005</v>
      </c>
      <c r="AI1340" s="88"/>
      <c r="AJ1340" s="88"/>
      <c r="AK1340" s="88"/>
      <c r="AL1340" s="88"/>
      <c r="AM1340" s="88"/>
      <c r="AN1340" s="88"/>
      <c r="AO1340" s="88"/>
      <c r="AP1340" s="88"/>
      <c r="AQ1340" s="88"/>
      <c r="AR1340" s="88"/>
      <c r="AS1340" s="88"/>
      <c r="AT1340" s="88"/>
      <c r="AU1340" s="88"/>
      <c r="AV1340" s="88"/>
      <c r="AW1340" s="88"/>
      <c r="AX1340" s="88"/>
      <c r="AY1340" s="88"/>
      <c r="AZ1340" s="88"/>
      <c r="BA1340" s="88"/>
      <c r="BB1340" s="88"/>
      <c r="BC1340" s="88"/>
      <c r="BD1340" s="88"/>
      <c r="BE1340" s="88"/>
      <c r="BF1340" s="88"/>
      <c r="BG1340" s="88"/>
    </row>
    <row r="1341" spans="1:59" x14ac:dyDescent="0.25">
      <c r="A1341" s="25">
        <v>2252</v>
      </c>
      <c r="B1341" s="9" t="s">
        <v>2219</v>
      </c>
      <c r="C1341" s="9" t="s">
        <v>3303</v>
      </c>
      <c r="D1341" s="9" t="s">
        <v>2284</v>
      </c>
      <c r="E1341" s="9" t="s">
        <v>2259</v>
      </c>
      <c r="F1341" s="14" t="s">
        <v>2670</v>
      </c>
      <c r="G1341" s="9" t="s">
        <v>99</v>
      </c>
      <c r="H1341" s="9" t="s">
        <v>37</v>
      </c>
      <c r="I1341" s="9">
        <v>1</v>
      </c>
      <c r="J1341" s="9">
        <v>106</v>
      </c>
      <c r="K1341" s="9">
        <f t="shared" si="102"/>
        <v>636</v>
      </c>
      <c r="L1341" s="9">
        <f t="shared" si="103"/>
        <v>608</v>
      </c>
      <c r="M1341" s="48">
        <v>0.95597484276729561</v>
      </c>
      <c r="N1341" s="9">
        <v>20</v>
      </c>
      <c r="O1341" s="9">
        <v>86</v>
      </c>
      <c r="P1341" s="9"/>
      <c r="Q1341" s="9">
        <v>86</v>
      </c>
      <c r="R1341" s="9"/>
      <c r="S1341" s="9"/>
      <c r="T1341" s="9"/>
      <c r="U1341" s="55"/>
      <c r="V1341" s="131">
        <f>L1341/K1341</f>
        <v>0.95597484276729561</v>
      </c>
      <c r="W1341" s="125">
        <v>0.97960000000000003</v>
      </c>
      <c r="X1341" s="14">
        <v>0.98109999999999997</v>
      </c>
      <c r="Y1341" s="9">
        <v>102</v>
      </c>
      <c r="Z1341" s="9">
        <v>100</v>
      </c>
      <c r="AA1341" s="9">
        <v>101</v>
      </c>
      <c r="AB1341" s="9">
        <v>101</v>
      </c>
      <c r="AC1341" s="9">
        <v>102</v>
      </c>
      <c r="AD1341" s="9">
        <v>102</v>
      </c>
      <c r="AE1341" s="9" t="s">
        <v>180</v>
      </c>
      <c r="AF1341" s="26"/>
      <c r="AG1341" s="56">
        <v>28.998999999999999</v>
      </c>
      <c r="AH1341" s="9">
        <v>-81.294499999999999</v>
      </c>
      <c r="AI1341" s="88"/>
      <c r="AJ1341" s="88"/>
      <c r="AK1341" s="88"/>
      <c r="AL1341" s="88"/>
      <c r="AM1341" s="88"/>
      <c r="AN1341" s="88"/>
      <c r="AO1341" s="88"/>
      <c r="AP1341" s="88"/>
      <c r="AQ1341" s="88"/>
      <c r="AR1341" s="88"/>
      <c r="AS1341" s="88"/>
      <c r="AT1341" s="88"/>
      <c r="AU1341" s="88"/>
      <c r="AV1341" s="88"/>
      <c r="AW1341" s="88"/>
      <c r="AX1341" s="88"/>
      <c r="AY1341" s="88"/>
      <c r="AZ1341" s="88"/>
      <c r="BA1341" s="88"/>
      <c r="BB1341" s="88"/>
      <c r="BC1341" s="88"/>
      <c r="BD1341" s="88"/>
      <c r="BE1341" s="88"/>
      <c r="BF1341" s="88"/>
      <c r="BG1341" s="88"/>
    </row>
    <row r="1342" spans="1:59" ht="13.8" thickBot="1" x14ac:dyDescent="0.3">
      <c r="A1342" s="27">
        <v>538</v>
      </c>
      <c r="B1342" s="19" t="s">
        <v>2219</v>
      </c>
      <c r="C1342" s="9" t="s">
        <v>3304</v>
      </c>
      <c r="D1342" s="9" t="s">
        <v>2289</v>
      </c>
      <c r="E1342" s="19" t="s">
        <v>2246</v>
      </c>
      <c r="F1342" s="15" t="s">
        <v>2800</v>
      </c>
      <c r="G1342" s="19" t="s">
        <v>503</v>
      </c>
      <c r="H1342" s="19" t="s">
        <v>37</v>
      </c>
      <c r="I1342" s="19">
        <v>1</v>
      </c>
      <c r="J1342" s="19">
        <v>61</v>
      </c>
      <c r="K1342" s="19">
        <f t="shared" si="102"/>
        <v>366</v>
      </c>
      <c r="L1342" s="19">
        <f t="shared" si="103"/>
        <v>318</v>
      </c>
      <c r="M1342" s="93">
        <v>0.86885245901639341</v>
      </c>
      <c r="N1342" s="19">
        <v>10</v>
      </c>
      <c r="O1342" s="19">
        <v>51</v>
      </c>
      <c r="P1342" s="19"/>
      <c r="Q1342" s="19">
        <v>19</v>
      </c>
      <c r="R1342" s="19">
        <v>32</v>
      </c>
      <c r="S1342" s="19"/>
      <c r="T1342" s="19"/>
      <c r="U1342" s="120"/>
      <c r="V1342" s="134">
        <f>(Y1342+Z1342+AA1342+AB1342+AC1342+AD1342)/(J1342*COUNTA(Y1342,Z1342,AA1342,AB1342,AC1342,AD1342))</f>
        <v>0.86885245901639341</v>
      </c>
      <c r="W1342" s="128">
        <v>0.78959999999999997</v>
      </c>
      <c r="X1342" s="15">
        <v>0.73499999999999999</v>
      </c>
      <c r="Y1342" s="19">
        <v>51</v>
      </c>
      <c r="Z1342" s="19">
        <v>50</v>
      </c>
      <c r="AA1342" s="19">
        <v>52</v>
      </c>
      <c r="AB1342" s="19">
        <v>54</v>
      </c>
      <c r="AC1342" s="19">
        <v>55</v>
      </c>
      <c r="AD1342" s="19">
        <v>56</v>
      </c>
      <c r="AE1342" s="19" t="s">
        <v>2247</v>
      </c>
      <c r="AF1342" s="28">
        <v>42</v>
      </c>
      <c r="AG1342" s="56">
        <v>29.364999999999998</v>
      </c>
      <c r="AH1342" s="9">
        <v>-81.504300000000001</v>
      </c>
      <c r="AI1342" s="88"/>
      <c r="AJ1342" s="88"/>
      <c r="AK1342" s="88"/>
      <c r="AL1342" s="88"/>
      <c r="AM1342" s="88"/>
      <c r="AN1342" s="88"/>
      <c r="AO1342" s="88"/>
      <c r="AP1342" s="88"/>
      <c r="AQ1342" s="88"/>
      <c r="AR1342" s="88"/>
      <c r="AS1342" s="88"/>
      <c r="AT1342" s="88"/>
      <c r="AU1342" s="88"/>
      <c r="AV1342" s="88"/>
      <c r="AW1342" s="88"/>
      <c r="AX1342" s="88"/>
      <c r="AY1342" s="88"/>
      <c r="AZ1342" s="88"/>
      <c r="BA1342" s="88"/>
      <c r="BB1342" s="88"/>
      <c r="BC1342" s="88"/>
      <c r="BD1342" s="88"/>
      <c r="BE1342" s="88"/>
      <c r="BF1342" s="88"/>
      <c r="BG1342" s="88"/>
    </row>
    <row r="1343" spans="1:59" ht="13.8" thickTop="1" x14ac:dyDescent="0.25">
      <c r="A1343" s="29">
        <v>820</v>
      </c>
      <c r="B1343" s="12" t="s">
        <v>2264</v>
      </c>
      <c r="C1343" s="9" t="s">
        <v>3309</v>
      </c>
      <c r="D1343" s="9" t="s">
        <v>2280</v>
      </c>
      <c r="E1343" s="12" t="s">
        <v>2265</v>
      </c>
      <c r="F1343" s="13" t="s">
        <v>2663</v>
      </c>
      <c r="G1343" s="12" t="s">
        <v>9</v>
      </c>
      <c r="H1343" s="12" t="s">
        <v>37</v>
      </c>
      <c r="I1343" s="12">
        <v>1</v>
      </c>
      <c r="J1343" s="12">
        <v>30</v>
      </c>
      <c r="K1343" s="12">
        <f t="shared" si="102"/>
        <v>180</v>
      </c>
      <c r="L1343" s="12">
        <f t="shared" si="103"/>
        <v>171</v>
      </c>
      <c r="M1343" s="60">
        <v>0.95</v>
      </c>
      <c r="N1343" s="12">
        <v>0</v>
      </c>
      <c r="O1343" s="12">
        <v>30</v>
      </c>
      <c r="P1343" s="12">
        <v>30</v>
      </c>
      <c r="Q1343" s="12"/>
      <c r="R1343" s="12"/>
      <c r="S1343" s="12"/>
      <c r="T1343" s="12"/>
      <c r="U1343" s="121"/>
      <c r="V1343" s="8">
        <f t="shared" ref="V1343:V1350" si="105">L1343/K1343</f>
        <v>0.95</v>
      </c>
      <c r="W1343" s="10">
        <v>0.92220000000000002</v>
      </c>
      <c r="X1343" s="13">
        <v>0.93330000000000002</v>
      </c>
      <c r="Y1343" s="12">
        <v>29</v>
      </c>
      <c r="Z1343" s="12">
        <v>29</v>
      </c>
      <c r="AA1343" s="12">
        <v>29</v>
      </c>
      <c r="AB1343" s="12">
        <v>29</v>
      </c>
      <c r="AC1343" s="12">
        <v>28</v>
      </c>
      <c r="AD1343" s="12">
        <v>27</v>
      </c>
      <c r="AE1343" s="12" t="s">
        <v>2266</v>
      </c>
      <c r="AF1343" s="30">
        <v>27</v>
      </c>
      <c r="AG1343" s="56">
        <v>30.029399999999999</v>
      </c>
      <c r="AH1343" s="9">
        <v>-84.392499999999998</v>
      </c>
      <c r="AI1343" s="88"/>
      <c r="AJ1343" s="88"/>
      <c r="AK1343" s="88"/>
      <c r="AL1343" s="88"/>
      <c r="AM1343" s="88"/>
      <c r="AN1343" s="88"/>
      <c r="AO1343" s="88"/>
      <c r="AP1343" s="88"/>
      <c r="AQ1343" s="88"/>
      <c r="AR1343" s="88"/>
      <c r="AS1343" s="88"/>
      <c r="AT1343" s="88"/>
      <c r="AU1343" s="88"/>
      <c r="AV1343" s="88"/>
      <c r="AW1343" s="88"/>
      <c r="AX1343" s="88"/>
      <c r="AY1343" s="88"/>
      <c r="AZ1343" s="88"/>
      <c r="BA1343" s="88"/>
      <c r="BB1343" s="88"/>
      <c r="BC1343" s="88"/>
      <c r="BD1343" s="88"/>
      <c r="BE1343" s="88"/>
      <c r="BF1343" s="88"/>
      <c r="BG1343" s="88"/>
    </row>
    <row r="1344" spans="1:59" ht="13.8" thickBot="1" x14ac:dyDescent="0.3">
      <c r="A1344" s="40">
        <v>1547</v>
      </c>
      <c r="B1344" s="34" t="s">
        <v>2264</v>
      </c>
      <c r="C1344" s="9" t="s">
        <v>3310</v>
      </c>
      <c r="D1344" s="9" t="s">
        <v>2282</v>
      </c>
      <c r="E1344" s="34" t="s">
        <v>2267</v>
      </c>
      <c r="F1344" s="17" t="s">
        <v>2653</v>
      </c>
      <c r="G1344" s="34" t="s">
        <v>10</v>
      </c>
      <c r="H1344" s="34" t="s">
        <v>37</v>
      </c>
      <c r="I1344" s="34">
        <v>1</v>
      </c>
      <c r="J1344" s="34">
        <v>34</v>
      </c>
      <c r="K1344" s="34">
        <f t="shared" si="102"/>
        <v>204</v>
      </c>
      <c r="L1344" s="34">
        <f t="shared" si="103"/>
        <v>194</v>
      </c>
      <c r="M1344" s="79">
        <v>0.9509803921568627</v>
      </c>
      <c r="N1344" s="34">
        <v>0</v>
      </c>
      <c r="O1344" s="34">
        <v>34</v>
      </c>
      <c r="P1344" s="34"/>
      <c r="Q1344" s="34">
        <v>34</v>
      </c>
      <c r="R1344" s="34"/>
      <c r="S1344" s="34"/>
      <c r="T1344" s="34"/>
      <c r="U1344" s="112"/>
      <c r="V1344" s="132">
        <f t="shared" si="105"/>
        <v>0.9509803921568627</v>
      </c>
      <c r="W1344" s="126"/>
      <c r="X1344" s="17"/>
      <c r="Y1344" s="34">
        <v>33</v>
      </c>
      <c r="Z1344" s="34">
        <v>33</v>
      </c>
      <c r="AA1344" s="34">
        <v>33</v>
      </c>
      <c r="AB1344" s="34">
        <v>33</v>
      </c>
      <c r="AC1344" s="34">
        <v>31</v>
      </c>
      <c r="AD1344" s="34">
        <v>31</v>
      </c>
      <c r="AE1344" s="34" t="s">
        <v>2268</v>
      </c>
      <c r="AF1344" s="41">
        <v>22</v>
      </c>
      <c r="AG1344" s="56">
        <v>30.1935</v>
      </c>
      <c r="AH1344" s="9">
        <v>-84.377499999999998</v>
      </c>
      <c r="AI1344" s="88"/>
      <c r="AJ1344" s="88"/>
      <c r="AK1344" s="88"/>
      <c r="AL1344" s="88"/>
      <c r="AM1344" s="88"/>
      <c r="AN1344" s="88"/>
      <c r="AO1344" s="88"/>
      <c r="AP1344" s="88"/>
      <c r="AQ1344" s="88"/>
      <c r="AR1344" s="88"/>
      <c r="AS1344" s="88"/>
      <c r="AT1344" s="88"/>
      <c r="AU1344" s="88"/>
      <c r="AV1344" s="88"/>
      <c r="AW1344" s="88"/>
      <c r="AX1344" s="88"/>
      <c r="AY1344" s="88"/>
      <c r="AZ1344" s="88"/>
      <c r="BA1344" s="88"/>
      <c r="BB1344" s="88"/>
      <c r="BC1344" s="88"/>
      <c r="BD1344" s="88"/>
      <c r="BE1344" s="88"/>
      <c r="BF1344" s="88"/>
      <c r="BG1344" s="88"/>
    </row>
    <row r="1345" spans="1:59" ht="13.8" thickTop="1" x14ac:dyDescent="0.25">
      <c r="A1345" s="103">
        <v>2404</v>
      </c>
      <c r="B1345" s="89" t="s">
        <v>2269</v>
      </c>
      <c r="C1345" s="9" t="s">
        <v>3311</v>
      </c>
      <c r="D1345" s="9" t="s">
        <v>2282</v>
      </c>
      <c r="E1345" s="89" t="s">
        <v>2270</v>
      </c>
      <c r="F1345" s="90" t="s">
        <v>3049</v>
      </c>
      <c r="G1345" s="89" t="s">
        <v>10</v>
      </c>
      <c r="H1345" s="89" t="s">
        <v>37</v>
      </c>
      <c r="I1345" s="89">
        <v>1</v>
      </c>
      <c r="J1345" s="89">
        <v>80</v>
      </c>
      <c r="K1345" s="89">
        <f t="shared" si="102"/>
        <v>480</v>
      </c>
      <c r="L1345" s="89">
        <f t="shared" si="103"/>
        <v>475</v>
      </c>
      <c r="M1345" s="91">
        <v>0.98958333333333337</v>
      </c>
      <c r="N1345" s="89">
        <v>0</v>
      </c>
      <c r="O1345" s="89">
        <v>80</v>
      </c>
      <c r="P1345" s="89"/>
      <c r="Q1345" s="89">
        <v>80</v>
      </c>
      <c r="R1345" s="89"/>
      <c r="S1345" s="89"/>
      <c r="T1345" s="89"/>
      <c r="U1345" s="119"/>
      <c r="V1345" s="133">
        <f t="shared" si="105"/>
        <v>0.98958333333333337</v>
      </c>
      <c r="W1345" s="127"/>
      <c r="X1345" s="90"/>
      <c r="Y1345" s="89">
        <v>78</v>
      </c>
      <c r="Z1345" s="89">
        <v>79</v>
      </c>
      <c r="AA1345" s="89">
        <v>79</v>
      </c>
      <c r="AB1345" s="89">
        <v>79</v>
      </c>
      <c r="AC1345" s="89">
        <v>80</v>
      </c>
      <c r="AD1345" s="89">
        <v>80</v>
      </c>
      <c r="AE1345" s="89" t="s">
        <v>43</v>
      </c>
      <c r="AF1345" s="104"/>
      <c r="AG1345" s="56">
        <v>30.733830000000001</v>
      </c>
      <c r="AH1345" s="9">
        <v>-86.138249999999999</v>
      </c>
      <c r="AI1345" s="88"/>
      <c r="AJ1345" s="88"/>
      <c r="AK1345" s="88"/>
      <c r="AL1345" s="88"/>
      <c r="AM1345" s="88"/>
      <c r="AN1345" s="88"/>
      <c r="AO1345" s="88"/>
      <c r="AP1345" s="88"/>
      <c r="AQ1345" s="88"/>
      <c r="AR1345" s="88"/>
      <c r="AS1345" s="88"/>
      <c r="AT1345" s="88"/>
      <c r="AU1345" s="88"/>
      <c r="AV1345" s="88"/>
      <c r="AW1345" s="88"/>
      <c r="AX1345" s="88"/>
      <c r="AY1345" s="88"/>
      <c r="AZ1345" s="88"/>
      <c r="BA1345" s="88"/>
      <c r="BB1345" s="88"/>
      <c r="BC1345" s="88"/>
      <c r="BD1345" s="88"/>
      <c r="BE1345" s="88"/>
      <c r="BF1345" s="88"/>
      <c r="BG1345" s="88"/>
    </row>
    <row r="1346" spans="1:59" x14ac:dyDescent="0.25">
      <c r="A1346" s="25">
        <v>342</v>
      </c>
      <c r="B1346" s="9" t="s">
        <v>2269</v>
      </c>
      <c r="C1346" s="9" t="s">
        <v>3311</v>
      </c>
      <c r="D1346" s="9" t="s">
        <v>2282</v>
      </c>
      <c r="E1346" s="9" t="s">
        <v>2272</v>
      </c>
      <c r="F1346" s="14" t="s">
        <v>2665</v>
      </c>
      <c r="G1346" s="9" t="s">
        <v>10</v>
      </c>
      <c r="H1346" s="9" t="s">
        <v>37</v>
      </c>
      <c r="I1346" s="9">
        <v>1</v>
      </c>
      <c r="J1346" s="9">
        <v>25</v>
      </c>
      <c r="K1346" s="9">
        <f t="shared" ref="K1346:K1350" si="106">COUNTA(Y1346:AD1346)*J1346</f>
        <v>150</v>
      </c>
      <c r="L1346" s="9">
        <f t="shared" si="103"/>
        <v>137</v>
      </c>
      <c r="M1346" s="48">
        <v>0.91333333333333333</v>
      </c>
      <c r="N1346" s="9">
        <v>0</v>
      </c>
      <c r="O1346" s="9">
        <v>25</v>
      </c>
      <c r="P1346" s="9"/>
      <c r="Q1346" s="9">
        <v>25</v>
      </c>
      <c r="R1346" s="9"/>
      <c r="S1346" s="9"/>
      <c r="T1346" s="9"/>
      <c r="U1346" s="55"/>
      <c r="V1346" s="131">
        <f t="shared" si="105"/>
        <v>0.91333333333333333</v>
      </c>
      <c r="W1346" s="125"/>
      <c r="X1346" s="14"/>
      <c r="Y1346" s="9">
        <v>24</v>
      </c>
      <c r="Z1346" s="9">
        <v>22</v>
      </c>
      <c r="AA1346" s="9">
        <v>22</v>
      </c>
      <c r="AB1346" s="9">
        <v>23</v>
      </c>
      <c r="AC1346" s="9">
        <v>23</v>
      </c>
      <c r="AD1346" s="9">
        <v>23</v>
      </c>
      <c r="AE1346" s="9" t="s">
        <v>1000</v>
      </c>
      <c r="AF1346" s="26">
        <v>22</v>
      </c>
      <c r="AG1346" s="56">
        <v>30.499300000000002</v>
      </c>
      <c r="AH1346" s="9">
        <v>-86.135000000000005</v>
      </c>
      <c r="AI1346" s="88"/>
      <c r="AJ1346" s="88"/>
      <c r="AK1346" s="88"/>
      <c r="AL1346" s="88"/>
      <c r="AM1346" s="88"/>
      <c r="AN1346" s="88"/>
      <c r="AO1346" s="88"/>
      <c r="AP1346" s="88"/>
      <c r="AQ1346" s="88"/>
      <c r="AR1346" s="88"/>
      <c r="AS1346" s="88"/>
      <c r="AT1346" s="88"/>
      <c r="AU1346" s="88"/>
      <c r="AV1346" s="88"/>
      <c r="AW1346" s="88"/>
      <c r="AX1346" s="88"/>
      <c r="AY1346" s="88"/>
      <c r="AZ1346" s="88"/>
      <c r="BA1346" s="88"/>
      <c r="BB1346" s="88"/>
      <c r="BC1346" s="88"/>
      <c r="BD1346" s="88"/>
      <c r="BE1346" s="88"/>
      <c r="BF1346" s="88"/>
      <c r="BG1346" s="88"/>
    </row>
    <row r="1347" spans="1:59" x14ac:dyDescent="0.25">
      <c r="A1347" s="25">
        <v>2300</v>
      </c>
      <c r="B1347" s="9" t="s">
        <v>2269</v>
      </c>
      <c r="C1347" s="9" t="s">
        <v>3311</v>
      </c>
      <c r="D1347" s="9" t="s">
        <v>2282</v>
      </c>
      <c r="E1347" s="9" t="s">
        <v>2273</v>
      </c>
      <c r="F1347" s="14" t="s">
        <v>3050</v>
      </c>
      <c r="G1347" s="9" t="s">
        <v>10</v>
      </c>
      <c r="H1347" s="9" t="s">
        <v>37</v>
      </c>
      <c r="I1347" s="9">
        <v>1</v>
      </c>
      <c r="J1347" s="9">
        <v>48</v>
      </c>
      <c r="K1347" s="9">
        <f t="shared" si="106"/>
        <v>288</v>
      </c>
      <c r="L1347" s="9">
        <f t="shared" si="103"/>
        <v>279</v>
      </c>
      <c r="M1347" s="48">
        <v>0.96875</v>
      </c>
      <c r="N1347" s="9">
        <v>0</v>
      </c>
      <c r="O1347" s="9">
        <v>48</v>
      </c>
      <c r="P1347" s="9"/>
      <c r="Q1347" s="9">
        <v>48</v>
      </c>
      <c r="R1347" s="9"/>
      <c r="S1347" s="9"/>
      <c r="T1347" s="9">
        <v>3</v>
      </c>
      <c r="U1347" s="55"/>
      <c r="V1347" s="131">
        <f t="shared" si="105"/>
        <v>0.96875</v>
      </c>
      <c r="W1347" s="125"/>
      <c r="X1347" s="14"/>
      <c r="Y1347" s="9">
        <v>45</v>
      </c>
      <c r="Z1347" s="9">
        <v>48</v>
      </c>
      <c r="AA1347" s="9">
        <v>47</v>
      </c>
      <c r="AB1347" s="9">
        <v>47</v>
      </c>
      <c r="AC1347" s="9">
        <v>45</v>
      </c>
      <c r="AD1347" s="9">
        <v>47</v>
      </c>
      <c r="AE1347" s="9" t="s">
        <v>96</v>
      </c>
      <c r="AF1347" s="26">
        <v>48</v>
      </c>
      <c r="AG1347" s="56">
        <v>30.724</v>
      </c>
      <c r="AH1347" s="9">
        <v>-86.105599999999995</v>
      </c>
      <c r="AI1347" s="88"/>
      <c r="AJ1347" s="88"/>
      <c r="AK1347" s="88"/>
      <c r="AL1347" s="88"/>
      <c r="AM1347" s="88"/>
      <c r="AN1347" s="88"/>
      <c r="AO1347" s="88"/>
      <c r="AP1347" s="88"/>
      <c r="AQ1347" s="88"/>
      <c r="AR1347" s="88"/>
      <c r="AS1347" s="88"/>
      <c r="AT1347" s="88"/>
      <c r="AU1347" s="88"/>
      <c r="AV1347" s="88"/>
      <c r="AW1347" s="88"/>
      <c r="AX1347" s="88"/>
      <c r="AY1347" s="88"/>
      <c r="AZ1347" s="88"/>
      <c r="BA1347" s="88"/>
      <c r="BB1347" s="88"/>
      <c r="BC1347" s="88"/>
      <c r="BD1347" s="88"/>
      <c r="BE1347" s="88"/>
      <c r="BF1347" s="88"/>
      <c r="BG1347" s="88"/>
    </row>
    <row r="1348" spans="1:59" x14ac:dyDescent="0.25">
      <c r="A1348" s="25">
        <v>823</v>
      </c>
      <c r="B1348" s="9" t="s">
        <v>2269</v>
      </c>
      <c r="C1348" s="9" t="s">
        <v>3311</v>
      </c>
      <c r="D1348" s="9" t="s">
        <v>2282</v>
      </c>
      <c r="E1348" s="9" t="s">
        <v>2274</v>
      </c>
      <c r="F1348" s="14" t="s">
        <v>2664</v>
      </c>
      <c r="G1348" s="9" t="s">
        <v>10</v>
      </c>
      <c r="H1348" s="9" t="s">
        <v>37</v>
      </c>
      <c r="I1348" s="9">
        <v>1</v>
      </c>
      <c r="J1348" s="9">
        <v>26</v>
      </c>
      <c r="K1348" s="9">
        <f t="shared" si="106"/>
        <v>156</v>
      </c>
      <c r="L1348" s="9">
        <f t="shared" si="103"/>
        <v>143</v>
      </c>
      <c r="M1348" s="48">
        <v>0.91666666666666663</v>
      </c>
      <c r="N1348" s="9">
        <v>0</v>
      </c>
      <c r="O1348" s="9">
        <v>26</v>
      </c>
      <c r="P1348" s="9"/>
      <c r="Q1348" s="9">
        <v>26</v>
      </c>
      <c r="R1348" s="9"/>
      <c r="S1348" s="9"/>
      <c r="T1348" s="9"/>
      <c r="U1348" s="55"/>
      <c r="V1348" s="131">
        <f t="shared" si="105"/>
        <v>0.91666666666666663</v>
      </c>
      <c r="W1348" s="125"/>
      <c r="X1348" s="14"/>
      <c r="Y1348" s="9">
        <v>25</v>
      </c>
      <c r="Z1348" s="9">
        <v>23</v>
      </c>
      <c r="AA1348" s="9">
        <v>23</v>
      </c>
      <c r="AB1348" s="9">
        <v>24</v>
      </c>
      <c r="AC1348" s="9">
        <v>25</v>
      </c>
      <c r="AD1348" s="9">
        <v>23</v>
      </c>
      <c r="AE1348" s="9" t="s">
        <v>727</v>
      </c>
      <c r="AF1348" s="26">
        <v>25</v>
      </c>
      <c r="AG1348" s="56">
        <v>30.4986</v>
      </c>
      <c r="AH1348" s="9">
        <v>-86.139700000000005</v>
      </c>
      <c r="AI1348" s="88"/>
      <c r="AJ1348" s="88"/>
      <c r="AK1348" s="88"/>
      <c r="AL1348" s="88"/>
      <c r="AM1348" s="88"/>
      <c r="AN1348" s="88"/>
      <c r="AO1348" s="88"/>
      <c r="AP1348" s="88"/>
      <c r="AQ1348" s="88"/>
      <c r="AR1348" s="88"/>
      <c r="AS1348" s="88"/>
      <c r="AT1348" s="88"/>
      <c r="AU1348" s="88"/>
      <c r="AV1348" s="88"/>
      <c r="AW1348" s="88"/>
      <c r="AX1348" s="88"/>
      <c r="AY1348" s="88"/>
      <c r="AZ1348" s="88"/>
      <c r="BA1348" s="88"/>
      <c r="BB1348" s="88"/>
      <c r="BC1348" s="88"/>
      <c r="BD1348" s="88"/>
      <c r="BE1348" s="88"/>
      <c r="BF1348" s="88"/>
      <c r="BG1348" s="88"/>
    </row>
    <row r="1349" spans="1:59" ht="13.8" thickBot="1" x14ac:dyDescent="0.3">
      <c r="A1349" s="27">
        <v>2470</v>
      </c>
      <c r="B1349" s="19" t="s">
        <v>2269</v>
      </c>
      <c r="C1349" s="9" t="s">
        <v>3311</v>
      </c>
      <c r="D1349" s="9" t="s">
        <v>2282</v>
      </c>
      <c r="E1349" s="19" t="s">
        <v>2275</v>
      </c>
      <c r="F1349" s="15" t="s">
        <v>2677</v>
      </c>
      <c r="G1349" s="19" t="s">
        <v>10</v>
      </c>
      <c r="H1349" s="19" t="s">
        <v>37</v>
      </c>
      <c r="I1349" s="19">
        <v>1</v>
      </c>
      <c r="J1349" s="19">
        <v>24</v>
      </c>
      <c r="K1349" s="19">
        <f t="shared" si="106"/>
        <v>144</v>
      </c>
      <c r="L1349" s="19">
        <f t="shared" si="103"/>
        <v>143</v>
      </c>
      <c r="M1349" s="93">
        <v>0.99305555555555558</v>
      </c>
      <c r="N1349" s="19">
        <v>0</v>
      </c>
      <c r="O1349" s="19">
        <v>24</v>
      </c>
      <c r="P1349" s="19"/>
      <c r="Q1349" s="19">
        <v>24</v>
      </c>
      <c r="R1349" s="19"/>
      <c r="S1349" s="19"/>
      <c r="T1349" s="19">
        <v>2</v>
      </c>
      <c r="U1349" s="120"/>
      <c r="V1349" s="134">
        <f t="shared" si="105"/>
        <v>0.99305555555555558</v>
      </c>
      <c r="W1349" s="128"/>
      <c r="X1349" s="15"/>
      <c r="Y1349" s="19">
        <v>24</v>
      </c>
      <c r="Z1349" s="19">
        <v>23</v>
      </c>
      <c r="AA1349" s="19">
        <v>24</v>
      </c>
      <c r="AB1349" s="19">
        <v>24</v>
      </c>
      <c r="AC1349" s="19">
        <v>24</v>
      </c>
      <c r="AD1349" s="19">
        <v>24</v>
      </c>
      <c r="AE1349" s="19" t="s">
        <v>137</v>
      </c>
      <c r="AF1349" s="28">
        <v>18</v>
      </c>
      <c r="AG1349" s="56">
        <v>30.71</v>
      </c>
      <c r="AH1349" s="9">
        <v>-86.126000000000005</v>
      </c>
      <c r="AI1349" s="88"/>
      <c r="AJ1349" s="88"/>
      <c r="AK1349" s="88"/>
      <c r="AL1349" s="88"/>
      <c r="AM1349" s="88"/>
      <c r="AN1349" s="88"/>
      <c r="AO1349" s="88"/>
      <c r="AP1349" s="88"/>
      <c r="AQ1349" s="88"/>
      <c r="AR1349" s="88"/>
      <c r="AS1349" s="88"/>
      <c r="AT1349" s="88"/>
      <c r="AU1349" s="88"/>
      <c r="AV1349" s="88"/>
      <c r="AW1349" s="88"/>
      <c r="AX1349" s="88"/>
      <c r="AY1349" s="88"/>
      <c r="AZ1349" s="88"/>
      <c r="BA1349" s="88"/>
      <c r="BB1349" s="88"/>
      <c r="BC1349" s="88"/>
      <c r="BD1349" s="88"/>
      <c r="BE1349" s="88"/>
      <c r="BF1349" s="88"/>
      <c r="BG1349" s="88"/>
    </row>
    <row r="1350" spans="1:59" ht="14.4" thickTop="1" thickBot="1" x14ac:dyDescent="0.3">
      <c r="A1350" s="105">
        <v>771</v>
      </c>
      <c r="B1350" s="106" t="s">
        <v>2276</v>
      </c>
      <c r="C1350" s="9" t="s">
        <v>3312</v>
      </c>
      <c r="D1350" s="9" t="s">
        <v>2282</v>
      </c>
      <c r="E1350" s="106" t="s">
        <v>2277</v>
      </c>
      <c r="F1350" s="107" t="s">
        <v>2655</v>
      </c>
      <c r="G1350" s="106" t="s">
        <v>10</v>
      </c>
      <c r="H1350" s="106" t="s">
        <v>37</v>
      </c>
      <c r="I1350" s="106">
        <v>1</v>
      </c>
      <c r="J1350" s="106">
        <v>33</v>
      </c>
      <c r="K1350" s="106">
        <f t="shared" si="106"/>
        <v>198</v>
      </c>
      <c r="L1350" s="106">
        <f t="shared" si="103"/>
        <v>180</v>
      </c>
      <c r="M1350" s="108">
        <v>0.90909090909090906</v>
      </c>
      <c r="N1350" s="106">
        <v>0</v>
      </c>
      <c r="O1350" s="106">
        <v>33</v>
      </c>
      <c r="P1350" s="106"/>
      <c r="Q1350" s="106">
        <v>33</v>
      </c>
      <c r="R1350" s="106"/>
      <c r="S1350" s="106"/>
      <c r="T1350" s="106"/>
      <c r="U1350" s="123"/>
      <c r="V1350" s="135">
        <f t="shared" si="105"/>
        <v>0.90909090909090906</v>
      </c>
      <c r="W1350" s="129">
        <v>0.96970000000000001</v>
      </c>
      <c r="X1350" s="109">
        <v>0.93940000000000001</v>
      </c>
      <c r="Y1350" s="106">
        <v>29</v>
      </c>
      <c r="Z1350" s="106">
        <v>30</v>
      </c>
      <c r="AA1350" s="106">
        <v>30</v>
      </c>
      <c r="AB1350" s="106">
        <v>30</v>
      </c>
      <c r="AC1350" s="106">
        <v>30</v>
      </c>
      <c r="AD1350" s="106">
        <v>31</v>
      </c>
      <c r="AE1350" s="106" t="s">
        <v>1000</v>
      </c>
      <c r="AF1350" s="110">
        <v>29</v>
      </c>
      <c r="AG1350" s="56">
        <v>30.764600000000002</v>
      </c>
      <c r="AH1350" s="9">
        <v>-85.546300000000002</v>
      </c>
      <c r="AI1350" s="88"/>
      <c r="AJ1350" s="88"/>
      <c r="AK1350" s="88"/>
      <c r="AL1350" s="88"/>
      <c r="AM1350" s="88"/>
      <c r="AN1350" s="88"/>
      <c r="AO1350" s="88"/>
      <c r="AP1350" s="88"/>
      <c r="AQ1350" s="88"/>
      <c r="AR1350" s="88"/>
      <c r="AS1350" s="88"/>
      <c r="AT1350" s="88"/>
      <c r="AU1350" s="88"/>
      <c r="AV1350" s="88"/>
      <c r="AW1350" s="88"/>
      <c r="AX1350" s="88"/>
      <c r="AY1350" s="88"/>
      <c r="AZ1350" s="88"/>
      <c r="BA1350" s="88"/>
      <c r="BB1350" s="88"/>
      <c r="BC1350" s="88"/>
      <c r="BD1350" s="88"/>
      <c r="BE1350" s="88"/>
      <c r="BF1350" s="88"/>
      <c r="BG1350" s="88"/>
    </row>
    <row r="1351" spans="1:59" x14ac:dyDescent="0.25">
      <c r="A1351" s="37"/>
      <c r="B1351" s="37"/>
      <c r="C1351" s="37"/>
      <c r="D1351" s="37"/>
      <c r="E1351" s="37"/>
      <c r="F1351" s="37"/>
      <c r="G1351" s="37"/>
      <c r="H1351" s="37"/>
      <c r="I1351" s="37"/>
      <c r="J1351" s="37"/>
      <c r="K1351" s="37"/>
      <c r="L1351" s="37"/>
      <c r="M1351" s="37"/>
      <c r="N1351" s="37"/>
      <c r="O1351" s="37"/>
      <c r="P1351" s="37"/>
      <c r="Q1351" s="37"/>
      <c r="R1351" s="37"/>
      <c r="S1351" s="37"/>
      <c r="T1351" s="37"/>
      <c r="U1351" s="37"/>
      <c r="V1351" s="37"/>
      <c r="W1351" s="37"/>
      <c r="X1351" s="37"/>
      <c r="Y1351" s="37"/>
      <c r="Z1351" s="37"/>
      <c r="AA1351" s="37"/>
      <c r="AB1351" s="37"/>
      <c r="AC1351" s="37"/>
      <c r="AD1351" s="37"/>
      <c r="AE1351" s="37"/>
      <c r="AF1351" s="37"/>
    </row>
  </sheetData>
  <autoFilter ref="A1:AH1350">
    <sortState ref="A2:AH1350">
      <sortCondition ref="C2:C1350"/>
    </sortState>
  </autoFilter>
  <sortState ref="A2:AH1350">
    <sortCondition ref="B2:B1350"/>
    <sortCondition ref="H2:H1350"/>
    <sortCondition ref="G2:G1350"/>
    <sortCondition ref="E2:E1350"/>
  </sortState>
  <conditionalFormatting sqref="V1212:X1350 V2:X1210">
    <cfRule type="expression" dxfId="239" priority="233">
      <formula>$H2="Pipeline"</formula>
    </cfRule>
    <cfRule type="cellIs" dxfId="238" priority="234" operator="greaterThan">
      <formula>0.9299999</formula>
    </cfRule>
    <cfRule type="cellIs" dxfId="237" priority="235" operator="between">
      <formula>0.9</formula>
      <formula>0.9299999</formula>
    </cfRule>
    <cfRule type="cellIs" dxfId="236" priority="236" operator="lessThan">
      <formula>0.899999</formula>
    </cfRule>
  </conditionalFormatting>
  <pageMargins left="0.2" right="0.2" top="0.25" bottom="0.3" header="0.3" footer="0"/>
  <pageSetup paperSize="5" orientation="landscape" useFirstPageNumber="1" r:id="rId1"/>
  <headerFooter>
    <oddFooter>&amp;C&amp;"-,Regular"&amp;8Page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F1658"/>
  <sheetViews>
    <sheetView zoomScaleNormal="100" workbookViewId="0">
      <pane ySplit="1" topLeftCell="A2" activePane="bottomLeft" state="frozen"/>
      <selection activeCell="B1" sqref="B1"/>
      <selection pane="bottomLeft" activeCell="V179" sqref="V179"/>
    </sheetView>
  </sheetViews>
  <sheetFormatPr defaultRowHeight="13.2" outlineLevelRow="2" x14ac:dyDescent="0.25"/>
  <cols>
    <col min="1" max="1" width="4.109375" customWidth="1"/>
    <col min="2" max="2" width="11.33203125" bestFit="1" customWidth="1"/>
    <col min="3" max="3" width="41.33203125" hidden="1" customWidth="1"/>
    <col min="4" max="4" width="29.6640625" hidden="1" customWidth="1"/>
    <col min="5" max="5" width="22.44140625" customWidth="1"/>
    <col min="6" max="6" width="44.33203125" hidden="1" customWidth="1"/>
    <col min="7" max="7" width="10.6640625" hidden="1" customWidth="1"/>
    <col min="8" max="8" width="8.6640625" hidden="1" customWidth="1"/>
    <col min="9" max="9" width="11.5546875" customWidth="1"/>
    <col min="10" max="10" width="6.109375" bestFit="1" customWidth="1"/>
    <col min="11" max="12" width="8.6640625" customWidth="1"/>
    <col min="13" max="13" width="8.6640625" hidden="1" customWidth="1"/>
    <col min="14" max="18" width="4" hidden="1" customWidth="1"/>
    <col min="19" max="19" width="2.88671875" hidden="1" customWidth="1"/>
    <col min="20" max="20" width="3" hidden="1" customWidth="1"/>
    <col min="21" max="21" width="3.109375" hidden="1" customWidth="1"/>
    <col min="22" max="22" width="9.44140625" customWidth="1"/>
    <col min="23" max="24" width="8.33203125" customWidth="1"/>
    <col min="25" max="26" width="3.33203125" hidden="1" customWidth="1"/>
    <col min="27" max="30" width="3.5546875" hidden="1" customWidth="1"/>
    <col min="31" max="31" width="41.44140625" hidden="1" customWidth="1"/>
    <col min="32" max="32" width="4" hidden="1" customWidth="1"/>
    <col min="33" max="33" width="12" hidden="1" customWidth="1"/>
    <col min="34" max="34" width="12.6640625" hidden="1" customWidth="1"/>
  </cols>
  <sheetData>
    <row r="1" spans="1:58" s="5" customFormat="1" ht="108" customHeight="1" x14ac:dyDescent="0.25">
      <c r="A1" s="45" t="s">
        <v>0</v>
      </c>
      <c r="B1" s="57" t="s">
        <v>1</v>
      </c>
      <c r="C1" s="57" t="s">
        <v>2</v>
      </c>
      <c r="D1" s="57" t="s">
        <v>2636</v>
      </c>
      <c r="E1" s="57" t="s">
        <v>2637</v>
      </c>
      <c r="F1" s="58" t="s">
        <v>3</v>
      </c>
      <c r="G1" s="57" t="s">
        <v>4</v>
      </c>
      <c r="H1" s="57" t="s">
        <v>5</v>
      </c>
      <c r="I1" s="57" t="s">
        <v>2638</v>
      </c>
      <c r="J1" s="59" t="s">
        <v>6</v>
      </c>
      <c r="K1" s="57" t="s">
        <v>2278</v>
      </c>
      <c r="L1" s="57" t="s">
        <v>2279</v>
      </c>
      <c r="M1" s="57" t="s">
        <v>2639</v>
      </c>
      <c r="N1" s="59" t="s">
        <v>7</v>
      </c>
      <c r="O1" s="59" t="s">
        <v>8</v>
      </c>
      <c r="P1" s="59" t="s">
        <v>9</v>
      </c>
      <c r="Q1" s="59" t="s">
        <v>10</v>
      </c>
      <c r="R1" s="59" t="s">
        <v>11</v>
      </c>
      <c r="S1" s="59" t="s">
        <v>12</v>
      </c>
      <c r="T1" s="59" t="s">
        <v>13</v>
      </c>
      <c r="U1" s="59" t="s">
        <v>14</v>
      </c>
      <c r="V1" s="59" t="s">
        <v>15</v>
      </c>
      <c r="W1" s="59" t="s">
        <v>16</v>
      </c>
      <c r="X1" s="59" t="s">
        <v>17</v>
      </c>
      <c r="Y1" s="46" t="s">
        <v>2630</v>
      </c>
      <c r="Z1" s="46" t="s">
        <v>2631</v>
      </c>
      <c r="AA1" s="46" t="s">
        <v>2632</v>
      </c>
      <c r="AB1" s="47" t="s">
        <v>2633</v>
      </c>
      <c r="AC1" s="46" t="s">
        <v>2634</v>
      </c>
      <c r="AD1" s="47" t="s">
        <v>2635</v>
      </c>
      <c r="AE1" s="45" t="s">
        <v>30</v>
      </c>
      <c r="AF1" s="46" t="s">
        <v>31</v>
      </c>
      <c r="AG1" s="45" t="s">
        <v>32</v>
      </c>
      <c r="AH1" s="45" t="s">
        <v>33</v>
      </c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</row>
    <row r="2" spans="1:58" s="22" customFormat="1" outlineLevel="1" x14ac:dyDescent="0.25">
      <c r="A2" s="55"/>
      <c r="B2" s="51" t="s">
        <v>34</v>
      </c>
      <c r="C2" s="51"/>
      <c r="D2" s="51"/>
      <c r="E2" s="51"/>
      <c r="F2" s="53"/>
      <c r="G2" s="51"/>
      <c r="H2" s="51"/>
      <c r="I2" s="51">
        <f>I3+I7+I25</f>
        <v>18</v>
      </c>
      <c r="J2" s="51">
        <f t="shared" ref="J2:L2" si="0">J3+J7+J25</f>
        <v>2400</v>
      </c>
      <c r="K2" s="51">
        <f t="shared" si="0"/>
        <v>14400</v>
      </c>
      <c r="L2" s="51">
        <f t="shared" si="0"/>
        <v>13754</v>
      </c>
      <c r="M2" s="54">
        <f>L2/K2</f>
        <v>0.95513888888888887</v>
      </c>
      <c r="N2" s="51"/>
      <c r="O2" s="51"/>
      <c r="P2" s="51"/>
      <c r="Q2" s="51"/>
      <c r="R2" s="51"/>
      <c r="S2" s="51"/>
      <c r="T2" s="51"/>
      <c r="U2" s="51"/>
      <c r="V2" s="52">
        <f>L2/K2</f>
        <v>0.95513888888888887</v>
      </c>
      <c r="W2" s="53">
        <v>0.92390000000000005</v>
      </c>
      <c r="X2" s="53">
        <v>0.92420000000000002</v>
      </c>
      <c r="Y2" s="56"/>
      <c r="Z2" s="9"/>
      <c r="AA2" s="9"/>
      <c r="AB2" s="9"/>
      <c r="AC2" s="9"/>
      <c r="AD2" s="9"/>
      <c r="AE2" s="9"/>
      <c r="AF2" s="9"/>
      <c r="AG2" s="9"/>
      <c r="AH2" s="9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</row>
    <row r="3" spans="1:58" s="22" customFormat="1" outlineLevel="1" collapsed="1" x14ac:dyDescent="0.25">
      <c r="A3" s="55"/>
      <c r="B3" s="9" t="s">
        <v>34</v>
      </c>
      <c r="C3" s="9"/>
      <c r="D3" s="9"/>
      <c r="E3" s="39" t="s">
        <v>2280</v>
      </c>
      <c r="F3" s="14"/>
      <c r="G3" s="9"/>
      <c r="H3" s="9"/>
      <c r="I3" s="9">
        <f>SUBTOTAL(9,I4:I4)</f>
        <v>1</v>
      </c>
      <c r="J3" s="9">
        <f>SUBTOTAL(9,J4:J4)</f>
        <v>101</v>
      </c>
      <c r="K3" s="42">
        <f>SUBTOTAL(9,K4:K4)</f>
        <v>606</v>
      </c>
      <c r="L3" s="42">
        <f>SUBTOTAL(9,L4:L4)</f>
        <v>584</v>
      </c>
      <c r="M3" s="48">
        <v>0.9636963696369637</v>
      </c>
      <c r="N3" s="9"/>
      <c r="O3" s="9"/>
      <c r="P3" s="9"/>
      <c r="Q3" s="9"/>
      <c r="R3" s="9"/>
      <c r="S3" s="9"/>
      <c r="T3" s="9"/>
      <c r="U3" s="9"/>
      <c r="V3" s="49">
        <f>L3/K3</f>
        <v>0.9636963696369637</v>
      </c>
      <c r="W3" s="14">
        <v>0.93559999999999999</v>
      </c>
      <c r="X3" s="14">
        <v>0.8911</v>
      </c>
      <c r="Y3" s="56"/>
      <c r="Z3" s="9"/>
      <c r="AA3" s="9"/>
      <c r="AB3" s="9"/>
      <c r="AC3" s="9"/>
      <c r="AD3" s="9"/>
      <c r="AE3" s="9"/>
      <c r="AF3" s="9"/>
      <c r="AG3" s="9"/>
      <c r="AH3" s="9">
        <f>SUBTOTAL(9,AH4:AH4)</f>
        <v>-82.329361000000006</v>
      </c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</row>
    <row r="4" spans="1:58" s="22" customFormat="1" hidden="1" outlineLevel="2" x14ac:dyDescent="0.25">
      <c r="A4" s="55">
        <v>2680</v>
      </c>
      <c r="B4" s="9" t="s">
        <v>34</v>
      </c>
      <c r="C4" s="9" t="s">
        <v>35</v>
      </c>
      <c r="D4" s="9" t="str">
        <f>B4&amp;" - "&amp;E4</f>
        <v>Alachua - Elderly - Active</v>
      </c>
      <c r="E4" s="9" t="s">
        <v>2280</v>
      </c>
      <c r="F4" s="14" t="s">
        <v>36</v>
      </c>
      <c r="G4" s="9" t="s">
        <v>9</v>
      </c>
      <c r="H4" s="9" t="s">
        <v>37</v>
      </c>
      <c r="I4" s="9">
        <v>1</v>
      </c>
      <c r="J4" s="9">
        <v>101</v>
      </c>
      <c r="K4" s="42">
        <f>COUNTA(Y4:AD4)*J4</f>
        <v>606</v>
      </c>
      <c r="L4" s="42">
        <f>SUM(Y4:AD4)</f>
        <v>584</v>
      </c>
      <c r="M4" s="48">
        <v>0.9636963696369637</v>
      </c>
      <c r="N4" s="9">
        <v>0</v>
      </c>
      <c r="O4" s="9">
        <v>101</v>
      </c>
      <c r="P4" s="9">
        <v>81</v>
      </c>
      <c r="Q4" s="9">
        <v>20</v>
      </c>
      <c r="R4" s="9"/>
      <c r="S4" s="9"/>
      <c r="T4" s="9">
        <v>11</v>
      </c>
      <c r="U4" s="9"/>
      <c r="V4" s="49">
        <f>(Y4+Z4+AA4+AB4+AC4+AD4)/(J4*COUNTA(Y4,Z4,AA4,AB4,AC4,AD4))</f>
        <v>0.9636963696369637</v>
      </c>
      <c r="W4" s="14">
        <v>0.93559999999999999</v>
      </c>
      <c r="X4" s="14">
        <v>0.8911</v>
      </c>
      <c r="Y4" s="56">
        <v>97</v>
      </c>
      <c r="Z4" s="9">
        <v>97</v>
      </c>
      <c r="AA4" s="9">
        <v>97</v>
      </c>
      <c r="AB4" s="9">
        <v>97</v>
      </c>
      <c r="AC4" s="9">
        <v>98</v>
      </c>
      <c r="AD4" s="9">
        <v>98</v>
      </c>
      <c r="AE4" s="9" t="s">
        <v>39</v>
      </c>
      <c r="AF4" s="9">
        <v>101</v>
      </c>
      <c r="AG4" s="9">
        <v>29.653110999999999</v>
      </c>
      <c r="AH4" s="9">
        <v>-82.329361000000006</v>
      </c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</row>
    <row r="5" spans="1:58" s="22" customFormat="1" outlineLevel="1" collapsed="1" x14ac:dyDescent="0.25">
      <c r="A5" s="55"/>
      <c r="B5" s="9" t="s">
        <v>34</v>
      </c>
      <c r="C5" s="9"/>
      <c r="D5" s="9"/>
      <c r="E5" s="39" t="s">
        <v>2281</v>
      </c>
      <c r="F5" s="14"/>
      <c r="G5" s="9"/>
      <c r="H5" s="9"/>
      <c r="I5" s="9">
        <f>SUBTOTAL(9,I6:I6)</f>
        <v>1</v>
      </c>
      <c r="J5" s="9">
        <f>SUBTOTAL(9,J6:J6)</f>
        <v>64</v>
      </c>
      <c r="K5" s="9">
        <f>SUBTOTAL(9,K6:K6)</f>
        <v>0</v>
      </c>
      <c r="L5" s="9">
        <f>SUBTOTAL(9,L6:L6)</f>
        <v>0</v>
      </c>
      <c r="M5" s="42">
        <v>0</v>
      </c>
      <c r="N5" s="9"/>
      <c r="O5" s="9"/>
      <c r="P5" s="9"/>
      <c r="Q5" s="9"/>
      <c r="R5" s="9"/>
      <c r="S5" s="9"/>
      <c r="T5" s="9"/>
      <c r="U5" s="9"/>
      <c r="V5" s="49"/>
      <c r="W5" s="9"/>
      <c r="X5" s="9"/>
      <c r="Y5" s="56"/>
      <c r="Z5" s="9"/>
      <c r="AA5" s="9"/>
      <c r="AB5" s="9"/>
      <c r="AC5" s="9"/>
      <c r="AD5" s="9"/>
      <c r="AE5" s="9"/>
      <c r="AF5" s="9"/>
      <c r="AG5" s="9"/>
      <c r="AH5" s="9">
        <f>SUBTOTAL(9,AH6:AH6)</f>
        <v>-82.338860999999994</v>
      </c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</row>
    <row r="6" spans="1:58" s="22" customFormat="1" hidden="1" outlineLevel="2" x14ac:dyDescent="0.25">
      <c r="A6" s="55">
        <v>2623</v>
      </c>
      <c r="B6" s="9" t="s">
        <v>34</v>
      </c>
      <c r="C6" s="9" t="s">
        <v>40</v>
      </c>
      <c r="D6" s="9" t="str">
        <f>B6&amp;" - "&amp;E6</f>
        <v>Alachua - Elderly - Pipeline</v>
      </c>
      <c r="E6" s="9" t="s">
        <v>2281</v>
      </c>
      <c r="F6" s="14" t="s">
        <v>41</v>
      </c>
      <c r="G6" s="9" t="s">
        <v>9</v>
      </c>
      <c r="H6" s="9" t="s">
        <v>42</v>
      </c>
      <c r="I6" s="9">
        <v>1</v>
      </c>
      <c r="J6" s="9">
        <v>64</v>
      </c>
      <c r="K6" s="9">
        <f>COUNTA(Y6:AD6)*J6</f>
        <v>0</v>
      </c>
      <c r="L6" s="9">
        <f>SUM(Y6:AD6)</f>
        <v>0</v>
      </c>
      <c r="M6" s="42">
        <v>0</v>
      </c>
      <c r="N6" s="9">
        <v>0</v>
      </c>
      <c r="O6" s="9">
        <v>64</v>
      </c>
      <c r="P6" s="9">
        <v>52</v>
      </c>
      <c r="Q6" s="9">
        <v>12</v>
      </c>
      <c r="R6" s="9"/>
      <c r="S6" s="9"/>
      <c r="T6" s="9">
        <v>4</v>
      </c>
      <c r="U6" s="9"/>
      <c r="V6" s="49"/>
      <c r="W6" s="9"/>
      <c r="X6" s="9"/>
      <c r="Y6" s="56"/>
      <c r="Z6" s="9"/>
      <c r="AA6" s="9"/>
      <c r="AB6" s="9"/>
      <c r="AC6" s="9"/>
      <c r="AD6" s="9"/>
      <c r="AE6" s="9" t="s">
        <v>43</v>
      </c>
      <c r="AF6" s="9"/>
      <c r="AG6" s="9">
        <v>29.638639000000001</v>
      </c>
      <c r="AH6" s="9">
        <v>-82.338860999999994</v>
      </c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</row>
    <row r="7" spans="1:58" s="22" customFormat="1" outlineLevel="1" collapsed="1" x14ac:dyDescent="0.25">
      <c r="A7" s="55"/>
      <c r="B7" s="9" t="s">
        <v>34</v>
      </c>
      <c r="C7" s="9"/>
      <c r="D7" s="9"/>
      <c r="E7" s="39" t="s">
        <v>2282</v>
      </c>
      <c r="F7" s="14"/>
      <c r="G7" s="9"/>
      <c r="H7" s="9"/>
      <c r="I7" s="9">
        <f>SUBTOTAL(9,I8:I22)</f>
        <v>15</v>
      </c>
      <c r="J7" s="9">
        <f>SUBTOTAL(9,J8:J22)</f>
        <v>1849</v>
      </c>
      <c r="K7" s="9">
        <f>SUBTOTAL(9,K8:K22)</f>
        <v>11094</v>
      </c>
      <c r="L7" s="9">
        <f>SUBTOTAL(9,L8:L22)</f>
        <v>10601</v>
      </c>
      <c r="M7" s="48">
        <v>0.95556156480980714</v>
      </c>
      <c r="N7" s="9"/>
      <c r="O7" s="9"/>
      <c r="P7" s="9"/>
      <c r="Q7" s="9"/>
      <c r="R7" s="9"/>
      <c r="S7" s="9"/>
      <c r="T7" s="9"/>
      <c r="U7" s="9"/>
      <c r="V7" s="49">
        <f>L7/K7</f>
        <v>0.95556156480980714</v>
      </c>
      <c r="W7" s="14">
        <v>0.93220000000000003</v>
      </c>
      <c r="X7" s="14">
        <v>0.93679999999999997</v>
      </c>
      <c r="Y7" s="56"/>
      <c r="Z7" s="9"/>
      <c r="AA7" s="9"/>
      <c r="AB7" s="9"/>
      <c r="AC7" s="9"/>
      <c r="AD7" s="9"/>
      <c r="AE7" s="9"/>
      <c r="AF7" s="9"/>
      <c r="AG7" s="9"/>
      <c r="AH7" s="9">
        <f>SUBTOTAL(9,AH8:AH22)</f>
        <v>-1235.4558326666668</v>
      </c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</row>
    <row r="8" spans="1:58" s="22" customFormat="1" hidden="1" outlineLevel="2" x14ac:dyDescent="0.25">
      <c r="A8" s="55">
        <v>1243</v>
      </c>
      <c r="B8" s="9" t="s">
        <v>34</v>
      </c>
      <c r="C8" s="9" t="s">
        <v>45</v>
      </c>
      <c r="D8" s="9" t="str">
        <f t="shared" ref="D8:D22" si="1">B8&amp;" - "&amp;E8</f>
        <v>Alachua - Family - Active</v>
      </c>
      <c r="E8" s="9" t="s">
        <v>2282</v>
      </c>
      <c r="F8" s="14" t="s">
        <v>46</v>
      </c>
      <c r="G8" s="9" t="s">
        <v>10</v>
      </c>
      <c r="H8" s="9" t="s">
        <v>37</v>
      </c>
      <c r="I8" s="9">
        <v>1</v>
      </c>
      <c r="J8" s="9">
        <v>176</v>
      </c>
      <c r="K8" s="9">
        <f t="shared" ref="K8:K22" si="2">COUNTA(Y8:AD8)*J8</f>
        <v>1056</v>
      </c>
      <c r="L8" s="9">
        <f t="shared" ref="L8:L22" si="3">SUM(Y8:AD8)</f>
        <v>1008</v>
      </c>
      <c r="M8" s="48">
        <v>0.95454545454545459</v>
      </c>
      <c r="N8" s="9">
        <v>0</v>
      </c>
      <c r="O8" s="9">
        <v>176</v>
      </c>
      <c r="P8" s="9"/>
      <c r="Q8" s="9">
        <v>176</v>
      </c>
      <c r="R8" s="9"/>
      <c r="S8" s="9"/>
      <c r="T8" s="9"/>
      <c r="U8" s="9"/>
      <c r="V8" s="49"/>
      <c r="W8" s="14">
        <v>0.96399999999999997</v>
      </c>
      <c r="X8" s="14">
        <v>0.9536</v>
      </c>
      <c r="Y8" s="56">
        <v>171</v>
      </c>
      <c r="Z8" s="9">
        <v>168</v>
      </c>
      <c r="AA8" s="9">
        <v>165</v>
      </c>
      <c r="AB8" s="9">
        <v>166</v>
      </c>
      <c r="AC8" s="9">
        <v>168</v>
      </c>
      <c r="AD8" s="9">
        <v>170</v>
      </c>
      <c r="AE8" s="9" t="s">
        <v>50</v>
      </c>
      <c r="AF8" s="9"/>
      <c r="AG8" s="9">
        <v>29.6539</v>
      </c>
      <c r="AH8" s="9">
        <v>-82.510400000000004</v>
      </c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</row>
    <row r="9" spans="1:58" s="22" customFormat="1" hidden="1" outlineLevel="2" x14ac:dyDescent="0.25">
      <c r="A9" s="55">
        <v>1072</v>
      </c>
      <c r="B9" s="9" t="s">
        <v>34</v>
      </c>
      <c r="C9" s="9" t="s">
        <v>51</v>
      </c>
      <c r="D9" s="9" t="str">
        <f t="shared" si="1"/>
        <v>Alachua - Family - Active</v>
      </c>
      <c r="E9" s="9" t="s">
        <v>2282</v>
      </c>
      <c r="F9" s="14" t="s">
        <v>52</v>
      </c>
      <c r="G9" s="9" t="s">
        <v>10</v>
      </c>
      <c r="H9" s="9" t="s">
        <v>37</v>
      </c>
      <c r="I9" s="9">
        <v>1</v>
      </c>
      <c r="J9" s="9">
        <v>104</v>
      </c>
      <c r="K9" s="9">
        <f t="shared" si="2"/>
        <v>624</v>
      </c>
      <c r="L9" s="9">
        <f t="shared" si="3"/>
        <v>600</v>
      </c>
      <c r="M9" s="48">
        <v>0.96153846153846156</v>
      </c>
      <c r="N9" s="9">
        <v>0</v>
      </c>
      <c r="O9" s="9">
        <v>104</v>
      </c>
      <c r="P9" s="9"/>
      <c r="Q9" s="9">
        <v>104</v>
      </c>
      <c r="R9" s="9"/>
      <c r="S9" s="9"/>
      <c r="T9" s="9"/>
      <c r="U9" s="9"/>
      <c r="V9" s="49"/>
      <c r="W9" s="14">
        <v>0.90539999999999998</v>
      </c>
      <c r="X9" s="14">
        <v>0.88619999999999999</v>
      </c>
      <c r="Y9" s="56">
        <v>103</v>
      </c>
      <c r="Z9" s="9">
        <v>96</v>
      </c>
      <c r="AA9" s="9">
        <v>98</v>
      </c>
      <c r="AB9" s="9">
        <v>100</v>
      </c>
      <c r="AC9" s="9">
        <v>103</v>
      </c>
      <c r="AD9" s="9">
        <v>100</v>
      </c>
      <c r="AE9" s="9" t="s">
        <v>54</v>
      </c>
      <c r="AF9" s="9"/>
      <c r="AG9" s="9">
        <v>29.688500000000001</v>
      </c>
      <c r="AH9" s="9">
        <v>-82.307000000000002</v>
      </c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</row>
    <row r="10" spans="1:58" s="22" customFormat="1" hidden="1" outlineLevel="2" x14ac:dyDescent="0.25">
      <c r="A10" s="55">
        <v>1417</v>
      </c>
      <c r="B10" s="9" t="s">
        <v>34</v>
      </c>
      <c r="C10" s="9" t="s">
        <v>55</v>
      </c>
      <c r="D10" s="9" t="str">
        <f t="shared" si="1"/>
        <v>Alachua - Family - Active</v>
      </c>
      <c r="E10" s="9" t="s">
        <v>2282</v>
      </c>
      <c r="F10" s="14" t="s">
        <v>56</v>
      </c>
      <c r="G10" s="9" t="s">
        <v>10</v>
      </c>
      <c r="H10" s="9" t="s">
        <v>37</v>
      </c>
      <c r="I10" s="9">
        <v>1</v>
      </c>
      <c r="J10" s="9">
        <v>200</v>
      </c>
      <c r="K10" s="9">
        <f t="shared" si="2"/>
        <v>1200</v>
      </c>
      <c r="L10" s="9">
        <f t="shared" si="3"/>
        <v>1144</v>
      </c>
      <c r="M10" s="48">
        <v>0.95333333333333337</v>
      </c>
      <c r="N10" s="9">
        <v>0</v>
      </c>
      <c r="O10" s="9">
        <v>200</v>
      </c>
      <c r="P10" s="9"/>
      <c r="Q10" s="9">
        <v>200</v>
      </c>
      <c r="R10" s="9"/>
      <c r="S10" s="9"/>
      <c r="T10" s="9"/>
      <c r="U10" s="9"/>
      <c r="V10" s="49">
        <f t="shared" ref="V10:V22" si="4">(Y10+Z10+AA10+AB10+AC10+AD10)/(J10*COUNTA(Y10,Z10,AA10,AB10,AC10,AD10))</f>
        <v>0.95333333333333337</v>
      </c>
      <c r="W10" s="14">
        <v>0.92169999999999996</v>
      </c>
      <c r="X10" s="14">
        <v>0.97170000000000001</v>
      </c>
      <c r="Y10" s="56">
        <v>189</v>
      </c>
      <c r="Z10" s="9">
        <v>198</v>
      </c>
      <c r="AA10" s="9">
        <v>194</v>
      </c>
      <c r="AB10" s="9">
        <v>189</v>
      </c>
      <c r="AC10" s="9">
        <v>188</v>
      </c>
      <c r="AD10" s="9">
        <v>186</v>
      </c>
      <c r="AE10" s="9" t="s">
        <v>64</v>
      </c>
      <c r="AF10" s="9">
        <v>85</v>
      </c>
      <c r="AG10" s="9">
        <v>29.684899999999999</v>
      </c>
      <c r="AH10" s="9">
        <v>-82.305700000000002</v>
      </c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</row>
    <row r="11" spans="1:58" s="22" customFormat="1" hidden="1" outlineLevel="2" x14ac:dyDescent="0.25">
      <c r="A11" s="55">
        <v>2563</v>
      </c>
      <c r="B11" s="9" t="s">
        <v>34</v>
      </c>
      <c r="C11" s="9" t="s">
        <v>65</v>
      </c>
      <c r="D11" s="9" t="str">
        <f t="shared" si="1"/>
        <v>Alachua - Family - Active</v>
      </c>
      <c r="E11" s="9" t="s">
        <v>2282</v>
      </c>
      <c r="F11" s="14" t="s">
        <v>66</v>
      </c>
      <c r="G11" s="9" t="s">
        <v>10</v>
      </c>
      <c r="H11" s="9" t="s">
        <v>37</v>
      </c>
      <c r="I11" s="9">
        <v>1</v>
      </c>
      <c r="J11" s="9">
        <v>100</v>
      </c>
      <c r="K11" s="9">
        <f t="shared" si="2"/>
        <v>600</v>
      </c>
      <c r="L11" s="9">
        <f t="shared" si="3"/>
        <v>584</v>
      </c>
      <c r="M11" s="48">
        <v>0.97333333333333338</v>
      </c>
      <c r="N11" s="9">
        <v>0</v>
      </c>
      <c r="O11" s="9">
        <v>100</v>
      </c>
      <c r="P11" s="9"/>
      <c r="Q11" s="9">
        <v>100</v>
      </c>
      <c r="R11" s="9"/>
      <c r="S11" s="9"/>
      <c r="T11" s="9">
        <v>10</v>
      </c>
      <c r="U11" s="9"/>
      <c r="V11" s="49">
        <f t="shared" si="4"/>
        <v>0.97333333333333338</v>
      </c>
      <c r="W11" s="14">
        <v>0.96830000000000005</v>
      </c>
      <c r="X11" s="14">
        <v>0.95330000000000004</v>
      </c>
      <c r="Y11" s="56">
        <v>97</v>
      </c>
      <c r="Z11" s="9">
        <v>96</v>
      </c>
      <c r="AA11" s="9">
        <v>96</v>
      </c>
      <c r="AB11" s="9">
        <v>98</v>
      </c>
      <c r="AC11" s="9">
        <v>99</v>
      </c>
      <c r="AD11" s="9">
        <v>98</v>
      </c>
      <c r="AE11" s="9" t="s">
        <v>70</v>
      </c>
      <c r="AF11" s="9">
        <v>99</v>
      </c>
      <c r="AG11" s="9">
        <v>29.6582222222222</v>
      </c>
      <c r="AH11" s="9">
        <v>-82.302166666666693</v>
      </c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</row>
    <row r="12" spans="1:58" s="22" customFormat="1" hidden="1" outlineLevel="2" x14ac:dyDescent="0.25">
      <c r="A12" s="55">
        <v>1117</v>
      </c>
      <c r="B12" s="9" t="s">
        <v>34</v>
      </c>
      <c r="C12" s="9" t="s">
        <v>71</v>
      </c>
      <c r="D12" s="9" t="str">
        <f t="shared" si="1"/>
        <v>Alachua - Family - Active</v>
      </c>
      <c r="E12" s="9" t="s">
        <v>2282</v>
      </c>
      <c r="F12" s="14" t="s">
        <v>72</v>
      </c>
      <c r="G12" s="9" t="s">
        <v>10</v>
      </c>
      <c r="H12" s="9" t="s">
        <v>37</v>
      </c>
      <c r="I12" s="9">
        <v>1</v>
      </c>
      <c r="J12" s="9">
        <v>208</v>
      </c>
      <c r="K12" s="9">
        <f t="shared" si="2"/>
        <v>1248</v>
      </c>
      <c r="L12" s="9">
        <f t="shared" si="3"/>
        <v>1224</v>
      </c>
      <c r="M12" s="48">
        <v>0.98076923076923073</v>
      </c>
      <c r="N12" s="9">
        <v>0</v>
      </c>
      <c r="O12" s="9">
        <v>208</v>
      </c>
      <c r="P12" s="9"/>
      <c r="Q12" s="9">
        <v>208</v>
      </c>
      <c r="R12" s="9"/>
      <c r="S12" s="9"/>
      <c r="T12" s="9"/>
      <c r="U12" s="9"/>
      <c r="V12" s="49">
        <f t="shared" si="4"/>
        <v>0.98076923076923073</v>
      </c>
      <c r="W12" s="14">
        <v>0.9607</v>
      </c>
      <c r="X12" s="14">
        <v>0.93510000000000004</v>
      </c>
      <c r="Y12" s="56">
        <v>205</v>
      </c>
      <c r="Z12" s="9">
        <v>202</v>
      </c>
      <c r="AA12" s="9">
        <v>206</v>
      </c>
      <c r="AB12" s="9">
        <v>205</v>
      </c>
      <c r="AC12" s="9">
        <v>204</v>
      </c>
      <c r="AD12" s="9">
        <v>202</v>
      </c>
      <c r="AE12" s="9" t="s">
        <v>50</v>
      </c>
      <c r="AF12" s="9"/>
      <c r="AG12" s="9">
        <v>29.653199999999998</v>
      </c>
      <c r="AH12" s="9">
        <v>-82.414599999999993</v>
      </c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</row>
    <row r="13" spans="1:58" s="22" customFormat="1" hidden="1" outlineLevel="2" x14ac:dyDescent="0.25">
      <c r="A13" s="55">
        <v>1083</v>
      </c>
      <c r="B13" s="9" t="s">
        <v>34</v>
      </c>
      <c r="C13" s="9" t="s">
        <v>74</v>
      </c>
      <c r="D13" s="9" t="str">
        <f t="shared" si="1"/>
        <v>Alachua - Family - Active</v>
      </c>
      <c r="E13" s="9" t="s">
        <v>2282</v>
      </c>
      <c r="F13" s="14" t="s">
        <v>75</v>
      </c>
      <c r="G13" s="9" t="s">
        <v>10</v>
      </c>
      <c r="H13" s="9" t="s">
        <v>37</v>
      </c>
      <c r="I13" s="9">
        <v>1</v>
      </c>
      <c r="J13" s="9">
        <v>80</v>
      </c>
      <c r="K13" s="9">
        <f t="shared" si="2"/>
        <v>480</v>
      </c>
      <c r="L13" s="9">
        <f t="shared" si="3"/>
        <v>448</v>
      </c>
      <c r="M13" s="48">
        <v>0.93333333333333335</v>
      </c>
      <c r="N13" s="9">
        <v>0</v>
      </c>
      <c r="O13" s="9">
        <v>80</v>
      </c>
      <c r="P13" s="9"/>
      <c r="Q13" s="9">
        <v>80</v>
      </c>
      <c r="R13" s="9"/>
      <c r="S13" s="9"/>
      <c r="T13" s="9"/>
      <c r="U13" s="9"/>
      <c r="V13" s="49">
        <f t="shared" si="4"/>
        <v>0.93333333333333335</v>
      </c>
      <c r="W13" s="14">
        <v>0.80420000000000003</v>
      </c>
      <c r="X13" s="14">
        <v>0.85309999999999997</v>
      </c>
      <c r="Y13" s="56">
        <v>76</v>
      </c>
      <c r="Z13" s="9">
        <v>76</v>
      </c>
      <c r="AA13" s="9">
        <v>77</v>
      </c>
      <c r="AB13" s="9">
        <v>77</v>
      </c>
      <c r="AC13" s="9">
        <v>72</v>
      </c>
      <c r="AD13" s="9">
        <v>70</v>
      </c>
      <c r="AE13" s="9" t="s">
        <v>81</v>
      </c>
      <c r="AF13" s="9">
        <v>25</v>
      </c>
      <c r="AG13" s="9">
        <v>29.666557000000001</v>
      </c>
      <c r="AH13" s="9">
        <v>-82.334011000000004</v>
      </c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</row>
    <row r="14" spans="1:58" s="22" customFormat="1" hidden="1" outlineLevel="2" x14ac:dyDescent="0.25">
      <c r="A14" s="55">
        <v>466</v>
      </c>
      <c r="B14" s="9" t="s">
        <v>34</v>
      </c>
      <c r="C14" s="9" t="s">
        <v>82</v>
      </c>
      <c r="D14" s="9" t="str">
        <f t="shared" si="1"/>
        <v>Alachua - Family - Active</v>
      </c>
      <c r="E14" s="9" t="s">
        <v>2282</v>
      </c>
      <c r="F14" s="14" t="s">
        <v>83</v>
      </c>
      <c r="G14" s="9" t="s">
        <v>10</v>
      </c>
      <c r="H14" s="9" t="s">
        <v>37</v>
      </c>
      <c r="I14" s="9">
        <v>1</v>
      </c>
      <c r="J14" s="9">
        <v>112</v>
      </c>
      <c r="K14" s="9">
        <f t="shared" si="2"/>
        <v>672</v>
      </c>
      <c r="L14" s="9">
        <f t="shared" si="3"/>
        <v>640</v>
      </c>
      <c r="M14" s="48">
        <v>0.95238095238095233</v>
      </c>
      <c r="N14" s="9">
        <v>0</v>
      </c>
      <c r="O14" s="9">
        <v>112</v>
      </c>
      <c r="P14" s="9"/>
      <c r="Q14" s="9">
        <v>112</v>
      </c>
      <c r="R14" s="9"/>
      <c r="S14" s="9"/>
      <c r="T14" s="9"/>
      <c r="U14" s="9"/>
      <c r="V14" s="49">
        <f t="shared" si="4"/>
        <v>0.95238095238095233</v>
      </c>
      <c r="W14" s="14">
        <v>0.91220000000000001</v>
      </c>
      <c r="X14" s="14">
        <v>0.95679999999999998</v>
      </c>
      <c r="Y14" s="56">
        <v>112</v>
      </c>
      <c r="Z14" s="9">
        <v>106</v>
      </c>
      <c r="AA14" s="9">
        <v>105</v>
      </c>
      <c r="AB14" s="9">
        <v>107</v>
      </c>
      <c r="AC14" s="9">
        <v>104</v>
      </c>
      <c r="AD14" s="9">
        <v>106</v>
      </c>
      <c r="AE14" s="9" t="s">
        <v>85</v>
      </c>
      <c r="AF14" s="9"/>
      <c r="AG14" s="9">
        <v>29.690899999999999</v>
      </c>
      <c r="AH14" s="9">
        <v>-82.305700000000002</v>
      </c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</row>
    <row r="15" spans="1:58" s="22" customFormat="1" hidden="1" outlineLevel="2" x14ac:dyDescent="0.25">
      <c r="A15" s="55">
        <v>493</v>
      </c>
      <c r="B15" s="9" t="s">
        <v>34</v>
      </c>
      <c r="C15" s="9" t="s">
        <v>86</v>
      </c>
      <c r="D15" s="9" t="str">
        <f t="shared" si="1"/>
        <v>Alachua - Family - Active</v>
      </c>
      <c r="E15" s="9" t="s">
        <v>2282</v>
      </c>
      <c r="F15" s="14" t="s">
        <v>87</v>
      </c>
      <c r="G15" s="9" t="s">
        <v>10</v>
      </c>
      <c r="H15" s="9" t="s">
        <v>37</v>
      </c>
      <c r="I15" s="9">
        <v>1</v>
      </c>
      <c r="J15" s="9">
        <v>97</v>
      </c>
      <c r="K15" s="9">
        <f t="shared" si="2"/>
        <v>582</v>
      </c>
      <c r="L15" s="9">
        <f t="shared" si="3"/>
        <v>568</v>
      </c>
      <c r="M15" s="48">
        <v>0.97594501718213056</v>
      </c>
      <c r="N15" s="9">
        <v>0</v>
      </c>
      <c r="O15" s="9">
        <v>97</v>
      </c>
      <c r="P15" s="9"/>
      <c r="Q15" s="9">
        <v>97</v>
      </c>
      <c r="R15" s="9"/>
      <c r="S15" s="9"/>
      <c r="T15" s="9"/>
      <c r="U15" s="9"/>
      <c r="V15" s="49">
        <f t="shared" si="4"/>
        <v>0.97594501718213056</v>
      </c>
      <c r="W15" s="14">
        <v>0.97770000000000001</v>
      </c>
      <c r="X15" s="14">
        <v>0.97589999999999999</v>
      </c>
      <c r="Y15" s="56">
        <v>97</v>
      </c>
      <c r="Z15" s="9">
        <v>92</v>
      </c>
      <c r="AA15" s="9">
        <v>95</v>
      </c>
      <c r="AB15" s="9">
        <v>95</v>
      </c>
      <c r="AC15" s="9">
        <v>94</v>
      </c>
      <c r="AD15" s="9">
        <v>95</v>
      </c>
      <c r="AE15" s="9" t="s">
        <v>89</v>
      </c>
      <c r="AF15" s="9"/>
      <c r="AG15" s="9">
        <v>29.609100000000002</v>
      </c>
      <c r="AH15" s="9">
        <v>-82.402100000000004</v>
      </c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</row>
    <row r="16" spans="1:58" s="22" customFormat="1" hidden="1" outlineLevel="2" x14ac:dyDescent="0.25">
      <c r="A16" s="55">
        <v>2797</v>
      </c>
      <c r="B16" s="9" t="s">
        <v>34</v>
      </c>
      <c r="C16" s="9" t="s">
        <v>90</v>
      </c>
      <c r="D16" s="9" t="str">
        <f t="shared" si="1"/>
        <v>Alachua - Family - Active</v>
      </c>
      <c r="E16" s="9" t="s">
        <v>2282</v>
      </c>
      <c r="F16" s="14" t="s">
        <v>91</v>
      </c>
      <c r="G16" s="9" t="s">
        <v>10</v>
      </c>
      <c r="H16" s="9" t="s">
        <v>37</v>
      </c>
      <c r="I16" s="9">
        <v>1</v>
      </c>
      <c r="J16" s="9">
        <v>172</v>
      </c>
      <c r="K16" s="9">
        <f t="shared" si="2"/>
        <v>1032</v>
      </c>
      <c r="L16" s="9">
        <f t="shared" si="3"/>
        <v>913</v>
      </c>
      <c r="M16" s="48">
        <v>0.88468992248062017</v>
      </c>
      <c r="N16" s="9">
        <v>0</v>
      </c>
      <c r="O16" s="9">
        <v>172</v>
      </c>
      <c r="P16" s="9"/>
      <c r="Q16" s="9">
        <v>172</v>
      </c>
      <c r="R16" s="9"/>
      <c r="S16" s="9"/>
      <c r="T16" s="9">
        <v>26</v>
      </c>
      <c r="U16" s="9"/>
      <c r="V16" s="49">
        <f t="shared" si="4"/>
        <v>0.88468992248062017</v>
      </c>
      <c r="W16" s="14"/>
      <c r="X16" s="14"/>
      <c r="Y16" s="56">
        <v>148</v>
      </c>
      <c r="Z16" s="9">
        <v>152</v>
      </c>
      <c r="AA16" s="9">
        <v>152</v>
      </c>
      <c r="AB16" s="9">
        <v>152</v>
      </c>
      <c r="AC16" s="9">
        <v>154</v>
      </c>
      <c r="AD16" s="9">
        <v>155</v>
      </c>
      <c r="AE16" s="9" t="s">
        <v>39</v>
      </c>
      <c r="AF16" s="9">
        <v>172</v>
      </c>
      <c r="AG16" s="9">
        <v>29.641235999999999</v>
      </c>
      <c r="AH16" s="9">
        <v>-82.405080999999996</v>
      </c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</row>
    <row r="17" spans="1:58" s="22" customFormat="1" hidden="1" outlineLevel="2" x14ac:dyDescent="0.25">
      <c r="A17" s="55">
        <v>21</v>
      </c>
      <c r="B17" s="9" t="s">
        <v>34</v>
      </c>
      <c r="C17" s="9" t="s">
        <v>92</v>
      </c>
      <c r="D17" s="9" t="str">
        <f t="shared" si="1"/>
        <v>Alachua - Family - Active</v>
      </c>
      <c r="E17" s="9" t="s">
        <v>2282</v>
      </c>
      <c r="F17" s="14" t="s">
        <v>93</v>
      </c>
      <c r="G17" s="9" t="s">
        <v>10</v>
      </c>
      <c r="H17" s="9" t="s">
        <v>37</v>
      </c>
      <c r="I17" s="9">
        <v>1</v>
      </c>
      <c r="J17" s="9">
        <v>78</v>
      </c>
      <c r="K17" s="9">
        <f t="shared" si="2"/>
        <v>468</v>
      </c>
      <c r="L17" s="9">
        <f t="shared" si="3"/>
        <v>464</v>
      </c>
      <c r="M17" s="48">
        <v>0.99145299145299148</v>
      </c>
      <c r="N17" s="9">
        <v>0</v>
      </c>
      <c r="O17" s="9">
        <v>78</v>
      </c>
      <c r="P17" s="9"/>
      <c r="Q17" s="9">
        <v>78</v>
      </c>
      <c r="R17" s="9"/>
      <c r="S17" s="9"/>
      <c r="T17" s="9"/>
      <c r="U17" s="9"/>
      <c r="V17" s="49">
        <f t="shared" si="4"/>
        <v>0.99145299145299148</v>
      </c>
      <c r="W17" s="14">
        <v>0.98499999999999999</v>
      </c>
      <c r="X17" s="14">
        <v>0.98719999999999997</v>
      </c>
      <c r="Y17" s="56">
        <v>77</v>
      </c>
      <c r="Z17" s="9">
        <v>75</v>
      </c>
      <c r="AA17" s="9">
        <v>78</v>
      </c>
      <c r="AB17" s="9">
        <v>78</v>
      </c>
      <c r="AC17" s="9">
        <v>78</v>
      </c>
      <c r="AD17" s="9">
        <v>78</v>
      </c>
      <c r="AE17" s="9" t="s">
        <v>96</v>
      </c>
      <c r="AF17" s="9">
        <v>78</v>
      </c>
      <c r="AG17" s="9">
        <v>29.652256000000001</v>
      </c>
      <c r="AH17" s="9">
        <v>-82.417974000000001</v>
      </c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</row>
    <row r="18" spans="1:58" s="22" customFormat="1" hidden="1" outlineLevel="2" x14ac:dyDescent="0.25">
      <c r="A18" s="55">
        <v>752</v>
      </c>
      <c r="B18" s="9" t="s">
        <v>34</v>
      </c>
      <c r="C18" s="9" t="s">
        <v>102</v>
      </c>
      <c r="D18" s="9" t="str">
        <f t="shared" si="1"/>
        <v>Alachua - Family - Active</v>
      </c>
      <c r="E18" s="9" t="s">
        <v>2282</v>
      </c>
      <c r="F18" s="14" t="s">
        <v>103</v>
      </c>
      <c r="G18" s="9" t="s">
        <v>10</v>
      </c>
      <c r="H18" s="9" t="s">
        <v>37</v>
      </c>
      <c r="I18" s="9">
        <v>1</v>
      </c>
      <c r="J18" s="9">
        <v>66</v>
      </c>
      <c r="K18" s="9">
        <f t="shared" si="2"/>
        <v>396</v>
      </c>
      <c r="L18" s="9">
        <f t="shared" si="3"/>
        <v>392</v>
      </c>
      <c r="M18" s="48">
        <v>0.98989898989898994</v>
      </c>
      <c r="N18" s="9">
        <v>0</v>
      </c>
      <c r="O18" s="9">
        <v>66</v>
      </c>
      <c r="P18" s="9"/>
      <c r="Q18" s="9">
        <v>66</v>
      </c>
      <c r="R18" s="9"/>
      <c r="S18" s="9"/>
      <c r="T18" s="9"/>
      <c r="U18" s="9"/>
      <c r="V18" s="49">
        <f t="shared" si="4"/>
        <v>0.98989898989898994</v>
      </c>
      <c r="W18" s="14">
        <v>0.94189999999999996</v>
      </c>
      <c r="X18" s="14">
        <v>0.98180000000000001</v>
      </c>
      <c r="Y18" s="56">
        <v>65</v>
      </c>
      <c r="Z18" s="9">
        <v>65</v>
      </c>
      <c r="AA18" s="9">
        <v>66</v>
      </c>
      <c r="AB18" s="9">
        <v>66</v>
      </c>
      <c r="AC18" s="9">
        <v>66</v>
      </c>
      <c r="AD18" s="9">
        <v>64</v>
      </c>
      <c r="AE18" s="9" t="s">
        <v>104</v>
      </c>
      <c r="AF18" s="9"/>
      <c r="AG18" s="9">
        <v>29.680599999999998</v>
      </c>
      <c r="AH18" s="9">
        <v>-82.429299999999998</v>
      </c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</row>
    <row r="19" spans="1:58" s="22" customFormat="1" hidden="1" outlineLevel="2" x14ac:dyDescent="0.25">
      <c r="A19" s="55">
        <v>753</v>
      </c>
      <c r="B19" s="9" t="s">
        <v>34</v>
      </c>
      <c r="C19" s="9" t="s">
        <v>105</v>
      </c>
      <c r="D19" s="9" t="str">
        <f t="shared" si="1"/>
        <v>Alachua - Family - Active</v>
      </c>
      <c r="E19" s="9" t="s">
        <v>2282</v>
      </c>
      <c r="F19" s="14" t="s">
        <v>106</v>
      </c>
      <c r="G19" s="9" t="s">
        <v>10</v>
      </c>
      <c r="H19" s="9" t="s">
        <v>37</v>
      </c>
      <c r="I19" s="9">
        <v>1</v>
      </c>
      <c r="J19" s="9">
        <v>129</v>
      </c>
      <c r="K19" s="9">
        <f t="shared" si="2"/>
        <v>774</v>
      </c>
      <c r="L19" s="9">
        <f t="shared" si="3"/>
        <v>733</v>
      </c>
      <c r="M19" s="48">
        <v>0.94702842377260987</v>
      </c>
      <c r="N19" s="9">
        <v>0</v>
      </c>
      <c r="O19" s="9">
        <v>129</v>
      </c>
      <c r="P19" s="9"/>
      <c r="Q19" s="9">
        <v>129</v>
      </c>
      <c r="R19" s="9"/>
      <c r="S19" s="9"/>
      <c r="T19" s="9"/>
      <c r="U19" s="9"/>
      <c r="V19" s="49">
        <f t="shared" si="4"/>
        <v>0.94702842377260987</v>
      </c>
      <c r="W19" s="14">
        <v>0.9083</v>
      </c>
      <c r="X19" s="14">
        <v>0.96430000000000005</v>
      </c>
      <c r="Y19" s="56">
        <v>124</v>
      </c>
      <c r="Z19" s="9">
        <v>123</v>
      </c>
      <c r="AA19" s="9">
        <v>124</v>
      </c>
      <c r="AB19" s="9">
        <v>121</v>
      </c>
      <c r="AC19" s="9">
        <v>118</v>
      </c>
      <c r="AD19" s="9">
        <v>123</v>
      </c>
      <c r="AE19" s="9" t="s">
        <v>104</v>
      </c>
      <c r="AF19" s="9"/>
      <c r="AG19" s="9">
        <v>29.680499999999999</v>
      </c>
      <c r="AH19" s="9">
        <v>-82.427400000000006</v>
      </c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</row>
    <row r="20" spans="1:58" s="22" customFormat="1" hidden="1" outlineLevel="2" x14ac:dyDescent="0.25">
      <c r="A20" s="55">
        <v>1574</v>
      </c>
      <c r="B20" s="9" t="s">
        <v>34</v>
      </c>
      <c r="C20" s="9" t="s">
        <v>112</v>
      </c>
      <c r="D20" s="9" t="str">
        <f t="shared" si="1"/>
        <v>Alachua - Family - Active</v>
      </c>
      <c r="E20" s="9" t="s">
        <v>2282</v>
      </c>
      <c r="F20" s="14" t="s">
        <v>113</v>
      </c>
      <c r="G20" s="9" t="s">
        <v>10</v>
      </c>
      <c r="H20" s="9" t="s">
        <v>37</v>
      </c>
      <c r="I20" s="9">
        <v>1</v>
      </c>
      <c r="J20" s="9">
        <v>96</v>
      </c>
      <c r="K20" s="9">
        <f t="shared" si="2"/>
        <v>576</v>
      </c>
      <c r="L20" s="9">
        <f t="shared" si="3"/>
        <v>560</v>
      </c>
      <c r="M20" s="48">
        <v>0.97222222222222221</v>
      </c>
      <c r="N20" s="9">
        <v>0</v>
      </c>
      <c r="O20" s="9">
        <v>96</v>
      </c>
      <c r="P20" s="9"/>
      <c r="Q20" s="9">
        <v>96</v>
      </c>
      <c r="R20" s="9"/>
      <c r="S20" s="9"/>
      <c r="T20" s="9"/>
      <c r="U20" s="9"/>
      <c r="V20" s="49">
        <f t="shared" si="4"/>
        <v>0.97222222222222221</v>
      </c>
      <c r="W20" s="14">
        <v>0.95660000000000001</v>
      </c>
      <c r="X20" s="14">
        <v>0.95660000000000001</v>
      </c>
      <c r="Y20" s="56">
        <v>93</v>
      </c>
      <c r="Z20" s="9">
        <v>92</v>
      </c>
      <c r="AA20" s="9">
        <v>93</v>
      </c>
      <c r="AB20" s="9">
        <v>94</v>
      </c>
      <c r="AC20" s="9">
        <v>95</v>
      </c>
      <c r="AD20" s="9">
        <v>93</v>
      </c>
      <c r="AE20" s="9" t="s">
        <v>85</v>
      </c>
      <c r="AF20" s="9"/>
      <c r="AG20" s="9">
        <v>29.645399999999999</v>
      </c>
      <c r="AH20" s="9">
        <v>-82.294200000000004</v>
      </c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</row>
    <row r="21" spans="1:58" s="22" customFormat="1" hidden="1" outlineLevel="2" x14ac:dyDescent="0.25">
      <c r="A21" s="55">
        <v>1071</v>
      </c>
      <c r="B21" s="9" t="s">
        <v>34</v>
      </c>
      <c r="C21" s="9" t="s">
        <v>117</v>
      </c>
      <c r="D21" s="9" t="str">
        <f t="shared" si="1"/>
        <v>Alachua - Family - Active</v>
      </c>
      <c r="E21" s="9" t="s">
        <v>2282</v>
      </c>
      <c r="F21" s="14" t="s">
        <v>118</v>
      </c>
      <c r="G21" s="9" t="s">
        <v>10</v>
      </c>
      <c r="H21" s="9" t="s">
        <v>37</v>
      </c>
      <c r="I21" s="9">
        <v>1</v>
      </c>
      <c r="J21" s="9">
        <v>140</v>
      </c>
      <c r="K21" s="9">
        <f t="shared" si="2"/>
        <v>840</v>
      </c>
      <c r="L21" s="9">
        <f t="shared" si="3"/>
        <v>810</v>
      </c>
      <c r="M21" s="48">
        <v>0.9642857142857143</v>
      </c>
      <c r="N21" s="9">
        <v>0</v>
      </c>
      <c r="O21" s="9">
        <v>140</v>
      </c>
      <c r="P21" s="9"/>
      <c r="Q21" s="9">
        <v>140</v>
      </c>
      <c r="R21" s="9"/>
      <c r="S21" s="9"/>
      <c r="T21" s="9"/>
      <c r="U21" s="9"/>
      <c r="V21" s="49">
        <f t="shared" si="4"/>
        <v>0.9642857142857143</v>
      </c>
      <c r="W21" s="14">
        <v>0.94399999999999995</v>
      </c>
      <c r="X21" s="14">
        <v>0.91069999999999995</v>
      </c>
      <c r="Y21" s="56">
        <v>138</v>
      </c>
      <c r="Z21" s="9">
        <v>131</v>
      </c>
      <c r="AA21" s="9">
        <v>130</v>
      </c>
      <c r="AB21" s="9">
        <v>136</v>
      </c>
      <c r="AC21" s="9">
        <v>137</v>
      </c>
      <c r="AD21" s="9">
        <v>138</v>
      </c>
      <c r="AE21" s="9" t="s">
        <v>120</v>
      </c>
      <c r="AF21" s="9"/>
      <c r="AG21" s="9">
        <v>29.637699999999999</v>
      </c>
      <c r="AH21" s="9">
        <v>-82.298599999999993</v>
      </c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</row>
    <row r="22" spans="1:58" s="22" customFormat="1" hidden="1" outlineLevel="2" x14ac:dyDescent="0.25">
      <c r="A22" s="55">
        <v>896</v>
      </c>
      <c r="B22" s="9" t="s">
        <v>34</v>
      </c>
      <c r="C22" s="9" t="s">
        <v>121</v>
      </c>
      <c r="D22" s="9" t="str">
        <f t="shared" si="1"/>
        <v>Alachua - Family - Active</v>
      </c>
      <c r="E22" s="9" t="s">
        <v>2282</v>
      </c>
      <c r="F22" s="14" t="s">
        <v>122</v>
      </c>
      <c r="G22" s="9" t="s">
        <v>10</v>
      </c>
      <c r="H22" s="9" t="s">
        <v>37</v>
      </c>
      <c r="I22" s="9">
        <v>1</v>
      </c>
      <c r="J22" s="9">
        <v>91</v>
      </c>
      <c r="K22" s="9">
        <f t="shared" si="2"/>
        <v>546</v>
      </c>
      <c r="L22" s="9">
        <f t="shared" si="3"/>
        <v>513</v>
      </c>
      <c r="M22" s="48">
        <v>0.93956043956043955</v>
      </c>
      <c r="N22" s="9">
        <v>0</v>
      </c>
      <c r="O22" s="9">
        <v>91</v>
      </c>
      <c r="P22" s="9"/>
      <c r="Q22" s="9">
        <v>91</v>
      </c>
      <c r="R22" s="9"/>
      <c r="S22" s="9"/>
      <c r="T22" s="9"/>
      <c r="U22" s="9"/>
      <c r="V22" s="49">
        <f t="shared" si="4"/>
        <v>0.93956043956043955</v>
      </c>
      <c r="W22" s="14">
        <v>0.84619999999999995</v>
      </c>
      <c r="X22" s="14">
        <v>0.87909999999999999</v>
      </c>
      <c r="Y22" s="56">
        <v>89</v>
      </c>
      <c r="Z22" s="9">
        <v>88</v>
      </c>
      <c r="AA22" s="9">
        <v>86</v>
      </c>
      <c r="AB22" s="9">
        <v>84</v>
      </c>
      <c r="AC22" s="9">
        <v>84</v>
      </c>
      <c r="AD22" s="9">
        <v>82</v>
      </c>
      <c r="AE22" s="9" t="s">
        <v>123</v>
      </c>
      <c r="AF22" s="9"/>
      <c r="AG22" s="9">
        <v>29.647300000000001</v>
      </c>
      <c r="AH22" s="9">
        <v>-82.301599999999993</v>
      </c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</row>
    <row r="23" spans="1:58" s="22" customFormat="1" outlineLevel="1" collapsed="1" x14ac:dyDescent="0.25">
      <c r="A23" s="55"/>
      <c r="B23" s="9" t="s">
        <v>34</v>
      </c>
      <c r="C23" s="9"/>
      <c r="D23" s="9"/>
      <c r="E23" s="39" t="s">
        <v>2283</v>
      </c>
      <c r="F23" s="14"/>
      <c r="G23" s="9"/>
      <c r="H23" s="9"/>
      <c r="I23" s="9">
        <f>SUBTOTAL(9,I24:I24)</f>
        <v>1</v>
      </c>
      <c r="J23" s="9">
        <f>SUBTOTAL(9,J24:J24)</f>
        <v>96</v>
      </c>
      <c r="K23" s="9">
        <f>SUBTOTAL(9,K24:K24)</f>
        <v>0</v>
      </c>
      <c r="L23" s="9">
        <f>SUBTOTAL(9,L24:L24)</f>
        <v>0</v>
      </c>
      <c r="M23" s="42">
        <v>0</v>
      </c>
      <c r="N23" s="9"/>
      <c r="O23" s="9"/>
      <c r="P23" s="9"/>
      <c r="Q23" s="9"/>
      <c r="R23" s="9"/>
      <c r="S23" s="9"/>
      <c r="T23" s="9"/>
      <c r="U23" s="9"/>
      <c r="V23" s="49"/>
      <c r="W23" s="14"/>
      <c r="X23" s="14"/>
      <c r="Y23" s="56"/>
      <c r="Z23" s="9"/>
      <c r="AA23" s="9"/>
      <c r="AB23" s="9"/>
      <c r="AC23" s="9"/>
      <c r="AD23" s="9"/>
      <c r="AE23" s="9"/>
      <c r="AF23" s="9"/>
      <c r="AG23" s="9"/>
      <c r="AH23" s="9">
        <f>SUBTOTAL(9,AH24:AH24)</f>
        <v>-82.319219000000004</v>
      </c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</row>
    <row r="24" spans="1:58" s="22" customFormat="1" hidden="1" outlineLevel="2" x14ac:dyDescent="0.25">
      <c r="A24" s="55">
        <v>2845</v>
      </c>
      <c r="B24" s="9" t="s">
        <v>34</v>
      </c>
      <c r="C24" s="9" t="s">
        <v>124</v>
      </c>
      <c r="D24" s="9" t="str">
        <f>B24&amp;" - "&amp;E24</f>
        <v>Alachua - Family - Pipeline</v>
      </c>
      <c r="E24" s="9" t="s">
        <v>2283</v>
      </c>
      <c r="F24" s="14" t="s">
        <v>125</v>
      </c>
      <c r="G24" s="9" t="s">
        <v>10</v>
      </c>
      <c r="H24" s="9" t="s">
        <v>42</v>
      </c>
      <c r="I24" s="9">
        <v>1</v>
      </c>
      <c r="J24" s="9">
        <v>96</v>
      </c>
      <c r="K24" s="9">
        <f>COUNTA(Y24:AD24)*J24</f>
        <v>0</v>
      </c>
      <c r="L24" s="9">
        <f>SUM(Y24:AD24)</f>
        <v>0</v>
      </c>
      <c r="M24" s="42">
        <v>0</v>
      </c>
      <c r="N24" s="9">
        <v>0</v>
      </c>
      <c r="O24" s="9">
        <v>96</v>
      </c>
      <c r="P24" s="9"/>
      <c r="Q24" s="9">
        <v>96</v>
      </c>
      <c r="R24" s="9"/>
      <c r="S24" s="9"/>
      <c r="T24" s="9">
        <v>9</v>
      </c>
      <c r="U24" s="9"/>
      <c r="V24" s="49"/>
      <c r="W24" s="14"/>
      <c r="X24" s="14"/>
      <c r="Y24" s="56"/>
      <c r="Z24" s="9"/>
      <c r="AA24" s="9"/>
      <c r="AB24" s="9"/>
      <c r="AC24" s="9"/>
      <c r="AD24" s="9"/>
      <c r="AE24" s="9"/>
      <c r="AF24" s="9"/>
      <c r="AG24" s="9">
        <v>29.632306</v>
      </c>
      <c r="AH24" s="9">
        <v>-82.319219000000004</v>
      </c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</row>
    <row r="25" spans="1:58" s="22" customFormat="1" outlineLevel="1" x14ac:dyDescent="0.25">
      <c r="A25" s="55"/>
      <c r="B25" s="9" t="s">
        <v>34</v>
      </c>
      <c r="C25" s="9"/>
      <c r="D25" s="9"/>
      <c r="E25" s="39" t="s">
        <v>2284</v>
      </c>
      <c r="F25" s="14"/>
      <c r="G25" s="9"/>
      <c r="H25" s="9"/>
      <c r="I25" s="9">
        <f>SUBTOTAL(9,I26:I27)</f>
        <v>2</v>
      </c>
      <c r="J25" s="9">
        <f>SUBTOTAL(9,J26:J27)</f>
        <v>450</v>
      </c>
      <c r="K25" s="9">
        <f>SUBTOTAL(9,K26:K27)</f>
        <v>2700</v>
      </c>
      <c r="L25" s="9">
        <f>SUBTOTAL(9,L26:L27)</f>
        <v>2569</v>
      </c>
      <c r="M25" s="48">
        <v>0.95148148148148148</v>
      </c>
      <c r="N25" s="9"/>
      <c r="O25" s="9"/>
      <c r="P25" s="9"/>
      <c r="Q25" s="9"/>
      <c r="R25" s="9"/>
      <c r="S25" s="9"/>
      <c r="T25" s="9"/>
      <c r="U25" s="9"/>
      <c r="V25" s="49">
        <f>L25/K25</f>
        <v>0.95148148148148148</v>
      </c>
      <c r="W25" s="14">
        <v>0.89039999999999997</v>
      </c>
      <c r="X25" s="14">
        <v>0.8407</v>
      </c>
      <c r="Y25" s="56"/>
      <c r="Z25" s="9"/>
      <c r="AA25" s="9"/>
      <c r="AB25" s="9"/>
      <c r="AC25" s="9"/>
      <c r="AD25" s="9"/>
      <c r="AE25" s="9"/>
      <c r="AF25" s="9"/>
      <c r="AG25" s="9"/>
      <c r="AH25" s="9">
        <f>SUBTOTAL(9,AH26:AH27)</f>
        <v>-164.795391</v>
      </c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</row>
    <row r="26" spans="1:58" s="22" customFormat="1" ht="12.75" hidden="1" customHeight="1" outlineLevel="2" x14ac:dyDescent="0.25">
      <c r="A26" s="55">
        <v>683</v>
      </c>
      <c r="B26" s="9" t="s">
        <v>34</v>
      </c>
      <c r="C26" s="9" t="s">
        <v>97</v>
      </c>
      <c r="D26" s="9" t="str">
        <f>B26&amp;" - "&amp;E26</f>
        <v>Alachua - Family|MR - Active</v>
      </c>
      <c r="E26" s="9" t="s">
        <v>2284</v>
      </c>
      <c r="F26" s="14" t="s">
        <v>98</v>
      </c>
      <c r="G26" s="9" t="s">
        <v>99</v>
      </c>
      <c r="H26" s="9" t="s">
        <v>37</v>
      </c>
      <c r="I26" s="9">
        <v>1</v>
      </c>
      <c r="J26" s="9">
        <v>272</v>
      </c>
      <c r="K26" s="9">
        <f>COUNTA(Y26:AD26)*J26</f>
        <v>1632</v>
      </c>
      <c r="L26" s="9">
        <f>SUM(Y26:AD26)</f>
        <v>1550</v>
      </c>
      <c r="M26" s="48">
        <v>0.94975490196078427</v>
      </c>
      <c r="N26" s="9">
        <v>216</v>
      </c>
      <c r="O26" s="9">
        <v>56</v>
      </c>
      <c r="P26" s="9"/>
      <c r="Q26" s="9">
        <v>56</v>
      </c>
      <c r="R26" s="9"/>
      <c r="S26" s="9"/>
      <c r="T26" s="9"/>
      <c r="U26" s="9"/>
      <c r="V26" s="49">
        <f>(Y26+Z26+AA26+AB26+AC26+AD26)/(J26*COUNTA(Y26,Z26,AA26,AB26,AC26,AD26))</f>
        <v>0.94975490196078427</v>
      </c>
      <c r="W26" s="14">
        <v>0.88660000000000005</v>
      </c>
      <c r="X26" s="14">
        <v>0.8407</v>
      </c>
      <c r="Y26" s="56">
        <v>264</v>
      </c>
      <c r="Z26" s="9">
        <v>266</v>
      </c>
      <c r="AA26" s="9">
        <v>264</v>
      </c>
      <c r="AB26" s="9">
        <v>256</v>
      </c>
      <c r="AC26" s="9">
        <v>251</v>
      </c>
      <c r="AD26" s="9">
        <v>249</v>
      </c>
      <c r="AE26" s="9" t="s">
        <v>96</v>
      </c>
      <c r="AF26" s="9"/>
      <c r="AG26" s="9">
        <v>29.616464000000001</v>
      </c>
      <c r="AH26" s="9">
        <v>-82.388191000000006</v>
      </c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</row>
    <row r="27" spans="1:58" s="22" customFormat="1" ht="12.75" hidden="1" customHeight="1" outlineLevel="2" x14ac:dyDescent="0.25">
      <c r="A27" s="55">
        <v>259</v>
      </c>
      <c r="B27" s="9" t="s">
        <v>34</v>
      </c>
      <c r="C27" s="9" t="s">
        <v>107</v>
      </c>
      <c r="D27" s="9" t="str">
        <f>B27&amp;" - "&amp;E27</f>
        <v>Alachua - Family|MR - Active</v>
      </c>
      <c r="E27" s="9" t="s">
        <v>2284</v>
      </c>
      <c r="F27" s="14" t="s">
        <v>108</v>
      </c>
      <c r="G27" s="9" t="s">
        <v>99</v>
      </c>
      <c r="H27" s="9" t="s">
        <v>37</v>
      </c>
      <c r="I27" s="9">
        <v>1</v>
      </c>
      <c r="J27" s="9">
        <v>178</v>
      </c>
      <c r="K27" s="9">
        <f>COUNTA(Y27:AD27)*J27</f>
        <v>1068</v>
      </c>
      <c r="L27" s="9">
        <f>SUM(Y27:AD27)</f>
        <v>1019</v>
      </c>
      <c r="M27" s="48">
        <v>0.95411985018726597</v>
      </c>
      <c r="N27" s="9">
        <v>178</v>
      </c>
      <c r="O27" s="9">
        <v>178</v>
      </c>
      <c r="P27" s="9"/>
      <c r="Q27" s="9">
        <v>178</v>
      </c>
      <c r="R27" s="9"/>
      <c r="S27" s="9"/>
      <c r="T27" s="9"/>
      <c r="U27" s="9"/>
      <c r="V27" s="49">
        <f>(Y27+Z27+AA27+AB27+AC27+AD27)/(J27*COUNTA(Y27,Z27,AA27,AB27,AC27,AD27))</f>
        <v>0.95411985018726597</v>
      </c>
      <c r="W27" s="14">
        <v>0.89610000000000001</v>
      </c>
      <c r="X27" s="14">
        <v>0.88109999999999999</v>
      </c>
      <c r="Y27" s="56">
        <v>170</v>
      </c>
      <c r="Z27" s="9">
        <v>171</v>
      </c>
      <c r="AA27" s="9">
        <v>170</v>
      </c>
      <c r="AB27" s="9">
        <v>172</v>
      </c>
      <c r="AC27" s="9">
        <v>172</v>
      </c>
      <c r="AD27" s="9">
        <v>164</v>
      </c>
      <c r="AE27" s="9" t="s">
        <v>111</v>
      </c>
      <c r="AF27" s="9"/>
      <c r="AG27" s="9">
        <v>29.649899999999999</v>
      </c>
      <c r="AH27" s="9">
        <v>-82.407200000000003</v>
      </c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</row>
    <row r="28" spans="1:58" s="22" customFormat="1" outlineLevel="2" x14ac:dyDescent="0.25">
      <c r="A28" s="55"/>
      <c r="B28" s="51" t="s">
        <v>126</v>
      </c>
      <c r="C28" s="51"/>
      <c r="D28" s="51"/>
      <c r="E28" s="51"/>
      <c r="F28" s="53"/>
      <c r="G28" s="51"/>
      <c r="H28" s="51"/>
      <c r="I28" s="51">
        <v>1</v>
      </c>
      <c r="J28" s="51">
        <v>50</v>
      </c>
      <c r="K28" s="51">
        <v>300</v>
      </c>
      <c r="L28" s="51">
        <v>298</v>
      </c>
      <c r="M28" s="54"/>
      <c r="N28" s="51"/>
      <c r="O28" s="51"/>
      <c r="P28" s="51"/>
      <c r="Q28" s="51"/>
      <c r="R28" s="51"/>
      <c r="S28" s="51"/>
      <c r="T28" s="51"/>
      <c r="U28" s="51"/>
      <c r="V28" s="52">
        <f>L28/K28</f>
        <v>0.99333333333333329</v>
      </c>
      <c r="W28" s="53">
        <v>0.99670000000000003</v>
      </c>
      <c r="X28" s="53">
        <v>1</v>
      </c>
      <c r="Y28" s="56"/>
      <c r="Z28" s="9"/>
      <c r="AA28" s="9"/>
      <c r="AB28" s="9"/>
      <c r="AC28" s="9"/>
      <c r="AD28" s="9"/>
      <c r="AE28" s="9"/>
      <c r="AF28" s="9"/>
      <c r="AG28" s="9"/>
      <c r="AH28" s="9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</row>
    <row r="29" spans="1:58" s="22" customFormat="1" outlineLevel="1" collapsed="1" x14ac:dyDescent="0.25">
      <c r="A29" s="55"/>
      <c r="B29" s="9" t="s">
        <v>126</v>
      </c>
      <c r="C29" s="9"/>
      <c r="D29" s="9"/>
      <c r="E29" s="39" t="s">
        <v>2282</v>
      </c>
      <c r="F29" s="14"/>
      <c r="G29" s="9"/>
      <c r="H29" s="9"/>
      <c r="I29" s="9">
        <f>SUBTOTAL(9,I30:I30)</f>
        <v>1</v>
      </c>
      <c r="J29" s="9">
        <f>SUBTOTAL(9,J30:J30)</f>
        <v>50</v>
      </c>
      <c r="K29" s="9">
        <f>SUBTOTAL(9,K30:K30)</f>
        <v>300</v>
      </c>
      <c r="L29" s="9">
        <f>SUBTOTAL(9,L30:L30)</f>
        <v>298</v>
      </c>
      <c r="M29" s="48">
        <v>0.99333333333333329</v>
      </c>
      <c r="N29" s="9"/>
      <c r="O29" s="9"/>
      <c r="P29" s="9"/>
      <c r="Q29" s="9"/>
      <c r="R29" s="9"/>
      <c r="S29" s="9"/>
      <c r="T29" s="9"/>
      <c r="U29" s="38"/>
      <c r="V29" s="49">
        <f>L29/K29</f>
        <v>0.99333333333333329</v>
      </c>
      <c r="W29" s="14">
        <v>0.99670000000000003</v>
      </c>
      <c r="X29" s="14">
        <v>1</v>
      </c>
      <c r="Y29" s="56"/>
      <c r="Z29" s="9"/>
      <c r="AA29" s="9"/>
      <c r="AB29" s="9"/>
      <c r="AC29" s="9"/>
      <c r="AD29" s="9"/>
      <c r="AE29" s="9"/>
      <c r="AF29" s="9"/>
      <c r="AG29" s="9"/>
      <c r="AH29" s="9">
        <f>SUBTOTAL(9,AH30:AH30)</f>
        <v>-82.122299999999996</v>
      </c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</row>
    <row r="30" spans="1:58" s="22" customFormat="1" hidden="1" outlineLevel="2" x14ac:dyDescent="0.25">
      <c r="A30" s="55">
        <v>58</v>
      </c>
      <c r="B30" s="9" t="s">
        <v>126</v>
      </c>
      <c r="C30" s="9" t="s">
        <v>129</v>
      </c>
      <c r="D30" s="9" t="str">
        <f>B30&amp;" - "&amp;E30</f>
        <v>Baker - Family - Active</v>
      </c>
      <c r="E30" s="9" t="s">
        <v>2282</v>
      </c>
      <c r="F30" s="14" t="s">
        <v>130</v>
      </c>
      <c r="G30" s="9" t="s">
        <v>10</v>
      </c>
      <c r="H30" s="9" t="s">
        <v>37</v>
      </c>
      <c r="I30" s="9">
        <v>1</v>
      </c>
      <c r="J30" s="9">
        <v>50</v>
      </c>
      <c r="K30" s="9">
        <f>COUNTA(Y30:AD30)*J30</f>
        <v>300</v>
      </c>
      <c r="L30" s="9">
        <f>SUM(Y30:AD30)</f>
        <v>298</v>
      </c>
      <c r="M30" s="48">
        <v>0.99333333333333329</v>
      </c>
      <c r="N30" s="9">
        <v>0</v>
      </c>
      <c r="O30" s="9">
        <v>50</v>
      </c>
      <c r="P30" s="9"/>
      <c r="Q30" s="9">
        <v>50</v>
      </c>
      <c r="R30" s="9"/>
      <c r="S30" s="9"/>
      <c r="T30" s="9"/>
      <c r="U30" s="38"/>
      <c r="V30" s="49">
        <f>(Y30+Z30+AA30+AB30+AC30+AD30)/(J30*COUNTA(Y30,Z30,AA30,AB30,AC30,AD30))</f>
        <v>0.99333333333333329</v>
      </c>
      <c r="W30" s="14">
        <v>0.99670000000000003</v>
      </c>
      <c r="X30" s="14">
        <v>1</v>
      </c>
      <c r="Y30" s="56">
        <v>50</v>
      </c>
      <c r="Z30" s="9">
        <v>50</v>
      </c>
      <c r="AA30" s="9">
        <v>50</v>
      </c>
      <c r="AB30" s="9">
        <v>50</v>
      </c>
      <c r="AC30" s="9">
        <v>49</v>
      </c>
      <c r="AD30" s="9">
        <v>49</v>
      </c>
      <c r="AE30" s="9" t="s">
        <v>131</v>
      </c>
      <c r="AF30" s="9">
        <v>50</v>
      </c>
      <c r="AG30" s="9">
        <v>30.2744</v>
      </c>
      <c r="AH30" s="9">
        <v>-82.122299999999996</v>
      </c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</row>
    <row r="31" spans="1:58" s="22" customFormat="1" outlineLevel="1" x14ac:dyDescent="0.25">
      <c r="A31" s="55"/>
      <c r="B31" s="9" t="s">
        <v>126</v>
      </c>
      <c r="C31" s="9"/>
      <c r="D31" s="9"/>
      <c r="E31" s="39" t="s">
        <v>2283</v>
      </c>
      <c r="F31" s="14"/>
      <c r="G31" s="9"/>
      <c r="H31" s="9"/>
      <c r="I31" s="9">
        <f>SUBTOTAL(9,I32:I32)</f>
        <v>1</v>
      </c>
      <c r="J31" s="9">
        <f>SUBTOTAL(9,J32:J32)</f>
        <v>30</v>
      </c>
      <c r="K31" s="9">
        <f>SUBTOTAL(9,K32:K32)</f>
        <v>0</v>
      </c>
      <c r="L31" s="9">
        <f>SUBTOTAL(9,L32:L32)</f>
        <v>0</v>
      </c>
      <c r="M31" s="42">
        <v>0</v>
      </c>
      <c r="N31" s="9"/>
      <c r="O31" s="9"/>
      <c r="P31" s="9"/>
      <c r="Q31" s="9"/>
      <c r="R31" s="9"/>
      <c r="S31" s="9"/>
      <c r="T31" s="9"/>
      <c r="U31" s="38"/>
      <c r="V31" s="49"/>
      <c r="W31" s="14"/>
      <c r="X31" s="14"/>
      <c r="Y31" s="56"/>
      <c r="Z31" s="9"/>
      <c r="AA31" s="9"/>
      <c r="AB31" s="9"/>
      <c r="AC31" s="9"/>
      <c r="AD31" s="9"/>
      <c r="AE31" s="9"/>
      <c r="AF31" s="9"/>
      <c r="AG31" s="9"/>
      <c r="AH31" s="9">
        <f>SUBTOTAL(9,AH32:AH32)</f>
        <v>-82.118311000000006</v>
      </c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</row>
    <row r="32" spans="1:58" s="22" customFormat="1" hidden="1" outlineLevel="2" x14ac:dyDescent="0.25">
      <c r="A32" s="55">
        <v>2924</v>
      </c>
      <c r="B32" s="9" t="s">
        <v>126</v>
      </c>
      <c r="C32" s="9" t="s">
        <v>127</v>
      </c>
      <c r="D32" s="9" t="str">
        <f>B32&amp;" - "&amp;E32</f>
        <v>Baker - Family - Pipeline</v>
      </c>
      <c r="E32" s="9" t="s">
        <v>2283</v>
      </c>
      <c r="F32" s="14" t="s">
        <v>128</v>
      </c>
      <c r="G32" s="9" t="s">
        <v>10</v>
      </c>
      <c r="H32" s="9" t="s">
        <v>42</v>
      </c>
      <c r="I32" s="9">
        <v>1</v>
      </c>
      <c r="J32" s="9">
        <v>30</v>
      </c>
      <c r="K32" s="9">
        <f>COUNTA(Y32:AD32)*J32</f>
        <v>0</v>
      </c>
      <c r="L32" s="9">
        <f>SUM(Y32:AD32)</f>
        <v>0</v>
      </c>
      <c r="M32" s="42">
        <v>0</v>
      </c>
      <c r="N32" s="9"/>
      <c r="O32" s="9">
        <v>30</v>
      </c>
      <c r="P32" s="9"/>
      <c r="Q32" s="9">
        <v>30</v>
      </c>
      <c r="R32" s="9"/>
      <c r="S32" s="9"/>
      <c r="T32" s="9"/>
      <c r="U32" s="38"/>
      <c r="V32" s="49"/>
      <c r="W32" s="14"/>
      <c r="X32" s="14"/>
      <c r="Y32" s="56"/>
      <c r="Z32" s="9"/>
      <c r="AA32" s="9"/>
      <c r="AB32" s="9"/>
      <c r="AC32" s="9"/>
      <c r="AD32" s="9"/>
      <c r="AE32" s="9"/>
      <c r="AF32" s="9"/>
      <c r="AG32" s="9">
        <v>30.274139000000002</v>
      </c>
      <c r="AH32" s="9">
        <v>-82.118311000000006</v>
      </c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</row>
    <row r="33" spans="1:58" s="22" customFormat="1" outlineLevel="2" x14ac:dyDescent="0.25">
      <c r="A33" s="55"/>
      <c r="B33" s="51" t="s">
        <v>132</v>
      </c>
      <c r="C33" s="51"/>
      <c r="D33" s="51"/>
      <c r="E33" s="51"/>
      <c r="F33" s="53"/>
      <c r="G33" s="51"/>
      <c r="H33" s="51"/>
      <c r="I33" s="51">
        <f>I34+I36+I51</f>
        <v>13</v>
      </c>
      <c r="J33" s="51">
        <f t="shared" ref="J33:L33" si="5">J34+J36+J51</f>
        <v>1580</v>
      </c>
      <c r="K33" s="51">
        <f t="shared" si="5"/>
        <v>9480</v>
      </c>
      <c r="L33" s="51">
        <f t="shared" si="5"/>
        <v>9250</v>
      </c>
      <c r="M33" s="54"/>
      <c r="N33" s="51"/>
      <c r="O33" s="51"/>
      <c r="P33" s="51"/>
      <c r="Q33" s="51"/>
      <c r="R33" s="51"/>
      <c r="S33" s="51"/>
      <c r="T33" s="51"/>
      <c r="U33" s="51"/>
      <c r="V33" s="52">
        <f>L33/K33</f>
        <v>0.97573839662447259</v>
      </c>
      <c r="W33" s="53">
        <v>0.97270000000000001</v>
      </c>
      <c r="X33" s="53">
        <v>0.97130000000000005</v>
      </c>
      <c r="Y33" s="56"/>
      <c r="Z33" s="9"/>
      <c r="AA33" s="9"/>
      <c r="AB33" s="9"/>
      <c r="AC33" s="9"/>
      <c r="AD33" s="9"/>
      <c r="AE33" s="9"/>
      <c r="AF33" s="9"/>
      <c r="AG33" s="9"/>
      <c r="AH33" s="9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</row>
    <row r="34" spans="1:58" s="22" customFormat="1" outlineLevel="1" collapsed="1" x14ac:dyDescent="0.25">
      <c r="A34" s="55"/>
      <c r="B34" s="9" t="s">
        <v>132</v>
      </c>
      <c r="C34" s="9"/>
      <c r="D34" s="9"/>
      <c r="E34" s="39" t="s">
        <v>2280</v>
      </c>
      <c r="F34" s="14"/>
      <c r="G34" s="9"/>
      <c r="H34" s="9"/>
      <c r="I34" s="9">
        <f>SUBTOTAL(9,I35:I35)</f>
        <v>1</v>
      </c>
      <c r="J34" s="9">
        <f>SUBTOTAL(9,J35:J35)</f>
        <v>150</v>
      </c>
      <c r="K34" s="9">
        <f>SUBTOTAL(9,K35:K35)</f>
        <v>900</v>
      </c>
      <c r="L34" s="9">
        <f>SUBTOTAL(9,L35:L35)</f>
        <v>879</v>
      </c>
      <c r="M34" s="48">
        <v>0.97666666666666668</v>
      </c>
      <c r="N34" s="9"/>
      <c r="O34" s="9"/>
      <c r="P34" s="9"/>
      <c r="Q34" s="9"/>
      <c r="R34" s="9"/>
      <c r="S34" s="9"/>
      <c r="T34" s="9"/>
      <c r="U34" s="38"/>
      <c r="V34" s="49">
        <f>L34/K34</f>
        <v>0.97666666666666668</v>
      </c>
      <c r="W34" s="14">
        <v>0.9889</v>
      </c>
      <c r="X34" s="14">
        <v>0.99</v>
      </c>
      <c r="Y34" s="56"/>
      <c r="Z34" s="9"/>
      <c r="AA34" s="9"/>
      <c r="AB34" s="9"/>
      <c r="AC34" s="9"/>
      <c r="AD34" s="9"/>
      <c r="AE34" s="9"/>
      <c r="AF34" s="9"/>
      <c r="AG34" s="9"/>
      <c r="AH34" s="9">
        <f>SUBTOTAL(9,AH35:AH35)</f>
        <v>-85.673299999999998</v>
      </c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</row>
    <row r="35" spans="1:58" s="22" customFormat="1" hidden="1" outlineLevel="2" x14ac:dyDescent="0.25">
      <c r="A35" s="55">
        <v>1175</v>
      </c>
      <c r="B35" s="9" t="s">
        <v>132</v>
      </c>
      <c r="C35" s="9" t="s">
        <v>169</v>
      </c>
      <c r="D35" s="9" t="str">
        <f>B35&amp;" - "&amp;E35</f>
        <v>Bay - Elderly - Active</v>
      </c>
      <c r="E35" s="9" t="s">
        <v>2280</v>
      </c>
      <c r="F35" s="14" t="s">
        <v>170</v>
      </c>
      <c r="G35" s="9" t="s">
        <v>9</v>
      </c>
      <c r="H35" s="9" t="s">
        <v>37</v>
      </c>
      <c r="I35" s="9">
        <v>1</v>
      </c>
      <c r="J35" s="9">
        <v>150</v>
      </c>
      <c r="K35" s="9">
        <f>COUNTA(Y35:AD35)*J35</f>
        <v>900</v>
      </c>
      <c r="L35" s="9">
        <f>SUM(Y35:AD35)</f>
        <v>879</v>
      </c>
      <c r="M35" s="48">
        <v>0.97666666666666668</v>
      </c>
      <c r="N35" s="9">
        <v>0</v>
      </c>
      <c r="O35" s="9">
        <v>150</v>
      </c>
      <c r="P35" s="9">
        <v>120</v>
      </c>
      <c r="Q35" s="9">
        <v>30</v>
      </c>
      <c r="R35" s="9"/>
      <c r="S35" s="9"/>
      <c r="T35" s="9"/>
      <c r="U35" s="38"/>
      <c r="V35" s="49">
        <f>(Y35+Z35+AA35+AB35+AC35+AD35)/(J35*COUNTA(Y35,Z35,AA35,AB35,AC35,AD35))</f>
        <v>0.97666666666666668</v>
      </c>
      <c r="W35" s="14">
        <v>0.9889</v>
      </c>
      <c r="X35" s="14">
        <v>0.99</v>
      </c>
      <c r="Y35" s="56">
        <v>148</v>
      </c>
      <c r="Z35" s="9">
        <v>149</v>
      </c>
      <c r="AA35" s="9">
        <v>144</v>
      </c>
      <c r="AB35" s="9">
        <v>146</v>
      </c>
      <c r="AC35" s="9">
        <v>144</v>
      </c>
      <c r="AD35" s="9">
        <v>148</v>
      </c>
      <c r="AE35" s="9" t="s">
        <v>172</v>
      </c>
      <c r="AF35" s="9"/>
      <c r="AG35" s="9">
        <v>30.182400000000001</v>
      </c>
      <c r="AH35" s="9">
        <v>-85.673299999999998</v>
      </c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</row>
    <row r="36" spans="1:58" s="22" customFormat="1" outlineLevel="1" collapsed="1" x14ac:dyDescent="0.25">
      <c r="A36" s="77"/>
      <c r="B36" s="9" t="s">
        <v>132</v>
      </c>
      <c r="C36" s="9"/>
      <c r="D36" s="9"/>
      <c r="E36" s="39" t="s">
        <v>2282</v>
      </c>
      <c r="F36" s="14"/>
      <c r="G36" s="36"/>
      <c r="H36" s="9"/>
      <c r="I36" s="9">
        <f>SUBTOTAL(9,I37:I47)</f>
        <v>11</v>
      </c>
      <c r="J36" s="9">
        <f>SUBTOTAL(9,J37:J47)</f>
        <v>1230</v>
      </c>
      <c r="K36" s="9">
        <f>SUBTOTAL(9,K37:K47)</f>
        <v>7380</v>
      </c>
      <c r="L36" s="9">
        <f>SUBTOTAL(9,L37:L47)</f>
        <v>7218</v>
      </c>
      <c r="M36" s="48">
        <v>0.97804878048780486</v>
      </c>
      <c r="N36" s="9"/>
      <c r="O36" s="9"/>
      <c r="P36" s="9"/>
      <c r="Q36" s="9"/>
      <c r="R36" s="9"/>
      <c r="S36" s="9"/>
      <c r="T36" s="9"/>
      <c r="U36" s="50"/>
      <c r="V36" s="49">
        <f>L36/K36</f>
        <v>0.97804878048780486</v>
      </c>
      <c r="W36" s="14">
        <v>0.9728</v>
      </c>
      <c r="X36" s="14">
        <v>0.97140000000000004</v>
      </c>
      <c r="Y36" s="56"/>
      <c r="Z36" s="9"/>
      <c r="AA36" s="9"/>
      <c r="AB36" s="9"/>
      <c r="AC36" s="9"/>
      <c r="AD36" s="9"/>
      <c r="AE36" s="9"/>
      <c r="AF36" s="9"/>
      <c r="AG36" s="9"/>
      <c r="AH36" s="9">
        <f>SUBTOTAL(9,AH37:AH47)</f>
        <v>-942.76640666666674</v>
      </c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</row>
    <row r="37" spans="1:58" s="22" customFormat="1" hidden="1" outlineLevel="2" x14ac:dyDescent="0.25">
      <c r="A37" s="77">
        <v>1149</v>
      </c>
      <c r="B37" s="9" t="s">
        <v>132</v>
      </c>
      <c r="C37" s="9" t="s">
        <v>133</v>
      </c>
      <c r="D37" s="9" t="str">
        <f t="shared" ref="D37:D47" si="6">B37&amp;" - "&amp;E37</f>
        <v>Bay - Family - Active</v>
      </c>
      <c r="E37" s="9" t="s">
        <v>2282</v>
      </c>
      <c r="F37" s="14" t="s">
        <v>134</v>
      </c>
      <c r="G37" s="36" t="s">
        <v>10</v>
      </c>
      <c r="H37" s="9" t="s">
        <v>37</v>
      </c>
      <c r="I37" s="9">
        <v>1</v>
      </c>
      <c r="J37" s="9">
        <v>200</v>
      </c>
      <c r="K37" s="9">
        <f t="shared" ref="K37:K47" si="7">COUNTA(Y37:AD37)*J37</f>
        <v>1200</v>
      </c>
      <c r="L37" s="9">
        <f t="shared" ref="L37:L47" si="8">SUM(Y37:AD37)</f>
        <v>1191</v>
      </c>
      <c r="M37" s="48">
        <v>0.99250000000000005</v>
      </c>
      <c r="N37" s="9">
        <v>0</v>
      </c>
      <c r="O37" s="9">
        <v>200</v>
      </c>
      <c r="P37" s="9"/>
      <c r="Q37" s="9">
        <v>200</v>
      </c>
      <c r="R37" s="9"/>
      <c r="S37" s="9"/>
      <c r="T37" s="9"/>
      <c r="U37" s="50"/>
      <c r="V37" s="49">
        <f t="shared" ref="V37:V47" si="9">(Y37+Z37+AA37+AB37+AC37+AD37)/(J37*COUNTA(Y37,Z37,AA37,AB37,AC37,AD37))</f>
        <v>0.99250000000000005</v>
      </c>
      <c r="W37" s="14">
        <v>0.98060000000000003</v>
      </c>
      <c r="X37" s="14">
        <v>0.95579999999999998</v>
      </c>
      <c r="Y37" s="56">
        <v>197</v>
      </c>
      <c r="Z37" s="9">
        <v>200</v>
      </c>
      <c r="AA37" s="9">
        <v>197</v>
      </c>
      <c r="AB37" s="9">
        <v>199</v>
      </c>
      <c r="AC37" s="9">
        <v>199</v>
      </c>
      <c r="AD37" s="9">
        <v>199</v>
      </c>
      <c r="AE37" s="9" t="s">
        <v>137</v>
      </c>
      <c r="AF37" s="9"/>
      <c r="AG37" s="9">
        <v>30.183</v>
      </c>
      <c r="AH37" s="9">
        <v>-85.691900000000004</v>
      </c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</row>
    <row r="38" spans="1:58" s="22" customFormat="1" hidden="1" outlineLevel="2" x14ac:dyDescent="0.25">
      <c r="A38" s="55">
        <v>1482</v>
      </c>
      <c r="B38" s="9" t="s">
        <v>132</v>
      </c>
      <c r="C38" s="9" t="s">
        <v>138</v>
      </c>
      <c r="D38" s="9" t="str">
        <f t="shared" si="6"/>
        <v>Bay - Family - Active</v>
      </c>
      <c r="E38" s="9" t="s">
        <v>2282</v>
      </c>
      <c r="F38" s="14" t="s">
        <v>139</v>
      </c>
      <c r="G38" s="9" t="s">
        <v>10</v>
      </c>
      <c r="H38" s="9" t="s">
        <v>37</v>
      </c>
      <c r="I38" s="9">
        <v>1</v>
      </c>
      <c r="J38" s="9">
        <v>120</v>
      </c>
      <c r="K38" s="9">
        <f t="shared" si="7"/>
        <v>720</v>
      </c>
      <c r="L38" s="9">
        <f t="shared" si="8"/>
        <v>713</v>
      </c>
      <c r="M38" s="48">
        <v>0.99027777777777781</v>
      </c>
      <c r="N38" s="9">
        <v>0</v>
      </c>
      <c r="O38" s="9">
        <v>120</v>
      </c>
      <c r="P38" s="9"/>
      <c r="Q38" s="9">
        <v>120</v>
      </c>
      <c r="R38" s="9"/>
      <c r="S38" s="9"/>
      <c r="T38" s="9"/>
      <c r="U38" s="38"/>
      <c r="V38" s="49">
        <f t="shared" si="9"/>
        <v>0.99027777777777781</v>
      </c>
      <c r="W38" s="14">
        <v>0.98060000000000003</v>
      </c>
      <c r="X38" s="14">
        <v>0.97219999999999995</v>
      </c>
      <c r="Y38" s="56">
        <v>119</v>
      </c>
      <c r="Z38" s="9">
        <v>119</v>
      </c>
      <c r="AA38" s="9">
        <v>119</v>
      </c>
      <c r="AB38" s="9">
        <v>118</v>
      </c>
      <c r="AC38" s="9">
        <v>119</v>
      </c>
      <c r="AD38" s="9">
        <v>119</v>
      </c>
      <c r="AE38" s="9" t="s">
        <v>137</v>
      </c>
      <c r="AF38" s="9"/>
      <c r="AG38" s="9">
        <v>30.183</v>
      </c>
      <c r="AH38" s="9">
        <v>-85.691900000000004</v>
      </c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</row>
    <row r="39" spans="1:58" s="22" customFormat="1" hidden="1" outlineLevel="2" x14ac:dyDescent="0.25">
      <c r="A39" s="55">
        <v>2463</v>
      </c>
      <c r="B39" s="9" t="s">
        <v>132</v>
      </c>
      <c r="C39" s="9" t="s">
        <v>142</v>
      </c>
      <c r="D39" s="9" t="str">
        <f t="shared" si="6"/>
        <v>Bay - Family - Active</v>
      </c>
      <c r="E39" s="9" t="s">
        <v>2282</v>
      </c>
      <c r="F39" s="14" t="s">
        <v>143</v>
      </c>
      <c r="G39" s="9" t="s">
        <v>10</v>
      </c>
      <c r="H39" s="9" t="s">
        <v>37</v>
      </c>
      <c r="I39" s="9">
        <v>1</v>
      </c>
      <c r="J39" s="9">
        <v>94</v>
      </c>
      <c r="K39" s="9">
        <f t="shared" si="7"/>
        <v>564</v>
      </c>
      <c r="L39" s="9">
        <f t="shared" si="8"/>
        <v>537</v>
      </c>
      <c r="M39" s="48">
        <v>0.9521276595744681</v>
      </c>
      <c r="N39" s="9">
        <v>0</v>
      </c>
      <c r="O39" s="9">
        <v>94</v>
      </c>
      <c r="P39" s="9"/>
      <c r="Q39" s="9">
        <v>94</v>
      </c>
      <c r="R39" s="9"/>
      <c r="S39" s="9"/>
      <c r="T39" s="9">
        <v>5</v>
      </c>
      <c r="U39" s="38"/>
      <c r="V39" s="49">
        <f t="shared" si="9"/>
        <v>0.9521276595744681</v>
      </c>
      <c r="W39" s="14">
        <v>0.96809999999999996</v>
      </c>
      <c r="X39" s="14">
        <v>0.99109999999999998</v>
      </c>
      <c r="Y39" s="56">
        <v>90</v>
      </c>
      <c r="Z39" s="9">
        <v>89</v>
      </c>
      <c r="AA39" s="9">
        <v>88</v>
      </c>
      <c r="AB39" s="9">
        <v>90</v>
      </c>
      <c r="AC39" s="9">
        <v>90</v>
      </c>
      <c r="AD39" s="9">
        <v>90</v>
      </c>
      <c r="AE39" s="9" t="s">
        <v>96</v>
      </c>
      <c r="AF39" s="9">
        <v>94</v>
      </c>
      <c r="AG39" s="9">
        <v>30.19</v>
      </c>
      <c r="AH39" s="9">
        <v>-85.704999999999998</v>
      </c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</row>
    <row r="40" spans="1:58" s="22" customFormat="1" hidden="1" outlineLevel="2" x14ac:dyDescent="0.25">
      <c r="A40" s="55">
        <v>2534</v>
      </c>
      <c r="B40" s="9" t="s">
        <v>132</v>
      </c>
      <c r="C40" s="9" t="s">
        <v>144</v>
      </c>
      <c r="D40" s="9" t="str">
        <f t="shared" si="6"/>
        <v>Bay - Family - Active</v>
      </c>
      <c r="E40" s="9" t="s">
        <v>2282</v>
      </c>
      <c r="F40" s="14" t="s">
        <v>66</v>
      </c>
      <c r="G40" s="9" t="s">
        <v>10</v>
      </c>
      <c r="H40" s="9" t="s">
        <v>37</v>
      </c>
      <c r="I40" s="9">
        <v>1</v>
      </c>
      <c r="J40" s="9">
        <v>100</v>
      </c>
      <c r="K40" s="9">
        <f t="shared" si="7"/>
        <v>600</v>
      </c>
      <c r="L40" s="9">
        <f t="shared" si="8"/>
        <v>567</v>
      </c>
      <c r="M40" s="48">
        <v>0.94499999999999995</v>
      </c>
      <c r="N40" s="9">
        <v>0</v>
      </c>
      <c r="O40" s="9">
        <v>100</v>
      </c>
      <c r="P40" s="9"/>
      <c r="Q40" s="9">
        <v>100</v>
      </c>
      <c r="R40" s="9"/>
      <c r="S40" s="9"/>
      <c r="T40" s="9">
        <v>10</v>
      </c>
      <c r="U40" s="38"/>
      <c r="V40" s="49">
        <f t="shared" si="9"/>
        <v>0.94499999999999995</v>
      </c>
      <c r="W40" s="14">
        <v>0.98329999999999995</v>
      </c>
      <c r="X40" s="14">
        <v>0.97670000000000001</v>
      </c>
      <c r="Y40" s="56">
        <v>89</v>
      </c>
      <c r="Z40" s="9">
        <v>93</v>
      </c>
      <c r="AA40" s="9">
        <v>96</v>
      </c>
      <c r="AB40" s="9">
        <v>95</v>
      </c>
      <c r="AC40" s="9">
        <v>96</v>
      </c>
      <c r="AD40" s="9">
        <v>98</v>
      </c>
      <c r="AE40" s="9" t="s">
        <v>39</v>
      </c>
      <c r="AF40" s="9">
        <v>100</v>
      </c>
      <c r="AG40" s="9">
        <v>30.179472222222198</v>
      </c>
      <c r="AH40" s="9">
        <v>-85.652166666666702</v>
      </c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</row>
    <row r="41" spans="1:58" s="22" customFormat="1" hidden="1" outlineLevel="2" x14ac:dyDescent="0.25">
      <c r="A41" s="55">
        <v>2056</v>
      </c>
      <c r="B41" s="9" t="s">
        <v>132</v>
      </c>
      <c r="C41" s="9" t="s">
        <v>146</v>
      </c>
      <c r="D41" s="9" t="str">
        <f t="shared" si="6"/>
        <v>Bay - Family - Active</v>
      </c>
      <c r="E41" s="9" t="s">
        <v>2282</v>
      </c>
      <c r="F41" s="14" t="s">
        <v>147</v>
      </c>
      <c r="G41" s="9" t="s">
        <v>10</v>
      </c>
      <c r="H41" s="9" t="s">
        <v>37</v>
      </c>
      <c r="I41" s="9">
        <v>1</v>
      </c>
      <c r="J41" s="9">
        <v>72</v>
      </c>
      <c r="K41" s="9">
        <f t="shared" si="7"/>
        <v>432</v>
      </c>
      <c r="L41" s="9">
        <f t="shared" si="8"/>
        <v>414</v>
      </c>
      <c r="M41" s="48">
        <v>0.95833333333333337</v>
      </c>
      <c r="N41" s="9">
        <v>0</v>
      </c>
      <c r="O41" s="9">
        <v>72</v>
      </c>
      <c r="P41" s="9"/>
      <c r="Q41" s="9">
        <v>72</v>
      </c>
      <c r="R41" s="9"/>
      <c r="S41" s="9"/>
      <c r="T41" s="9">
        <v>4</v>
      </c>
      <c r="U41" s="38"/>
      <c r="V41" s="49">
        <f t="shared" si="9"/>
        <v>0.95833333333333337</v>
      </c>
      <c r="W41" s="14">
        <v>0.94679999999999997</v>
      </c>
      <c r="X41" s="14">
        <v>0.96299999999999997</v>
      </c>
      <c r="Y41" s="56">
        <v>70</v>
      </c>
      <c r="Z41" s="9">
        <v>70</v>
      </c>
      <c r="AA41" s="9">
        <v>70</v>
      </c>
      <c r="AB41" s="9">
        <v>68</v>
      </c>
      <c r="AC41" s="9">
        <v>68</v>
      </c>
      <c r="AD41" s="9">
        <v>68</v>
      </c>
      <c r="AE41" s="9" t="s">
        <v>96</v>
      </c>
      <c r="AF41" s="9">
        <v>72</v>
      </c>
      <c r="AG41" s="9">
        <v>30.180900000000001</v>
      </c>
      <c r="AH41" s="9">
        <v>-85.688900000000004</v>
      </c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</row>
    <row r="42" spans="1:58" s="22" customFormat="1" hidden="1" outlineLevel="2" x14ac:dyDescent="0.25">
      <c r="A42" s="55">
        <v>2226</v>
      </c>
      <c r="B42" s="9" t="s">
        <v>132</v>
      </c>
      <c r="C42" s="9" t="s">
        <v>149</v>
      </c>
      <c r="D42" s="9" t="str">
        <f t="shared" si="6"/>
        <v>Bay - Family - Active</v>
      </c>
      <c r="E42" s="9" t="s">
        <v>2282</v>
      </c>
      <c r="F42" s="14" t="s">
        <v>150</v>
      </c>
      <c r="G42" s="9" t="s">
        <v>10</v>
      </c>
      <c r="H42" s="9" t="s">
        <v>37</v>
      </c>
      <c r="I42" s="9">
        <v>1</v>
      </c>
      <c r="J42" s="9">
        <v>92</v>
      </c>
      <c r="K42" s="9">
        <f t="shared" si="7"/>
        <v>552</v>
      </c>
      <c r="L42" s="9">
        <f t="shared" si="8"/>
        <v>533</v>
      </c>
      <c r="M42" s="48">
        <v>0.96557971014492749</v>
      </c>
      <c r="N42" s="9">
        <v>0</v>
      </c>
      <c r="O42" s="9">
        <v>92</v>
      </c>
      <c r="P42" s="9"/>
      <c r="Q42" s="9">
        <v>92</v>
      </c>
      <c r="R42" s="9"/>
      <c r="S42" s="9"/>
      <c r="T42" s="9">
        <v>5</v>
      </c>
      <c r="U42" s="38"/>
      <c r="V42" s="49">
        <f t="shared" si="9"/>
        <v>0.96557971014492749</v>
      </c>
      <c r="W42" s="14">
        <v>0.93659999999999999</v>
      </c>
      <c r="X42" s="14">
        <v>0.94199999999999995</v>
      </c>
      <c r="Y42" s="56">
        <v>88</v>
      </c>
      <c r="Z42" s="9">
        <v>89</v>
      </c>
      <c r="AA42" s="9">
        <v>87</v>
      </c>
      <c r="AB42" s="9">
        <v>88</v>
      </c>
      <c r="AC42" s="9">
        <v>92</v>
      </c>
      <c r="AD42" s="9">
        <v>89</v>
      </c>
      <c r="AE42" s="9" t="s">
        <v>152</v>
      </c>
      <c r="AF42" s="9"/>
      <c r="AG42" s="9">
        <v>30.166778000000001</v>
      </c>
      <c r="AH42" s="9">
        <v>-85.633499999999998</v>
      </c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</row>
    <row r="43" spans="1:58" s="22" customFormat="1" hidden="1" outlineLevel="2" x14ac:dyDescent="0.25">
      <c r="A43" s="55">
        <v>1311</v>
      </c>
      <c r="B43" s="9" t="s">
        <v>132</v>
      </c>
      <c r="C43" s="9" t="s">
        <v>156</v>
      </c>
      <c r="D43" s="9" t="str">
        <f t="shared" si="6"/>
        <v>Bay - Family - Active</v>
      </c>
      <c r="E43" s="9" t="s">
        <v>2282</v>
      </c>
      <c r="F43" s="14" t="s">
        <v>157</v>
      </c>
      <c r="G43" s="9" t="s">
        <v>10</v>
      </c>
      <c r="H43" s="9" t="s">
        <v>37</v>
      </c>
      <c r="I43" s="9">
        <v>1</v>
      </c>
      <c r="J43" s="9">
        <v>132</v>
      </c>
      <c r="K43" s="9">
        <f t="shared" si="7"/>
        <v>792</v>
      </c>
      <c r="L43" s="9">
        <f t="shared" si="8"/>
        <v>775</v>
      </c>
      <c r="M43" s="48">
        <v>0.97853535353535348</v>
      </c>
      <c r="N43" s="9">
        <v>0</v>
      </c>
      <c r="O43" s="9">
        <v>132</v>
      </c>
      <c r="P43" s="9"/>
      <c r="Q43" s="9">
        <v>132</v>
      </c>
      <c r="R43" s="9"/>
      <c r="S43" s="9"/>
      <c r="T43" s="9"/>
      <c r="U43" s="38"/>
      <c r="V43" s="49">
        <f t="shared" si="9"/>
        <v>0.97853535353535348</v>
      </c>
      <c r="W43" s="14">
        <v>0.98109999999999997</v>
      </c>
      <c r="X43" s="14">
        <v>0.97470000000000001</v>
      </c>
      <c r="Y43" s="56">
        <v>129</v>
      </c>
      <c r="Z43" s="9">
        <v>128</v>
      </c>
      <c r="AA43" s="9">
        <v>131</v>
      </c>
      <c r="AB43" s="9">
        <v>127</v>
      </c>
      <c r="AC43" s="9">
        <v>129</v>
      </c>
      <c r="AD43" s="9">
        <v>131</v>
      </c>
      <c r="AE43" s="9" t="s">
        <v>160</v>
      </c>
      <c r="AF43" s="9"/>
      <c r="AG43" s="9">
        <v>30.216999000000001</v>
      </c>
      <c r="AH43" s="9">
        <v>-85.645300000000006</v>
      </c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</row>
    <row r="44" spans="1:58" s="22" customFormat="1" hidden="1" outlineLevel="2" x14ac:dyDescent="0.25">
      <c r="A44" s="55">
        <v>2486</v>
      </c>
      <c r="B44" s="9" t="s">
        <v>132</v>
      </c>
      <c r="C44" s="9" t="s">
        <v>161</v>
      </c>
      <c r="D44" s="9" t="str">
        <f t="shared" si="6"/>
        <v>Bay - Family - Active</v>
      </c>
      <c r="E44" s="9" t="s">
        <v>2282</v>
      </c>
      <c r="F44" s="14" t="s">
        <v>143</v>
      </c>
      <c r="G44" s="9" t="s">
        <v>10</v>
      </c>
      <c r="H44" s="9" t="s">
        <v>37</v>
      </c>
      <c r="I44" s="9">
        <v>1</v>
      </c>
      <c r="J44" s="9">
        <v>100</v>
      </c>
      <c r="K44" s="9">
        <f t="shared" si="7"/>
        <v>600</v>
      </c>
      <c r="L44" s="9">
        <f t="shared" si="8"/>
        <v>592</v>
      </c>
      <c r="M44" s="48">
        <v>0.98666666666666669</v>
      </c>
      <c r="N44" s="9">
        <v>0</v>
      </c>
      <c r="O44" s="9">
        <v>100</v>
      </c>
      <c r="P44" s="9"/>
      <c r="Q44" s="9">
        <v>100</v>
      </c>
      <c r="R44" s="9"/>
      <c r="S44" s="9"/>
      <c r="T44" s="9">
        <v>5</v>
      </c>
      <c r="U44" s="38"/>
      <c r="V44" s="49">
        <f t="shared" si="9"/>
        <v>0.98666666666666669</v>
      </c>
      <c r="W44" s="14">
        <v>0.97330000000000005</v>
      </c>
      <c r="X44" s="14">
        <v>0.96330000000000005</v>
      </c>
      <c r="Y44" s="56">
        <v>99</v>
      </c>
      <c r="Z44" s="9">
        <v>99</v>
      </c>
      <c r="AA44" s="9">
        <v>96</v>
      </c>
      <c r="AB44" s="9">
        <v>99</v>
      </c>
      <c r="AC44" s="9">
        <v>99</v>
      </c>
      <c r="AD44" s="9">
        <v>100</v>
      </c>
      <c r="AE44" s="9" t="s">
        <v>160</v>
      </c>
      <c r="AF44" s="9"/>
      <c r="AG44" s="9">
        <v>30.225000000000001</v>
      </c>
      <c r="AH44" s="9">
        <v>-85.652500000000003</v>
      </c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</row>
    <row r="45" spans="1:58" s="22" customFormat="1" hidden="1" outlineLevel="2" x14ac:dyDescent="0.25">
      <c r="A45" s="55">
        <v>2496</v>
      </c>
      <c r="B45" s="9" t="s">
        <v>132</v>
      </c>
      <c r="C45" s="9" t="s">
        <v>166</v>
      </c>
      <c r="D45" s="9" t="str">
        <f t="shared" si="6"/>
        <v>Bay - Family - Active</v>
      </c>
      <c r="E45" s="9" t="s">
        <v>2282</v>
      </c>
      <c r="F45" s="14" t="s">
        <v>167</v>
      </c>
      <c r="G45" s="9" t="s">
        <v>10</v>
      </c>
      <c r="H45" s="9" t="s">
        <v>37</v>
      </c>
      <c r="I45" s="9">
        <v>1</v>
      </c>
      <c r="J45" s="9">
        <v>104</v>
      </c>
      <c r="K45" s="9">
        <f t="shared" si="7"/>
        <v>624</v>
      </c>
      <c r="L45" s="9">
        <f t="shared" si="8"/>
        <v>614</v>
      </c>
      <c r="M45" s="48">
        <v>0.98397435897435892</v>
      </c>
      <c r="N45" s="9">
        <v>0</v>
      </c>
      <c r="O45" s="9">
        <v>104</v>
      </c>
      <c r="P45" s="9"/>
      <c r="Q45" s="9">
        <v>104</v>
      </c>
      <c r="R45" s="9"/>
      <c r="S45" s="9"/>
      <c r="T45" s="9"/>
      <c r="U45" s="38"/>
      <c r="V45" s="49">
        <f t="shared" si="9"/>
        <v>0.98397435897435892</v>
      </c>
      <c r="W45" s="14">
        <v>0.96309999999999996</v>
      </c>
      <c r="X45" s="14">
        <v>0.99199999999999999</v>
      </c>
      <c r="Y45" s="56">
        <v>102</v>
      </c>
      <c r="Z45" s="9">
        <v>103</v>
      </c>
      <c r="AA45" s="9">
        <v>102</v>
      </c>
      <c r="AB45" s="9">
        <v>102</v>
      </c>
      <c r="AC45" s="9">
        <v>102</v>
      </c>
      <c r="AD45" s="9">
        <v>103</v>
      </c>
      <c r="AE45" s="9" t="s">
        <v>96</v>
      </c>
      <c r="AF45" s="9">
        <v>103</v>
      </c>
      <c r="AG45" s="9">
        <v>30.183492999999999</v>
      </c>
      <c r="AH45" s="9">
        <v>-85.774039999999999</v>
      </c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</row>
    <row r="46" spans="1:58" s="22" customFormat="1" hidden="1" outlineLevel="2" x14ac:dyDescent="0.25">
      <c r="A46" s="55">
        <v>1106</v>
      </c>
      <c r="B46" s="9" t="s">
        <v>132</v>
      </c>
      <c r="C46" s="9" t="s">
        <v>173</v>
      </c>
      <c r="D46" s="9" t="str">
        <f t="shared" si="6"/>
        <v>Bay - Family - Active</v>
      </c>
      <c r="E46" s="9" t="s">
        <v>2282</v>
      </c>
      <c r="F46" s="14" t="s">
        <v>174</v>
      </c>
      <c r="G46" s="9" t="s">
        <v>10</v>
      </c>
      <c r="H46" s="9" t="s">
        <v>37</v>
      </c>
      <c r="I46" s="9">
        <v>1</v>
      </c>
      <c r="J46" s="9">
        <v>160</v>
      </c>
      <c r="K46" s="9">
        <f t="shared" si="7"/>
        <v>960</v>
      </c>
      <c r="L46" s="9">
        <f t="shared" si="8"/>
        <v>950</v>
      </c>
      <c r="M46" s="48">
        <v>0.98958333333333337</v>
      </c>
      <c r="N46" s="9">
        <v>0</v>
      </c>
      <c r="O46" s="9">
        <v>160</v>
      </c>
      <c r="P46" s="9"/>
      <c r="Q46" s="9">
        <v>160</v>
      </c>
      <c r="R46" s="9"/>
      <c r="S46" s="9"/>
      <c r="T46" s="9"/>
      <c r="U46" s="38"/>
      <c r="V46" s="49">
        <f t="shared" si="9"/>
        <v>0.98958333333333337</v>
      </c>
      <c r="W46" s="14">
        <v>0.98960000000000004</v>
      </c>
      <c r="X46" s="14">
        <v>0.98129999999999995</v>
      </c>
      <c r="Y46" s="56">
        <v>160</v>
      </c>
      <c r="Z46" s="9">
        <v>158</v>
      </c>
      <c r="AA46" s="9">
        <v>156</v>
      </c>
      <c r="AB46" s="9">
        <v>158</v>
      </c>
      <c r="AC46" s="9">
        <v>159</v>
      </c>
      <c r="AD46" s="9">
        <v>159</v>
      </c>
      <c r="AE46" s="9" t="s">
        <v>50</v>
      </c>
      <c r="AF46" s="9"/>
      <c r="AG46" s="9">
        <v>30.2059</v>
      </c>
      <c r="AH46" s="9">
        <v>-85.815600000000003</v>
      </c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</row>
    <row r="47" spans="1:58" s="22" customFormat="1" hidden="1" outlineLevel="2" x14ac:dyDescent="0.25">
      <c r="A47" s="55">
        <v>1445</v>
      </c>
      <c r="B47" s="9" t="s">
        <v>132</v>
      </c>
      <c r="C47" s="9" t="s">
        <v>178</v>
      </c>
      <c r="D47" s="9" t="str">
        <f t="shared" si="6"/>
        <v>Bay - Family - Active</v>
      </c>
      <c r="E47" s="9" t="s">
        <v>2282</v>
      </c>
      <c r="F47" s="14" t="s">
        <v>179</v>
      </c>
      <c r="G47" s="9" t="s">
        <v>10</v>
      </c>
      <c r="H47" s="9" t="s">
        <v>37</v>
      </c>
      <c r="I47" s="9">
        <v>1</v>
      </c>
      <c r="J47" s="9">
        <v>56</v>
      </c>
      <c r="K47" s="9">
        <f t="shared" si="7"/>
        <v>336</v>
      </c>
      <c r="L47" s="9">
        <f t="shared" si="8"/>
        <v>332</v>
      </c>
      <c r="M47" s="48">
        <v>0.98809523809523814</v>
      </c>
      <c r="N47" s="9">
        <v>0</v>
      </c>
      <c r="O47" s="9">
        <v>56</v>
      </c>
      <c r="P47" s="9"/>
      <c r="Q47" s="9">
        <v>56</v>
      </c>
      <c r="R47" s="9"/>
      <c r="S47" s="9"/>
      <c r="T47" s="9"/>
      <c r="U47" s="38"/>
      <c r="V47" s="49">
        <f t="shared" si="9"/>
        <v>0.98809523809523814</v>
      </c>
      <c r="W47" s="14">
        <v>0.97019999999999995</v>
      </c>
      <c r="X47" s="14">
        <v>0.98209999999999997</v>
      </c>
      <c r="Y47" s="56">
        <v>56</v>
      </c>
      <c r="Z47" s="9">
        <v>56</v>
      </c>
      <c r="AA47" s="9">
        <v>54</v>
      </c>
      <c r="AB47" s="9">
        <v>54</v>
      </c>
      <c r="AC47" s="9">
        <v>56</v>
      </c>
      <c r="AD47" s="9">
        <v>56</v>
      </c>
      <c r="AE47" s="9" t="s">
        <v>180</v>
      </c>
      <c r="AF47" s="9"/>
      <c r="AG47" s="9">
        <v>30.2059</v>
      </c>
      <c r="AH47" s="9">
        <v>-85.815600000000003</v>
      </c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</row>
    <row r="48" spans="1:58" s="22" customFormat="1" outlineLevel="1" collapsed="1" x14ac:dyDescent="0.25">
      <c r="A48" s="55"/>
      <c r="B48" s="9" t="s">
        <v>132</v>
      </c>
      <c r="C48" s="9"/>
      <c r="D48" s="9"/>
      <c r="E48" s="39" t="s">
        <v>2283</v>
      </c>
      <c r="F48" s="14"/>
      <c r="G48" s="9"/>
      <c r="H48" s="9"/>
      <c r="I48" s="9">
        <f>SUBTOTAL(9,I49:I50)</f>
        <v>2</v>
      </c>
      <c r="J48" s="9">
        <f>SUBTOTAL(9,J49:J50)</f>
        <v>170</v>
      </c>
      <c r="K48" s="9">
        <f>SUBTOTAL(9,K49:K50)</f>
        <v>0</v>
      </c>
      <c r="L48" s="9">
        <f>SUBTOTAL(9,L49:L50)</f>
        <v>0</v>
      </c>
      <c r="M48" s="42">
        <v>0</v>
      </c>
      <c r="N48" s="9"/>
      <c r="O48" s="9"/>
      <c r="P48" s="9"/>
      <c r="Q48" s="9"/>
      <c r="R48" s="9"/>
      <c r="S48" s="9"/>
      <c r="T48" s="9"/>
      <c r="U48" s="38"/>
      <c r="V48" s="49"/>
      <c r="W48" s="9"/>
      <c r="X48" s="9"/>
      <c r="Y48" s="56"/>
      <c r="Z48" s="9"/>
      <c r="AA48" s="9"/>
      <c r="AB48" s="9"/>
      <c r="AC48" s="9"/>
      <c r="AD48" s="9"/>
      <c r="AE48" s="9"/>
      <c r="AF48" s="9"/>
      <c r="AG48" s="9"/>
      <c r="AH48" s="9">
        <f>SUBTOTAL(9,AH49:AH50)</f>
        <v>-171.45322255555561</v>
      </c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</row>
    <row r="49" spans="1:58" s="22" customFormat="1" hidden="1" outlineLevel="2" x14ac:dyDescent="0.25">
      <c r="A49" s="55">
        <v>2824</v>
      </c>
      <c r="B49" s="9" t="s">
        <v>132</v>
      </c>
      <c r="C49" s="9" t="s">
        <v>153</v>
      </c>
      <c r="D49" s="9" t="str">
        <f>B49&amp;" - "&amp;E49</f>
        <v>Bay - Family - Pipeline</v>
      </c>
      <c r="E49" s="9" t="s">
        <v>2283</v>
      </c>
      <c r="F49" s="14" t="s">
        <v>154</v>
      </c>
      <c r="G49" s="9" t="s">
        <v>10</v>
      </c>
      <c r="H49" s="9" t="s">
        <v>42</v>
      </c>
      <c r="I49" s="9">
        <v>1</v>
      </c>
      <c r="J49" s="9">
        <v>78</v>
      </c>
      <c r="K49" s="9">
        <f>COUNTA(Y49:AD49)*J49</f>
        <v>0</v>
      </c>
      <c r="L49" s="9">
        <f>SUM(Y49:AD49)</f>
        <v>0</v>
      </c>
      <c r="M49" s="42">
        <v>0</v>
      </c>
      <c r="N49" s="9">
        <v>0</v>
      </c>
      <c r="O49" s="9">
        <v>78</v>
      </c>
      <c r="P49" s="9"/>
      <c r="Q49" s="9">
        <v>78</v>
      </c>
      <c r="R49" s="9"/>
      <c r="S49" s="9"/>
      <c r="T49" s="9">
        <v>4</v>
      </c>
      <c r="U49" s="38"/>
      <c r="V49" s="49"/>
      <c r="W49" s="9"/>
      <c r="X49" s="9"/>
      <c r="Y49" s="56"/>
      <c r="Z49" s="9"/>
      <c r="AA49" s="9"/>
      <c r="AB49" s="9"/>
      <c r="AC49" s="9"/>
      <c r="AD49" s="9"/>
      <c r="AE49" s="9"/>
      <c r="AF49" s="9"/>
      <c r="AG49" s="9">
        <v>30.1813222222222</v>
      </c>
      <c r="AH49" s="9">
        <v>-85.8006305555556</v>
      </c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</row>
    <row r="50" spans="1:58" s="22" customFormat="1" hidden="1" outlineLevel="2" x14ac:dyDescent="0.25">
      <c r="A50" s="55">
        <v>2627</v>
      </c>
      <c r="B50" s="9" t="s">
        <v>132</v>
      </c>
      <c r="C50" s="9" t="s">
        <v>155</v>
      </c>
      <c r="D50" s="9" t="str">
        <f>B50&amp;" - "&amp;E50</f>
        <v>Bay - Family - Pipeline</v>
      </c>
      <c r="E50" s="9" t="s">
        <v>2283</v>
      </c>
      <c r="F50" s="14" t="s">
        <v>125</v>
      </c>
      <c r="G50" s="9" t="s">
        <v>10</v>
      </c>
      <c r="H50" s="9" t="s">
        <v>42</v>
      </c>
      <c r="I50" s="9">
        <v>1</v>
      </c>
      <c r="J50" s="9">
        <v>92</v>
      </c>
      <c r="K50" s="9">
        <f>COUNTA(Y50:AD50)*J50</f>
        <v>0</v>
      </c>
      <c r="L50" s="9">
        <f>SUM(Y50:AD50)</f>
        <v>0</v>
      </c>
      <c r="M50" s="42">
        <v>0</v>
      </c>
      <c r="N50" s="9">
        <v>0</v>
      </c>
      <c r="O50" s="9">
        <v>92</v>
      </c>
      <c r="P50" s="9"/>
      <c r="Q50" s="9">
        <v>92</v>
      </c>
      <c r="R50" s="9"/>
      <c r="S50" s="9"/>
      <c r="T50" s="9">
        <v>5</v>
      </c>
      <c r="U50" s="38"/>
      <c r="V50" s="49"/>
      <c r="W50" s="9"/>
      <c r="X50" s="9"/>
      <c r="Y50" s="56"/>
      <c r="Z50" s="9"/>
      <c r="AA50" s="9"/>
      <c r="AB50" s="9"/>
      <c r="AC50" s="9"/>
      <c r="AD50" s="9"/>
      <c r="AE50" s="9"/>
      <c r="AF50" s="9"/>
      <c r="AG50" s="9">
        <v>30.223452999999999</v>
      </c>
      <c r="AH50" s="9">
        <v>-85.652591999999999</v>
      </c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</row>
    <row r="51" spans="1:58" s="22" customFormat="1" outlineLevel="1" x14ac:dyDescent="0.25">
      <c r="A51" s="55"/>
      <c r="B51" s="9" t="s">
        <v>132</v>
      </c>
      <c r="C51" s="9"/>
      <c r="D51" s="9"/>
      <c r="E51" s="39" t="s">
        <v>2284</v>
      </c>
      <c r="F51" s="14"/>
      <c r="G51" s="9"/>
      <c r="H51" s="9"/>
      <c r="I51" s="9">
        <f>SUBTOTAL(9,I52:I52)</f>
        <v>1</v>
      </c>
      <c r="J51" s="9">
        <f>SUBTOTAL(9,J52:J52)</f>
        <v>200</v>
      </c>
      <c r="K51" s="9">
        <f>SUBTOTAL(9,K52:K52)</f>
        <v>1200</v>
      </c>
      <c r="L51" s="9">
        <f>SUBTOTAL(9,L52:L52)</f>
        <v>1153</v>
      </c>
      <c r="M51" s="48">
        <v>0.96083333333333332</v>
      </c>
      <c r="N51" s="9"/>
      <c r="O51" s="9"/>
      <c r="P51" s="9"/>
      <c r="Q51" s="9"/>
      <c r="R51" s="9"/>
      <c r="S51" s="9"/>
      <c r="T51" s="9"/>
      <c r="U51" s="38"/>
      <c r="V51" s="49">
        <f>L51/K51</f>
        <v>0.96083333333333332</v>
      </c>
      <c r="W51" s="14">
        <v>0.96</v>
      </c>
      <c r="X51" s="14">
        <v>0.97499999999999998</v>
      </c>
      <c r="Y51" s="56"/>
      <c r="Z51" s="9"/>
      <c r="AA51" s="9"/>
      <c r="AB51" s="9"/>
      <c r="AC51" s="9"/>
      <c r="AD51" s="9"/>
      <c r="AE51" s="9"/>
      <c r="AF51" s="9"/>
      <c r="AG51" s="9"/>
      <c r="AH51" s="9">
        <f>SUBTOTAL(9,AH52:AH52)</f>
        <v>-85.658799999999999</v>
      </c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</row>
    <row r="52" spans="1:58" s="22" customFormat="1" hidden="1" outlineLevel="2" x14ac:dyDescent="0.25">
      <c r="A52" s="55">
        <v>684</v>
      </c>
      <c r="B52" s="9" t="s">
        <v>132</v>
      </c>
      <c r="C52" s="9" t="s">
        <v>163</v>
      </c>
      <c r="D52" s="9" t="str">
        <f>B52&amp;" - "&amp;E52</f>
        <v>Bay - Family|MR - Active</v>
      </c>
      <c r="E52" s="9" t="s">
        <v>2284</v>
      </c>
      <c r="F52" s="14" t="s">
        <v>164</v>
      </c>
      <c r="G52" s="9" t="s">
        <v>99</v>
      </c>
      <c r="H52" s="9" t="s">
        <v>37</v>
      </c>
      <c r="I52" s="9">
        <v>1</v>
      </c>
      <c r="J52" s="9">
        <v>200</v>
      </c>
      <c r="K52" s="9">
        <f>COUNTA(Y52:AD52)*J52</f>
        <v>1200</v>
      </c>
      <c r="L52" s="9">
        <f>SUM(Y52:AD52)</f>
        <v>1153</v>
      </c>
      <c r="M52" s="48">
        <v>0.96083333333333332</v>
      </c>
      <c r="N52" s="9">
        <v>160</v>
      </c>
      <c r="O52" s="9">
        <v>40</v>
      </c>
      <c r="P52" s="9"/>
      <c r="Q52" s="9">
        <v>40</v>
      </c>
      <c r="R52" s="9"/>
      <c r="S52" s="9"/>
      <c r="T52" s="9"/>
      <c r="U52" s="38"/>
      <c r="V52" s="49">
        <f>(Y52+Z52+AA52+AB52+AC52+AD52)/(J52*COUNTA(Y52,Z52,AA52,AB52,AC52,AD52))</f>
        <v>0.96083333333333332</v>
      </c>
      <c r="W52" s="14">
        <v>0.96</v>
      </c>
      <c r="X52" s="14">
        <v>0.97499999999999998</v>
      </c>
      <c r="Y52" s="56">
        <v>192</v>
      </c>
      <c r="Z52" s="9">
        <v>192</v>
      </c>
      <c r="AA52" s="9">
        <v>190</v>
      </c>
      <c r="AB52" s="9">
        <v>192</v>
      </c>
      <c r="AC52" s="9">
        <v>193</v>
      </c>
      <c r="AD52" s="9">
        <v>194</v>
      </c>
      <c r="AE52" s="9" t="s">
        <v>96</v>
      </c>
      <c r="AF52" s="9"/>
      <c r="AG52" s="9">
        <v>30.228400000000001</v>
      </c>
      <c r="AH52" s="9">
        <v>-85.658799999999999</v>
      </c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</row>
    <row r="53" spans="1:58" s="22" customFormat="1" outlineLevel="2" x14ac:dyDescent="0.25">
      <c r="A53" s="55"/>
      <c r="B53" s="51" t="s">
        <v>181</v>
      </c>
      <c r="C53" s="51"/>
      <c r="D53" s="51"/>
      <c r="E53" s="51"/>
      <c r="F53" s="53"/>
      <c r="G53" s="51"/>
      <c r="H53" s="51"/>
      <c r="I53" s="51">
        <v>1</v>
      </c>
      <c r="J53" s="51">
        <v>120</v>
      </c>
      <c r="K53" s="51">
        <v>720</v>
      </c>
      <c r="L53" s="51">
        <v>595</v>
      </c>
      <c r="M53" s="54"/>
      <c r="N53" s="51"/>
      <c r="O53" s="51"/>
      <c r="P53" s="51"/>
      <c r="Q53" s="51"/>
      <c r="R53" s="51"/>
      <c r="S53" s="51"/>
      <c r="T53" s="51"/>
      <c r="U53" s="51"/>
      <c r="V53" s="52">
        <f>L53/K53</f>
        <v>0.82638888888888884</v>
      </c>
      <c r="W53" s="53">
        <v>0.91390000000000005</v>
      </c>
      <c r="X53" s="53">
        <v>0.88890000000000002</v>
      </c>
      <c r="Y53" s="56"/>
      <c r="Z53" s="9"/>
      <c r="AA53" s="9"/>
      <c r="AB53" s="9"/>
      <c r="AC53" s="9"/>
      <c r="AD53" s="9"/>
      <c r="AE53" s="9"/>
      <c r="AF53" s="9"/>
      <c r="AG53" s="9"/>
      <c r="AH53" s="9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</row>
    <row r="54" spans="1:58" s="22" customFormat="1" outlineLevel="1" collapsed="1" x14ac:dyDescent="0.25">
      <c r="A54" s="55"/>
      <c r="B54" s="9" t="s">
        <v>181</v>
      </c>
      <c r="C54" s="9"/>
      <c r="D54" s="9"/>
      <c r="E54" s="39" t="s">
        <v>2282</v>
      </c>
      <c r="F54" s="14"/>
      <c r="G54" s="9"/>
      <c r="H54" s="9"/>
      <c r="I54" s="9">
        <f>SUBTOTAL(9,I55:I55)</f>
        <v>1</v>
      </c>
      <c r="J54" s="9">
        <f>SUBTOTAL(9,J55:J55)</f>
        <v>120</v>
      </c>
      <c r="K54" s="9">
        <f>SUBTOTAL(9,K55:K55)</f>
        <v>720</v>
      </c>
      <c r="L54" s="9">
        <f>SUBTOTAL(9,L55:L55)</f>
        <v>595</v>
      </c>
      <c r="M54" s="48">
        <v>0.82638888888888884</v>
      </c>
      <c r="N54" s="9"/>
      <c r="O54" s="9"/>
      <c r="P54" s="9"/>
      <c r="Q54" s="9"/>
      <c r="R54" s="9"/>
      <c r="S54" s="9"/>
      <c r="T54" s="9"/>
      <c r="U54" s="38"/>
      <c r="V54" s="52">
        <f>L54/K54</f>
        <v>0.82638888888888884</v>
      </c>
      <c r="W54" s="14">
        <v>0.91390000000000005</v>
      </c>
      <c r="X54" s="14">
        <v>0.88890000000000002</v>
      </c>
      <c r="Y54" s="56"/>
      <c r="Z54" s="9"/>
      <c r="AA54" s="9"/>
      <c r="AB54" s="9"/>
      <c r="AC54" s="9"/>
      <c r="AD54" s="9"/>
      <c r="AE54" s="9"/>
      <c r="AF54" s="9"/>
      <c r="AG54" s="9"/>
      <c r="AH54" s="9">
        <f>SUBTOTAL(9,AH55:AH55)</f>
        <v>-82.105000000000004</v>
      </c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</row>
    <row r="55" spans="1:58" s="22" customFormat="1" hidden="1" outlineLevel="2" x14ac:dyDescent="0.25">
      <c r="A55" s="55">
        <v>1347</v>
      </c>
      <c r="B55" s="9" t="s">
        <v>181</v>
      </c>
      <c r="C55" s="9" t="s">
        <v>185</v>
      </c>
      <c r="D55" s="9" t="str">
        <f>B55&amp;" - "&amp;E55</f>
        <v>Bradford - Family - Active</v>
      </c>
      <c r="E55" s="9" t="s">
        <v>2282</v>
      </c>
      <c r="F55" s="14" t="s">
        <v>157</v>
      </c>
      <c r="G55" s="9" t="s">
        <v>10</v>
      </c>
      <c r="H55" s="9" t="s">
        <v>37</v>
      </c>
      <c r="I55" s="9">
        <v>1</v>
      </c>
      <c r="J55" s="9">
        <v>120</v>
      </c>
      <c r="K55" s="9">
        <f>COUNTA(Y55:AD55)*J55</f>
        <v>720</v>
      </c>
      <c r="L55" s="9">
        <f>SUM(Y55:AD55)</f>
        <v>595</v>
      </c>
      <c r="M55" s="48">
        <v>0.82638888888888884</v>
      </c>
      <c r="N55" s="9">
        <v>0</v>
      </c>
      <c r="O55" s="9">
        <v>120</v>
      </c>
      <c r="P55" s="9"/>
      <c r="Q55" s="9">
        <v>120</v>
      </c>
      <c r="R55" s="9"/>
      <c r="S55" s="9"/>
      <c r="T55" s="9"/>
      <c r="U55" s="38"/>
      <c r="V55" s="49">
        <f>(Y55+Z55+AA55+AB55+AC55+AD55)/(J55*COUNTA(Y55,Z55,AA55,AB55,AC55,AD55))</f>
        <v>0.82638888888888884</v>
      </c>
      <c r="W55" s="14">
        <v>0.91390000000000005</v>
      </c>
      <c r="X55" s="14">
        <v>0.88890000000000002</v>
      </c>
      <c r="Y55" s="56">
        <v>107</v>
      </c>
      <c r="Z55" s="9">
        <v>103</v>
      </c>
      <c r="AA55" s="9">
        <v>102</v>
      </c>
      <c r="AB55" s="9">
        <v>103</v>
      </c>
      <c r="AC55" s="9">
        <v>91</v>
      </c>
      <c r="AD55" s="9">
        <v>89</v>
      </c>
      <c r="AE55" s="9" t="s">
        <v>188</v>
      </c>
      <c r="AF55" s="9"/>
      <c r="AG55" s="9">
        <v>29.934999999999999</v>
      </c>
      <c r="AH55" s="9">
        <v>-82.105000000000004</v>
      </c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</row>
    <row r="56" spans="1:58" s="22" customFormat="1" outlineLevel="1" x14ac:dyDescent="0.25">
      <c r="A56" s="55"/>
      <c r="B56" s="9" t="s">
        <v>181</v>
      </c>
      <c r="C56" s="9"/>
      <c r="D56" s="9"/>
      <c r="E56" s="39" t="s">
        <v>2640</v>
      </c>
      <c r="F56" s="14"/>
      <c r="G56" s="9"/>
      <c r="H56" s="9"/>
      <c r="I56" s="9">
        <f>SUBTOTAL(9,I57:I57)</f>
        <v>1</v>
      </c>
      <c r="J56" s="9">
        <f>SUBTOTAL(9,J57:J57)</f>
        <v>30</v>
      </c>
      <c r="K56" s="9">
        <f>SUBTOTAL(9,K57:K57)</f>
        <v>60</v>
      </c>
      <c r="L56" s="9">
        <f>SUBTOTAL(9,L57:L57)</f>
        <v>51</v>
      </c>
      <c r="M56" s="48">
        <v>0.85</v>
      </c>
      <c r="N56" s="9"/>
      <c r="O56" s="9"/>
      <c r="P56" s="9"/>
      <c r="Q56" s="9"/>
      <c r="R56" s="9"/>
      <c r="S56" s="9"/>
      <c r="T56" s="9"/>
      <c r="U56" s="38"/>
      <c r="V56" s="49"/>
      <c r="W56" s="14"/>
      <c r="X56" s="14"/>
      <c r="Y56" s="56"/>
      <c r="Z56" s="9"/>
      <c r="AA56" s="9"/>
      <c r="AB56" s="9"/>
      <c r="AC56" s="9"/>
      <c r="AD56" s="9"/>
      <c r="AE56" s="9"/>
      <c r="AF56" s="9"/>
      <c r="AG56" s="9"/>
      <c r="AH56" s="9">
        <f>SUBTOTAL(9,AH57:AH57)</f>
        <v>0</v>
      </c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</row>
    <row r="57" spans="1:58" s="22" customFormat="1" hidden="1" outlineLevel="2" x14ac:dyDescent="0.25">
      <c r="A57" s="55">
        <v>2920</v>
      </c>
      <c r="B57" s="9" t="s">
        <v>181</v>
      </c>
      <c r="C57" s="9" t="s">
        <v>182</v>
      </c>
      <c r="D57" s="9" t="str">
        <f>B57&amp;" - "&amp;E57</f>
        <v>Bradford - Family - Lease-Up</v>
      </c>
      <c r="E57" s="9" t="s">
        <v>2640</v>
      </c>
      <c r="F57" s="14" t="s">
        <v>183</v>
      </c>
      <c r="G57" s="9" t="s">
        <v>10</v>
      </c>
      <c r="H57" s="9" t="s">
        <v>184</v>
      </c>
      <c r="I57" s="9">
        <v>1</v>
      </c>
      <c r="J57" s="9">
        <v>30</v>
      </c>
      <c r="K57" s="9">
        <f>COUNTA(Y57:AD57)*J57</f>
        <v>60</v>
      </c>
      <c r="L57" s="9">
        <f>SUM(Y57:AD57)</f>
        <v>51</v>
      </c>
      <c r="M57" s="48">
        <v>0.85</v>
      </c>
      <c r="N57" s="9"/>
      <c r="O57" s="9">
        <v>30</v>
      </c>
      <c r="P57" s="9"/>
      <c r="Q57" s="9">
        <v>30</v>
      </c>
      <c r="R57" s="9"/>
      <c r="S57" s="9"/>
      <c r="T57" s="9"/>
      <c r="U57" s="38"/>
      <c r="V57" s="49">
        <f>(Y57+Z57+AA57+AB57+AC57+AD57)/(J57*COUNTA(Y57,Z57,AA57,AB57,AC57,AD57))</f>
        <v>0.85</v>
      </c>
      <c r="W57" s="14"/>
      <c r="X57" s="14"/>
      <c r="Y57" s="56">
        <v>25</v>
      </c>
      <c r="Z57" s="9">
        <v>26</v>
      </c>
      <c r="AA57" s="9"/>
      <c r="AB57" s="9"/>
      <c r="AC57" s="9"/>
      <c r="AD57" s="9"/>
      <c r="AE57" s="9"/>
      <c r="AF57" s="9"/>
      <c r="AG57" s="9"/>
      <c r="AH57" s="9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</row>
    <row r="58" spans="1:58" s="22" customFormat="1" outlineLevel="2" x14ac:dyDescent="0.25">
      <c r="A58" s="55"/>
      <c r="B58" s="51" t="s">
        <v>189</v>
      </c>
      <c r="C58" s="51"/>
      <c r="D58" s="51"/>
      <c r="E58" s="51"/>
      <c r="F58" s="53"/>
      <c r="G58" s="51"/>
      <c r="H58" s="51"/>
      <c r="I58" s="51">
        <f>I59+I65+I69+I86</f>
        <v>20</v>
      </c>
      <c r="J58" s="51">
        <f t="shared" ref="J58:L58" si="10">J59+J65+J69+J86</f>
        <v>3011</v>
      </c>
      <c r="K58" s="51">
        <f t="shared" si="10"/>
        <v>16758</v>
      </c>
      <c r="L58" s="51">
        <f t="shared" si="10"/>
        <v>16234</v>
      </c>
      <c r="M58" s="54"/>
      <c r="N58" s="51"/>
      <c r="O58" s="51"/>
      <c r="P58" s="51"/>
      <c r="Q58" s="51"/>
      <c r="R58" s="51"/>
      <c r="S58" s="51"/>
      <c r="T58" s="51"/>
      <c r="U58" s="51"/>
      <c r="V58" s="52">
        <f>L58/K58</f>
        <v>0.96873135218999884</v>
      </c>
      <c r="W58" s="53">
        <v>0.96050000000000002</v>
      </c>
      <c r="X58" s="53">
        <v>0.94950000000000001</v>
      </c>
      <c r="Y58" s="56"/>
      <c r="Z58" s="9"/>
      <c r="AA58" s="9"/>
      <c r="AB58" s="9"/>
      <c r="AC58" s="9"/>
      <c r="AD58" s="9"/>
      <c r="AE58" s="9"/>
      <c r="AF58" s="9"/>
      <c r="AG58" s="9"/>
      <c r="AH58" s="9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</row>
    <row r="59" spans="1:58" s="22" customFormat="1" outlineLevel="1" collapsed="1" x14ac:dyDescent="0.25">
      <c r="A59" s="55"/>
      <c r="B59" s="9" t="s">
        <v>189</v>
      </c>
      <c r="C59" s="9"/>
      <c r="D59" s="9"/>
      <c r="E59" s="39" t="s">
        <v>2280</v>
      </c>
      <c r="F59" s="14"/>
      <c r="G59" s="9"/>
      <c r="H59" s="9"/>
      <c r="I59" s="9">
        <f>SUBTOTAL(9,I60:I61)</f>
        <v>2</v>
      </c>
      <c r="J59" s="9">
        <f>SUBTOTAL(9,J60:J61)</f>
        <v>312</v>
      </c>
      <c r="K59" s="9">
        <f>SUBTOTAL(9,K60:K61)</f>
        <v>1872</v>
      </c>
      <c r="L59" s="9">
        <f>SUBTOTAL(9,L60:L61)</f>
        <v>1825</v>
      </c>
      <c r="M59" s="48">
        <v>0.97489316239316237</v>
      </c>
      <c r="N59" s="9"/>
      <c r="O59" s="9"/>
      <c r="P59" s="9"/>
      <c r="Q59" s="9"/>
      <c r="R59" s="9"/>
      <c r="S59" s="9"/>
      <c r="T59" s="9"/>
      <c r="U59" s="38"/>
      <c r="V59" s="49">
        <f>L59/K59</f>
        <v>0.97489316239316237</v>
      </c>
      <c r="W59" s="14">
        <v>0.98129999999999995</v>
      </c>
      <c r="X59" s="14">
        <v>0.97460000000000002</v>
      </c>
      <c r="Y59" s="56"/>
      <c r="Z59" s="9"/>
      <c r="AA59" s="9"/>
      <c r="AB59" s="9"/>
      <c r="AC59" s="9"/>
      <c r="AD59" s="9"/>
      <c r="AE59" s="9"/>
      <c r="AF59" s="9"/>
      <c r="AG59" s="9"/>
      <c r="AH59" s="9">
        <f>SUBTOTAL(9,AH60:AH61)</f>
        <v>-161.4323</v>
      </c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</row>
    <row r="60" spans="1:58" s="22" customFormat="1" hidden="1" outlineLevel="2" x14ac:dyDescent="0.25">
      <c r="A60" s="55">
        <v>355</v>
      </c>
      <c r="B60" s="9" t="s">
        <v>189</v>
      </c>
      <c r="C60" s="9" t="s">
        <v>203</v>
      </c>
      <c r="D60" s="9" t="str">
        <f>B60&amp;" - "&amp;E60</f>
        <v>Brevard - Elderly - Active</v>
      </c>
      <c r="E60" s="9" t="s">
        <v>2280</v>
      </c>
      <c r="F60" s="14" t="s">
        <v>204</v>
      </c>
      <c r="G60" s="9" t="s">
        <v>9</v>
      </c>
      <c r="H60" s="9" t="s">
        <v>37</v>
      </c>
      <c r="I60" s="9">
        <v>1</v>
      </c>
      <c r="J60" s="9">
        <v>216</v>
      </c>
      <c r="K60" s="9">
        <f>COUNTA(Y60:AD60)*J60</f>
        <v>1296</v>
      </c>
      <c r="L60" s="9">
        <f>SUM(Y60:AD60)</f>
        <v>1283</v>
      </c>
      <c r="M60" s="48">
        <v>0.98996913580246915</v>
      </c>
      <c r="N60" s="9">
        <v>0</v>
      </c>
      <c r="O60" s="9">
        <v>216</v>
      </c>
      <c r="P60" s="9">
        <v>216</v>
      </c>
      <c r="Q60" s="9"/>
      <c r="R60" s="9"/>
      <c r="S60" s="9"/>
      <c r="T60" s="9"/>
      <c r="U60" s="38"/>
      <c r="V60" s="49">
        <f>(Y60+Z60+AA60+AB60+AC60+AD60)/(J60*COUNTA(Y60,Z60,AA60,AB60,AC60,AD60))</f>
        <v>0.98996913580246915</v>
      </c>
      <c r="W60" s="14">
        <v>0.98519999999999996</v>
      </c>
      <c r="X60" s="14">
        <v>0.97960000000000003</v>
      </c>
      <c r="Y60" s="56">
        <v>213</v>
      </c>
      <c r="Z60" s="9">
        <v>211</v>
      </c>
      <c r="AA60" s="9">
        <v>214</v>
      </c>
      <c r="AB60" s="9">
        <v>215</v>
      </c>
      <c r="AC60" s="9">
        <v>214</v>
      </c>
      <c r="AD60" s="9">
        <v>216</v>
      </c>
      <c r="AE60" s="9" t="s">
        <v>206</v>
      </c>
      <c r="AF60" s="9"/>
      <c r="AG60" s="9">
        <v>28.066199999999998</v>
      </c>
      <c r="AH60" s="9">
        <v>-80.613900000000001</v>
      </c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</row>
    <row r="61" spans="1:58" s="22" customFormat="1" hidden="1" outlineLevel="2" x14ac:dyDescent="0.25">
      <c r="A61" s="55">
        <v>1572</v>
      </c>
      <c r="B61" s="9" t="s">
        <v>189</v>
      </c>
      <c r="C61" s="9" t="s">
        <v>239</v>
      </c>
      <c r="D61" s="9" t="str">
        <f>B61&amp;" - "&amp;E61</f>
        <v>Brevard - Elderly - Active</v>
      </c>
      <c r="E61" s="9" t="s">
        <v>2280</v>
      </c>
      <c r="F61" s="14" t="s">
        <v>240</v>
      </c>
      <c r="G61" s="9" t="s">
        <v>9</v>
      </c>
      <c r="H61" s="9" t="s">
        <v>37</v>
      </c>
      <c r="I61" s="9">
        <v>1</v>
      </c>
      <c r="J61" s="9">
        <v>96</v>
      </c>
      <c r="K61" s="9">
        <f>COUNTA(Y61:AD61)*J61</f>
        <v>576</v>
      </c>
      <c r="L61" s="9">
        <f>SUM(Y61:AD61)</f>
        <v>542</v>
      </c>
      <c r="M61" s="48">
        <v>0.94097222222222221</v>
      </c>
      <c r="N61" s="9">
        <v>0</v>
      </c>
      <c r="O61" s="9">
        <v>96</v>
      </c>
      <c r="P61" s="9">
        <v>77</v>
      </c>
      <c r="Q61" s="9">
        <v>19</v>
      </c>
      <c r="R61" s="9"/>
      <c r="S61" s="9"/>
      <c r="T61" s="9"/>
      <c r="U61" s="9"/>
      <c r="V61" s="49">
        <f>(Y61+Z61+AA61+AB61+AC61+AD61)/(J61*COUNTA(Y61,Z61,AA61,AB61,AC61,AD61))</f>
        <v>0.94097222222222221</v>
      </c>
      <c r="W61" s="14">
        <v>0.97399999999999998</v>
      </c>
      <c r="X61" s="14">
        <v>0.96530000000000005</v>
      </c>
      <c r="Y61" s="56">
        <v>91</v>
      </c>
      <c r="Z61" s="9">
        <v>91</v>
      </c>
      <c r="AA61" s="9">
        <v>88</v>
      </c>
      <c r="AB61" s="9">
        <v>89</v>
      </c>
      <c r="AC61" s="9">
        <v>90</v>
      </c>
      <c r="AD61" s="9">
        <v>93</v>
      </c>
      <c r="AE61" s="9" t="s">
        <v>223</v>
      </c>
      <c r="AF61" s="9"/>
      <c r="AG61" s="9">
        <v>28.6051</v>
      </c>
      <c r="AH61" s="9">
        <v>-80.818399999999997</v>
      </c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</row>
    <row r="62" spans="1:58" s="22" customFormat="1" outlineLevel="1" collapsed="1" x14ac:dyDescent="0.25">
      <c r="A62" s="55"/>
      <c r="B62" s="9" t="s">
        <v>189</v>
      </c>
      <c r="C62" s="9"/>
      <c r="D62" s="9"/>
      <c r="E62" s="39" t="s">
        <v>2281</v>
      </c>
      <c r="F62" s="14"/>
      <c r="G62" s="9"/>
      <c r="H62" s="9"/>
      <c r="I62" s="9">
        <f>SUBTOTAL(9,I63:I64)</f>
        <v>2</v>
      </c>
      <c r="J62" s="9">
        <f>SUBTOTAL(9,J63:J64)</f>
        <v>170</v>
      </c>
      <c r="K62" s="9">
        <f>SUBTOTAL(9,K63:K64)</f>
        <v>0</v>
      </c>
      <c r="L62" s="9">
        <f>SUBTOTAL(9,L63:L64)</f>
        <v>0</v>
      </c>
      <c r="M62" s="42">
        <v>0</v>
      </c>
      <c r="N62" s="9"/>
      <c r="O62" s="9"/>
      <c r="P62" s="9"/>
      <c r="Q62" s="9"/>
      <c r="R62" s="9"/>
      <c r="S62" s="9"/>
      <c r="T62" s="9"/>
      <c r="U62" s="38"/>
      <c r="V62" s="49"/>
      <c r="W62" s="14"/>
      <c r="X62" s="14"/>
      <c r="Y62" s="56"/>
      <c r="Z62" s="9"/>
      <c r="AA62" s="9"/>
      <c r="AB62" s="9"/>
      <c r="AC62" s="9"/>
      <c r="AD62" s="9"/>
      <c r="AE62" s="9"/>
      <c r="AF62" s="9"/>
      <c r="AG62" s="9"/>
      <c r="AH62" s="9">
        <f>SUBTOTAL(9,AH63:AH64)</f>
        <v>-161.56732177999999</v>
      </c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</row>
    <row r="63" spans="1:58" s="22" customFormat="1" hidden="1" outlineLevel="2" x14ac:dyDescent="0.25">
      <c r="A63" s="55">
        <v>2758</v>
      </c>
      <c r="B63" s="9" t="s">
        <v>189</v>
      </c>
      <c r="C63" s="9" t="s">
        <v>192</v>
      </c>
      <c r="D63" s="9" t="str">
        <f>B63&amp;" - "&amp;E63</f>
        <v>Brevard - Elderly - Pipeline</v>
      </c>
      <c r="E63" s="9" t="s">
        <v>2281</v>
      </c>
      <c r="F63" s="14" t="s">
        <v>91</v>
      </c>
      <c r="G63" s="9" t="s">
        <v>9</v>
      </c>
      <c r="H63" s="9" t="s">
        <v>42</v>
      </c>
      <c r="I63" s="9">
        <v>1</v>
      </c>
      <c r="J63" s="9">
        <v>84</v>
      </c>
      <c r="K63" s="9">
        <f>COUNTA(Y63:AD63)*J63</f>
        <v>0</v>
      </c>
      <c r="L63" s="9">
        <f>SUM(Y63:AD63)</f>
        <v>0</v>
      </c>
      <c r="M63" s="42">
        <v>0</v>
      </c>
      <c r="N63" s="9">
        <v>0</v>
      </c>
      <c r="O63" s="9">
        <v>84</v>
      </c>
      <c r="P63" s="9">
        <v>68</v>
      </c>
      <c r="Q63" s="9">
        <v>16</v>
      </c>
      <c r="R63" s="9"/>
      <c r="S63" s="9"/>
      <c r="T63" s="9">
        <v>5</v>
      </c>
      <c r="U63" s="38"/>
      <c r="V63" s="49"/>
      <c r="W63" s="14"/>
      <c r="X63" s="14"/>
      <c r="Y63" s="56"/>
      <c r="Z63" s="9"/>
      <c r="AA63" s="9"/>
      <c r="AB63" s="9"/>
      <c r="AC63" s="9"/>
      <c r="AD63" s="9"/>
      <c r="AE63" s="9"/>
      <c r="AF63" s="9"/>
      <c r="AG63" s="9">
        <v>28.384891669999998</v>
      </c>
      <c r="AH63" s="9">
        <v>-80.753527779999999</v>
      </c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</row>
    <row r="64" spans="1:58" s="22" customFormat="1" hidden="1" outlineLevel="2" x14ac:dyDescent="0.25">
      <c r="A64" s="55">
        <v>2957</v>
      </c>
      <c r="B64" s="9" t="s">
        <v>189</v>
      </c>
      <c r="C64" s="9" t="s">
        <v>207</v>
      </c>
      <c r="D64" s="9" t="str">
        <f>B64&amp;" - "&amp;E64</f>
        <v>Brevard - Elderly - Pipeline</v>
      </c>
      <c r="E64" s="9" t="s">
        <v>2281</v>
      </c>
      <c r="F64" s="14" t="s">
        <v>208</v>
      </c>
      <c r="G64" s="9" t="s">
        <v>9</v>
      </c>
      <c r="H64" s="9" t="s">
        <v>42</v>
      </c>
      <c r="I64" s="9">
        <v>1</v>
      </c>
      <c r="J64" s="9">
        <v>86</v>
      </c>
      <c r="K64" s="9">
        <f>COUNTA(Y64:AD64)*J64</f>
        <v>0</v>
      </c>
      <c r="L64" s="9">
        <f>SUM(Y64:AD64)</f>
        <v>0</v>
      </c>
      <c r="M64" s="42">
        <v>0</v>
      </c>
      <c r="N64" s="9"/>
      <c r="O64" s="9">
        <v>86</v>
      </c>
      <c r="P64" s="9">
        <v>69</v>
      </c>
      <c r="Q64" s="9">
        <v>17</v>
      </c>
      <c r="R64" s="9"/>
      <c r="S64" s="9"/>
      <c r="T64" s="9">
        <v>5</v>
      </c>
      <c r="U64" s="38"/>
      <c r="V64" s="49"/>
      <c r="W64" s="14"/>
      <c r="X64" s="14"/>
      <c r="Y64" s="56"/>
      <c r="Z64" s="9"/>
      <c r="AA64" s="9"/>
      <c r="AB64" s="9"/>
      <c r="AC64" s="9"/>
      <c r="AD64" s="9"/>
      <c r="AE64" s="9"/>
      <c r="AF64" s="9"/>
      <c r="AG64" s="9">
        <v>28.593947</v>
      </c>
      <c r="AH64" s="9">
        <v>-80.813794000000001</v>
      </c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</row>
    <row r="65" spans="1:58" s="22" customFormat="1" outlineLevel="1" collapsed="1" x14ac:dyDescent="0.25">
      <c r="A65" s="55"/>
      <c r="B65" s="9" t="s">
        <v>189</v>
      </c>
      <c r="C65" s="9"/>
      <c r="D65" s="9"/>
      <c r="E65" s="39" t="s">
        <v>2286</v>
      </c>
      <c r="F65" s="14"/>
      <c r="G65" s="9"/>
      <c r="H65" s="9"/>
      <c r="I65" s="9">
        <f>SUBTOTAL(9,I66:I68)</f>
        <v>3</v>
      </c>
      <c r="J65" s="9">
        <f>SUBTOTAL(9,J66:J68)</f>
        <v>475</v>
      </c>
      <c r="K65" s="9">
        <f>SUBTOTAL(9,K66:K68)</f>
        <v>1542</v>
      </c>
      <c r="L65" s="9">
        <f>SUBTOTAL(9,L66:L68)</f>
        <v>1467</v>
      </c>
      <c r="M65" s="48">
        <v>0.95136186770428011</v>
      </c>
      <c r="N65" s="9"/>
      <c r="O65" s="9"/>
      <c r="P65" s="9"/>
      <c r="Q65" s="9"/>
      <c r="R65" s="9"/>
      <c r="S65" s="9"/>
      <c r="T65" s="9"/>
      <c r="U65" s="38"/>
      <c r="V65" s="49">
        <f>L65/K65</f>
        <v>0.95136186770428011</v>
      </c>
      <c r="W65" s="14">
        <v>0.95750000000000002</v>
      </c>
      <c r="X65" s="14">
        <v>0.98819999999999997</v>
      </c>
      <c r="Y65" s="56"/>
      <c r="Z65" s="9"/>
      <c r="AA65" s="9"/>
      <c r="AB65" s="9"/>
      <c r="AC65" s="9"/>
      <c r="AD65" s="9"/>
      <c r="AE65" s="9"/>
      <c r="AF65" s="9"/>
      <c r="AG65" s="9"/>
      <c r="AH65" s="9">
        <f>SUBTOTAL(9,AH66:AH68)</f>
        <v>-241.84123300000005</v>
      </c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</row>
    <row r="66" spans="1:58" s="22" customFormat="1" hidden="1" outlineLevel="2" x14ac:dyDescent="0.25">
      <c r="A66" s="55">
        <v>204</v>
      </c>
      <c r="B66" s="9" t="s">
        <v>189</v>
      </c>
      <c r="C66" s="9" t="s">
        <v>193</v>
      </c>
      <c r="D66" s="9" t="str">
        <f>B66&amp;" - "&amp;E66</f>
        <v>Brevard - Elderly|MR - Active</v>
      </c>
      <c r="E66" s="9" t="s">
        <v>2286</v>
      </c>
      <c r="F66" s="14" t="s">
        <v>122</v>
      </c>
      <c r="G66" s="9" t="s">
        <v>194</v>
      </c>
      <c r="H66" s="9" t="s">
        <v>37</v>
      </c>
      <c r="I66" s="9">
        <v>1</v>
      </c>
      <c r="J66" s="9">
        <v>127</v>
      </c>
      <c r="K66" s="9">
        <f>COUNTA(Y66:AD66)*J66</f>
        <v>762</v>
      </c>
      <c r="L66" s="9">
        <f>SUM(Y66:AD66)</f>
        <v>751</v>
      </c>
      <c r="M66" s="48">
        <v>0.98556430446194221</v>
      </c>
      <c r="N66" s="9">
        <v>12</v>
      </c>
      <c r="O66" s="9">
        <v>115</v>
      </c>
      <c r="P66" s="9">
        <v>115</v>
      </c>
      <c r="Q66" s="9"/>
      <c r="R66" s="9"/>
      <c r="S66" s="9"/>
      <c r="T66" s="9"/>
      <c r="U66" s="38"/>
      <c r="V66" s="49">
        <f t="shared" ref="V66:V106" si="11">L66/K66</f>
        <v>0.98556430446194221</v>
      </c>
      <c r="W66" s="14">
        <v>0.99609999999999999</v>
      </c>
      <c r="X66" s="14">
        <v>0.98819999999999997</v>
      </c>
      <c r="Y66" s="56">
        <v>123</v>
      </c>
      <c r="Z66" s="9">
        <v>123</v>
      </c>
      <c r="AA66" s="9">
        <v>126</v>
      </c>
      <c r="AB66" s="9">
        <v>127</v>
      </c>
      <c r="AC66" s="9">
        <v>126</v>
      </c>
      <c r="AD66" s="9">
        <v>126</v>
      </c>
      <c r="AE66" s="9" t="s">
        <v>85</v>
      </c>
      <c r="AF66" s="9"/>
      <c r="AG66" s="9">
        <v>28.074100000000001</v>
      </c>
      <c r="AH66" s="9">
        <v>-80.621300000000005</v>
      </c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</row>
    <row r="67" spans="1:58" s="22" customFormat="1" hidden="1" outlineLevel="2" x14ac:dyDescent="0.25">
      <c r="A67" s="55">
        <v>2812</v>
      </c>
      <c r="B67" s="9" t="s">
        <v>189</v>
      </c>
      <c r="C67" s="9" t="s">
        <v>246</v>
      </c>
      <c r="D67" s="9" t="str">
        <f>B67&amp;" - "&amp;E67</f>
        <v>Brevard - Elderly|MR - Active</v>
      </c>
      <c r="E67" s="9" t="s">
        <v>2286</v>
      </c>
      <c r="F67" s="14" t="s">
        <v>247</v>
      </c>
      <c r="G67" s="9" t="s">
        <v>194</v>
      </c>
      <c r="H67" s="9" t="s">
        <v>37</v>
      </c>
      <c r="I67" s="9">
        <v>1</v>
      </c>
      <c r="J67" s="9">
        <v>156</v>
      </c>
      <c r="K67" s="9">
        <f>COUNTA(Y67:AD67)*J67</f>
        <v>780</v>
      </c>
      <c r="L67" s="9">
        <f>SUM(Y67:AD67)</f>
        <v>716</v>
      </c>
      <c r="M67" s="48">
        <v>0.91794871794871791</v>
      </c>
      <c r="N67" s="9">
        <v>15</v>
      </c>
      <c r="O67" s="9">
        <v>141</v>
      </c>
      <c r="P67" s="9">
        <v>125</v>
      </c>
      <c r="Q67" s="9">
        <v>31</v>
      </c>
      <c r="R67" s="9"/>
      <c r="S67" s="9"/>
      <c r="T67" s="9">
        <v>8</v>
      </c>
      <c r="U67" s="9"/>
      <c r="V67" s="49">
        <f t="shared" si="11"/>
        <v>0.91794871794871791</v>
      </c>
      <c r="W67" s="14"/>
      <c r="X67" s="14"/>
      <c r="Y67" s="56">
        <v>140</v>
      </c>
      <c r="Z67" s="9">
        <v>143</v>
      </c>
      <c r="AA67" s="9">
        <v>142</v>
      </c>
      <c r="AB67" s="9">
        <v>144</v>
      </c>
      <c r="AC67" s="9">
        <v>147</v>
      </c>
      <c r="AD67" s="9"/>
      <c r="AE67" s="9" t="s">
        <v>248</v>
      </c>
      <c r="AF67" s="9">
        <v>106</v>
      </c>
      <c r="AG67" s="9">
        <v>28.080017000000002</v>
      </c>
      <c r="AH67" s="9">
        <v>-80.609350000000006</v>
      </c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</row>
    <row r="68" spans="1:58" s="22" customFormat="1" hidden="1" outlineLevel="2" x14ac:dyDescent="0.25">
      <c r="A68" s="55">
        <v>2695</v>
      </c>
      <c r="B68" s="9" t="s">
        <v>189</v>
      </c>
      <c r="C68" s="9" t="s">
        <v>249</v>
      </c>
      <c r="D68" s="9" t="str">
        <f>B68&amp;" - "&amp;E68</f>
        <v>Brevard - Elderly|MR - Active</v>
      </c>
      <c r="E68" s="9" t="s">
        <v>2286</v>
      </c>
      <c r="F68" s="14" t="s">
        <v>36</v>
      </c>
      <c r="G68" s="9" t="s">
        <v>194</v>
      </c>
      <c r="H68" s="9" t="s">
        <v>37</v>
      </c>
      <c r="I68" s="9">
        <v>1</v>
      </c>
      <c r="J68" s="9">
        <v>192</v>
      </c>
      <c r="K68" s="9">
        <f>COUNTA(Y68:AD68)*J68</f>
        <v>0</v>
      </c>
      <c r="L68" s="9">
        <f>SUM(Y68:AD68)</f>
        <v>0</v>
      </c>
      <c r="M68" s="42">
        <v>0</v>
      </c>
      <c r="N68" s="9">
        <v>9</v>
      </c>
      <c r="O68" s="9">
        <v>178</v>
      </c>
      <c r="P68" s="9">
        <v>154</v>
      </c>
      <c r="Q68" s="9">
        <v>38</v>
      </c>
      <c r="R68" s="9"/>
      <c r="S68" s="9"/>
      <c r="T68" s="9">
        <v>20</v>
      </c>
      <c r="U68" s="9"/>
      <c r="V68" s="49"/>
      <c r="W68" s="14">
        <v>0.91930000000000001</v>
      </c>
      <c r="X68" s="14"/>
      <c r="Y68" s="56"/>
      <c r="Z68" s="9"/>
      <c r="AA68" s="9"/>
      <c r="AB68" s="9"/>
      <c r="AC68" s="9"/>
      <c r="AD68" s="9"/>
      <c r="AE68" s="9" t="s">
        <v>248</v>
      </c>
      <c r="AF68" s="9">
        <v>136</v>
      </c>
      <c r="AG68" s="9">
        <v>28.079833000000001</v>
      </c>
      <c r="AH68" s="9">
        <v>-80.610583000000005</v>
      </c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</row>
    <row r="69" spans="1:58" s="22" customFormat="1" outlineLevel="1" collapsed="1" x14ac:dyDescent="0.25">
      <c r="A69" s="55"/>
      <c r="B69" s="9" t="s">
        <v>189</v>
      </c>
      <c r="C69" s="9"/>
      <c r="D69" s="9"/>
      <c r="E69" s="39" t="s">
        <v>2282</v>
      </c>
      <c r="F69" s="14"/>
      <c r="G69" s="9"/>
      <c r="H69" s="9"/>
      <c r="I69" s="9">
        <f>SUBTOTAL(9,I70:I82)</f>
        <v>13</v>
      </c>
      <c r="J69" s="9">
        <f>SUBTOTAL(9,J70:J82)</f>
        <v>2030</v>
      </c>
      <c r="K69" s="9">
        <f>SUBTOTAL(9,K70:K82)</f>
        <v>12180</v>
      </c>
      <c r="L69" s="9">
        <f>SUBTOTAL(9,L70:L82)</f>
        <v>11793</v>
      </c>
      <c r="M69" s="48">
        <v>0.96822660098522173</v>
      </c>
      <c r="N69" s="9"/>
      <c r="O69" s="9"/>
      <c r="P69" s="9"/>
      <c r="Q69" s="9"/>
      <c r="R69" s="9"/>
      <c r="S69" s="9"/>
      <c r="T69" s="9"/>
      <c r="U69" s="38"/>
      <c r="V69" s="49">
        <f t="shared" si="11"/>
        <v>0.96822660098522173</v>
      </c>
      <c r="W69" s="14">
        <v>0.95669999999999999</v>
      </c>
      <c r="X69" s="14">
        <v>0.94340000000000002</v>
      </c>
      <c r="Y69" s="56"/>
      <c r="Z69" s="9"/>
      <c r="AA69" s="9"/>
      <c r="AB69" s="9"/>
      <c r="AC69" s="9"/>
      <c r="AD69" s="9"/>
      <c r="AE69" s="9"/>
      <c r="AF69" s="9"/>
      <c r="AG69" s="9"/>
      <c r="AH69" s="9">
        <f>SUBTOTAL(9,AH70:AH82)</f>
        <v>-1049.355143</v>
      </c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</row>
    <row r="70" spans="1:58" s="22" customFormat="1" hidden="1" outlineLevel="2" x14ac:dyDescent="0.25">
      <c r="A70" s="55">
        <v>258</v>
      </c>
      <c r="B70" s="9" t="s">
        <v>189</v>
      </c>
      <c r="C70" s="9" t="s">
        <v>196</v>
      </c>
      <c r="D70" s="9" t="str">
        <f t="shared" ref="D70:D82" si="12">B70&amp;" - "&amp;E70</f>
        <v>Brevard - Family - Active</v>
      </c>
      <c r="E70" s="9" t="s">
        <v>2282</v>
      </c>
      <c r="F70" s="14" t="s">
        <v>197</v>
      </c>
      <c r="G70" s="9" t="s">
        <v>10</v>
      </c>
      <c r="H70" s="9" t="s">
        <v>37</v>
      </c>
      <c r="I70" s="9">
        <v>1</v>
      </c>
      <c r="J70" s="9">
        <v>136</v>
      </c>
      <c r="K70" s="9">
        <f t="shared" ref="K70:K82" si="13">COUNTA(Y70:AD70)*J70</f>
        <v>816</v>
      </c>
      <c r="L70" s="9">
        <f t="shared" ref="L70:L82" si="14">SUM(Y70:AD70)</f>
        <v>784</v>
      </c>
      <c r="M70" s="48">
        <v>0.96078431372549022</v>
      </c>
      <c r="N70" s="9">
        <v>0</v>
      </c>
      <c r="O70" s="9">
        <v>136</v>
      </c>
      <c r="P70" s="9"/>
      <c r="Q70" s="9">
        <v>136</v>
      </c>
      <c r="R70" s="9"/>
      <c r="S70" s="9"/>
      <c r="T70" s="9"/>
      <c r="U70" s="38"/>
      <c r="V70" s="49">
        <f t="shared" si="11"/>
        <v>0.96078431372549022</v>
      </c>
      <c r="W70" s="14">
        <v>0.93869999999999998</v>
      </c>
      <c r="X70" s="14">
        <v>0.77700000000000002</v>
      </c>
      <c r="Y70" s="56">
        <v>130</v>
      </c>
      <c r="Z70" s="9">
        <v>132</v>
      </c>
      <c r="AA70" s="9">
        <v>134</v>
      </c>
      <c r="AB70" s="9">
        <v>132</v>
      </c>
      <c r="AC70" s="9">
        <v>129</v>
      </c>
      <c r="AD70" s="9">
        <v>127</v>
      </c>
      <c r="AE70" s="9" t="s">
        <v>96</v>
      </c>
      <c r="AF70" s="9">
        <v>42</v>
      </c>
      <c r="AG70" s="9">
        <v>28.587</v>
      </c>
      <c r="AH70" s="9">
        <v>-80.814499999999995</v>
      </c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</row>
    <row r="71" spans="1:58" s="22" customFormat="1" hidden="1" outlineLevel="2" x14ac:dyDescent="0.25">
      <c r="A71" s="55">
        <v>2008</v>
      </c>
      <c r="B71" s="9" t="s">
        <v>189</v>
      </c>
      <c r="C71" s="9" t="s">
        <v>209</v>
      </c>
      <c r="D71" s="9" t="str">
        <f t="shared" si="12"/>
        <v>Brevard - Family - Active</v>
      </c>
      <c r="E71" s="9" t="s">
        <v>2282</v>
      </c>
      <c r="F71" s="14" t="s">
        <v>210</v>
      </c>
      <c r="G71" s="9" t="s">
        <v>10</v>
      </c>
      <c r="H71" s="9" t="s">
        <v>37</v>
      </c>
      <c r="I71" s="9">
        <v>1</v>
      </c>
      <c r="J71" s="9">
        <v>76</v>
      </c>
      <c r="K71" s="9">
        <f t="shared" si="13"/>
        <v>456</v>
      </c>
      <c r="L71" s="9">
        <f t="shared" si="14"/>
        <v>447</v>
      </c>
      <c r="M71" s="48">
        <v>0.98026315789473684</v>
      </c>
      <c r="N71" s="9">
        <v>0</v>
      </c>
      <c r="O71" s="9">
        <v>76</v>
      </c>
      <c r="P71" s="9"/>
      <c r="Q71" s="9">
        <v>76</v>
      </c>
      <c r="R71" s="9"/>
      <c r="S71" s="9"/>
      <c r="T71" s="9"/>
      <c r="U71" s="38"/>
      <c r="V71" s="49">
        <f t="shared" si="11"/>
        <v>0.98026315789473684</v>
      </c>
      <c r="W71" s="14">
        <v>0.96050000000000002</v>
      </c>
      <c r="X71" s="14">
        <v>0.97589999999999999</v>
      </c>
      <c r="Y71" s="56">
        <v>75</v>
      </c>
      <c r="Z71" s="9">
        <v>73</v>
      </c>
      <c r="AA71" s="9">
        <v>74</v>
      </c>
      <c r="AB71" s="9">
        <v>75</v>
      </c>
      <c r="AC71" s="9">
        <v>76</v>
      </c>
      <c r="AD71" s="9">
        <v>74</v>
      </c>
      <c r="AE71" s="9" t="s">
        <v>202</v>
      </c>
      <c r="AF71" s="9"/>
      <c r="AG71" s="9">
        <v>27.99802</v>
      </c>
      <c r="AH71" s="9">
        <v>-80.681190000000001</v>
      </c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</row>
    <row r="72" spans="1:58" s="22" customFormat="1" hidden="1" outlineLevel="2" x14ac:dyDescent="0.25">
      <c r="A72" s="55">
        <v>1627</v>
      </c>
      <c r="B72" s="9" t="s">
        <v>189</v>
      </c>
      <c r="C72" s="9" t="s">
        <v>214</v>
      </c>
      <c r="D72" s="9" t="str">
        <f t="shared" si="12"/>
        <v>Brevard - Family - Active</v>
      </c>
      <c r="E72" s="9" t="s">
        <v>2282</v>
      </c>
      <c r="F72" s="14" t="s">
        <v>215</v>
      </c>
      <c r="G72" s="9" t="s">
        <v>10</v>
      </c>
      <c r="H72" s="9" t="s">
        <v>37</v>
      </c>
      <c r="I72" s="9">
        <v>1</v>
      </c>
      <c r="J72" s="9">
        <v>192</v>
      </c>
      <c r="K72" s="9">
        <f t="shared" si="13"/>
        <v>1152</v>
      </c>
      <c r="L72" s="9">
        <f t="shared" si="14"/>
        <v>1136</v>
      </c>
      <c r="M72" s="48">
        <v>0.98611111111111116</v>
      </c>
      <c r="N72" s="9">
        <v>0</v>
      </c>
      <c r="O72" s="9">
        <v>192</v>
      </c>
      <c r="P72" s="9"/>
      <c r="Q72" s="9">
        <v>192</v>
      </c>
      <c r="R72" s="9"/>
      <c r="S72" s="9"/>
      <c r="T72" s="9"/>
      <c r="U72" s="9"/>
      <c r="V72" s="49">
        <f t="shared" si="11"/>
        <v>0.98611111111111116</v>
      </c>
      <c r="W72" s="14">
        <v>0.99050000000000005</v>
      </c>
      <c r="X72" s="14">
        <v>0.98089999999999999</v>
      </c>
      <c r="Y72" s="56">
        <v>186</v>
      </c>
      <c r="Z72" s="9">
        <v>187</v>
      </c>
      <c r="AA72" s="9">
        <v>189</v>
      </c>
      <c r="AB72" s="9">
        <v>191</v>
      </c>
      <c r="AC72" s="9">
        <v>191</v>
      </c>
      <c r="AD72" s="9">
        <v>192</v>
      </c>
      <c r="AE72" s="9" t="s">
        <v>104</v>
      </c>
      <c r="AF72" s="9"/>
      <c r="AG72" s="9">
        <v>28.085100000000001</v>
      </c>
      <c r="AH72" s="9">
        <v>-80.610399999999998</v>
      </c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</row>
    <row r="73" spans="1:58" s="22" customFormat="1" hidden="1" outlineLevel="2" x14ac:dyDescent="0.25">
      <c r="A73" s="55">
        <v>1014</v>
      </c>
      <c r="B73" s="9" t="s">
        <v>189</v>
      </c>
      <c r="C73" s="9" t="s">
        <v>216</v>
      </c>
      <c r="D73" s="9" t="str">
        <f t="shared" si="12"/>
        <v>Brevard - Family - Active</v>
      </c>
      <c r="E73" s="9" t="s">
        <v>2282</v>
      </c>
      <c r="F73" s="14" t="s">
        <v>217</v>
      </c>
      <c r="G73" s="9" t="s">
        <v>10</v>
      </c>
      <c r="H73" s="9" t="s">
        <v>37</v>
      </c>
      <c r="I73" s="9">
        <v>1</v>
      </c>
      <c r="J73" s="9">
        <v>360</v>
      </c>
      <c r="K73" s="9">
        <f t="shared" si="13"/>
        <v>2160</v>
      </c>
      <c r="L73" s="9">
        <f t="shared" si="14"/>
        <v>2111</v>
      </c>
      <c r="M73" s="48">
        <v>0.97731481481481486</v>
      </c>
      <c r="N73" s="9">
        <v>0</v>
      </c>
      <c r="O73" s="9">
        <v>360</v>
      </c>
      <c r="P73" s="9"/>
      <c r="Q73" s="9">
        <v>360</v>
      </c>
      <c r="R73" s="9"/>
      <c r="S73" s="9"/>
      <c r="T73" s="9"/>
      <c r="U73" s="9"/>
      <c r="V73" s="49">
        <f t="shared" si="11"/>
        <v>0.97731481481481486</v>
      </c>
      <c r="W73" s="14">
        <v>0.93469999999999998</v>
      </c>
      <c r="X73" s="14">
        <v>0.9819</v>
      </c>
      <c r="Y73" s="56">
        <v>355</v>
      </c>
      <c r="Z73" s="9">
        <v>351</v>
      </c>
      <c r="AA73" s="9">
        <v>347</v>
      </c>
      <c r="AB73" s="9">
        <v>353</v>
      </c>
      <c r="AC73" s="9">
        <v>355</v>
      </c>
      <c r="AD73" s="9">
        <v>350</v>
      </c>
      <c r="AE73" s="9" t="s">
        <v>219</v>
      </c>
      <c r="AF73" s="9"/>
      <c r="AG73" s="9">
        <v>28.2742</v>
      </c>
      <c r="AH73" s="9">
        <v>-80.724199999999996</v>
      </c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</row>
    <row r="74" spans="1:58" s="22" customFormat="1" hidden="1" outlineLevel="2" x14ac:dyDescent="0.25">
      <c r="A74" s="55">
        <v>1698</v>
      </c>
      <c r="B74" s="9" t="s">
        <v>189</v>
      </c>
      <c r="C74" s="9" t="s">
        <v>220</v>
      </c>
      <c r="D74" s="9" t="str">
        <f t="shared" si="12"/>
        <v>Brevard - Family - Active</v>
      </c>
      <c r="E74" s="9" t="s">
        <v>2282</v>
      </c>
      <c r="F74" s="14" t="s">
        <v>221</v>
      </c>
      <c r="G74" s="9" t="s">
        <v>10</v>
      </c>
      <c r="H74" s="9" t="s">
        <v>37</v>
      </c>
      <c r="I74" s="9">
        <v>1</v>
      </c>
      <c r="J74" s="9">
        <v>120</v>
      </c>
      <c r="K74" s="9">
        <f t="shared" si="13"/>
        <v>720</v>
      </c>
      <c r="L74" s="9">
        <f t="shared" si="14"/>
        <v>702</v>
      </c>
      <c r="M74" s="48">
        <v>0.97499999999999998</v>
      </c>
      <c r="N74" s="9">
        <v>0</v>
      </c>
      <c r="O74" s="9">
        <v>120</v>
      </c>
      <c r="P74" s="9"/>
      <c r="Q74" s="9">
        <v>120</v>
      </c>
      <c r="R74" s="9"/>
      <c r="S74" s="9"/>
      <c r="T74" s="9"/>
      <c r="U74" s="9"/>
      <c r="V74" s="49">
        <f t="shared" si="11"/>
        <v>0.97499999999999998</v>
      </c>
      <c r="W74" s="14">
        <v>0.9667</v>
      </c>
      <c r="X74" s="14">
        <v>0.90169999999999995</v>
      </c>
      <c r="Y74" s="56">
        <v>118</v>
      </c>
      <c r="Z74" s="9">
        <v>116</v>
      </c>
      <c r="AA74" s="9">
        <v>119</v>
      </c>
      <c r="AB74" s="9">
        <v>118</v>
      </c>
      <c r="AC74" s="9">
        <v>116</v>
      </c>
      <c r="AD74" s="9">
        <v>115</v>
      </c>
      <c r="AE74" s="9" t="s">
        <v>223</v>
      </c>
      <c r="AF74" s="9"/>
      <c r="AG74" s="9">
        <v>28.368600000000001</v>
      </c>
      <c r="AH74" s="9">
        <v>-80.755099999999999</v>
      </c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</row>
    <row r="75" spans="1:58" s="22" customFormat="1" hidden="1" outlineLevel="2" x14ac:dyDescent="0.25">
      <c r="A75" s="55">
        <v>1638</v>
      </c>
      <c r="B75" s="9" t="s">
        <v>189</v>
      </c>
      <c r="C75" s="9" t="s">
        <v>224</v>
      </c>
      <c r="D75" s="9" t="str">
        <f t="shared" si="12"/>
        <v>Brevard - Family - Active</v>
      </c>
      <c r="E75" s="9" t="s">
        <v>2282</v>
      </c>
      <c r="F75" s="14" t="s">
        <v>225</v>
      </c>
      <c r="G75" s="9" t="s">
        <v>10</v>
      </c>
      <c r="H75" s="9" t="s">
        <v>37</v>
      </c>
      <c r="I75" s="9">
        <v>1</v>
      </c>
      <c r="J75" s="9">
        <v>192</v>
      </c>
      <c r="K75" s="9">
        <f t="shared" si="13"/>
        <v>1152</v>
      </c>
      <c r="L75" s="9">
        <f t="shared" si="14"/>
        <v>1104</v>
      </c>
      <c r="M75" s="48">
        <v>0.95833333333333337</v>
      </c>
      <c r="N75" s="9">
        <v>0</v>
      </c>
      <c r="O75" s="9">
        <v>192</v>
      </c>
      <c r="P75" s="9"/>
      <c r="Q75" s="9">
        <v>192</v>
      </c>
      <c r="R75" s="9"/>
      <c r="S75" s="9"/>
      <c r="T75" s="9"/>
      <c r="U75" s="9"/>
      <c r="V75" s="49">
        <f t="shared" si="11"/>
        <v>0.95833333333333337</v>
      </c>
      <c r="W75" s="14">
        <v>0.95230000000000004</v>
      </c>
      <c r="X75" s="14">
        <v>0.88449999999999995</v>
      </c>
      <c r="Y75" s="56">
        <v>186</v>
      </c>
      <c r="Z75" s="9">
        <v>184</v>
      </c>
      <c r="AA75" s="9">
        <v>181</v>
      </c>
      <c r="AB75" s="9">
        <v>185</v>
      </c>
      <c r="AC75" s="9">
        <v>185</v>
      </c>
      <c r="AD75" s="9">
        <v>183</v>
      </c>
      <c r="AE75" s="9" t="s">
        <v>227</v>
      </c>
      <c r="AF75" s="9"/>
      <c r="AG75" s="9">
        <v>28.599699999999999</v>
      </c>
      <c r="AH75" s="9">
        <v>-80.8142</v>
      </c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</row>
    <row r="76" spans="1:58" s="22" customFormat="1" hidden="1" outlineLevel="2" x14ac:dyDescent="0.25">
      <c r="A76" s="55">
        <v>1251</v>
      </c>
      <c r="B76" s="9" t="s">
        <v>189</v>
      </c>
      <c r="C76" s="9" t="s">
        <v>228</v>
      </c>
      <c r="D76" s="9" t="str">
        <f t="shared" si="12"/>
        <v>Brevard - Family - Active</v>
      </c>
      <c r="E76" s="9" t="s">
        <v>2282</v>
      </c>
      <c r="F76" s="14" t="s">
        <v>118</v>
      </c>
      <c r="G76" s="9" t="s">
        <v>10</v>
      </c>
      <c r="H76" s="9" t="s">
        <v>37</v>
      </c>
      <c r="I76" s="9">
        <v>1</v>
      </c>
      <c r="J76" s="9">
        <v>160</v>
      </c>
      <c r="K76" s="9">
        <f t="shared" si="13"/>
        <v>960</v>
      </c>
      <c r="L76" s="9">
        <f t="shared" si="14"/>
        <v>885</v>
      </c>
      <c r="M76" s="48">
        <v>0.921875</v>
      </c>
      <c r="N76" s="9">
        <v>0</v>
      </c>
      <c r="O76" s="9">
        <v>160</v>
      </c>
      <c r="P76" s="9"/>
      <c r="Q76" s="9">
        <v>160</v>
      </c>
      <c r="R76" s="9"/>
      <c r="S76" s="9"/>
      <c r="T76" s="9"/>
      <c r="U76" s="9"/>
      <c r="V76" s="49">
        <f t="shared" si="11"/>
        <v>0.921875</v>
      </c>
      <c r="W76" s="14">
        <v>0.93440000000000001</v>
      </c>
      <c r="X76" s="14">
        <v>0.90629999999999999</v>
      </c>
      <c r="Y76" s="56">
        <v>149</v>
      </c>
      <c r="Z76" s="9">
        <v>144</v>
      </c>
      <c r="AA76" s="9">
        <v>143</v>
      </c>
      <c r="AB76" s="9">
        <v>150</v>
      </c>
      <c r="AC76" s="9">
        <v>149</v>
      </c>
      <c r="AD76" s="9">
        <v>150</v>
      </c>
      <c r="AE76" s="9" t="s">
        <v>231</v>
      </c>
      <c r="AF76" s="9"/>
      <c r="AG76" s="9">
        <v>28.6035</v>
      </c>
      <c r="AH76" s="9">
        <v>-80.818299999999994</v>
      </c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</row>
    <row r="77" spans="1:58" s="22" customFormat="1" hidden="1" outlineLevel="2" x14ac:dyDescent="0.25">
      <c r="A77" s="55">
        <v>597</v>
      </c>
      <c r="B77" s="9" t="s">
        <v>189</v>
      </c>
      <c r="C77" s="9" t="s">
        <v>232</v>
      </c>
      <c r="D77" s="9" t="str">
        <f t="shared" si="12"/>
        <v>Brevard - Family - Active</v>
      </c>
      <c r="E77" s="9" t="s">
        <v>2282</v>
      </c>
      <c r="F77" s="14" t="s">
        <v>233</v>
      </c>
      <c r="G77" s="9" t="s">
        <v>10</v>
      </c>
      <c r="H77" s="9" t="s">
        <v>37</v>
      </c>
      <c r="I77" s="9">
        <v>1</v>
      </c>
      <c r="J77" s="9">
        <v>234</v>
      </c>
      <c r="K77" s="9">
        <f t="shared" si="13"/>
        <v>1404</v>
      </c>
      <c r="L77" s="9">
        <f t="shared" si="14"/>
        <v>1349</v>
      </c>
      <c r="M77" s="48">
        <v>0.96082621082621078</v>
      </c>
      <c r="N77" s="9">
        <v>0</v>
      </c>
      <c r="O77" s="9">
        <v>234</v>
      </c>
      <c r="P77" s="9"/>
      <c r="Q77" s="9">
        <v>234</v>
      </c>
      <c r="R77" s="9"/>
      <c r="S77" s="9"/>
      <c r="T77" s="9"/>
      <c r="U77" s="9"/>
      <c r="V77" s="49">
        <f t="shared" si="11"/>
        <v>0.96082621082621078</v>
      </c>
      <c r="W77" s="14">
        <v>0.95440000000000003</v>
      </c>
      <c r="X77" s="14">
        <v>0.93089999999999995</v>
      </c>
      <c r="Y77" s="56">
        <v>221</v>
      </c>
      <c r="Z77" s="9">
        <v>226</v>
      </c>
      <c r="AA77" s="9">
        <v>226</v>
      </c>
      <c r="AB77" s="9">
        <v>226</v>
      </c>
      <c r="AC77" s="9">
        <v>226</v>
      </c>
      <c r="AD77" s="9">
        <v>224</v>
      </c>
      <c r="AE77" s="9" t="s">
        <v>234</v>
      </c>
      <c r="AF77" s="9"/>
      <c r="AG77" s="9">
        <v>27.9923</v>
      </c>
      <c r="AH77" s="9">
        <v>-80.634900000000002</v>
      </c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</row>
    <row r="78" spans="1:58" s="22" customFormat="1" hidden="1" outlineLevel="2" x14ac:dyDescent="0.25">
      <c r="A78" s="55">
        <v>1450</v>
      </c>
      <c r="B78" s="9" t="s">
        <v>189</v>
      </c>
      <c r="C78" s="9" t="s">
        <v>235</v>
      </c>
      <c r="D78" s="9" t="str">
        <f t="shared" si="12"/>
        <v>Brevard - Family - Active</v>
      </c>
      <c r="E78" s="9" t="s">
        <v>2282</v>
      </c>
      <c r="F78" s="14" t="s">
        <v>199</v>
      </c>
      <c r="G78" s="9" t="s">
        <v>10</v>
      </c>
      <c r="H78" s="9" t="s">
        <v>37</v>
      </c>
      <c r="I78" s="9">
        <v>1</v>
      </c>
      <c r="J78" s="9">
        <v>96</v>
      </c>
      <c r="K78" s="9">
        <f t="shared" si="13"/>
        <v>576</v>
      </c>
      <c r="L78" s="9">
        <f t="shared" si="14"/>
        <v>574</v>
      </c>
      <c r="M78" s="48">
        <v>0.99652777777777779</v>
      </c>
      <c r="N78" s="9">
        <v>0</v>
      </c>
      <c r="O78" s="9">
        <v>96</v>
      </c>
      <c r="P78" s="9"/>
      <c r="Q78" s="9">
        <v>96</v>
      </c>
      <c r="R78" s="9"/>
      <c r="S78" s="9"/>
      <c r="T78" s="9"/>
      <c r="U78" s="9"/>
      <c r="V78" s="49">
        <f t="shared" si="11"/>
        <v>0.99652777777777779</v>
      </c>
      <c r="W78" s="14">
        <v>0.99829999999999997</v>
      </c>
      <c r="X78" s="14">
        <v>0.99309999999999998</v>
      </c>
      <c r="Y78" s="56">
        <v>96</v>
      </c>
      <c r="Z78" s="9">
        <v>96</v>
      </c>
      <c r="AA78" s="9">
        <v>96</v>
      </c>
      <c r="AB78" s="9">
        <v>96</v>
      </c>
      <c r="AC78" s="9">
        <v>94</v>
      </c>
      <c r="AD78" s="9">
        <v>96</v>
      </c>
      <c r="AE78" s="9" t="s">
        <v>104</v>
      </c>
      <c r="AF78" s="9"/>
      <c r="AG78" s="9">
        <v>28.157592999999999</v>
      </c>
      <c r="AH78" s="9">
        <v>-80.671953000000002</v>
      </c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</row>
    <row r="79" spans="1:58" s="22" customFormat="1" hidden="1" outlineLevel="2" x14ac:dyDescent="0.25">
      <c r="A79" s="55">
        <v>729</v>
      </c>
      <c r="B79" s="9" t="s">
        <v>189</v>
      </c>
      <c r="C79" s="9" t="s">
        <v>242</v>
      </c>
      <c r="D79" s="9" t="str">
        <f t="shared" si="12"/>
        <v>Brevard - Family - Active</v>
      </c>
      <c r="E79" s="9" t="s">
        <v>2282</v>
      </c>
      <c r="F79" s="14" t="s">
        <v>243</v>
      </c>
      <c r="G79" s="9" t="s">
        <v>10</v>
      </c>
      <c r="H79" s="9" t="s">
        <v>37</v>
      </c>
      <c r="I79" s="9">
        <v>1</v>
      </c>
      <c r="J79" s="9">
        <v>72</v>
      </c>
      <c r="K79" s="9">
        <f t="shared" si="13"/>
        <v>432</v>
      </c>
      <c r="L79" s="9">
        <f t="shared" si="14"/>
        <v>409</v>
      </c>
      <c r="M79" s="48">
        <v>0.9467592592592593</v>
      </c>
      <c r="N79" s="9">
        <v>0</v>
      </c>
      <c r="O79" s="9">
        <v>72</v>
      </c>
      <c r="P79" s="9"/>
      <c r="Q79" s="9">
        <v>72</v>
      </c>
      <c r="R79" s="9"/>
      <c r="S79" s="9"/>
      <c r="T79" s="9"/>
      <c r="U79" s="9"/>
      <c r="V79" s="49">
        <f t="shared" si="11"/>
        <v>0.9467592592592593</v>
      </c>
      <c r="W79" s="14">
        <v>0.96760000000000002</v>
      </c>
      <c r="X79" s="14">
        <v>0.96530000000000005</v>
      </c>
      <c r="Y79" s="56">
        <v>69</v>
      </c>
      <c r="Z79" s="9">
        <v>68</v>
      </c>
      <c r="AA79" s="9">
        <v>66</v>
      </c>
      <c r="AB79" s="9">
        <v>68</v>
      </c>
      <c r="AC79" s="9">
        <v>68</v>
      </c>
      <c r="AD79" s="9">
        <v>70</v>
      </c>
      <c r="AE79" s="9" t="s">
        <v>39</v>
      </c>
      <c r="AF79" s="9"/>
      <c r="AG79" s="9">
        <v>28.118400000000001</v>
      </c>
      <c r="AH79" s="9">
        <v>-80.673900000000003</v>
      </c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</row>
    <row r="80" spans="1:58" s="22" customFormat="1" hidden="1" outlineLevel="2" x14ac:dyDescent="0.25">
      <c r="A80" s="55">
        <v>1764</v>
      </c>
      <c r="B80" s="9" t="s">
        <v>189</v>
      </c>
      <c r="C80" s="9" t="s">
        <v>244</v>
      </c>
      <c r="D80" s="9" t="str">
        <f t="shared" si="12"/>
        <v>Brevard - Family - Active</v>
      </c>
      <c r="E80" s="9" t="s">
        <v>2282</v>
      </c>
      <c r="F80" s="14" t="s">
        <v>245</v>
      </c>
      <c r="G80" s="9" t="s">
        <v>10</v>
      </c>
      <c r="H80" s="9" t="s">
        <v>37</v>
      </c>
      <c r="I80" s="9">
        <v>1</v>
      </c>
      <c r="J80" s="9">
        <v>204</v>
      </c>
      <c r="K80" s="9">
        <f t="shared" si="13"/>
        <v>1224</v>
      </c>
      <c r="L80" s="9">
        <f t="shared" si="14"/>
        <v>1183</v>
      </c>
      <c r="M80" s="48">
        <v>0.96650326797385622</v>
      </c>
      <c r="N80" s="9">
        <v>0</v>
      </c>
      <c r="O80" s="9">
        <v>204</v>
      </c>
      <c r="P80" s="9"/>
      <c r="Q80" s="9">
        <v>204</v>
      </c>
      <c r="R80" s="9"/>
      <c r="S80" s="9"/>
      <c r="T80" s="9"/>
      <c r="U80" s="9"/>
      <c r="V80" s="49">
        <f t="shared" si="11"/>
        <v>0.96650326797385622</v>
      </c>
      <c r="W80" s="14">
        <v>0.95589999999999997</v>
      </c>
      <c r="X80" s="14">
        <v>0.9657</v>
      </c>
      <c r="Y80" s="56">
        <v>196</v>
      </c>
      <c r="Z80" s="9">
        <v>195</v>
      </c>
      <c r="AA80" s="9">
        <v>194</v>
      </c>
      <c r="AB80" s="9">
        <v>200</v>
      </c>
      <c r="AC80" s="9">
        <v>200</v>
      </c>
      <c r="AD80" s="9">
        <v>198</v>
      </c>
      <c r="AE80" s="9" t="s">
        <v>104</v>
      </c>
      <c r="AF80" s="9"/>
      <c r="AG80" s="9">
        <v>28.5425</v>
      </c>
      <c r="AH80" s="9">
        <v>-80.813900000000004</v>
      </c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</row>
    <row r="81" spans="1:58" s="22" customFormat="1" hidden="1" outlineLevel="2" x14ac:dyDescent="0.25">
      <c r="A81" s="55">
        <v>1444</v>
      </c>
      <c r="B81" s="9" t="s">
        <v>189</v>
      </c>
      <c r="C81" s="9" t="s">
        <v>250</v>
      </c>
      <c r="D81" s="9" t="str">
        <f t="shared" si="12"/>
        <v>Brevard - Family - Active</v>
      </c>
      <c r="E81" s="9" t="s">
        <v>2282</v>
      </c>
      <c r="F81" s="14" t="s">
        <v>251</v>
      </c>
      <c r="G81" s="9" t="s">
        <v>10</v>
      </c>
      <c r="H81" s="9" t="s">
        <v>37</v>
      </c>
      <c r="I81" s="9">
        <v>1</v>
      </c>
      <c r="J81" s="9">
        <v>132</v>
      </c>
      <c r="K81" s="9">
        <f t="shared" si="13"/>
        <v>792</v>
      </c>
      <c r="L81" s="9">
        <f t="shared" si="14"/>
        <v>778</v>
      </c>
      <c r="M81" s="48">
        <v>0.98232323232323238</v>
      </c>
      <c r="N81" s="9">
        <v>0</v>
      </c>
      <c r="O81" s="9">
        <v>132</v>
      </c>
      <c r="P81" s="9"/>
      <c r="Q81" s="9">
        <v>132</v>
      </c>
      <c r="R81" s="9"/>
      <c r="S81" s="9"/>
      <c r="T81" s="9"/>
      <c r="U81" s="9"/>
      <c r="V81" s="49">
        <f t="shared" si="11"/>
        <v>0.98232323232323238</v>
      </c>
      <c r="W81" s="14">
        <v>0.96970000000000001</v>
      </c>
      <c r="X81" s="14">
        <v>0.96589999999999998</v>
      </c>
      <c r="Y81" s="56">
        <v>130</v>
      </c>
      <c r="Z81" s="9">
        <v>129</v>
      </c>
      <c r="AA81" s="9">
        <v>128</v>
      </c>
      <c r="AB81" s="9">
        <v>131</v>
      </c>
      <c r="AC81" s="9">
        <v>129</v>
      </c>
      <c r="AD81" s="9">
        <v>131</v>
      </c>
      <c r="AE81" s="9" t="s">
        <v>50</v>
      </c>
      <c r="AF81" s="9"/>
      <c r="AG81" s="9">
        <v>28.155799999999999</v>
      </c>
      <c r="AH81" s="9">
        <v>-80.668899999999994</v>
      </c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</row>
    <row r="82" spans="1:58" s="22" customFormat="1" hidden="1" outlineLevel="2" x14ac:dyDescent="0.25">
      <c r="A82" s="55">
        <v>968</v>
      </c>
      <c r="B82" s="9" t="s">
        <v>189</v>
      </c>
      <c r="C82" s="9" t="s">
        <v>252</v>
      </c>
      <c r="D82" s="9" t="str">
        <f t="shared" si="12"/>
        <v>Brevard - Family - Active</v>
      </c>
      <c r="E82" s="9" t="s">
        <v>2282</v>
      </c>
      <c r="F82" s="14" t="s">
        <v>253</v>
      </c>
      <c r="G82" s="9" t="s">
        <v>10</v>
      </c>
      <c r="H82" s="9" t="s">
        <v>37</v>
      </c>
      <c r="I82" s="9">
        <v>1</v>
      </c>
      <c r="J82" s="9">
        <v>56</v>
      </c>
      <c r="K82" s="9">
        <f t="shared" si="13"/>
        <v>336</v>
      </c>
      <c r="L82" s="9">
        <f t="shared" si="14"/>
        <v>331</v>
      </c>
      <c r="M82" s="48">
        <v>0.98511904761904767</v>
      </c>
      <c r="N82" s="9">
        <v>0</v>
      </c>
      <c r="O82" s="9">
        <v>56</v>
      </c>
      <c r="P82" s="9"/>
      <c r="Q82" s="9">
        <v>56</v>
      </c>
      <c r="R82" s="9"/>
      <c r="S82" s="9"/>
      <c r="T82" s="9"/>
      <c r="U82" s="9"/>
      <c r="V82" s="49">
        <f t="shared" si="11"/>
        <v>0.98511904761904767</v>
      </c>
      <c r="W82" s="14">
        <v>0.97319999999999995</v>
      </c>
      <c r="X82" s="14">
        <v>0.95540000000000003</v>
      </c>
      <c r="Y82" s="56">
        <v>55</v>
      </c>
      <c r="Z82" s="9">
        <v>55</v>
      </c>
      <c r="AA82" s="9">
        <v>55</v>
      </c>
      <c r="AB82" s="9">
        <v>55</v>
      </c>
      <c r="AC82" s="9">
        <v>55</v>
      </c>
      <c r="AD82" s="9">
        <v>56</v>
      </c>
      <c r="AE82" s="9" t="s">
        <v>255</v>
      </c>
      <c r="AF82" s="9"/>
      <c r="AG82" s="9">
        <v>28.168299999999999</v>
      </c>
      <c r="AH82" s="9">
        <v>-80.673699999999997</v>
      </c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</row>
    <row r="83" spans="1:58" s="22" customFormat="1" outlineLevel="1" collapsed="1" x14ac:dyDescent="0.25">
      <c r="A83" s="55"/>
      <c r="B83" s="9" t="s">
        <v>189</v>
      </c>
      <c r="C83" s="9"/>
      <c r="D83" s="9"/>
      <c r="E83" s="39" t="s">
        <v>2283</v>
      </c>
      <c r="F83" s="14"/>
      <c r="G83" s="9"/>
      <c r="H83" s="9"/>
      <c r="I83" s="9">
        <f>SUBTOTAL(9,I84:I85)</f>
        <v>2</v>
      </c>
      <c r="J83" s="9">
        <f>SUBTOTAL(9,J84:J85)</f>
        <v>237</v>
      </c>
      <c r="K83" s="9">
        <f>SUBTOTAL(9,K84:K85)</f>
        <v>0</v>
      </c>
      <c r="L83" s="9">
        <f>SUBTOTAL(9,L84:L85)</f>
        <v>0</v>
      </c>
      <c r="M83" s="42">
        <v>0</v>
      </c>
      <c r="N83" s="9"/>
      <c r="O83" s="9"/>
      <c r="P83" s="9"/>
      <c r="Q83" s="9"/>
      <c r="R83" s="9"/>
      <c r="S83" s="9"/>
      <c r="T83" s="9"/>
      <c r="U83" s="38"/>
      <c r="V83" s="49"/>
      <c r="W83" s="14"/>
      <c r="X83" s="14"/>
      <c r="Y83" s="56"/>
      <c r="Z83" s="9"/>
      <c r="AA83" s="9"/>
      <c r="AB83" s="9"/>
      <c r="AC83" s="9"/>
      <c r="AD83" s="9"/>
      <c r="AE83" s="9"/>
      <c r="AF83" s="9"/>
      <c r="AG83" s="9"/>
      <c r="AH83" s="9">
        <f>SUBTOTAL(9,AH84:AH85)</f>
        <v>-161.48892799999999</v>
      </c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</row>
    <row r="84" spans="1:58" s="22" customFormat="1" hidden="1" outlineLevel="2" x14ac:dyDescent="0.25">
      <c r="A84" s="55">
        <v>2886</v>
      </c>
      <c r="B84" s="9" t="s">
        <v>189</v>
      </c>
      <c r="C84" s="9" t="s">
        <v>190</v>
      </c>
      <c r="D84" s="9" t="str">
        <f>B84&amp;" - "&amp;E84</f>
        <v>Brevard - Family - Pipeline</v>
      </c>
      <c r="E84" s="9" t="s">
        <v>2283</v>
      </c>
      <c r="F84" s="14" t="s">
        <v>191</v>
      </c>
      <c r="G84" s="9" t="s">
        <v>10</v>
      </c>
      <c r="H84" s="9" t="s">
        <v>42</v>
      </c>
      <c r="I84" s="9">
        <v>1</v>
      </c>
      <c r="J84" s="9">
        <v>100</v>
      </c>
      <c r="K84" s="9">
        <f>COUNTA(Y84:AD84)*J84</f>
        <v>0</v>
      </c>
      <c r="L84" s="9">
        <f>SUM(Y84:AD84)</f>
        <v>0</v>
      </c>
      <c r="M84" s="42">
        <v>0</v>
      </c>
      <c r="N84" s="9"/>
      <c r="O84" s="9">
        <v>100</v>
      </c>
      <c r="P84" s="9"/>
      <c r="Q84" s="9">
        <v>100</v>
      </c>
      <c r="R84" s="9"/>
      <c r="S84" s="9"/>
      <c r="T84" s="9">
        <v>5</v>
      </c>
      <c r="U84" s="38"/>
      <c r="V84" s="49"/>
      <c r="W84" s="14"/>
      <c r="X84" s="14"/>
      <c r="Y84" s="56"/>
      <c r="Z84" s="9"/>
      <c r="AA84" s="9"/>
      <c r="AB84" s="9"/>
      <c r="AC84" s="9"/>
      <c r="AD84" s="9"/>
      <c r="AE84" s="9"/>
      <c r="AF84" s="9"/>
      <c r="AG84" s="9">
        <v>28.372464000000001</v>
      </c>
      <c r="AH84" s="9">
        <v>-80.742463999999998</v>
      </c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</row>
    <row r="85" spans="1:58" s="22" customFormat="1" hidden="1" outlineLevel="2" x14ac:dyDescent="0.25">
      <c r="A85" s="55">
        <v>2867</v>
      </c>
      <c r="B85" s="9" t="s">
        <v>189</v>
      </c>
      <c r="C85" s="9" t="s">
        <v>237</v>
      </c>
      <c r="D85" s="9" t="str">
        <f>B85&amp;" - "&amp;E85</f>
        <v>Brevard - Family - Pipeline</v>
      </c>
      <c r="E85" s="9" t="s">
        <v>2283</v>
      </c>
      <c r="F85" s="14" t="s">
        <v>238</v>
      </c>
      <c r="G85" s="9" t="s">
        <v>10</v>
      </c>
      <c r="H85" s="9" t="s">
        <v>42</v>
      </c>
      <c r="I85" s="9">
        <v>1</v>
      </c>
      <c r="J85" s="9">
        <v>137</v>
      </c>
      <c r="K85" s="9">
        <f>COUNTA(Y85:AD85)*J85</f>
        <v>0</v>
      </c>
      <c r="L85" s="9">
        <f>SUM(Y85:AD85)</f>
        <v>0</v>
      </c>
      <c r="M85" s="42">
        <v>0</v>
      </c>
      <c r="N85" s="9"/>
      <c r="O85" s="9">
        <v>137</v>
      </c>
      <c r="P85" s="9"/>
      <c r="Q85" s="9">
        <v>137</v>
      </c>
      <c r="R85" s="9"/>
      <c r="S85" s="9"/>
      <c r="T85" s="9">
        <v>7</v>
      </c>
      <c r="U85" s="9"/>
      <c r="V85" s="49"/>
      <c r="W85" s="14"/>
      <c r="X85" s="14"/>
      <c r="Y85" s="56"/>
      <c r="Z85" s="9"/>
      <c r="AA85" s="9"/>
      <c r="AB85" s="9"/>
      <c r="AC85" s="9"/>
      <c r="AD85" s="9"/>
      <c r="AE85" s="9"/>
      <c r="AF85" s="9"/>
      <c r="AG85" s="9">
        <v>28.360161000000002</v>
      </c>
      <c r="AH85" s="9">
        <v>-80.746464000000003</v>
      </c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</row>
    <row r="86" spans="1:58" s="22" customFormat="1" outlineLevel="1" x14ac:dyDescent="0.25">
      <c r="A86" s="55"/>
      <c r="B86" s="9" t="s">
        <v>189</v>
      </c>
      <c r="C86" s="9"/>
      <c r="D86" s="9"/>
      <c r="E86" s="39" t="s">
        <v>2284</v>
      </c>
      <c r="F86" s="14"/>
      <c r="G86" s="9"/>
      <c r="H86" s="9"/>
      <c r="I86" s="9">
        <f>SUBTOTAL(9,I87:I88)</f>
        <v>2</v>
      </c>
      <c r="J86" s="9">
        <f>SUBTOTAL(9,J87:J88)</f>
        <v>194</v>
      </c>
      <c r="K86" s="9">
        <f>SUBTOTAL(9,K87:K88)</f>
        <v>1164</v>
      </c>
      <c r="L86" s="9">
        <f>SUBTOTAL(9,L87:L88)</f>
        <v>1149</v>
      </c>
      <c r="M86" s="48">
        <v>0.98711340206185572</v>
      </c>
      <c r="N86" s="9"/>
      <c r="O86" s="9"/>
      <c r="P86" s="9"/>
      <c r="Q86" s="9"/>
      <c r="R86" s="9"/>
      <c r="S86" s="9"/>
      <c r="T86" s="9"/>
      <c r="U86" s="38"/>
      <c r="V86" s="49">
        <f t="shared" si="11"/>
        <v>0.98711340206185572</v>
      </c>
      <c r="W86" s="14">
        <v>0.97509999999999997</v>
      </c>
      <c r="X86" s="14">
        <v>0.96130000000000004</v>
      </c>
      <c r="Y86" s="56"/>
      <c r="Z86" s="9"/>
      <c r="AA86" s="9"/>
      <c r="AB86" s="9"/>
      <c r="AC86" s="9"/>
      <c r="AD86" s="9"/>
      <c r="AE86" s="9"/>
      <c r="AF86" s="9"/>
      <c r="AG86" s="9"/>
      <c r="AH86" s="9">
        <f>SUBTOTAL(9,AH87:AH88)</f>
        <v>-161.38837899999999</v>
      </c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</row>
    <row r="87" spans="1:58" s="22" customFormat="1" hidden="1" outlineLevel="2" x14ac:dyDescent="0.25">
      <c r="A87" s="55">
        <v>1974</v>
      </c>
      <c r="B87" s="9" t="s">
        <v>189</v>
      </c>
      <c r="C87" s="9" t="s">
        <v>198</v>
      </c>
      <c r="D87" s="9" t="str">
        <f>B87&amp;" - "&amp;E87</f>
        <v>Brevard - Family|MR - Active</v>
      </c>
      <c r="E87" s="9" t="s">
        <v>2284</v>
      </c>
      <c r="F87" s="14" t="s">
        <v>199</v>
      </c>
      <c r="G87" s="9" t="s">
        <v>99</v>
      </c>
      <c r="H87" s="9" t="s">
        <v>37</v>
      </c>
      <c r="I87" s="9">
        <v>1</v>
      </c>
      <c r="J87" s="9">
        <v>122</v>
      </c>
      <c r="K87" s="9">
        <f>COUNTA(Y87:AD87)*J87</f>
        <v>732</v>
      </c>
      <c r="L87" s="9">
        <f>SUM(Y87:AD87)</f>
        <v>726</v>
      </c>
      <c r="M87" s="48">
        <v>0.99180327868852458</v>
      </c>
      <c r="N87" s="9">
        <v>12</v>
      </c>
      <c r="O87" s="9">
        <v>110</v>
      </c>
      <c r="P87" s="9"/>
      <c r="Q87" s="9">
        <v>110</v>
      </c>
      <c r="R87" s="9"/>
      <c r="S87" s="9"/>
      <c r="T87" s="9"/>
      <c r="U87" s="38"/>
      <c r="V87" s="49">
        <f t="shared" si="11"/>
        <v>0.99180327868852458</v>
      </c>
      <c r="W87" s="14">
        <v>0.98089999999999999</v>
      </c>
      <c r="X87" s="14">
        <v>0.96989999999999998</v>
      </c>
      <c r="Y87" s="56">
        <v>122</v>
      </c>
      <c r="Z87" s="9">
        <v>122</v>
      </c>
      <c r="AA87" s="9">
        <v>120</v>
      </c>
      <c r="AB87" s="9">
        <v>122</v>
      </c>
      <c r="AC87" s="9">
        <v>120</v>
      </c>
      <c r="AD87" s="9">
        <v>120</v>
      </c>
      <c r="AE87" s="9" t="s">
        <v>202</v>
      </c>
      <c r="AF87" s="9"/>
      <c r="AG87" s="9">
        <v>28.339382000000001</v>
      </c>
      <c r="AH87" s="9">
        <v>-80.744179000000003</v>
      </c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</row>
    <row r="88" spans="1:58" s="22" customFormat="1" hidden="1" outlineLevel="2" x14ac:dyDescent="0.25">
      <c r="A88" s="55">
        <v>2196</v>
      </c>
      <c r="B88" s="9" t="s">
        <v>189</v>
      </c>
      <c r="C88" s="9" t="s">
        <v>212</v>
      </c>
      <c r="D88" s="9" t="str">
        <f>B88&amp;" - "&amp;E88</f>
        <v>Brevard - Family|MR - Active</v>
      </c>
      <c r="E88" s="9" t="s">
        <v>2284</v>
      </c>
      <c r="F88" s="14" t="s">
        <v>213</v>
      </c>
      <c r="G88" s="9" t="s">
        <v>99</v>
      </c>
      <c r="H88" s="9" t="s">
        <v>37</v>
      </c>
      <c r="I88" s="9">
        <v>1</v>
      </c>
      <c r="J88" s="9">
        <v>72</v>
      </c>
      <c r="K88" s="9">
        <f>COUNTA(Y88:AD88)*J88</f>
        <v>432</v>
      </c>
      <c r="L88" s="9">
        <f>SUM(Y88:AD88)</f>
        <v>423</v>
      </c>
      <c r="M88" s="48">
        <v>0.97916666666666663</v>
      </c>
      <c r="N88" s="9">
        <v>22</v>
      </c>
      <c r="O88" s="9">
        <v>50</v>
      </c>
      <c r="P88" s="9"/>
      <c r="Q88" s="9">
        <v>50</v>
      </c>
      <c r="R88" s="9"/>
      <c r="S88" s="9"/>
      <c r="T88" s="9"/>
      <c r="U88" s="38"/>
      <c r="V88" s="49">
        <f t="shared" si="11"/>
        <v>0.97916666666666663</v>
      </c>
      <c r="W88" s="14">
        <v>0.96530000000000005</v>
      </c>
      <c r="X88" s="14">
        <v>0.94679999999999997</v>
      </c>
      <c r="Y88" s="56">
        <v>71</v>
      </c>
      <c r="Z88" s="9">
        <v>71</v>
      </c>
      <c r="AA88" s="9">
        <v>68</v>
      </c>
      <c r="AB88" s="9">
        <v>70</v>
      </c>
      <c r="AC88" s="9">
        <v>72</v>
      </c>
      <c r="AD88" s="9">
        <v>71</v>
      </c>
      <c r="AE88" s="9" t="s">
        <v>202</v>
      </c>
      <c r="AF88" s="9"/>
      <c r="AG88" s="9">
        <v>28.0001</v>
      </c>
      <c r="AH88" s="9">
        <v>-80.644199999999998</v>
      </c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</row>
    <row r="89" spans="1:58" s="22" customFormat="1" outlineLevel="2" x14ac:dyDescent="0.25">
      <c r="A89" s="55"/>
      <c r="B89" s="51" t="s">
        <v>256</v>
      </c>
      <c r="C89" s="51"/>
      <c r="D89" s="51"/>
      <c r="E89" s="51"/>
      <c r="F89" s="53"/>
      <c r="G89" s="51"/>
      <c r="H89" s="51"/>
      <c r="I89" s="51">
        <f>I90+I106+I109+I168+I173</f>
        <v>74</v>
      </c>
      <c r="J89" s="51">
        <f t="shared" ref="J89:L89" si="15">J90+J106+J109+J168+J173</f>
        <v>12761</v>
      </c>
      <c r="K89" s="51">
        <f t="shared" si="15"/>
        <v>73785</v>
      </c>
      <c r="L89" s="51">
        <f t="shared" si="15"/>
        <v>72302</v>
      </c>
      <c r="M89" s="54"/>
      <c r="N89" s="51"/>
      <c r="O89" s="51"/>
      <c r="P89" s="51"/>
      <c r="Q89" s="51"/>
      <c r="R89" s="51"/>
      <c r="S89" s="51"/>
      <c r="T89" s="51"/>
      <c r="U89" s="51"/>
      <c r="V89" s="49">
        <f t="shared" si="11"/>
        <v>0.97990106390187703</v>
      </c>
      <c r="W89" s="53"/>
      <c r="X89" s="53"/>
      <c r="Y89" s="56"/>
      <c r="Z89" s="9"/>
      <c r="AA89" s="9"/>
      <c r="AB89" s="9"/>
      <c r="AC89" s="9"/>
      <c r="AD89" s="9"/>
      <c r="AE89" s="9"/>
      <c r="AF89" s="9"/>
      <c r="AG89" s="9"/>
      <c r="AH89" s="9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</row>
    <row r="90" spans="1:58" s="22" customFormat="1" outlineLevel="1" collapsed="1" x14ac:dyDescent="0.25">
      <c r="A90" s="55"/>
      <c r="B90" s="9" t="s">
        <v>256</v>
      </c>
      <c r="C90" s="9"/>
      <c r="D90" s="9"/>
      <c r="E90" s="39" t="s">
        <v>2280</v>
      </c>
      <c r="F90" s="14"/>
      <c r="G90" s="9"/>
      <c r="H90" s="9"/>
      <c r="I90" s="9">
        <f>SUBTOTAL(9,I91:I98)</f>
        <v>8</v>
      </c>
      <c r="J90" s="9">
        <f>SUBTOTAL(9,J91:J98)</f>
        <v>1087</v>
      </c>
      <c r="K90" s="9">
        <f>SUBTOTAL(9,K91:K98)</f>
        <v>6522</v>
      </c>
      <c r="L90" s="9">
        <f>SUBTOTAL(9,L91:L98)</f>
        <v>6260</v>
      </c>
      <c r="M90" s="48">
        <v>0.9598282735357252</v>
      </c>
      <c r="N90" s="9"/>
      <c r="O90" s="9"/>
      <c r="P90" s="9"/>
      <c r="Q90" s="9"/>
      <c r="R90" s="9"/>
      <c r="S90" s="9"/>
      <c r="T90" s="9"/>
      <c r="U90" s="9"/>
      <c r="V90" s="49">
        <f t="shared" si="11"/>
        <v>0.9598282735357252</v>
      </c>
      <c r="W90" s="14"/>
      <c r="X90" s="14"/>
      <c r="Y90" s="56"/>
      <c r="Z90" s="9"/>
      <c r="AA90" s="9"/>
      <c r="AB90" s="9"/>
      <c r="AC90" s="9"/>
      <c r="AD90" s="9"/>
      <c r="AE90" s="9"/>
      <c r="AF90" s="9"/>
      <c r="AG90" s="9"/>
      <c r="AH90" s="9">
        <f>SUBTOTAL(9,AH91:AH98)</f>
        <v>-641.46770077777774</v>
      </c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</row>
    <row r="91" spans="1:58" s="22" customFormat="1" hidden="1" outlineLevel="2" x14ac:dyDescent="0.25">
      <c r="A91" s="55">
        <v>2397</v>
      </c>
      <c r="B91" s="9" t="s">
        <v>256</v>
      </c>
      <c r="C91" s="9" t="s">
        <v>311</v>
      </c>
      <c r="D91" s="9" t="str">
        <f t="shared" ref="D91:D98" si="16">B91&amp;" - "&amp;E91</f>
        <v>Broward - Elderly - Active</v>
      </c>
      <c r="E91" s="9" t="s">
        <v>2280</v>
      </c>
      <c r="F91" s="14" t="s">
        <v>312</v>
      </c>
      <c r="G91" s="9" t="s">
        <v>9</v>
      </c>
      <c r="H91" s="9" t="s">
        <v>37</v>
      </c>
      <c r="I91" s="9">
        <v>1</v>
      </c>
      <c r="J91" s="9">
        <v>120</v>
      </c>
      <c r="K91" s="9">
        <f t="shared" ref="K91:K98" si="17">COUNTA(Y91:AD91)*J91</f>
        <v>720</v>
      </c>
      <c r="L91" s="9">
        <f t="shared" ref="L91:L98" si="18">SUM(Y91:AD91)</f>
        <v>710</v>
      </c>
      <c r="M91" s="48">
        <v>0.98611111111111116</v>
      </c>
      <c r="N91" s="9">
        <v>0</v>
      </c>
      <c r="O91" s="9">
        <v>120</v>
      </c>
      <c r="P91" s="9">
        <v>96</v>
      </c>
      <c r="Q91" s="9">
        <v>24</v>
      </c>
      <c r="R91" s="9"/>
      <c r="S91" s="9"/>
      <c r="T91" s="9"/>
      <c r="U91" s="9"/>
      <c r="V91" s="49">
        <f t="shared" si="11"/>
        <v>0.98611111111111116</v>
      </c>
      <c r="W91" s="14">
        <v>0.98609999999999998</v>
      </c>
      <c r="X91" s="14">
        <v>0.9889</v>
      </c>
      <c r="Y91" s="56">
        <v>120</v>
      </c>
      <c r="Z91" s="9">
        <v>117</v>
      </c>
      <c r="AA91" s="9">
        <v>118</v>
      </c>
      <c r="AB91" s="9">
        <v>118</v>
      </c>
      <c r="AC91" s="9">
        <v>119</v>
      </c>
      <c r="AD91" s="9">
        <v>118</v>
      </c>
      <c r="AE91" s="9" t="s">
        <v>172</v>
      </c>
      <c r="AF91" s="9"/>
      <c r="AG91" s="9">
        <v>26.039027999999998</v>
      </c>
      <c r="AH91" s="9">
        <v>-80.236333999999999</v>
      </c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</row>
    <row r="92" spans="1:58" s="22" customFormat="1" hidden="1" outlineLevel="2" x14ac:dyDescent="0.25">
      <c r="A92" s="55">
        <v>1116</v>
      </c>
      <c r="B92" s="9" t="s">
        <v>256</v>
      </c>
      <c r="C92" s="9" t="s">
        <v>316</v>
      </c>
      <c r="D92" s="9" t="str">
        <f t="shared" si="16"/>
        <v>Broward - Elderly - Active</v>
      </c>
      <c r="E92" s="9" t="s">
        <v>2280</v>
      </c>
      <c r="F92" s="14" t="s">
        <v>72</v>
      </c>
      <c r="G92" s="9" t="s">
        <v>9</v>
      </c>
      <c r="H92" s="9" t="s">
        <v>37</v>
      </c>
      <c r="I92" s="9">
        <v>1</v>
      </c>
      <c r="J92" s="9">
        <v>160</v>
      </c>
      <c r="K92" s="9">
        <f t="shared" si="17"/>
        <v>960</v>
      </c>
      <c r="L92" s="9">
        <f t="shared" si="18"/>
        <v>955</v>
      </c>
      <c r="M92" s="48">
        <v>0.99479166666666663</v>
      </c>
      <c r="N92" s="9">
        <v>0</v>
      </c>
      <c r="O92" s="9">
        <v>160</v>
      </c>
      <c r="P92" s="9">
        <v>128</v>
      </c>
      <c r="Q92" s="9">
        <v>32</v>
      </c>
      <c r="R92" s="9"/>
      <c r="S92" s="9"/>
      <c r="T92" s="9"/>
      <c r="U92" s="9"/>
      <c r="V92" s="49">
        <f t="shared" si="11"/>
        <v>0.99479166666666663</v>
      </c>
      <c r="W92" s="14">
        <v>0.98960000000000004</v>
      </c>
      <c r="X92" s="14">
        <v>0.96040000000000003</v>
      </c>
      <c r="Y92" s="56">
        <v>159</v>
      </c>
      <c r="Z92" s="9">
        <v>159</v>
      </c>
      <c r="AA92" s="9">
        <v>159</v>
      </c>
      <c r="AB92" s="9">
        <v>159</v>
      </c>
      <c r="AC92" s="9">
        <v>160</v>
      </c>
      <c r="AD92" s="9">
        <v>159</v>
      </c>
      <c r="AE92" s="9" t="s">
        <v>317</v>
      </c>
      <c r="AF92" s="9"/>
      <c r="AG92" s="9">
        <v>26.164000000000001</v>
      </c>
      <c r="AH92" s="9">
        <v>-80.244699999999995</v>
      </c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</row>
    <row r="93" spans="1:58" s="22" customFormat="1" hidden="1" outlineLevel="2" x14ac:dyDescent="0.25">
      <c r="A93" s="55">
        <v>1774</v>
      </c>
      <c r="B93" s="9" t="s">
        <v>256</v>
      </c>
      <c r="C93" s="9" t="s">
        <v>326</v>
      </c>
      <c r="D93" s="9" t="str">
        <f t="shared" si="16"/>
        <v>Broward - Elderly - Active</v>
      </c>
      <c r="E93" s="9" t="s">
        <v>2280</v>
      </c>
      <c r="F93" s="14" t="s">
        <v>113</v>
      </c>
      <c r="G93" s="9" t="s">
        <v>9</v>
      </c>
      <c r="H93" s="9" t="s">
        <v>37</v>
      </c>
      <c r="I93" s="9">
        <v>1</v>
      </c>
      <c r="J93" s="9">
        <v>100</v>
      </c>
      <c r="K93" s="9">
        <f t="shared" si="17"/>
        <v>600</v>
      </c>
      <c r="L93" s="9">
        <f t="shared" si="18"/>
        <v>589</v>
      </c>
      <c r="M93" s="48">
        <v>0.98166666666666669</v>
      </c>
      <c r="N93" s="9">
        <v>0</v>
      </c>
      <c r="O93" s="9">
        <v>100</v>
      </c>
      <c r="P93" s="9">
        <v>80</v>
      </c>
      <c r="Q93" s="9">
        <v>20</v>
      </c>
      <c r="R93" s="9"/>
      <c r="S93" s="9"/>
      <c r="T93" s="9"/>
      <c r="U93" s="9"/>
      <c r="V93" s="49">
        <f t="shared" si="11"/>
        <v>0.98166666666666669</v>
      </c>
      <c r="W93" s="14">
        <v>0.98170000000000002</v>
      </c>
      <c r="X93" s="14">
        <v>0.99170000000000003</v>
      </c>
      <c r="Y93" s="56">
        <v>97</v>
      </c>
      <c r="Z93" s="9">
        <v>98</v>
      </c>
      <c r="AA93" s="9">
        <v>98</v>
      </c>
      <c r="AB93" s="9">
        <v>99</v>
      </c>
      <c r="AC93" s="9">
        <v>98</v>
      </c>
      <c r="AD93" s="9">
        <v>99</v>
      </c>
      <c r="AE93" s="9" t="s">
        <v>287</v>
      </c>
      <c r="AF93" s="9"/>
      <c r="AG93" s="9">
        <v>26.2898</v>
      </c>
      <c r="AH93" s="9">
        <v>-80.128</v>
      </c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</row>
    <row r="94" spans="1:58" s="22" customFormat="1" hidden="1" outlineLevel="2" x14ac:dyDescent="0.25">
      <c r="A94" s="55">
        <v>2282</v>
      </c>
      <c r="B94" s="9" t="s">
        <v>256</v>
      </c>
      <c r="C94" s="9" t="s">
        <v>341</v>
      </c>
      <c r="D94" s="9" t="str">
        <f t="shared" si="16"/>
        <v>Broward - Elderly - Active</v>
      </c>
      <c r="E94" s="9" t="s">
        <v>2280</v>
      </c>
      <c r="F94" s="14" t="s">
        <v>342</v>
      </c>
      <c r="G94" s="9" t="s">
        <v>9</v>
      </c>
      <c r="H94" s="9" t="s">
        <v>37</v>
      </c>
      <c r="I94" s="9">
        <v>1</v>
      </c>
      <c r="J94" s="9">
        <v>143</v>
      </c>
      <c r="K94" s="9">
        <f t="shared" si="17"/>
        <v>858</v>
      </c>
      <c r="L94" s="9">
        <f t="shared" si="18"/>
        <v>842</v>
      </c>
      <c r="M94" s="48">
        <v>0.98135198135198132</v>
      </c>
      <c r="N94" s="9">
        <v>0</v>
      </c>
      <c r="O94" s="9">
        <v>143</v>
      </c>
      <c r="P94" s="9">
        <v>115</v>
      </c>
      <c r="Q94" s="9">
        <v>28</v>
      </c>
      <c r="R94" s="9"/>
      <c r="S94" s="9"/>
      <c r="T94" s="9"/>
      <c r="U94" s="9"/>
      <c r="V94" s="49">
        <f t="shared" si="11"/>
        <v>0.98135198135198132</v>
      </c>
      <c r="W94" s="14">
        <v>0.98250000000000004</v>
      </c>
      <c r="X94" s="14">
        <v>0.97899999999999998</v>
      </c>
      <c r="Y94" s="56">
        <v>137</v>
      </c>
      <c r="Z94" s="9">
        <v>142</v>
      </c>
      <c r="AA94" s="9">
        <v>140</v>
      </c>
      <c r="AB94" s="9">
        <v>142</v>
      </c>
      <c r="AC94" s="9">
        <v>140</v>
      </c>
      <c r="AD94" s="9">
        <v>141</v>
      </c>
      <c r="AE94" s="9" t="s">
        <v>292</v>
      </c>
      <c r="AF94" s="9"/>
      <c r="AG94" s="9">
        <v>26.130801000000002</v>
      </c>
      <c r="AH94" s="9">
        <v>-80.154607999999996</v>
      </c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</row>
    <row r="95" spans="1:58" s="22" customFormat="1" hidden="1" outlineLevel="2" x14ac:dyDescent="0.25">
      <c r="A95" s="55">
        <v>2577</v>
      </c>
      <c r="B95" s="9" t="s">
        <v>256</v>
      </c>
      <c r="C95" s="9" t="s">
        <v>343</v>
      </c>
      <c r="D95" s="9" t="str">
        <f t="shared" si="16"/>
        <v>Broward - Elderly - Active</v>
      </c>
      <c r="E95" s="9" t="s">
        <v>2280</v>
      </c>
      <c r="F95" s="14" t="s">
        <v>66</v>
      </c>
      <c r="G95" s="9" t="s">
        <v>9</v>
      </c>
      <c r="H95" s="9" t="s">
        <v>37</v>
      </c>
      <c r="I95" s="9">
        <v>1</v>
      </c>
      <c r="J95" s="9">
        <v>128</v>
      </c>
      <c r="K95" s="9">
        <f t="shared" si="17"/>
        <v>768</v>
      </c>
      <c r="L95" s="9">
        <f t="shared" si="18"/>
        <v>758</v>
      </c>
      <c r="M95" s="48">
        <v>0.98697916666666663</v>
      </c>
      <c r="N95" s="9">
        <v>0</v>
      </c>
      <c r="O95" s="9">
        <v>128</v>
      </c>
      <c r="P95" s="9">
        <v>103</v>
      </c>
      <c r="Q95" s="9">
        <v>25</v>
      </c>
      <c r="R95" s="9"/>
      <c r="S95" s="9"/>
      <c r="T95" s="9">
        <v>7</v>
      </c>
      <c r="U95" s="9"/>
      <c r="V95" s="49">
        <f t="shared" si="11"/>
        <v>0.98697916666666663</v>
      </c>
      <c r="W95" s="14">
        <v>0.95830000000000004</v>
      </c>
      <c r="X95" s="14">
        <v>0.97919999999999996</v>
      </c>
      <c r="Y95" s="56">
        <v>126</v>
      </c>
      <c r="Z95" s="9">
        <v>127</v>
      </c>
      <c r="AA95" s="9">
        <v>127</v>
      </c>
      <c r="AB95" s="9">
        <v>126</v>
      </c>
      <c r="AC95" s="9">
        <v>127</v>
      </c>
      <c r="AD95" s="9">
        <v>125</v>
      </c>
      <c r="AE95" s="9" t="s">
        <v>344</v>
      </c>
      <c r="AF95" s="9"/>
      <c r="AG95" s="9">
        <v>26.131250000000001</v>
      </c>
      <c r="AH95" s="9">
        <v>-80.157638888888897</v>
      </c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</row>
    <row r="96" spans="1:58" s="22" customFormat="1" hidden="1" outlineLevel="2" x14ac:dyDescent="0.25">
      <c r="A96" s="55">
        <v>2558</v>
      </c>
      <c r="B96" s="9" t="s">
        <v>256</v>
      </c>
      <c r="C96" s="9" t="s">
        <v>384</v>
      </c>
      <c r="D96" s="9" t="str">
        <f t="shared" si="16"/>
        <v>Broward - Elderly - Active</v>
      </c>
      <c r="E96" s="9" t="s">
        <v>2280</v>
      </c>
      <c r="F96" s="14" t="s">
        <v>66</v>
      </c>
      <c r="G96" s="9" t="s">
        <v>9</v>
      </c>
      <c r="H96" s="9" t="s">
        <v>37</v>
      </c>
      <c r="I96" s="9">
        <v>1</v>
      </c>
      <c r="J96" s="9">
        <v>105</v>
      </c>
      <c r="K96" s="9">
        <f t="shared" si="17"/>
        <v>630</v>
      </c>
      <c r="L96" s="9">
        <f t="shared" si="18"/>
        <v>609</v>
      </c>
      <c r="M96" s="48">
        <v>0.96666666666666667</v>
      </c>
      <c r="N96" s="9">
        <v>0</v>
      </c>
      <c r="O96" s="9">
        <v>105</v>
      </c>
      <c r="P96" s="9">
        <v>84</v>
      </c>
      <c r="Q96" s="9">
        <v>21</v>
      </c>
      <c r="R96" s="9"/>
      <c r="S96" s="9"/>
      <c r="T96" s="9">
        <v>11</v>
      </c>
      <c r="U96" s="9"/>
      <c r="V96" s="49">
        <f t="shared" si="11"/>
        <v>0.96666666666666667</v>
      </c>
      <c r="W96" s="14">
        <v>0.99839999999999995</v>
      </c>
      <c r="X96" s="14"/>
      <c r="Y96" s="56">
        <v>99</v>
      </c>
      <c r="Z96" s="9">
        <v>99</v>
      </c>
      <c r="AA96" s="9">
        <v>102</v>
      </c>
      <c r="AB96" s="9">
        <v>102</v>
      </c>
      <c r="AC96" s="9">
        <v>104</v>
      </c>
      <c r="AD96" s="9">
        <v>103</v>
      </c>
      <c r="AE96" s="9" t="s">
        <v>349</v>
      </c>
      <c r="AF96" s="9"/>
      <c r="AG96" s="9">
        <v>26.117416666666699</v>
      </c>
      <c r="AH96" s="9">
        <v>-80.1478888888889</v>
      </c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</row>
    <row r="97" spans="1:58" s="22" customFormat="1" hidden="1" outlineLevel="2" x14ac:dyDescent="0.25">
      <c r="A97" s="55">
        <v>2798</v>
      </c>
      <c r="B97" s="9" t="s">
        <v>256</v>
      </c>
      <c r="C97" s="9" t="s">
        <v>392</v>
      </c>
      <c r="D97" s="9" t="str">
        <f t="shared" si="16"/>
        <v>Broward - Elderly - Active</v>
      </c>
      <c r="E97" s="9" t="s">
        <v>2280</v>
      </c>
      <c r="F97" s="14" t="s">
        <v>91</v>
      </c>
      <c r="G97" s="9" t="s">
        <v>9</v>
      </c>
      <c r="H97" s="9" t="s">
        <v>37</v>
      </c>
      <c r="I97" s="9">
        <v>1</v>
      </c>
      <c r="J97" s="9">
        <v>219</v>
      </c>
      <c r="K97" s="9">
        <f t="shared" si="17"/>
        <v>1314</v>
      </c>
      <c r="L97" s="9">
        <f t="shared" si="18"/>
        <v>1127</v>
      </c>
      <c r="M97" s="48">
        <v>0.85768645357686457</v>
      </c>
      <c r="N97" s="9">
        <v>0</v>
      </c>
      <c r="O97" s="9">
        <v>219</v>
      </c>
      <c r="P97" s="9">
        <v>176</v>
      </c>
      <c r="Q97" s="9">
        <v>43</v>
      </c>
      <c r="R97" s="9"/>
      <c r="S97" s="9"/>
      <c r="T97" s="9">
        <v>22</v>
      </c>
      <c r="U97" s="9"/>
      <c r="V97" s="49">
        <f t="shared" si="11"/>
        <v>0.85768645357686457</v>
      </c>
      <c r="W97" s="14">
        <v>0.97719999999999996</v>
      </c>
      <c r="X97" s="14"/>
      <c r="Y97" s="56">
        <v>187</v>
      </c>
      <c r="Z97" s="9">
        <v>188</v>
      </c>
      <c r="AA97" s="9">
        <v>188</v>
      </c>
      <c r="AB97" s="9">
        <v>188</v>
      </c>
      <c r="AC97" s="9">
        <v>188</v>
      </c>
      <c r="AD97" s="9">
        <v>188</v>
      </c>
      <c r="AE97" s="9"/>
      <c r="AF97" s="9"/>
      <c r="AG97" s="9">
        <v>26.264028</v>
      </c>
      <c r="AH97" s="9">
        <v>-80.259113999999997</v>
      </c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</row>
    <row r="98" spans="1:58" s="22" customFormat="1" hidden="1" outlineLevel="2" x14ac:dyDescent="0.25">
      <c r="A98" s="55">
        <v>2609</v>
      </c>
      <c r="B98" s="9" t="s">
        <v>256</v>
      </c>
      <c r="C98" s="9" t="s">
        <v>408</v>
      </c>
      <c r="D98" s="9" t="str">
        <f t="shared" si="16"/>
        <v>Broward - Elderly - Active</v>
      </c>
      <c r="E98" s="9" t="s">
        <v>2280</v>
      </c>
      <c r="F98" s="14" t="s">
        <v>66</v>
      </c>
      <c r="G98" s="9" t="s">
        <v>9</v>
      </c>
      <c r="H98" s="9" t="s">
        <v>37</v>
      </c>
      <c r="I98" s="9">
        <v>1</v>
      </c>
      <c r="J98" s="9">
        <v>112</v>
      </c>
      <c r="K98" s="9">
        <f t="shared" si="17"/>
        <v>672</v>
      </c>
      <c r="L98" s="9">
        <f t="shared" si="18"/>
        <v>670</v>
      </c>
      <c r="M98" s="48">
        <v>0.99702380952380953</v>
      </c>
      <c r="N98" s="9">
        <v>0</v>
      </c>
      <c r="O98" s="9">
        <v>112</v>
      </c>
      <c r="P98" s="9">
        <v>90</v>
      </c>
      <c r="Q98" s="9">
        <v>22</v>
      </c>
      <c r="R98" s="9"/>
      <c r="S98" s="9"/>
      <c r="T98" s="9">
        <v>6</v>
      </c>
      <c r="U98" s="9"/>
      <c r="V98" s="49">
        <f t="shared" si="11"/>
        <v>0.99702380952380953</v>
      </c>
      <c r="W98" s="14">
        <v>0.99399999999999999</v>
      </c>
      <c r="X98" s="14">
        <v>0.99639999999999995</v>
      </c>
      <c r="Y98" s="56">
        <v>112</v>
      </c>
      <c r="Z98" s="9">
        <v>112</v>
      </c>
      <c r="AA98" s="9">
        <v>111</v>
      </c>
      <c r="AB98" s="9">
        <v>112</v>
      </c>
      <c r="AC98" s="9">
        <v>111</v>
      </c>
      <c r="AD98" s="9">
        <v>112</v>
      </c>
      <c r="AE98" s="9" t="s">
        <v>409</v>
      </c>
      <c r="AF98" s="9"/>
      <c r="AG98" s="9">
        <v>26.132694000000001</v>
      </c>
      <c r="AH98" s="9">
        <v>-80.139416999999995</v>
      </c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</row>
    <row r="99" spans="1:58" s="22" customFormat="1" outlineLevel="1" collapsed="1" x14ac:dyDescent="0.25">
      <c r="A99" s="55"/>
      <c r="B99" s="9" t="s">
        <v>256</v>
      </c>
      <c r="C99" s="9"/>
      <c r="D99" s="9"/>
      <c r="E99" s="39" t="s">
        <v>2641</v>
      </c>
      <c r="F99" s="14"/>
      <c r="G99" s="9"/>
      <c r="H99" s="9"/>
      <c r="I99" s="9">
        <f>SUBTOTAL(9,I100:I100)</f>
        <v>1</v>
      </c>
      <c r="J99" s="9">
        <f>SUBTOTAL(9,J100:J100)</f>
        <v>200</v>
      </c>
      <c r="K99" s="9">
        <f>SUBTOTAL(9,K100:K100)</f>
        <v>1200</v>
      </c>
      <c r="L99" s="9">
        <f>SUBTOTAL(9,L100:L100)</f>
        <v>638</v>
      </c>
      <c r="M99" s="48">
        <v>0.53166666666666662</v>
      </c>
      <c r="N99" s="9"/>
      <c r="O99" s="9"/>
      <c r="P99" s="9"/>
      <c r="Q99" s="9"/>
      <c r="R99" s="9"/>
      <c r="S99" s="9"/>
      <c r="T99" s="9"/>
      <c r="U99" s="9"/>
      <c r="V99" s="49">
        <f t="shared" si="11"/>
        <v>0.53166666666666662</v>
      </c>
      <c r="W99" s="14"/>
      <c r="X99" s="14"/>
      <c r="Y99" s="56"/>
      <c r="Z99" s="9"/>
      <c r="AA99" s="9"/>
      <c r="AB99" s="9"/>
      <c r="AC99" s="9"/>
      <c r="AD99" s="9"/>
      <c r="AE99" s="9"/>
      <c r="AF99" s="9"/>
      <c r="AG99" s="9"/>
      <c r="AH99" s="9">
        <f>SUBTOTAL(9,AH100:AH100)</f>
        <v>-80.164556000000005</v>
      </c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</row>
    <row r="100" spans="1:58" s="22" customFormat="1" hidden="1" outlineLevel="2" x14ac:dyDescent="0.25">
      <c r="A100" s="55">
        <v>2687</v>
      </c>
      <c r="B100" s="9" t="s">
        <v>256</v>
      </c>
      <c r="C100" s="9" t="s">
        <v>347</v>
      </c>
      <c r="D100" s="9" t="str">
        <f>B100&amp;" - "&amp;E100</f>
        <v>Broward - Elderly - Lease-Up</v>
      </c>
      <c r="E100" s="9" t="s">
        <v>2641</v>
      </c>
      <c r="F100" s="14" t="s">
        <v>348</v>
      </c>
      <c r="G100" s="9" t="s">
        <v>9</v>
      </c>
      <c r="H100" s="9" t="s">
        <v>184</v>
      </c>
      <c r="I100" s="9">
        <v>1</v>
      </c>
      <c r="J100" s="9">
        <v>200</v>
      </c>
      <c r="K100" s="9">
        <f>COUNTA(Y100:AD100)*J100</f>
        <v>1200</v>
      </c>
      <c r="L100" s="9">
        <f>SUM(Y100:AD100)</f>
        <v>638</v>
      </c>
      <c r="M100" s="48">
        <v>0.53166666666666662</v>
      </c>
      <c r="N100" s="9">
        <v>0</v>
      </c>
      <c r="O100" s="9">
        <v>200</v>
      </c>
      <c r="P100" s="9">
        <v>160</v>
      </c>
      <c r="Q100" s="9">
        <v>40</v>
      </c>
      <c r="R100" s="9"/>
      <c r="S100" s="9"/>
      <c r="T100" s="9">
        <v>10</v>
      </c>
      <c r="U100" s="9"/>
      <c r="V100" s="49">
        <f t="shared" si="11"/>
        <v>0.53166666666666662</v>
      </c>
      <c r="W100" s="14">
        <v>0.5</v>
      </c>
      <c r="X100" s="14"/>
      <c r="Y100" s="56">
        <v>123</v>
      </c>
      <c r="Z100" s="9">
        <v>108</v>
      </c>
      <c r="AA100" s="9">
        <v>109</v>
      </c>
      <c r="AB100" s="9">
        <v>99</v>
      </c>
      <c r="AC100" s="9">
        <v>100</v>
      </c>
      <c r="AD100" s="9">
        <v>99</v>
      </c>
      <c r="AE100" s="9" t="s">
        <v>349</v>
      </c>
      <c r="AF100" s="9"/>
      <c r="AG100" s="9">
        <v>26.120806000000002</v>
      </c>
      <c r="AH100" s="9">
        <v>-80.164556000000005</v>
      </c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</row>
    <row r="101" spans="1:58" s="22" customFormat="1" outlineLevel="1" collapsed="1" x14ac:dyDescent="0.25">
      <c r="A101" s="55"/>
      <c r="B101" s="9" t="s">
        <v>256</v>
      </c>
      <c r="C101" s="9"/>
      <c r="D101" s="9"/>
      <c r="E101" s="39" t="s">
        <v>2281</v>
      </c>
      <c r="F101" s="14"/>
      <c r="G101" s="9"/>
      <c r="H101" s="9"/>
      <c r="I101" s="9">
        <f>SUBTOTAL(9,I102:I105)</f>
        <v>4</v>
      </c>
      <c r="J101" s="9">
        <f>SUBTOTAL(9,J102:J105)</f>
        <v>426</v>
      </c>
      <c r="K101" s="9">
        <f>SUBTOTAL(9,K102:K105)</f>
        <v>0</v>
      </c>
      <c r="L101" s="9">
        <f>SUBTOTAL(9,L102:L105)</f>
        <v>0</v>
      </c>
      <c r="M101" s="42">
        <v>0</v>
      </c>
      <c r="N101" s="9"/>
      <c r="O101" s="9"/>
      <c r="P101" s="9"/>
      <c r="Q101" s="9"/>
      <c r="R101" s="9"/>
      <c r="S101" s="9"/>
      <c r="T101" s="9"/>
      <c r="U101" s="9"/>
      <c r="V101" s="49"/>
      <c r="W101" s="14"/>
      <c r="X101" s="14"/>
      <c r="Y101" s="56"/>
      <c r="Z101" s="9"/>
      <c r="AA101" s="9"/>
      <c r="AB101" s="9"/>
      <c r="AC101" s="9"/>
      <c r="AD101" s="9"/>
      <c r="AE101" s="9"/>
      <c r="AF101" s="9"/>
      <c r="AG101" s="9"/>
      <c r="AH101" s="9">
        <f>SUBTOTAL(9,AH102:AH105)</f>
        <v>-320.68983621999996</v>
      </c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</row>
    <row r="102" spans="1:58" s="22" customFormat="1" hidden="1" outlineLevel="2" x14ac:dyDescent="0.25">
      <c r="A102" s="55">
        <v>2853</v>
      </c>
      <c r="B102" s="9" t="s">
        <v>256</v>
      </c>
      <c r="C102" s="9" t="s">
        <v>257</v>
      </c>
      <c r="D102" s="9" t="str">
        <f>B102&amp;" - "&amp;E102</f>
        <v>Broward - Elderly - Pipeline</v>
      </c>
      <c r="E102" s="9" t="s">
        <v>2281</v>
      </c>
      <c r="F102" s="14" t="s">
        <v>238</v>
      </c>
      <c r="G102" s="9" t="s">
        <v>9</v>
      </c>
      <c r="H102" s="9" t="s">
        <v>42</v>
      </c>
      <c r="I102" s="9">
        <v>1</v>
      </c>
      <c r="J102" s="9">
        <v>100</v>
      </c>
      <c r="K102" s="9">
        <f>COUNTA(Y102:AD102)*J102</f>
        <v>0</v>
      </c>
      <c r="L102" s="9">
        <f>SUM(Y102:AD102)</f>
        <v>0</v>
      </c>
      <c r="M102" s="42">
        <v>0</v>
      </c>
      <c r="N102" s="9">
        <v>0</v>
      </c>
      <c r="O102" s="9">
        <v>100</v>
      </c>
      <c r="P102" s="9">
        <v>80</v>
      </c>
      <c r="Q102" s="9">
        <v>20</v>
      </c>
      <c r="R102" s="9"/>
      <c r="S102" s="9"/>
      <c r="T102" s="9">
        <v>5</v>
      </c>
      <c r="U102" s="9"/>
      <c r="V102" s="49" t="e">
        <f t="shared" si="11"/>
        <v>#DIV/0!</v>
      </c>
      <c r="W102" s="14"/>
      <c r="X102" s="14"/>
      <c r="Y102" s="56"/>
      <c r="Z102" s="9"/>
      <c r="AA102" s="9"/>
      <c r="AB102" s="9"/>
      <c r="AC102" s="9"/>
      <c r="AD102" s="9"/>
      <c r="AE102" s="9"/>
      <c r="AF102" s="9"/>
      <c r="AG102" s="9">
        <v>26.267824999999998</v>
      </c>
      <c r="AH102" s="9">
        <v>-80.200939000000005</v>
      </c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</row>
    <row r="103" spans="1:58" s="22" customFormat="1" hidden="1" outlineLevel="2" x14ac:dyDescent="0.25">
      <c r="A103" s="55">
        <v>2866</v>
      </c>
      <c r="B103" s="9" t="s">
        <v>256</v>
      </c>
      <c r="C103" s="9" t="s">
        <v>298</v>
      </c>
      <c r="D103" s="9" t="str">
        <f>B103&amp;" - "&amp;E103</f>
        <v>Broward - Elderly - Pipeline</v>
      </c>
      <c r="E103" s="9" t="s">
        <v>2281</v>
      </c>
      <c r="F103" s="14" t="s">
        <v>191</v>
      </c>
      <c r="G103" s="9" t="s">
        <v>9</v>
      </c>
      <c r="H103" s="9" t="s">
        <v>42</v>
      </c>
      <c r="I103" s="9">
        <v>1</v>
      </c>
      <c r="J103" s="9">
        <v>110</v>
      </c>
      <c r="K103" s="9">
        <f>COUNTA(Y103:AD103)*J103</f>
        <v>0</v>
      </c>
      <c r="L103" s="9">
        <f>SUM(Y103:AD103)</f>
        <v>0</v>
      </c>
      <c r="M103" s="42">
        <v>0</v>
      </c>
      <c r="N103" s="9">
        <v>0</v>
      </c>
      <c r="O103" s="9">
        <v>110</v>
      </c>
      <c r="P103" s="9">
        <v>88</v>
      </c>
      <c r="Q103" s="9">
        <v>22</v>
      </c>
      <c r="R103" s="9"/>
      <c r="S103" s="9"/>
      <c r="T103" s="9">
        <v>6</v>
      </c>
      <c r="U103" s="9"/>
      <c r="V103" s="49" t="e">
        <f t="shared" si="11"/>
        <v>#DIV/0!</v>
      </c>
      <c r="W103" s="14"/>
      <c r="X103" s="14"/>
      <c r="Y103" s="56"/>
      <c r="Z103" s="9"/>
      <c r="AA103" s="9"/>
      <c r="AB103" s="9"/>
      <c r="AC103" s="9"/>
      <c r="AD103" s="9"/>
      <c r="AE103" s="9"/>
      <c r="AF103" s="9"/>
      <c r="AG103" s="9">
        <v>26.004857999999999</v>
      </c>
      <c r="AH103" s="9">
        <v>-80.259392000000005</v>
      </c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</row>
    <row r="104" spans="1:58" s="22" customFormat="1" hidden="1" outlineLevel="2" x14ac:dyDescent="0.25">
      <c r="A104" s="55">
        <v>2763</v>
      </c>
      <c r="B104" s="9" t="s">
        <v>256</v>
      </c>
      <c r="C104" s="9" t="s">
        <v>323</v>
      </c>
      <c r="D104" s="9" t="str">
        <f>B104&amp;" - "&amp;E104</f>
        <v>Broward - Elderly - Pipeline</v>
      </c>
      <c r="E104" s="9" t="s">
        <v>2281</v>
      </c>
      <c r="F104" s="14" t="s">
        <v>91</v>
      </c>
      <c r="G104" s="9" t="s">
        <v>9</v>
      </c>
      <c r="H104" s="9" t="s">
        <v>42</v>
      </c>
      <c r="I104" s="9">
        <v>1</v>
      </c>
      <c r="J104" s="9">
        <v>116</v>
      </c>
      <c r="K104" s="9">
        <f>COUNTA(Y104:AD104)*J104</f>
        <v>0</v>
      </c>
      <c r="L104" s="9">
        <f>SUM(Y104:AD104)</f>
        <v>0</v>
      </c>
      <c r="M104" s="42">
        <v>0</v>
      </c>
      <c r="N104" s="9">
        <v>0</v>
      </c>
      <c r="O104" s="9">
        <v>116</v>
      </c>
      <c r="P104" s="9">
        <v>93</v>
      </c>
      <c r="Q104" s="9">
        <v>23</v>
      </c>
      <c r="R104" s="9"/>
      <c r="S104" s="9"/>
      <c r="T104" s="9">
        <v>6</v>
      </c>
      <c r="U104" s="9"/>
      <c r="V104" s="49" t="e">
        <f t="shared" si="11"/>
        <v>#DIV/0!</v>
      </c>
      <c r="W104" s="14"/>
      <c r="X104" s="14"/>
      <c r="Y104" s="56"/>
      <c r="Z104" s="9"/>
      <c r="AA104" s="9"/>
      <c r="AB104" s="9"/>
      <c r="AC104" s="9"/>
      <c r="AD104" s="9"/>
      <c r="AE104" s="9"/>
      <c r="AF104" s="9"/>
      <c r="AG104" s="9">
        <v>26.235225</v>
      </c>
      <c r="AH104" s="9">
        <v>-80.124397220000006</v>
      </c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</row>
    <row r="105" spans="1:58" s="22" customFormat="1" hidden="1" outlineLevel="2" x14ac:dyDescent="0.25">
      <c r="A105" s="55">
        <v>2887</v>
      </c>
      <c r="B105" s="9" t="s">
        <v>256</v>
      </c>
      <c r="C105" s="9" t="s">
        <v>353</v>
      </c>
      <c r="D105" s="9" t="str">
        <f>B105&amp;" - "&amp;E105</f>
        <v>Broward - Elderly - Pipeline</v>
      </c>
      <c r="E105" s="9" t="s">
        <v>2281</v>
      </c>
      <c r="F105" s="14" t="s">
        <v>354</v>
      </c>
      <c r="G105" s="9" t="s">
        <v>9</v>
      </c>
      <c r="H105" s="9" t="s">
        <v>42</v>
      </c>
      <c r="I105" s="9">
        <v>1</v>
      </c>
      <c r="J105" s="9">
        <v>100</v>
      </c>
      <c r="K105" s="9">
        <f>COUNTA(Y105:AD105)*J105</f>
        <v>0</v>
      </c>
      <c r="L105" s="9">
        <f>SUM(Y105:AD105)</f>
        <v>0</v>
      </c>
      <c r="M105" s="42">
        <v>0</v>
      </c>
      <c r="N105" s="9"/>
      <c r="O105" s="9">
        <v>100</v>
      </c>
      <c r="P105" s="9">
        <v>100</v>
      </c>
      <c r="Q105" s="9"/>
      <c r="R105" s="9"/>
      <c r="S105" s="9"/>
      <c r="T105" s="9">
        <v>5</v>
      </c>
      <c r="U105" s="9"/>
      <c r="V105" s="49" t="e">
        <f t="shared" si="11"/>
        <v>#DIV/0!</v>
      </c>
      <c r="W105" s="14"/>
      <c r="X105" s="14"/>
      <c r="Y105" s="56"/>
      <c r="Z105" s="9"/>
      <c r="AA105" s="9"/>
      <c r="AB105" s="9"/>
      <c r="AC105" s="9"/>
      <c r="AD105" s="9"/>
      <c r="AE105" s="9"/>
      <c r="AF105" s="9"/>
      <c r="AG105" s="9">
        <v>26.323453000000001</v>
      </c>
      <c r="AH105" s="9">
        <v>-80.105108000000001</v>
      </c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</row>
    <row r="106" spans="1:58" s="22" customFormat="1" outlineLevel="1" collapsed="1" x14ac:dyDescent="0.25">
      <c r="A106" s="55"/>
      <c r="B106" s="9" t="s">
        <v>256</v>
      </c>
      <c r="C106" s="9"/>
      <c r="D106" s="9"/>
      <c r="E106" s="39" t="s">
        <v>2286</v>
      </c>
      <c r="F106" s="14"/>
      <c r="G106" s="9"/>
      <c r="H106" s="9"/>
      <c r="I106" s="9">
        <f>SUBTOTAL(9,I107:I108)</f>
        <v>2</v>
      </c>
      <c r="J106" s="9">
        <f>SUBTOTAL(9,J107:J108)</f>
        <v>320</v>
      </c>
      <c r="K106" s="9">
        <f>SUBTOTAL(9,K107:K108)</f>
        <v>1920</v>
      </c>
      <c r="L106" s="9">
        <f>SUBTOTAL(9,L107:L108)</f>
        <v>1894</v>
      </c>
      <c r="M106" s="48">
        <v>0.98645833333333333</v>
      </c>
      <c r="N106" s="9"/>
      <c r="O106" s="9"/>
      <c r="P106" s="9"/>
      <c r="Q106" s="9"/>
      <c r="R106" s="9"/>
      <c r="S106" s="9"/>
      <c r="T106" s="9"/>
      <c r="U106" s="9"/>
      <c r="V106" s="49">
        <f t="shared" si="11"/>
        <v>0.98645833333333333</v>
      </c>
      <c r="W106" s="14"/>
      <c r="X106" s="14"/>
      <c r="Y106" s="56"/>
      <c r="Z106" s="9"/>
      <c r="AA106" s="9"/>
      <c r="AB106" s="9"/>
      <c r="AC106" s="9"/>
      <c r="AD106" s="9"/>
      <c r="AE106" s="9"/>
      <c r="AF106" s="9"/>
      <c r="AG106" s="9"/>
      <c r="AH106" s="9">
        <f>SUBTOTAL(9,AH107:AH108)</f>
        <v>-160.35489999999999</v>
      </c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</row>
    <row r="107" spans="1:58" s="22" customFormat="1" hidden="1" outlineLevel="2" x14ac:dyDescent="0.25">
      <c r="A107" s="55">
        <v>1113</v>
      </c>
      <c r="B107" s="9" t="s">
        <v>256</v>
      </c>
      <c r="C107" s="9" t="s">
        <v>282</v>
      </c>
      <c r="D107" s="9" t="str">
        <f>B107&amp;" - "&amp;E107</f>
        <v>Broward - Elderly|MR - Active</v>
      </c>
      <c r="E107" s="9" t="s">
        <v>2286</v>
      </c>
      <c r="F107" s="14" t="s">
        <v>283</v>
      </c>
      <c r="G107" s="9" t="s">
        <v>194</v>
      </c>
      <c r="H107" s="9" t="s">
        <v>37</v>
      </c>
      <c r="I107" s="9">
        <v>1</v>
      </c>
      <c r="J107" s="9">
        <v>160</v>
      </c>
      <c r="K107" s="9">
        <f>COUNTA(Y107:AD107)*J107</f>
        <v>960</v>
      </c>
      <c r="L107" s="9">
        <f>SUM(Y107:AD107)</f>
        <v>947</v>
      </c>
      <c r="M107" s="48">
        <v>0.98645833333333333</v>
      </c>
      <c r="N107" s="9">
        <v>1</v>
      </c>
      <c r="O107" s="9">
        <v>159</v>
      </c>
      <c r="P107" s="9">
        <v>128</v>
      </c>
      <c r="Q107" s="9">
        <v>32</v>
      </c>
      <c r="R107" s="9"/>
      <c r="S107" s="9"/>
      <c r="T107" s="9"/>
      <c r="U107" s="9"/>
      <c r="V107" s="49">
        <f>(Y107+Z107+AA107+AB107+AC107+AD107)/(J107*COUNTA(Y107,Z107,AA107,AB107,AC107,AD107))</f>
        <v>0.98645833333333333</v>
      </c>
      <c r="W107" s="14">
        <v>0.98750000000000004</v>
      </c>
      <c r="X107" s="14">
        <v>0.98650000000000004</v>
      </c>
      <c r="Y107" s="56">
        <v>158</v>
      </c>
      <c r="Z107" s="9">
        <v>159</v>
      </c>
      <c r="AA107" s="9">
        <v>158</v>
      </c>
      <c r="AB107" s="9">
        <v>158</v>
      </c>
      <c r="AC107" s="9">
        <v>157</v>
      </c>
      <c r="AD107" s="9">
        <v>157</v>
      </c>
      <c r="AE107" s="9" t="s">
        <v>284</v>
      </c>
      <c r="AF107" s="9"/>
      <c r="AG107" s="9">
        <v>26.245999999999999</v>
      </c>
      <c r="AH107" s="9">
        <v>-80.194400000000002</v>
      </c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</row>
    <row r="108" spans="1:58" s="22" customFormat="1" hidden="1" outlineLevel="2" x14ac:dyDescent="0.25">
      <c r="A108" s="55">
        <v>1129</v>
      </c>
      <c r="B108" s="9" t="s">
        <v>256</v>
      </c>
      <c r="C108" s="9" t="s">
        <v>336</v>
      </c>
      <c r="D108" s="9" t="str">
        <f>B108&amp;" - "&amp;E108</f>
        <v>Broward - Elderly|MR - Active</v>
      </c>
      <c r="E108" s="9" t="s">
        <v>2286</v>
      </c>
      <c r="F108" s="14" t="s">
        <v>283</v>
      </c>
      <c r="G108" s="9" t="s">
        <v>194</v>
      </c>
      <c r="H108" s="9" t="s">
        <v>37</v>
      </c>
      <c r="I108" s="9">
        <v>1</v>
      </c>
      <c r="J108" s="9">
        <v>160</v>
      </c>
      <c r="K108" s="9">
        <f>COUNTA(Y108:AD108)*J108</f>
        <v>960</v>
      </c>
      <c r="L108" s="9">
        <f>SUM(Y108:AD108)</f>
        <v>947</v>
      </c>
      <c r="M108" s="48">
        <v>0.98645833333333333</v>
      </c>
      <c r="N108" s="9">
        <v>1</v>
      </c>
      <c r="O108" s="9">
        <v>159</v>
      </c>
      <c r="P108" s="9">
        <v>128</v>
      </c>
      <c r="Q108" s="9">
        <v>31</v>
      </c>
      <c r="R108" s="9"/>
      <c r="S108" s="9"/>
      <c r="T108" s="9"/>
      <c r="U108" s="9"/>
      <c r="V108" s="49">
        <f>(Y108+Z108+AA108+AB108+AC108+AD108)/(J108*COUNTA(Y108,Z108,AA108,AB108,AC108,AD108))</f>
        <v>0.98645833333333333</v>
      </c>
      <c r="W108" s="14">
        <v>0.97919999999999996</v>
      </c>
      <c r="X108" s="14">
        <v>0.95420000000000005</v>
      </c>
      <c r="Y108" s="56">
        <v>156</v>
      </c>
      <c r="Z108" s="9">
        <v>158</v>
      </c>
      <c r="AA108" s="9">
        <v>160</v>
      </c>
      <c r="AB108" s="9">
        <v>156</v>
      </c>
      <c r="AC108" s="9">
        <v>159</v>
      </c>
      <c r="AD108" s="9">
        <v>158</v>
      </c>
      <c r="AE108" s="9" t="s">
        <v>284</v>
      </c>
      <c r="AF108" s="9"/>
      <c r="AG108" s="9">
        <v>26.035799999999998</v>
      </c>
      <c r="AH108" s="9">
        <v>-80.160499999999999</v>
      </c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</row>
    <row r="109" spans="1:58" s="22" customFormat="1" outlineLevel="1" collapsed="1" x14ac:dyDescent="0.25">
      <c r="A109" s="55"/>
      <c r="B109" s="9" t="s">
        <v>256</v>
      </c>
      <c r="C109" s="9"/>
      <c r="D109" s="9"/>
      <c r="E109" s="39" t="s">
        <v>2282</v>
      </c>
      <c r="F109" s="14"/>
      <c r="G109" s="9"/>
      <c r="H109" s="9"/>
      <c r="I109" s="9">
        <f>SUBTOTAL(9,I110:I164)</f>
        <v>55</v>
      </c>
      <c r="J109" s="9">
        <f>SUBTOTAL(9,J110:J164)</f>
        <v>10155</v>
      </c>
      <c r="K109" s="9">
        <f>SUBTOTAL(9,K110:K164)</f>
        <v>60171</v>
      </c>
      <c r="L109" s="9">
        <f>SUBTOTAL(9,L110:L164)</f>
        <v>59286</v>
      </c>
      <c r="M109" s="48">
        <v>0.98529191803360427</v>
      </c>
      <c r="N109" s="9"/>
      <c r="O109" s="9"/>
      <c r="P109" s="9"/>
      <c r="Q109" s="9"/>
      <c r="R109" s="9"/>
      <c r="S109" s="9"/>
      <c r="T109" s="9"/>
      <c r="U109" s="9"/>
      <c r="V109" s="49">
        <f>L109/K109</f>
        <v>0.98529191803360427</v>
      </c>
      <c r="W109" s="14"/>
      <c r="X109" s="14"/>
      <c r="Y109" s="56"/>
      <c r="Z109" s="9"/>
      <c r="AA109" s="9"/>
      <c r="AB109" s="9"/>
      <c r="AC109" s="9"/>
      <c r="AD109" s="9"/>
      <c r="AE109" s="9"/>
      <c r="AF109" s="9"/>
      <c r="AG109" s="9"/>
      <c r="AH109" s="9">
        <f>SUBTOTAL(9,AH110:AH164)</f>
        <v>-4409.9731422222221</v>
      </c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</row>
    <row r="110" spans="1:58" s="22" customFormat="1" hidden="1" outlineLevel="2" x14ac:dyDescent="0.25">
      <c r="A110" s="55">
        <v>1108</v>
      </c>
      <c r="B110" s="9" t="s">
        <v>256</v>
      </c>
      <c r="C110" s="9" t="s">
        <v>258</v>
      </c>
      <c r="D110" s="9" t="str">
        <f t="shared" ref="D110:D141" si="19">B110&amp;" - "&amp;E110</f>
        <v>Broward - Family - Active</v>
      </c>
      <c r="E110" s="9" t="s">
        <v>2282</v>
      </c>
      <c r="F110" s="14" t="s">
        <v>259</v>
      </c>
      <c r="G110" s="9" t="s">
        <v>10</v>
      </c>
      <c r="H110" s="9" t="s">
        <v>37</v>
      </c>
      <c r="I110" s="9">
        <v>1</v>
      </c>
      <c r="J110" s="9">
        <v>145</v>
      </c>
      <c r="K110" s="9">
        <f t="shared" ref="K110:K141" si="20">COUNTA(Y110:AD110)*J110</f>
        <v>725</v>
      </c>
      <c r="L110" s="9">
        <f t="shared" ref="L110:L141" si="21">SUM(Y110:AD110)</f>
        <v>716</v>
      </c>
      <c r="M110" s="48">
        <v>0.98758620689655174</v>
      </c>
      <c r="N110" s="9">
        <v>0</v>
      </c>
      <c r="O110" s="9">
        <v>145</v>
      </c>
      <c r="P110" s="9"/>
      <c r="Q110" s="9">
        <v>145</v>
      </c>
      <c r="R110" s="9"/>
      <c r="S110" s="9"/>
      <c r="T110" s="9"/>
      <c r="U110" s="9"/>
      <c r="V110" s="49">
        <f t="shared" ref="V110:V141" si="22">(Y110+Z110+AA110+AB110+AC110+AD110)/(J110*COUNTA(Y110,Z110,AA110,AB110,AC110,AD110))</f>
        <v>0.98758620689655174</v>
      </c>
      <c r="W110" s="14">
        <v>0.99429999999999996</v>
      </c>
      <c r="X110" s="14">
        <v>0.97240000000000004</v>
      </c>
      <c r="Y110" s="56"/>
      <c r="Z110" s="9">
        <v>145</v>
      </c>
      <c r="AA110" s="9">
        <v>145</v>
      </c>
      <c r="AB110" s="9">
        <v>143</v>
      </c>
      <c r="AC110" s="9">
        <v>143</v>
      </c>
      <c r="AD110" s="9">
        <v>140</v>
      </c>
      <c r="AE110" s="9" t="s">
        <v>123</v>
      </c>
      <c r="AF110" s="9"/>
      <c r="AG110" s="9">
        <v>26.244</v>
      </c>
      <c r="AH110" s="9">
        <v>-80.130600000000001</v>
      </c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</row>
    <row r="111" spans="1:58" s="22" customFormat="1" hidden="1" outlineLevel="2" x14ac:dyDescent="0.25">
      <c r="A111" s="55">
        <v>646</v>
      </c>
      <c r="B111" s="9" t="s">
        <v>256</v>
      </c>
      <c r="C111" s="9" t="s">
        <v>260</v>
      </c>
      <c r="D111" s="9" t="str">
        <f t="shared" si="19"/>
        <v>Broward - Family - Active</v>
      </c>
      <c r="E111" s="9" t="s">
        <v>2282</v>
      </c>
      <c r="F111" s="14" t="s">
        <v>261</v>
      </c>
      <c r="G111" s="9" t="s">
        <v>10</v>
      </c>
      <c r="H111" s="9" t="s">
        <v>37</v>
      </c>
      <c r="I111" s="9">
        <v>1</v>
      </c>
      <c r="J111" s="9">
        <v>300</v>
      </c>
      <c r="K111" s="9">
        <f t="shared" si="20"/>
        <v>1800</v>
      </c>
      <c r="L111" s="9">
        <f t="shared" si="21"/>
        <v>1798</v>
      </c>
      <c r="M111" s="48">
        <v>0.99888888888888894</v>
      </c>
      <c r="N111" s="9">
        <v>0</v>
      </c>
      <c r="O111" s="9">
        <v>300</v>
      </c>
      <c r="P111" s="9"/>
      <c r="Q111" s="9">
        <v>300</v>
      </c>
      <c r="R111" s="9"/>
      <c r="S111" s="9"/>
      <c r="T111" s="9"/>
      <c r="U111" s="9"/>
      <c r="V111" s="49">
        <f t="shared" si="22"/>
        <v>0.99888888888888894</v>
      </c>
      <c r="W111" s="14">
        <v>1</v>
      </c>
      <c r="X111" s="14">
        <v>0.99939999999999996</v>
      </c>
      <c r="Y111" s="56">
        <v>300</v>
      </c>
      <c r="Z111" s="9">
        <v>300</v>
      </c>
      <c r="AA111" s="9">
        <v>299</v>
      </c>
      <c r="AB111" s="9">
        <v>299</v>
      </c>
      <c r="AC111" s="9">
        <v>300</v>
      </c>
      <c r="AD111" s="9">
        <v>300</v>
      </c>
      <c r="AE111" s="9" t="s">
        <v>219</v>
      </c>
      <c r="AF111" s="9"/>
      <c r="AG111" s="9">
        <v>26.288875000000001</v>
      </c>
      <c r="AH111" s="9">
        <v>-80.172622000000004</v>
      </c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</row>
    <row r="112" spans="1:58" s="22" customFormat="1" hidden="1" outlineLevel="2" x14ac:dyDescent="0.25">
      <c r="A112" s="55">
        <v>106</v>
      </c>
      <c r="B112" s="9" t="s">
        <v>256</v>
      </c>
      <c r="C112" s="9" t="s">
        <v>264</v>
      </c>
      <c r="D112" s="9" t="str">
        <f t="shared" si="19"/>
        <v>Broward - Family - Active</v>
      </c>
      <c r="E112" s="9" t="s">
        <v>2282</v>
      </c>
      <c r="F112" s="14" t="s">
        <v>265</v>
      </c>
      <c r="G112" s="9" t="s">
        <v>10</v>
      </c>
      <c r="H112" s="9" t="s">
        <v>37</v>
      </c>
      <c r="I112" s="9">
        <v>1</v>
      </c>
      <c r="J112" s="9">
        <v>312</v>
      </c>
      <c r="K112" s="9">
        <f t="shared" si="20"/>
        <v>1872</v>
      </c>
      <c r="L112" s="9">
        <f t="shared" si="21"/>
        <v>1862</v>
      </c>
      <c r="M112" s="48">
        <v>0.99465811965811968</v>
      </c>
      <c r="N112" s="9">
        <v>0</v>
      </c>
      <c r="O112" s="9">
        <v>312</v>
      </c>
      <c r="P112" s="9"/>
      <c r="Q112" s="9">
        <v>312</v>
      </c>
      <c r="R112" s="9"/>
      <c r="S112" s="9"/>
      <c r="T112" s="9"/>
      <c r="U112" s="9"/>
      <c r="V112" s="49">
        <f t="shared" si="22"/>
        <v>0.99465811965811968</v>
      </c>
      <c r="W112" s="14">
        <v>0.99729999999999996</v>
      </c>
      <c r="X112" s="14">
        <v>0.99470000000000003</v>
      </c>
      <c r="Y112" s="56">
        <v>311</v>
      </c>
      <c r="Z112" s="9">
        <v>309</v>
      </c>
      <c r="AA112" s="9">
        <v>310</v>
      </c>
      <c r="AB112" s="9">
        <v>309</v>
      </c>
      <c r="AC112" s="9">
        <v>312</v>
      </c>
      <c r="AD112" s="9">
        <v>311</v>
      </c>
      <c r="AE112" s="9" t="s">
        <v>219</v>
      </c>
      <c r="AF112" s="9"/>
      <c r="AG112" s="9">
        <v>26.180399999999999</v>
      </c>
      <c r="AH112" s="9">
        <v>-80.181700000000006</v>
      </c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</row>
    <row r="113" spans="1:58" s="22" customFormat="1" hidden="1" outlineLevel="2" x14ac:dyDescent="0.25">
      <c r="A113" s="55">
        <v>112</v>
      </c>
      <c r="B113" s="9" t="s">
        <v>256</v>
      </c>
      <c r="C113" s="9" t="s">
        <v>267</v>
      </c>
      <c r="D113" s="9" t="str">
        <f t="shared" si="19"/>
        <v>Broward - Family - Active</v>
      </c>
      <c r="E113" s="9" t="s">
        <v>2282</v>
      </c>
      <c r="F113" s="14" t="s">
        <v>66</v>
      </c>
      <c r="G113" s="9" t="s">
        <v>10</v>
      </c>
      <c r="H113" s="9" t="s">
        <v>37</v>
      </c>
      <c r="I113" s="9">
        <v>1</v>
      </c>
      <c r="J113" s="9">
        <v>96</v>
      </c>
      <c r="K113" s="9">
        <f t="shared" si="20"/>
        <v>576</v>
      </c>
      <c r="L113" s="9">
        <f t="shared" si="21"/>
        <v>576</v>
      </c>
      <c r="M113" s="48">
        <v>1</v>
      </c>
      <c r="N113" s="9">
        <v>0</v>
      </c>
      <c r="O113" s="9">
        <v>96</v>
      </c>
      <c r="P113" s="9"/>
      <c r="Q113" s="9">
        <v>96</v>
      </c>
      <c r="R113" s="9"/>
      <c r="S113" s="9"/>
      <c r="T113" s="9">
        <v>10</v>
      </c>
      <c r="U113" s="9"/>
      <c r="V113" s="49">
        <f t="shared" si="22"/>
        <v>1</v>
      </c>
      <c r="W113" s="14">
        <v>1</v>
      </c>
      <c r="X113" s="14">
        <v>0.99829999999999997</v>
      </c>
      <c r="Y113" s="56">
        <v>96</v>
      </c>
      <c r="Z113" s="9">
        <v>96</v>
      </c>
      <c r="AA113" s="9">
        <v>96</v>
      </c>
      <c r="AB113" s="9">
        <v>96</v>
      </c>
      <c r="AC113" s="9">
        <v>96</v>
      </c>
      <c r="AD113" s="9">
        <v>96</v>
      </c>
      <c r="AE113" s="9" t="s">
        <v>39</v>
      </c>
      <c r="AF113" s="9">
        <v>96</v>
      </c>
      <c r="AG113" s="9">
        <v>26.150638888888899</v>
      </c>
      <c r="AH113" s="9">
        <v>-80.183194444444396</v>
      </c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</row>
    <row r="114" spans="1:58" s="22" customFormat="1" hidden="1" outlineLevel="2" x14ac:dyDescent="0.25">
      <c r="A114" s="55">
        <v>2366</v>
      </c>
      <c r="B114" s="9" t="s">
        <v>256</v>
      </c>
      <c r="C114" s="9" t="s">
        <v>271</v>
      </c>
      <c r="D114" s="9" t="str">
        <f t="shared" si="19"/>
        <v>Broward - Family - Active</v>
      </c>
      <c r="E114" s="9" t="s">
        <v>2282</v>
      </c>
      <c r="F114" s="14" t="s">
        <v>167</v>
      </c>
      <c r="G114" s="9" t="s">
        <v>10</v>
      </c>
      <c r="H114" s="9" t="s">
        <v>37</v>
      </c>
      <c r="I114" s="9">
        <v>1</v>
      </c>
      <c r="J114" s="9">
        <v>264</v>
      </c>
      <c r="K114" s="9">
        <f t="shared" si="20"/>
        <v>1584</v>
      </c>
      <c r="L114" s="9">
        <f t="shared" si="21"/>
        <v>1578</v>
      </c>
      <c r="M114" s="48">
        <v>0.99621212121212122</v>
      </c>
      <c r="N114" s="9">
        <v>0</v>
      </c>
      <c r="O114" s="9">
        <v>264</v>
      </c>
      <c r="P114" s="9"/>
      <c r="Q114" s="9">
        <v>264</v>
      </c>
      <c r="R114" s="9"/>
      <c r="S114" s="9"/>
      <c r="T114" s="9"/>
      <c r="U114" s="9"/>
      <c r="V114" s="49">
        <f t="shared" si="22"/>
        <v>0.99621212121212122</v>
      </c>
      <c r="W114" s="14">
        <v>0.99560000000000004</v>
      </c>
      <c r="X114" s="14">
        <v>0.99490000000000001</v>
      </c>
      <c r="Y114" s="56">
        <v>263</v>
      </c>
      <c r="Z114" s="9">
        <v>263</v>
      </c>
      <c r="AA114" s="9">
        <v>263</v>
      </c>
      <c r="AB114" s="9">
        <v>263</v>
      </c>
      <c r="AC114" s="9">
        <v>263</v>
      </c>
      <c r="AD114" s="9">
        <v>263</v>
      </c>
      <c r="AE114" s="9" t="s">
        <v>219</v>
      </c>
      <c r="AF114" s="9"/>
      <c r="AG114" s="9">
        <v>26.215</v>
      </c>
      <c r="AH114" s="9">
        <v>-80.132099999999994</v>
      </c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</row>
    <row r="115" spans="1:58" s="22" customFormat="1" hidden="1" outlineLevel="2" x14ac:dyDescent="0.25">
      <c r="A115" s="55">
        <v>2669</v>
      </c>
      <c r="B115" s="9" t="s">
        <v>256</v>
      </c>
      <c r="C115" s="9" t="s">
        <v>272</v>
      </c>
      <c r="D115" s="9" t="str">
        <f t="shared" si="19"/>
        <v>Broward - Family - Active</v>
      </c>
      <c r="E115" s="9" t="s">
        <v>2282</v>
      </c>
      <c r="F115" s="14" t="s">
        <v>273</v>
      </c>
      <c r="G115" s="9" t="s">
        <v>10</v>
      </c>
      <c r="H115" s="9" t="s">
        <v>37</v>
      </c>
      <c r="I115" s="9">
        <v>1</v>
      </c>
      <c r="J115" s="9">
        <v>88</v>
      </c>
      <c r="K115" s="9">
        <f t="shared" si="20"/>
        <v>528</v>
      </c>
      <c r="L115" s="9">
        <f t="shared" si="21"/>
        <v>527</v>
      </c>
      <c r="M115" s="48">
        <v>0.99810606060606055</v>
      </c>
      <c r="N115" s="9">
        <v>0</v>
      </c>
      <c r="O115" s="9">
        <v>88</v>
      </c>
      <c r="P115" s="9"/>
      <c r="Q115" s="9">
        <v>88</v>
      </c>
      <c r="R115" s="9"/>
      <c r="S115" s="9"/>
      <c r="T115" s="9"/>
      <c r="U115" s="9"/>
      <c r="V115" s="49">
        <f t="shared" si="22"/>
        <v>0.99810606060606055</v>
      </c>
      <c r="W115" s="14">
        <v>0.2727</v>
      </c>
      <c r="X115" s="14"/>
      <c r="Y115" s="56">
        <v>87</v>
      </c>
      <c r="Z115" s="9">
        <v>88</v>
      </c>
      <c r="AA115" s="9">
        <v>88</v>
      </c>
      <c r="AB115" s="9">
        <v>88</v>
      </c>
      <c r="AC115" s="9">
        <v>88</v>
      </c>
      <c r="AD115" s="9">
        <v>88</v>
      </c>
      <c r="AE115" s="9" t="s">
        <v>219</v>
      </c>
      <c r="AF115" s="9"/>
      <c r="AG115" s="9">
        <v>26.215</v>
      </c>
      <c r="AH115" s="9">
        <v>-80.132099999999994</v>
      </c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</row>
    <row r="116" spans="1:58" s="22" customFormat="1" hidden="1" outlineLevel="2" x14ac:dyDescent="0.25">
      <c r="A116" s="55">
        <v>2671</v>
      </c>
      <c r="B116" s="9" t="s">
        <v>256</v>
      </c>
      <c r="C116" s="9" t="s">
        <v>275</v>
      </c>
      <c r="D116" s="9" t="str">
        <f t="shared" si="19"/>
        <v>Broward - Family - Active</v>
      </c>
      <c r="E116" s="9" t="s">
        <v>2282</v>
      </c>
      <c r="F116" s="14" t="s">
        <v>276</v>
      </c>
      <c r="G116" s="9" t="s">
        <v>10</v>
      </c>
      <c r="H116" s="9" t="s">
        <v>37</v>
      </c>
      <c r="I116" s="9">
        <v>1</v>
      </c>
      <c r="J116" s="9">
        <v>110</v>
      </c>
      <c r="K116" s="9">
        <f t="shared" si="20"/>
        <v>660</v>
      </c>
      <c r="L116" s="9">
        <f t="shared" si="21"/>
        <v>656</v>
      </c>
      <c r="M116" s="48">
        <v>0.9939393939393939</v>
      </c>
      <c r="N116" s="9">
        <v>0</v>
      </c>
      <c r="O116" s="9">
        <v>110</v>
      </c>
      <c r="P116" s="9"/>
      <c r="Q116" s="9">
        <v>110</v>
      </c>
      <c r="R116" s="9"/>
      <c r="S116" s="9"/>
      <c r="T116" s="9">
        <v>11</v>
      </c>
      <c r="U116" s="9"/>
      <c r="V116" s="49">
        <f t="shared" si="22"/>
        <v>0.9939393939393939</v>
      </c>
      <c r="W116" s="14">
        <v>0.98029999999999995</v>
      </c>
      <c r="X116" s="14">
        <v>0.83479999999999999</v>
      </c>
      <c r="Y116" s="56">
        <v>110</v>
      </c>
      <c r="Z116" s="9">
        <v>109</v>
      </c>
      <c r="AA116" s="9">
        <v>108</v>
      </c>
      <c r="AB116" s="9">
        <v>109</v>
      </c>
      <c r="AC116" s="9">
        <v>110</v>
      </c>
      <c r="AD116" s="9">
        <v>110</v>
      </c>
      <c r="AE116" s="9" t="s">
        <v>39</v>
      </c>
      <c r="AF116" s="9">
        <v>93</v>
      </c>
      <c r="AG116" s="9">
        <v>26.156333</v>
      </c>
      <c r="AH116" s="9">
        <v>-80.215138999999994</v>
      </c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</row>
    <row r="117" spans="1:58" s="22" customFormat="1" hidden="1" outlineLevel="2" x14ac:dyDescent="0.25">
      <c r="A117" s="55">
        <v>157</v>
      </c>
      <c r="B117" s="9" t="s">
        <v>256</v>
      </c>
      <c r="C117" s="9" t="s">
        <v>277</v>
      </c>
      <c r="D117" s="9" t="str">
        <f t="shared" si="19"/>
        <v>Broward - Family - Active</v>
      </c>
      <c r="E117" s="9" t="s">
        <v>2282</v>
      </c>
      <c r="F117" s="14" t="s">
        <v>278</v>
      </c>
      <c r="G117" s="9" t="s">
        <v>10</v>
      </c>
      <c r="H117" s="9" t="s">
        <v>37</v>
      </c>
      <c r="I117" s="9">
        <v>1</v>
      </c>
      <c r="J117" s="9">
        <v>238</v>
      </c>
      <c r="K117" s="9">
        <f t="shared" si="20"/>
        <v>1190</v>
      </c>
      <c r="L117" s="9">
        <f t="shared" si="21"/>
        <v>1180</v>
      </c>
      <c r="M117" s="48">
        <v>0.99159663865546221</v>
      </c>
      <c r="N117" s="9">
        <v>0</v>
      </c>
      <c r="O117" s="9">
        <v>238</v>
      </c>
      <c r="P117" s="9"/>
      <c r="Q117" s="9">
        <v>238</v>
      </c>
      <c r="R117" s="9"/>
      <c r="S117" s="9"/>
      <c r="T117" s="9"/>
      <c r="U117" s="9"/>
      <c r="V117" s="49">
        <f t="shared" si="22"/>
        <v>0.99159663865546221</v>
      </c>
      <c r="W117" s="14">
        <v>1</v>
      </c>
      <c r="X117" s="14">
        <v>0.97970000000000002</v>
      </c>
      <c r="Y117" s="56"/>
      <c r="Z117" s="9">
        <v>237</v>
      </c>
      <c r="AA117" s="9">
        <v>237</v>
      </c>
      <c r="AB117" s="9">
        <v>236</v>
      </c>
      <c r="AC117" s="9">
        <v>233</v>
      </c>
      <c r="AD117" s="9">
        <v>237</v>
      </c>
      <c r="AE117" s="9" t="s">
        <v>280</v>
      </c>
      <c r="AF117" s="9"/>
      <c r="AG117" s="9">
        <v>25.9937</v>
      </c>
      <c r="AH117" s="9">
        <v>-80.150700000000001</v>
      </c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</row>
    <row r="118" spans="1:58" s="22" customFormat="1" hidden="1" outlineLevel="2" x14ac:dyDescent="0.25">
      <c r="A118" s="55">
        <v>212</v>
      </c>
      <c r="B118" s="9" t="s">
        <v>256</v>
      </c>
      <c r="C118" s="9" t="s">
        <v>285</v>
      </c>
      <c r="D118" s="9" t="str">
        <f t="shared" si="19"/>
        <v>Broward - Family - Active</v>
      </c>
      <c r="E118" s="9" t="s">
        <v>2282</v>
      </c>
      <c r="F118" s="14" t="s">
        <v>98</v>
      </c>
      <c r="G118" s="9" t="s">
        <v>10</v>
      </c>
      <c r="H118" s="9" t="s">
        <v>37</v>
      </c>
      <c r="I118" s="9">
        <v>1</v>
      </c>
      <c r="J118" s="9">
        <v>240</v>
      </c>
      <c r="K118" s="9">
        <f t="shared" si="20"/>
        <v>1440</v>
      </c>
      <c r="L118" s="9">
        <f t="shared" si="21"/>
        <v>1439</v>
      </c>
      <c r="M118" s="48">
        <v>0.99930555555555556</v>
      </c>
      <c r="N118" s="9">
        <v>0</v>
      </c>
      <c r="O118" s="9">
        <v>240</v>
      </c>
      <c r="P118" s="9"/>
      <c r="Q118" s="9">
        <v>240</v>
      </c>
      <c r="R118" s="9"/>
      <c r="S118" s="9"/>
      <c r="T118" s="9"/>
      <c r="U118" s="9"/>
      <c r="V118" s="49">
        <f t="shared" si="22"/>
        <v>0.99930555555555556</v>
      </c>
      <c r="W118" s="14">
        <v>0.99929999999999997</v>
      </c>
      <c r="X118" s="14">
        <v>0.99439999999999995</v>
      </c>
      <c r="Y118" s="56">
        <v>240</v>
      </c>
      <c r="Z118" s="9">
        <v>239</v>
      </c>
      <c r="AA118" s="9">
        <v>240</v>
      </c>
      <c r="AB118" s="9">
        <v>240</v>
      </c>
      <c r="AC118" s="9">
        <v>240</v>
      </c>
      <c r="AD118" s="9">
        <v>240</v>
      </c>
      <c r="AE118" s="9" t="s">
        <v>219</v>
      </c>
      <c r="AF118" s="9"/>
      <c r="AG118" s="9">
        <v>26.202200000000001</v>
      </c>
      <c r="AH118" s="9">
        <v>-80.236199999999997</v>
      </c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</row>
    <row r="119" spans="1:58" s="22" customFormat="1" hidden="1" outlineLevel="2" x14ac:dyDescent="0.25">
      <c r="A119" s="55">
        <v>1475</v>
      </c>
      <c r="B119" s="9" t="s">
        <v>256</v>
      </c>
      <c r="C119" s="9" t="s">
        <v>286</v>
      </c>
      <c r="D119" s="9" t="str">
        <f t="shared" si="19"/>
        <v>Broward - Family - Active</v>
      </c>
      <c r="E119" s="9" t="s">
        <v>2282</v>
      </c>
      <c r="F119" s="14" t="s">
        <v>179</v>
      </c>
      <c r="G119" s="9" t="s">
        <v>10</v>
      </c>
      <c r="H119" s="9" t="s">
        <v>37</v>
      </c>
      <c r="I119" s="9">
        <v>1</v>
      </c>
      <c r="J119" s="9">
        <v>190</v>
      </c>
      <c r="K119" s="9">
        <f t="shared" si="20"/>
        <v>1140</v>
      </c>
      <c r="L119" s="9">
        <f t="shared" si="21"/>
        <v>1135</v>
      </c>
      <c r="M119" s="48">
        <v>0.99561403508771928</v>
      </c>
      <c r="N119" s="9">
        <v>0</v>
      </c>
      <c r="O119" s="9">
        <v>190</v>
      </c>
      <c r="P119" s="9"/>
      <c r="Q119" s="9">
        <v>190</v>
      </c>
      <c r="R119" s="9"/>
      <c r="S119" s="9"/>
      <c r="T119" s="9"/>
      <c r="U119" s="9"/>
      <c r="V119" s="49">
        <f t="shared" si="22"/>
        <v>0.99561403508771928</v>
      </c>
      <c r="W119" s="14">
        <v>0.99039999999999995</v>
      </c>
      <c r="X119" s="14">
        <v>0.99209999999999998</v>
      </c>
      <c r="Y119" s="56">
        <v>190</v>
      </c>
      <c r="Z119" s="9">
        <v>188</v>
      </c>
      <c r="AA119" s="9">
        <v>190</v>
      </c>
      <c r="AB119" s="9">
        <v>190</v>
      </c>
      <c r="AC119" s="9">
        <v>188</v>
      </c>
      <c r="AD119" s="9">
        <v>189</v>
      </c>
      <c r="AE119" s="9" t="s">
        <v>287</v>
      </c>
      <c r="AF119" s="9"/>
      <c r="AG119" s="9">
        <v>26.037700000000001</v>
      </c>
      <c r="AH119" s="9">
        <v>-80.155199999999994</v>
      </c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</row>
    <row r="120" spans="1:58" s="22" customFormat="1" hidden="1" outlineLevel="2" x14ac:dyDescent="0.25">
      <c r="A120" s="55">
        <v>1487</v>
      </c>
      <c r="B120" s="9" t="s">
        <v>256</v>
      </c>
      <c r="C120" s="9" t="s">
        <v>288</v>
      </c>
      <c r="D120" s="9" t="str">
        <f t="shared" si="19"/>
        <v>Broward - Family - Active</v>
      </c>
      <c r="E120" s="9" t="s">
        <v>2282</v>
      </c>
      <c r="F120" s="14" t="s">
        <v>251</v>
      </c>
      <c r="G120" s="9" t="s">
        <v>10</v>
      </c>
      <c r="H120" s="9" t="s">
        <v>37</v>
      </c>
      <c r="I120" s="9">
        <v>1</v>
      </c>
      <c r="J120" s="9">
        <v>814</v>
      </c>
      <c r="K120" s="9">
        <f t="shared" si="20"/>
        <v>4884</v>
      </c>
      <c r="L120" s="9">
        <f t="shared" si="21"/>
        <v>4469</v>
      </c>
      <c r="M120" s="48">
        <v>0.91502866502866498</v>
      </c>
      <c r="N120" s="9">
        <v>0</v>
      </c>
      <c r="O120" s="9">
        <v>814</v>
      </c>
      <c r="P120" s="9"/>
      <c r="Q120" s="9">
        <v>814</v>
      </c>
      <c r="R120" s="9"/>
      <c r="S120" s="9"/>
      <c r="T120" s="9"/>
      <c r="U120" s="9"/>
      <c r="V120" s="49">
        <f t="shared" si="22"/>
        <v>0.91502866502866498</v>
      </c>
      <c r="W120" s="14">
        <v>0.7611</v>
      </c>
      <c r="X120" s="14">
        <v>0.87370000000000003</v>
      </c>
      <c r="Y120" s="56">
        <v>743</v>
      </c>
      <c r="Z120" s="9">
        <v>745</v>
      </c>
      <c r="AA120" s="9">
        <v>747</v>
      </c>
      <c r="AB120" s="9">
        <v>747</v>
      </c>
      <c r="AC120" s="9">
        <v>744</v>
      </c>
      <c r="AD120" s="9">
        <v>743</v>
      </c>
      <c r="AE120" s="9" t="s">
        <v>289</v>
      </c>
      <c r="AF120" s="9"/>
      <c r="AG120" s="9">
        <v>26.150400000000001</v>
      </c>
      <c r="AH120" s="9">
        <v>-80.204999999999998</v>
      </c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</row>
    <row r="121" spans="1:58" s="22" customFormat="1" hidden="1" outlineLevel="2" x14ac:dyDescent="0.25">
      <c r="A121" s="55">
        <v>1599</v>
      </c>
      <c r="B121" s="9" t="s">
        <v>256</v>
      </c>
      <c r="C121" s="9" t="s">
        <v>290</v>
      </c>
      <c r="D121" s="9" t="str">
        <f t="shared" si="19"/>
        <v>Broward - Family - Active</v>
      </c>
      <c r="E121" s="9" t="s">
        <v>2282</v>
      </c>
      <c r="F121" s="14" t="s">
        <v>291</v>
      </c>
      <c r="G121" s="9" t="s">
        <v>10</v>
      </c>
      <c r="H121" s="9" t="s">
        <v>37</v>
      </c>
      <c r="I121" s="9">
        <v>1</v>
      </c>
      <c r="J121" s="9">
        <v>122</v>
      </c>
      <c r="K121" s="9">
        <f t="shared" si="20"/>
        <v>732</v>
      </c>
      <c r="L121" s="9">
        <f t="shared" si="21"/>
        <v>721</v>
      </c>
      <c r="M121" s="48">
        <v>0.98497267759562845</v>
      </c>
      <c r="N121" s="9">
        <v>0</v>
      </c>
      <c r="O121" s="9">
        <v>122</v>
      </c>
      <c r="P121" s="9"/>
      <c r="Q121" s="9">
        <v>122</v>
      </c>
      <c r="R121" s="9"/>
      <c r="S121" s="9"/>
      <c r="T121" s="9"/>
      <c r="U121" s="9"/>
      <c r="V121" s="49">
        <f t="shared" si="22"/>
        <v>0.98497267759562845</v>
      </c>
      <c r="W121" s="14">
        <v>0.9617</v>
      </c>
      <c r="X121" s="14">
        <v>0.9536</v>
      </c>
      <c r="Y121" s="56">
        <v>122</v>
      </c>
      <c r="Z121" s="9">
        <v>122</v>
      </c>
      <c r="AA121" s="9">
        <v>118</v>
      </c>
      <c r="AB121" s="9">
        <v>120</v>
      </c>
      <c r="AC121" s="9">
        <v>120</v>
      </c>
      <c r="AD121" s="9">
        <v>119</v>
      </c>
      <c r="AE121" s="9" t="s">
        <v>292</v>
      </c>
      <c r="AF121" s="9"/>
      <c r="AG121" s="9">
        <v>26.125699999999998</v>
      </c>
      <c r="AH121" s="9">
        <v>-80.154399999999995</v>
      </c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</row>
    <row r="122" spans="1:58" s="22" customFormat="1" hidden="1" outlineLevel="2" x14ac:dyDescent="0.25">
      <c r="A122" s="55">
        <v>1734</v>
      </c>
      <c r="B122" s="9" t="s">
        <v>256</v>
      </c>
      <c r="C122" s="9" t="s">
        <v>293</v>
      </c>
      <c r="D122" s="9" t="str">
        <f t="shared" si="19"/>
        <v>Broward - Family - Active</v>
      </c>
      <c r="E122" s="9" t="s">
        <v>2282</v>
      </c>
      <c r="F122" s="14" t="s">
        <v>294</v>
      </c>
      <c r="G122" s="9" t="s">
        <v>10</v>
      </c>
      <c r="H122" s="9" t="s">
        <v>37</v>
      </c>
      <c r="I122" s="9">
        <v>1</v>
      </c>
      <c r="J122" s="9">
        <v>32</v>
      </c>
      <c r="K122" s="9">
        <f t="shared" si="20"/>
        <v>192</v>
      </c>
      <c r="L122" s="9">
        <f t="shared" si="21"/>
        <v>187</v>
      </c>
      <c r="M122" s="48">
        <v>0.97395833333333337</v>
      </c>
      <c r="N122" s="9">
        <v>0</v>
      </c>
      <c r="O122" s="9">
        <v>32</v>
      </c>
      <c r="P122" s="9"/>
      <c r="Q122" s="9">
        <v>32</v>
      </c>
      <c r="R122" s="9"/>
      <c r="S122" s="9"/>
      <c r="T122" s="9"/>
      <c r="U122" s="9"/>
      <c r="V122" s="49">
        <f t="shared" si="22"/>
        <v>0.97395833333333337</v>
      </c>
      <c r="W122" s="14">
        <v>0.97399999999999998</v>
      </c>
      <c r="X122" s="14">
        <v>0.91669999999999996</v>
      </c>
      <c r="Y122" s="56">
        <v>31</v>
      </c>
      <c r="Z122" s="9">
        <v>31</v>
      </c>
      <c r="AA122" s="9">
        <v>31</v>
      </c>
      <c r="AB122" s="9">
        <v>32</v>
      </c>
      <c r="AC122" s="9">
        <v>32</v>
      </c>
      <c r="AD122" s="9">
        <v>30</v>
      </c>
      <c r="AE122" s="9" t="s">
        <v>292</v>
      </c>
      <c r="AF122" s="9"/>
      <c r="AG122" s="9">
        <v>26.125</v>
      </c>
      <c r="AH122" s="9">
        <v>-80.155699999999996</v>
      </c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</row>
    <row r="123" spans="1:58" s="22" customFormat="1" hidden="1" outlineLevel="2" x14ac:dyDescent="0.25">
      <c r="A123" s="55">
        <v>1920</v>
      </c>
      <c r="B123" s="9" t="s">
        <v>256</v>
      </c>
      <c r="C123" s="9" t="s">
        <v>295</v>
      </c>
      <c r="D123" s="9" t="str">
        <f t="shared" si="19"/>
        <v>Broward - Family - Active</v>
      </c>
      <c r="E123" s="9" t="s">
        <v>2282</v>
      </c>
      <c r="F123" s="14" t="s">
        <v>296</v>
      </c>
      <c r="G123" s="9" t="s">
        <v>10</v>
      </c>
      <c r="H123" s="9" t="s">
        <v>37</v>
      </c>
      <c r="I123" s="9">
        <v>1</v>
      </c>
      <c r="J123" s="9">
        <v>100</v>
      </c>
      <c r="K123" s="9">
        <f t="shared" si="20"/>
        <v>500</v>
      </c>
      <c r="L123" s="9">
        <f t="shared" si="21"/>
        <v>494</v>
      </c>
      <c r="M123" s="48">
        <v>0.98799999999999999</v>
      </c>
      <c r="N123" s="9">
        <v>0</v>
      </c>
      <c r="O123" s="9">
        <v>100</v>
      </c>
      <c r="P123" s="9"/>
      <c r="Q123" s="9">
        <v>100</v>
      </c>
      <c r="R123" s="9"/>
      <c r="S123" s="9"/>
      <c r="T123" s="9"/>
      <c r="U123" s="9"/>
      <c r="V123" s="49">
        <f t="shared" si="22"/>
        <v>0.98799999999999999</v>
      </c>
      <c r="W123" s="14">
        <v>0.94669999999999999</v>
      </c>
      <c r="X123" s="14">
        <v>0.95830000000000004</v>
      </c>
      <c r="Y123" s="56"/>
      <c r="Z123" s="9">
        <v>99</v>
      </c>
      <c r="AA123" s="9">
        <v>99</v>
      </c>
      <c r="AB123" s="9">
        <v>99</v>
      </c>
      <c r="AC123" s="9">
        <v>99</v>
      </c>
      <c r="AD123" s="9">
        <v>98</v>
      </c>
      <c r="AE123" s="9" t="s">
        <v>292</v>
      </c>
      <c r="AF123" s="9"/>
      <c r="AG123" s="9">
        <v>26.1251</v>
      </c>
      <c r="AH123" s="9">
        <v>-80.155799999999999</v>
      </c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</row>
    <row r="124" spans="1:58" s="22" customFormat="1" hidden="1" outlineLevel="2" x14ac:dyDescent="0.25">
      <c r="A124" s="55">
        <v>2240</v>
      </c>
      <c r="B124" s="9" t="s">
        <v>256</v>
      </c>
      <c r="C124" s="9" t="s">
        <v>299</v>
      </c>
      <c r="D124" s="9" t="str">
        <f t="shared" si="19"/>
        <v>Broward - Family - Active</v>
      </c>
      <c r="E124" s="9" t="s">
        <v>2282</v>
      </c>
      <c r="F124" s="14" t="s">
        <v>143</v>
      </c>
      <c r="G124" s="9" t="s">
        <v>10</v>
      </c>
      <c r="H124" s="9" t="s">
        <v>37</v>
      </c>
      <c r="I124" s="9">
        <v>1</v>
      </c>
      <c r="J124" s="9">
        <v>132</v>
      </c>
      <c r="K124" s="9">
        <f t="shared" si="20"/>
        <v>792</v>
      </c>
      <c r="L124" s="9">
        <f t="shared" si="21"/>
        <v>761</v>
      </c>
      <c r="M124" s="48">
        <v>0.96085858585858586</v>
      </c>
      <c r="N124" s="9">
        <v>0</v>
      </c>
      <c r="O124" s="9">
        <v>132</v>
      </c>
      <c r="P124" s="9"/>
      <c r="Q124" s="9">
        <v>132</v>
      </c>
      <c r="R124" s="9"/>
      <c r="S124" s="9"/>
      <c r="T124" s="9">
        <v>7</v>
      </c>
      <c r="U124" s="9"/>
      <c r="V124" s="49">
        <f t="shared" si="22"/>
        <v>0.96085858585858586</v>
      </c>
      <c r="W124" s="14">
        <v>0.94950000000000001</v>
      </c>
      <c r="X124" s="14">
        <v>0.92269999999999996</v>
      </c>
      <c r="Y124" s="56">
        <v>129</v>
      </c>
      <c r="Z124" s="9">
        <v>127</v>
      </c>
      <c r="AA124" s="9">
        <v>124</v>
      </c>
      <c r="AB124" s="9">
        <v>126</v>
      </c>
      <c r="AC124" s="9">
        <v>128</v>
      </c>
      <c r="AD124" s="9">
        <v>127</v>
      </c>
      <c r="AE124" s="9" t="s">
        <v>292</v>
      </c>
      <c r="AF124" s="9"/>
      <c r="AG124" s="9">
        <v>26.1219</v>
      </c>
      <c r="AH124" s="9">
        <v>-80.155299999999997</v>
      </c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</row>
    <row r="125" spans="1:58" s="22" customFormat="1" hidden="1" outlineLevel="2" x14ac:dyDescent="0.25">
      <c r="A125" s="55">
        <v>1162</v>
      </c>
      <c r="B125" s="9" t="s">
        <v>256</v>
      </c>
      <c r="C125" s="9" t="s">
        <v>300</v>
      </c>
      <c r="D125" s="9" t="str">
        <f t="shared" si="19"/>
        <v>Broward - Family - Active</v>
      </c>
      <c r="E125" s="9" t="s">
        <v>2282</v>
      </c>
      <c r="F125" s="14" t="s">
        <v>301</v>
      </c>
      <c r="G125" s="9" t="s">
        <v>10</v>
      </c>
      <c r="H125" s="9" t="s">
        <v>37</v>
      </c>
      <c r="I125" s="9">
        <v>1</v>
      </c>
      <c r="J125" s="9">
        <v>192</v>
      </c>
      <c r="K125" s="9">
        <f t="shared" si="20"/>
        <v>1152</v>
      </c>
      <c r="L125" s="9">
        <f t="shared" si="21"/>
        <v>1146</v>
      </c>
      <c r="M125" s="48">
        <v>0.99479166666666663</v>
      </c>
      <c r="N125" s="9">
        <v>0</v>
      </c>
      <c r="O125" s="9">
        <v>192</v>
      </c>
      <c r="P125" s="9"/>
      <c r="Q125" s="9">
        <v>192</v>
      </c>
      <c r="R125" s="9"/>
      <c r="S125" s="9"/>
      <c r="T125" s="9"/>
      <c r="U125" s="9"/>
      <c r="V125" s="49">
        <f t="shared" si="22"/>
        <v>0.99479166666666663</v>
      </c>
      <c r="W125" s="14">
        <v>0.99829999999999997</v>
      </c>
      <c r="X125" s="14">
        <v>0.99480000000000002</v>
      </c>
      <c r="Y125" s="56">
        <v>192</v>
      </c>
      <c r="Z125" s="9">
        <v>190</v>
      </c>
      <c r="AA125" s="9">
        <v>192</v>
      </c>
      <c r="AB125" s="9">
        <v>190</v>
      </c>
      <c r="AC125" s="9">
        <v>191</v>
      </c>
      <c r="AD125" s="9">
        <v>191</v>
      </c>
      <c r="AE125" s="9" t="s">
        <v>219</v>
      </c>
      <c r="AF125" s="9"/>
      <c r="AG125" s="9">
        <v>26.2315</v>
      </c>
      <c r="AH125" s="9">
        <v>-80.150099999999995</v>
      </c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</row>
    <row r="126" spans="1:58" s="22" customFormat="1" hidden="1" outlineLevel="2" x14ac:dyDescent="0.25">
      <c r="A126" s="55">
        <v>2487</v>
      </c>
      <c r="B126" s="9" t="s">
        <v>256</v>
      </c>
      <c r="C126" s="9" t="s">
        <v>302</v>
      </c>
      <c r="D126" s="9" t="str">
        <f t="shared" si="19"/>
        <v>Broward - Family - Active</v>
      </c>
      <c r="E126" s="9" t="s">
        <v>2282</v>
      </c>
      <c r="F126" s="14" t="s">
        <v>143</v>
      </c>
      <c r="G126" s="9" t="s">
        <v>10</v>
      </c>
      <c r="H126" s="9" t="s">
        <v>37</v>
      </c>
      <c r="I126" s="9">
        <v>1</v>
      </c>
      <c r="J126" s="9">
        <v>155</v>
      </c>
      <c r="K126" s="9">
        <f t="shared" si="20"/>
        <v>930</v>
      </c>
      <c r="L126" s="9">
        <f t="shared" si="21"/>
        <v>926</v>
      </c>
      <c r="M126" s="48">
        <v>0.99569892473118282</v>
      </c>
      <c r="N126" s="9">
        <v>0</v>
      </c>
      <c r="O126" s="9">
        <v>155</v>
      </c>
      <c r="P126" s="9"/>
      <c r="Q126" s="9">
        <v>155</v>
      </c>
      <c r="R126" s="9"/>
      <c r="S126" s="9"/>
      <c r="T126" s="9">
        <v>8</v>
      </c>
      <c r="U126" s="9"/>
      <c r="V126" s="49">
        <f t="shared" si="22"/>
        <v>0.99569892473118282</v>
      </c>
      <c r="W126" s="14">
        <v>0.98819999999999997</v>
      </c>
      <c r="X126" s="14">
        <v>0.98060000000000003</v>
      </c>
      <c r="Y126" s="56">
        <v>154</v>
      </c>
      <c r="Z126" s="9">
        <v>155</v>
      </c>
      <c r="AA126" s="9">
        <v>154</v>
      </c>
      <c r="AB126" s="9">
        <v>154</v>
      </c>
      <c r="AC126" s="9">
        <v>154</v>
      </c>
      <c r="AD126" s="9">
        <v>155</v>
      </c>
      <c r="AE126" s="9" t="s">
        <v>287</v>
      </c>
      <c r="AF126" s="9"/>
      <c r="AG126" s="9">
        <v>26.040434999999999</v>
      </c>
      <c r="AH126" s="9">
        <v>-80.238326000000001</v>
      </c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</row>
    <row r="127" spans="1:58" s="22" customFormat="1" hidden="1" outlineLevel="2" x14ac:dyDescent="0.25">
      <c r="A127" s="55">
        <v>1074</v>
      </c>
      <c r="B127" s="9" t="s">
        <v>256</v>
      </c>
      <c r="C127" s="9" t="s">
        <v>305</v>
      </c>
      <c r="D127" s="9" t="str">
        <f t="shared" si="19"/>
        <v>Broward - Family - Active</v>
      </c>
      <c r="E127" s="9" t="s">
        <v>2282</v>
      </c>
      <c r="F127" s="14" t="s">
        <v>306</v>
      </c>
      <c r="G127" s="9" t="s">
        <v>10</v>
      </c>
      <c r="H127" s="9" t="s">
        <v>37</v>
      </c>
      <c r="I127" s="9">
        <v>1</v>
      </c>
      <c r="J127" s="9">
        <v>318</v>
      </c>
      <c r="K127" s="9">
        <f t="shared" si="20"/>
        <v>1908</v>
      </c>
      <c r="L127" s="9">
        <f t="shared" si="21"/>
        <v>1850</v>
      </c>
      <c r="M127" s="48">
        <v>0.96960167714884693</v>
      </c>
      <c r="N127" s="9">
        <v>0</v>
      </c>
      <c r="O127" s="9">
        <v>318</v>
      </c>
      <c r="P127" s="9"/>
      <c r="Q127" s="9">
        <v>318</v>
      </c>
      <c r="R127" s="9"/>
      <c r="S127" s="9"/>
      <c r="T127" s="9"/>
      <c r="U127" s="9"/>
      <c r="V127" s="49">
        <f t="shared" si="22"/>
        <v>0.96960167714884693</v>
      </c>
      <c r="W127" s="14">
        <v>0.97250000000000003</v>
      </c>
      <c r="X127" s="14"/>
      <c r="Y127" s="56">
        <v>311</v>
      </c>
      <c r="Z127" s="9">
        <v>304</v>
      </c>
      <c r="AA127" s="9">
        <v>309</v>
      </c>
      <c r="AB127" s="9">
        <v>310</v>
      </c>
      <c r="AC127" s="9">
        <v>306</v>
      </c>
      <c r="AD127" s="9">
        <v>310</v>
      </c>
      <c r="AE127" s="9" t="s">
        <v>307</v>
      </c>
      <c r="AF127" s="9"/>
      <c r="AG127" s="9">
        <v>26.054600000000001</v>
      </c>
      <c r="AH127" s="9">
        <v>-80.204499999999996</v>
      </c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</row>
    <row r="128" spans="1:58" s="22" customFormat="1" hidden="1" outlineLevel="2" x14ac:dyDescent="0.25">
      <c r="A128" s="55">
        <v>261</v>
      </c>
      <c r="B128" s="9" t="s">
        <v>256</v>
      </c>
      <c r="C128" s="9" t="s">
        <v>308</v>
      </c>
      <c r="D128" s="9" t="str">
        <f t="shared" si="19"/>
        <v>Broward - Family - Active</v>
      </c>
      <c r="E128" s="9" t="s">
        <v>2282</v>
      </c>
      <c r="F128" s="14" t="s">
        <v>309</v>
      </c>
      <c r="G128" s="9" t="s">
        <v>10</v>
      </c>
      <c r="H128" s="9" t="s">
        <v>37</v>
      </c>
      <c r="I128" s="9">
        <v>1</v>
      </c>
      <c r="J128" s="9">
        <v>300</v>
      </c>
      <c r="K128" s="9">
        <f t="shared" si="20"/>
        <v>1800</v>
      </c>
      <c r="L128" s="9">
        <f t="shared" si="21"/>
        <v>1800</v>
      </c>
      <c r="M128" s="48">
        <v>1</v>
      </c>
      <c r="N128" s="9">
        <v>0</v>
      </c>
      <c r="O128" s="9">
        <v>300</v>
      </c>
      <c r="P128" s="9"/>
      <c r="Q128" s="9">
        <v>300</v>
      </c>
      <c r="R128" s="9"/>
      <c r="S128" s="9"/>
      <c r="T128" s="9"/>
      <c r="U128" s="9"/>
      <c r="V128" s="49">
        <f t="shared" si="22"/>
        <v>1</v>
      </c>
      <c r="W128" s="14">
        <v>1</v>
      </c>
      <c r="X128" s="14">
        <v>1</v>
      </c>
      <c r="Y128" s="56">
        <v>300</v>
      </c>
      <c r="Z128" s="9">
        <v>300</v>
      </c>
      <c r="AA128" s="9">
        <v>300</v>
      </c>
      <c r="AB128" s="9">
        <v>300</v>
      </c>
      <c r="AC128" s="9">
        <v>300</v>
      </c>
      <c r="AD128" s="9">
        <v>300</v>
      </c>
      <c r="AE128" s="9" t="s">
        <v>310</v>
      </c>
      <c r="AF128" s="9"/>
      <c r="AG128" s="9">
        <v>26.125900000000001</v>
      </c>
      <c r="AH128" s="9">
        <v>-80.375200000000007</v>
      </c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</row>
    <row r="129" spans="1:58" s="22" customFormat="1" hidden="1" outlineLevel="2" x14ac:dyDescent="0.25">
      <c r="A129" s="55">
        <v>1776</v>
      </c>
      <c r="B129" s="9" t="s">
        <v>256</v>
      </c>
      <c r="C129" s="9" t="s">
        <v>313</v>
      </c>
      <c r="D129" s="9" t="str">
        <f t="shared" si="19"/>
        <v>Broward - Family - Active</v>
      </c>
      <c r="E129" s="9" t="s">
        <v>2282</v>
      </c>
      <c r="F129" s="14" t="s">
        <v>113</v>
      </c>
      <c r="G129" s="9" t="s">
        <v>10</v>
      </c>
      <c r="H129" s="9" t="s">
        <v>37</v>
      </c>
      <c r="I129" s="9">
        <v>1</v>
      </c>
      <c r="J129" s="9">
        <v>182</v>
      </c>
      <c r="K129" s="9">
        <f t="shared" si="20"/>
        <v>1092</v>
      </c>
      <c r="L129" s="9">
        <f t="shared" si="21"/>
        <v>1083</v>
      </c>
      <c r="M129" s="48">
        <v>0.99175824175824179</v>
      </c>
      <c r="N129" s="9">
        <v>0</v>
      </c>
      <c r="O129" s="9">
        <v>182</v>
      </c>
      <c r="P129" s="9"/>
      <c r="Q129" s="9">
        <v>182</v>
      </c>
      <c r="R129" s="9"/>
      <c r="S129" s="9"/>
      <c r="T129" s="9"/>
      <c r="U129" s="9"/>
      <c r="V129" s="49">
        <f t="shared" si="22"/>
        <v>0.99175824175824179</v>
      </c>
      <c r="W129" s="14">
        <v>0.99270000000000003</v>
      </c>
      <c r="X129" s="14">
        <v>0.97799999999999998</v>
      </c>
      <c r="Y129" s="56">
        <v>178</v>
      </c>
      <c r="Z129" s="9">
        <v>181</v>
      </c>
      <c r="AA129" s="9">
        <v>181</v>
      </c>
      <c r="AB129" s="9">
        <v>181</v>
      </c>
      <c r="AC129" s="9">
        <v>180</v>
      </c>
      <c r="AD129" s="9">
        <v>182</v>
      </c>
      <c r="AE129" s="9" t="s">
        <v>314</v>
      </c>
      <c r="AF129" s="9"/>
      <c r="AG129" s="9">
        <v>26.244599999999998</v>
      </c>
      <c r="AH129" s="9">
        <v>-80.146500000000003</v>
      </c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</row>
    <row r="130" spans="1:58" s="22" customFormat="1" hidden="1" outlineLevel="2" x14ac:dyDescent="0.25">
      <c r="A130" s="55">
        <v>1707</v>
      </c>
      <c r="B130" s="9" t="s">
        <v>256</v>
      </c>
      <c r="C130" s="9" t="s">
        <v>315</v>
      </c>
      <c r="D130" s="9" t="str">
        <f t="shared" si="19"/>
        <v>Broward - Family - Active</v>
      </c>
      <c r="E130" s="9" t="s">
        <v>2282</v>
      </c>
      <c r="F130" s="14" t="s">
        <v>221</v>
      </c>
      <c r="G130" s="9" t="s">
        <v>10</v>
      </c>
      <c r="H130" s="9" t="s">
        <v>37</v>
      </c>
      <c r="I130" s="9">
        <v>1</v>
      </c>
      <c r="J130" s="9">
        <v>120</v>
      </c>
      <c r="K130" s="9">
        <f t="shared" si="20"/>
        <v>720</v>
      </c>
      <c r="L130" s="9">
        <f t="shared" si="21"/>
        <v>719</v>
      </c>
      <c r="M130" s="48">
        <v>0.99861111111111112</v>
      </c>
      <c r="N130" s="9">
        <v>0</v>
      </c>
      <c r="O130" s="9">
        <v>120</v>
      </c>
      <c r="P130" s="9"/>
      <c r="Q130" s="9">
        <v>120</v>
      </c>
      <c r="R130" s="9"/>
      <c r="S130" s="9"/>
      <c r="T130" s="9"/>
      <c r="U130" s="9"/>
      <c r="V130" s="49">
        <f t="shared" si="22"/>
        <v>0.99861111111111112</v>
      </c>
      <c r="W130" s="14">
        <v>0.99580000000000002</v>
      </c>
      <c r="X130" s="14">
        <v>0.98470000000000002</v>
      </c>
      <c r="Y130" s="56">
        <v>119</v>
      </c>
      <c r="Z130" s="9">
        <v>120</v>
      </c>
      <c r="AA130" s="9">
        <v>120</v>
      </c>
      <c r="AB130" s="9">
        <v>120</v>
      </c>
      <c r="AC130" s="9">
        <v>120</v>
      </c>
      <c r="AD130" s="9">
        <v>120</v>
      </c>
      <c r="AE130" s="9" t="s">
        <v>160</v>
      </c>
      <c r="AF130" s="9"/>
      <c r="AG130" s="9">
        <v>26.244</v>
      </c>
      <c r="AH130" s="9">
        <v>-80.146500000000003</v>
      </c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</row>
    <row r="131" spans="1:58" s="22" customFormat="1" hidden="1" outlineLevel="2" x14ac:dyDescent="0.25">
      <c r="A131" s="55">
        <v>319</v>
      </c>
      <c r="B131" s="9" t="s">
        <v>256</v>
      </c>
      <c r="C131" s="9" t="s">
        <v>318</v>
      </c>
      <c r="D131" s="9" t="str">
        <f t="shared" si="19"/>
        <v>Broward - Family - Active</v>
      </c>
      <c r="E131" s="9" t="s">
        <v>2282</v>
      </c>
      <c r="F131" s="14" t="s">
        <v>319</v>
      </c>
      <c r="G131" s="9" t="s">
        <v>10</v>
      </c>
      <c r="H131" s="9" t="s">
        <v>37</v>
      </c>
      <c r="I131" s="9">
        <v>1</v>
      </c>
      <c r="J131" s="9">
        <v>96</v>
      </c>
      <c r="K131" s="9">
        <f t="shared" si="20"/>
        <v>480</v>
      </c>
      <c r="L131" s="9">
        <f t="shared" si="21"/>
        <v>435</v>
      </c>
      <c r="M131" s="48">
        <v>0.90625</v>
      </c>
      <c r="N131" s="9">
        <v>0</v>
      </c>
      <c r="O131" s="9">
        <v>96</v>
      </c>
      <c r="P131" s="9"/>
      <c r="Q131" s="9">
        <v>96</v>
      </c>
      <c r="R131" s="9"/>
      <c r="S131" s="9"/>
      <c r="T131" s="9"/>
      <c r="U131" s="9"/>
      <c r="V131" s="49">
        <f t="shared" si="22"/>
        <v>0.90625</v>
      </c>
      <c r="W131" s="14">
        <v>0.96699999999999997</v>
      </c>
      <c r="X131" s="14">
        <v>0.96179999999999999</v>
      </c>
      <c r="Y131" s="56">
        <v>88</v>
      </c>
      <c r="Z131" s="9">
        <v>87</v>
      </c>
      <c r="AA131" s="9">
        <v>85</v>
      </c>
      <c r="AB131" s="9">
        <v>87</v>
      </c>
      <c r="AC131" s="9">
        <v>88</v>
      </c>
      <c r="AD131" s="9"/>
      <c r="AE131" s="9" t="s">
        <v>85</v>
      </c>
      <c r="AF131" s="9"/>
      <c r="AG131" s="9">
        <v>26.052499999999998</v>
      </c>
      <c r="AH131" s="9">
        <v>-80.150300000000001</v>
      </c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</row>
    <row r="132" spans="1:58" s="22" customFormat="1" hidden="1" outlineLevel="2" x14ac:dyDescent="0.25">
      <c r="A132" s="55">
        <v>1215</v>
      </c>
      <c r="B132" s="9" t="s">
        <v>256</v>
      </c>
      <c r="C132" s="9" t="s">
        <v>321</v>
      </c>
      <c r="D132" s="9" t="str">
        <f t="shared" si="19"/>
        <v>Broward - Family - Active</v>
      </c>
      <c r="E132" s="9" t="s">
        <v>2282</v>
      </c>
      <c r="F132" s="14" t="s">
        <v>322</v>
      </c>
      <c r="G132" s="9" t="s">
        <v>10</v>
      </c>
      <c r="H132" s="9" t="s">
        <v>37</v>
      </c>
      <c r="I132" s="9">
        <v>1</v>
      </c>
      <c r="J132" s="9">
        <v>212</v>
      </c>
      <c r="K132" s="9">
        <f t="shared" si="20"/>
        <v>1272</v>
      </c>
      <c r="L132" s="9">
        <f t="shared" si="21"/>
        <v>1270</v>
      </c>
      <c r="M132" s="48">
        <v>0.99842767295597479</v>
      </c>
      <c r="N132" s="9">
        <v>0</v>
      </c>
      <c r="O132" s="9">
        <v>212</v>
      </c>
      <c r="P132" s="9"/>
      <c r="Q132" s="9">
        <v>212</v>
      </c>
      <c r="R132" s="9"/>
      <c r="S132" s="9"/>
      <c r="T132" s="9"/>
      <c r="U132" s="9"/>
      <c r="V132" s="49">
        <f t="shared" si="22"/>
        <v>0.99842767295597479</v>
      </c>
      <c r="W132" s="14">
        <v>0.99839999999999995</v>
      </c>
      <c r="X132" s="14">
        <v>0.99060000000000004</v>
      </c>
      <c r="Y132" s="56">
        <v>212</v>
      </c>
      <c r="Z132" s="9">
        <v>211</v>
      </c>
      <c r="AA132" s="9">
        <v>211</v>
      </c>
      <c r="AB132" s="9">
        <v>212</v>
      </c>
      <c r="AC132" s="9">
        <v>212</v>
      </c>
      <c r="AD132" s="9">
        <v>212</v>
      </c>
      <c r="AE132" s="9" t="s">
        <v>219</v>
      </c>
      <c r="AF132" s="9"/>
      <c r="AG132" s="9">
        <v>25.9863</v>
      </c>
      <c r="AH132" s="9">
        <v>-80.161100000000005</v>
      </c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</row>
    <row r="133" spans="1:58" s="22" customFormat="1" hidden="1" outlineLevel="2" x14ac:dyDescent="0.25">
      <c r="A133" s="55">
        <v>350</v>
      </c>
      <c r="B133" s="9" t="s">
        <v>256</v>
      </c>
      <c r="C133" s="9" t="s">
        <v>324</v>
      </c>
      <c r="D133" s="9" t="str">
        <f t="shared" si="19"/>
        <v>Broward - Family - Active</v>
      </c>
      <c r="E133" s="9" t="s">
        <v>2282</v>
      </c>
      <c r="F133" s="14" t="s">
        <v>325</v>
      </c>
      <c r="G133" s="9" t="s">
        <v>10</v>
      </c>
      <c r="H133" s="9" t="s">
        <v>37</v>
      </c>
      <c r="I133" s="9">
        <v>1</v>
      </c>
      <c r="J133" s="9">
        <v>200</v>
      </c>
      <c r="K133" s="9">
        <f t="shared" si="20"/>
        <v>1200</v>
      </c>
      <c r="L133" s="9">
        <f t="shared" si="21"/>
        <v>1190</v>
      </c>
      <c r="M133" s="48">
        <v>0.9916666666666667</v>
      </c>
      <c r="N133" s="9">
        <v>0</v>
      </c>
      <c r="O133" s="9">
        <v>200</v>
      </c>
      <c r="P133" s="9"/>
      <c r="Q133" s="9">
        <v>200</v>
      </c>
      <c r="R133" s="9"/>
      <c r="S133" s="9"/>
      <c r="T133" s="9"/>
      <c r="U133" s="9"/>
      <c r="V133" s="49">
        <f t="shared" si="22"/>
        <v>0.9916666666666667</v>
      </c>
      <c r="W133" s="14">
        <v>0.99080000000000001</v>
      </c>
      <c r="X133" s="14">
        <v>0.99</v>
      </c>
      <c r="Y133" s="56">
        <v>198</v>
      </c>
      <c r="Z133" s="9">
        <v>200</v>
      </c>
      <c r="AA133" s="9">
        <v>200</v>
      </c>
      <c r="AB133" s="9">
        <v>197</v>
      </c>
      <c r="AC133" s="9">
        <v>199</v>
      </c>
      <c r="AD133" s="9">
        <v>196</v>
      </c>
      <c r="AE133" s="9" t="s">
        <v>219</v>
      </c>
      <c r="AF133" s="9"/>
      <c r="AG133" s="9">
        <v>25.989799999999999</v>
      </c>
      <c r="AH133" s="9">
        <v>-80.251300000000001</v>
      </c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</row>
    <row r="134" spans="1:58" s="22" customFormat="1" hidden="1" outlineLevel="2" x14ac:dyDescent="0.25">
      <c r="A134" s="55">
        <v>1157</v>
      </c>
      <c r="B134" s="9" t="s">
        <v>256</v>
      </c>
      <c r="C134" s="9" t="s">
        <v>328</v>
      </c>
      <c r="D134" s="9" t="str">
        <f t="shared" si="19"/>
        <v>Broward - Family - Active</v>
      </c>
      <c r="E134" s="9" t="s">
        <v>2282</v>
      </c>
      <c r="F134" s="14" t="s">
        <v>72</v>
      </c>
      <c r="G134" s="9" t="s">
        <v>10</v>
      </c>
      <c r="H134" s="9" t="s">
        <v>37</v>
      </c>
      <c r="I134" s="9">
        <v>1</v>
      </c>
      <c r="J134" s="9">
        <v>188</v>
      </c>
      <c r="K134" s="9">
        <f t="shared" si="20"/>
        <v>1128</v>
      </c>
      <c r="L134" s="9">
        <f t="shared" si="21"/>
        <v>1127</v>
      </c>
      <c r="M134" s="48">
        <v>0.99911347517730498</v>
      </c>
      <c r="N134" s="9">
        <v>0</v>
      </c>
      <c r="O134" s="9">
        <v>188</v>
      </c>
      <c r="P134" s="9"/>
      <c r="Q134" s="9">
        <v>188</v>
      </c>
      <c r="R134" s="9"/>
      <c r="S134" s="9"/>
      <c r="T134" s="9"/>
      <c r="U134" s="9"/>
      <c r="V134" s="49">
        <f t="shared" si="22"/>
        <v>0.99911347517730498</v>
      </c>
      <c r="W134" s="14">
        <v>0.99909999999999999</v>
      </c>
      <c r="X134" s="14">
        <v>0.99560000000000004</v>
      </c>
      <c r="Y134" s="56">
        <v>188</v>
      </c>
      <c r="Z134" s="9">
        <v>188</v>
      </c>
      <c r="AA134" s="9">
        <v>188</v>
      </c>
      <c r="AB134" s="9">
        <v>188</v>
      </c>
      <c r="AC134" s="9">
        <v>188</v>
      </c>
      <c r="AD134" s="9">
        <v>187</v>
      </c>
      <c r="AE134" s="9" t="s">
        <v>219</v>
      </c>
      <c r="AF134" s="9"/>
      <c r="AG134" s="9">
        <v>26.210799999999999</v>
      </c>
      <c r="AH134" s="9">
        <v>-80.135499999999993</v>
      </c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</row>
    <row r="135" spans="1:58" s="22" customFormat="1" hidden="1" outlineLevel="2" x14ac:dyDescent="0.25">
      <c r="A135" s="55">
        <v>242</v>
      </c>
      <c r="B135" s="9" t="s">
        <v>256</v>
      </c>
      <c r="C135" s="9" t="s">
        <v>332</v>
      </c>
      <c r="D135" s="9" t="str">
        <f t="shared" si="19"/>
        <v>Broward - Family - Active</v>
      </c>
      <c r="E135" s="9" t="s">
        <v>2282</v>
      </c>
      <c r="F135" s="14" t="s">
        <v>333</v>
      </c>
      <c r="G135" s="9" t="s">
        <v>10</v>
      </c>
      <c r="H135" s="9" t="s">
        <v>37</v>
      </c>
      <c r="I135" s="9">
        <v>1</v>
      </c>
      <c r="J135" s="9">
        <v>176</v>
      </c>
      <c r="K135" s="9">
        <f t="shared" si="20"/>
        <v>1056</v>
      </c>
      <c r="L135" s="9">
        <f t="shared" si="21"/>
        <v>1051</v>
      </c>
      <c r="M135" s="48">
        <v>0.99526515151515149</v>
      </c>
      <c r="N135" s="9">
        <v>0</v>
      </c>
      <c r="O135" s="9">
        <v>176</v>
      </c>
      <c r="P135" s="9"/>
      <c r="Q135" s="9">
        <v>176</v>
      </c>
      <c r="R135" s="9"/>
      <c r="S135" s="9"/>
      <c r="T135" s="9"/>
      <c r="U135" s="9"/>
      <c r="V135" s="49">
        <f t="shared" si="22"/>
        <v>0.99526515151515149</v>
      </c>
      <c r="W135" s="14">
        <v>1</v>
      </c>
      <c r="X135" s="14">
        <v>0.99050000000000005</v>
      </c>
      <c r="Y135" s="56">
        <v>175</v>
      </c>
      <c r="Z135" s="9">
        <v>176</v>
      </c>
      <c r="AA135" s="9">
        <v>175</v>
      </c>
      <c r="AB135" s="9">
        <v>176</v>
      </c>
      <c r="AC135" s="9">
        <v>174</v>
      </c>
      <c r="AD135" s="9">
        <v>175</v>
      </c>
      <c r="AE135" s="9" t="s">
        <v>334</v>
      </c>
      <c r="AF135" s="9">
        <v>174</v>
      </c>
      <c r="AG135" s="9">
        <v>26.150600000000001</v>
      </c>
      <c r="AH135" s="9">
        <v>-80.188000000000002</v>
      </c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</row>
    <row r="136" spans="1:58" s="22" customFormat="1" hidden="1" outlineLevel="2" x14ac:dyDescent="0.25">
      <c r="A136" s="55">
        <v>2494</v>
      </c>
      <c r="B136" s="9" t="s">
        <v>256</v>
      </c>
      <c r="C136" s="9" t="s">
        <v>338</v>
      </c>
      <c r="D136" s="9" t="str">
        <f t="shared" si="19"/>
        <v>Broward - Family - Active</v>
      </c>
      <c r="E136" s="9" t="s">
        <v>2282</v>
      </c>
      <c r="F136" s="14" t="s">
        <v>339</v>
      </c>
      <c r="G136" s="9" t="s">
        <v>10</v>
      </c>
      <c r="H136" s="9" t="s">
        <v>37</v>
      </c>
      <c r="I136" s="9">
        <v>1</v>
      </c>
      <c r="J136" s="9">
        <v>300</v>
      </c>
      <c r="K136" s="9">
        <f t="shared" si="20"/>
        <v>1800</v>
      </c>
      <c r="L136" s="9">
        <f t="shared" si="21"/>
        <v>1795</v>
      </c>
      <c r="M136" s="48">
        <v>0.99722222222222223</v>
      </c>
      <c r="N136" s="9">
        <v>0</v>
      </c>
      <c r="O136" s="9">
        <v>300</v>
      </c>
      <c r="P136" s="9"/>
      <c r="Q136" s="9">
        <v>300</v>
      </c>
      <c r="R136" s="9"/>
      <c r="S136" s="9"/>
      <c r="T136" s="9"/>
      <c r="U136" s="9"/>
      <c r="V136" s="49">
        <f t="shared" si="22"/>
        <v>0.99722222222222223</v>
      </c>
      <c r="W136" s="14">
        <v>0.99439999999999995</v>
      </c>
      <c r="X136" s="14">
        <v>0.98609999999999998</v>
      </c>
      <c r="Y136" s="56">
        <v>299</v>
      </c>
      <c r="Z136" s="9">
        <v>298</v>
      </c>
      <c r="AA136" s="9">
        <v>299</v>
      </c>
      <c r="AB136" s="9">
        <v>300</v>
      </c>
      <c r="AC136" s="9">
        <v>299</v>
      </c>
      <c r="AD136" s="9">
        <v>300</v>
      </c>
      <c r="AE136" s="9" t="s">
        <v>340</v>
      </c>
      <c r="AF136" s="9"/>
      <c r="AG136" s="9">
        <v>26.033705999999999</v>
      </c>
      <c r="AH136" s="9">
        <v>-80.253045999999998</v>
      </c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</row>
    <row r="137" spans="1:58" s="22" customFormat="1" hidden="1" outlineLevel="2" x14ac:dyDescent="0.25">
      <c r="A137" s="55">
        <v>2485</v>
      </c>
      <c r="B137" s="9" t="s">
        <v>256</v>
      </c>
      <c r="C137" s="9" t="s">
        <v>345</v>
      </c>
      <c r="D137" s="9" t="str">
        <f t="shared" si="19"/>
        <v>Broward - Family - Active</v>
      </c>
      <c r="E137" s="9" t="s">
        <v>2282</v>
      </c>
      <c r="F137" s="14" t="s">
        <v>143</v>
      </c>
      <c r="G137" s="9" t="s">
        <v>10</v>
      </c>
      <c r="H137" s="9" t="s">
        <v>37</v>
      </c>
      <c r="I137" s="9">
        <v>1</v>
      </c>
      <c r="J137" s="9">
        <v>150</v>
      </c>
      <c r="K137" s="9">
        <f t="shared" si="20"/>
        <v>900</v>
      </c>
      <c r="L137" s="9">
        <f t="shared" si="21"/>
        <v>873</v>
      </c>
      <c r="M137" s="48">
        <v>0.97</v>
      </c>
      <c r="N137" s="9">
        <v>0</v>
      </c>
      <c r="O137" s="9">
        <v>150</v>
      </c>
      <c r="P137" s="9"/>
      <c r="Q137" s="9">
        <v>150</v>
      </c>
      <c r="R137" s="9"/>
      <c r="S137" s="9"/>
      <c r="T137" s="9">
        <v>8</v>
      </c>
      <c r="U137" s="9"/>
      <c r="V137" s="49">
        <f t="shared" si="22"/>
        <v>0.97</v>
      </c>
      <c r="W137" s="14">
        <v>0.99</v>
      </c>
      <c r="X137" s="14">
        <v>0.95889999999999997</v>
      </c>
      <c r="Y137" s="56">
        <v>149</v>
      </c>
      <c r="Z137" s="9">
        <v>145</v>
      </c>
      <c r="AA137" s="9">
        <v>143</v>
      </c>
      <c r="AB137" s="9">
        <v>145</v>
      </c>
      <c r="AC137" s="9">
        <v>146</v>
      </c>
      <c r="AD137" s="9">
        <v>145</v>
      </c>
      <c r="AE137" s="9" t="s">
        <v>292</v>
      </c>
      <c r="AF137" s="9"/>
      <c r="AG137" s="9">
        <v>26.133652000000001</v>
      </c>
      <c r="AH137" s="9">
        <v>-80.159317999999999</v>
      </c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</row>
    <row r="138" spans="1:58" s="22" customFormat="1" hidden="1" outlineLevel="2" x14ac:dyDescent="0.25">
      <c r="A138" s="55">
        <v>2509</v>
      </c>
      <c r="B138" s="9" t="s">
        <v>256</v>
      </c>
      <c r="C138" s="9" t="s">
        <v>346</v>
      </c>
      <c r="D138" s="9" t="str">
        <f t="shared" si="19"/>
        <v>Broward - Family - Active</v>
      </c>
      <c r="E138" s="9" t="s">
        <v>2282</v>
      </c>
      <c r="F138" s="14" t="s">
        <v>66</v>
      </c>
      <c r="G138" s="9" t="s">
        <v>10</v>
      </c>
      <c r="H138" s="9" t="s">
        <v>37</v>
      </c>
      <c r="I138" s="9">
        <v>1</v>
      </c>
      <c r="J138" s="9">
        <v>138</v>
      </c>
      <c r="K138" s="9">
        <f t="shared" si="20"/>
        <v>828</v>
      </c>
      <c r="L138" s="9">
        <f t="shared" si="21"/>
        <v>797</v>
      </c>
      <c r="M138" s="48">
        <v>0.9625603864734299</v>
      </c>
      <c r="N138" s="9">
        <v>0</v>
      </c>
      <c r="O138" s="9">
        <v>138</v>
      </c>
      <c r="P138" s="9"/>
      <c r="Q138" s="9">
        <v>138</v>
      </c>
      <c r="R138" s="9"/>
      <c r="S138" s="9"/>
      <c r="T138" s="9">
        <v>7</v>
      </c>
      <c r="U138" s="9"/>
      <c r="V138" s="49">
        <f t="shared" si="22"/>
        <v>0.9625603864734299</v>
      </c>
      <c r="W138" s="14">
        <v>0.95650000000000002</v>
      </c>
      <c r="X138" s="14">
        <v>0.95289999999999997</v>
      </c>
      <c r="Y138" s="56">
        <v>134</v>
      </c>
      <c r="Z138" s="9">
        <v>128</v>
      </c>
      <c r="AA138" s="9">
        <v>132</v>
      </c>
      <c r="AB138" s="9">
        <v>135</v>
      </c>
      <c r="AC138" s="9">
        <v>133</v>
      </c>
      <c r="AD138" s="9">
        <v>135</v>
      </c>
      <c r="AE138" s="9" t="s">
        <v>344</v>
      </c>
      <c r="AF138" s="9"/>
      <c r="AG138" s="9">
        <v>26.131250000000001</v>
      </c>
      <c r="AH138" s="9">
        <v>-80.158527777777806</v>
      </c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</row>
    <row r="139" spans="1:58" s="22" customFormat="1" hidden="1" outlineLevel="2" x14ac:dyDescent="0.25">
      <c r="A139" s="55">
        <v>564</v>
      </c>
      <c r="B139" s="9" t="s">
        <v>256</v>
      </c>
      <c r="C139" s="9" t="s">
        <v>351</v>
      </c>
      <c r="D139" s="9" t="str">
        <f t="shared" si="19"/>
        <v>Broward - Family - Active</v>
      </c>
      <c r="E139" s="9" t="s">
        <v>2282</v>
      </c>
      <c r="F139" s="14" t="s">
        <v>352</v>
      </c>
      <c r="G139" s="9" t="s">
        <v>10</v>
      </c>
      <c r="H139" s="9" t="s">
        <v>37</v>
      </c>
      <c r="I139" s="9">
        <v>1</v>
      </c>
      <c r="J139" s="9">
        <v>224</v>
      </c>
      <c r="K139" s="9">
        <f t="shared" si="20"/>
        <v>1344</v>
      </c>
      <c r="L139" s="9">
        <f t="shared" si="21"/>
        <v>1334</v>
      </c>
      <c r="M139" s="48">
        <v>0.99255952380952384</v>
      </c>
      <c r="N139" s="9">
        <v>0</v>
      </c>
      <c r="O139" s="9">
        <v>224</v>
      </c>
      <c r="P139" s="9"/>
      <c r="Q139" s="9">
        <v>224</v>
      </c>
      <c r="R139" s="9"/>
      <c r="S139" s="9"/>
      <c r="T139" s="9"/>
      <c r="U139" s="9"/>
      <c r="V139" s="49">
        <f t="shared" si="22"/>
        <v>0.99255952380952384</v>
      </c>
      <c r="W139" s="14">
        <v>0.97689999999999999</v>
      </c>
      <c r="X139" s="14">
        <v>0.98880000000000001</v>
      </c>
      <c r="Y139" s="56">
        <v>224</v>
      </c>
      <c r="Z139" s="9">
        <v>224</v>
      </c>
      <c r="AA139" s="9">
        <v>223</v>
      </c>
      <c r="AB139" s="9">
        <v>222</v>
      </c>
      <c r="AC139" s="9">
        <v>221</v>
      </c>
      <c r="AD139" s="9">
        <v>220</v>
      </c>
      <c r="AE139" s="9" t="s">
        <v>219</v>
      </c>
      <c r="AF139" s="9"/>
      <c r="AG139" s="9">
        <v>26.2302</v>
      </c>
      <c r="AH139" s="9">
        <v>-80.131799999999998</v>
      </c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</row>
    <row r="140" spans="1:58" s="22" customFormat="1" hidden="1" outlineLevel="2" x14ac:dyDescent="0.25">
      <c r="A140" s="55">
        <v>2094</v>
      </c>
      <c r="B140" s="9" t="s">
        <v>256</v>
      </c>
      <c r="C140" s="9" t="s">
        <v>355</v>
      </c>
      <c r="D140" s="9" t="str">
        <f t="shared" si="19"/>
        <v>Broward - Family - Active</v>
      </c>
      <c r="E140" s="9" t="s">
        <v>2282</v>
      </c>
      <c r="F140" s="14" t="s">
        <v>356</v>
      </c>
      <c r="G140" s="9" t="s">
        <v>10</v>
      </c>
      <c r="H140" s="9" t="s">
        <v>37</v>
      </c>
      <c r="I140" s="9">
        <v>1</v>
      </c>
      <c r="J140" s="9">
        <v>56</v>
      </c>
      <c r="K140" s="9">
        <f t="shared" si="20"/>
        <v>336</v>
      </c>
      <c r="L140" s="9">
        <f t="shared" si="21"/>
        <v>333</v>
      </c>
      <c r="M140" s="48">
        <v>0.9910714285714286</v>
      </c>
      <c r="N140" s="9">
        <v>0</v>
      </c>
      <c r="O140" s="9">
        <v>56</v>
      </c>
      <c r="P140" s="9"/>
      <c r="Q140" s="9">
        <v>56</v>
      </c>
      <c r="R140" s="9"/>
      <c r="S140" s="9"/>
      <c r="T140" s="9"/>
      <c r="U140" s="9"/>
      <c r="V140" s="49">
        <f t="shared" si="22"/>
        <v>0.9910714285714286</v>
      </c>
      <c r="W140" s="14">
        <v>0.96730000000000005</v>
      </c>
      <c r="X140" s="14">
        <v>1</v>
      </c>
      <c r="Y140" s="56">
        <v>56</v>
      </c>
      <c r="Z140" s="9">
        <v>56</v>
      </c>
      <c r="AA140" s="9">
        <v>56</v>
      </c>
      <c r="AB140" s="9">
        <v>53</v>
      </c>
      <c r="AC140" s="9">
        <v>56</v>
      </c>
      <c r="AD140" s="9">
        <v>56</v>
      </c>
      <c r="AE140" s="9" t="s">
        <v>357</v>
      </c>
      <c r="AF140" s="9"/>
      <c r="AG140" s="9">
        <v>26.322900000000001</v>
      </c>
      <c r="AH140" s="9">
        <v>-80.103899999999996</v>
      </c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</row>
    <row r="141" spans="1:58" s="22" customFormat="1" hidden="1" outlineLevel="2" x14ac:dyDescent="0.25">
      <c r="A141" s="55">
        <v>619</v>
      </c>
      <c r="B141" s="9" t="s">
        <v>256</v>
      </c>
      <c r="C141" s="9" t="s">
        <v>358</v>
      </c>
      <c r="D141" s="9" t="str">
        <f t="shared" si="19"/>
        <v>Broward - Family - Active</v>
      </c>
      <c r="E141" s="9" t="s">
        <v>2282</v>
      </c>
      <c r="F141" s="14" t="s">
        <v>359</v>
      </c>
      <c r="G141" s="9" t="s">
        <v>10</v>
      </c>
      <c r="H141" s="9" t="s">
        <v>37</v>
      </c>
      <c r="I141" s="9">
        <v>1</v>
      </c>
      <c r="J141" s="9">
        <v>198</v>
      </c>
      <c r="K141" s="9">
        <f t="shared" si="20"/>
        <v>1188</v>
      </c>
      <c r="L141" s="9">
        <f t="shared" si="21"/>
        <v>1359</v>
      </c>
      <c r="M141" s="48">
        <v>1.143939393939394</v>
      </c>
      <c r="N141" s="9">
        <v>0</v>
      </c>
      <c r="O141" s="9">
        <v>198</v>
      </c>
      <c r="P141" s="9"/>
      <c r="Q141" s="9">
        <v>198</v>
      </c>
      <c r="R141" s="9"/>
      <c r="S141" s="9"/>
      <c r="T141" s="9"/>
      <c r="U141" s="9"/>
      <c r="V141" s="49">
        <f t="shared" si="22"/>
        <v>1.143939393939394</v>
      </c>
      <c r="W141" s="14">
        <v>0.94279999999999997</v>
      </c>
      <c r="X141" s="14">
        <v>0.98740000000000006</v>
      </c>
      <c r="Y141" s="56">
        <v>196</v>
      </c>
      <c r="Z141" s="9">
        <v>196</v>
      </c>
      <c r="AA141" s="9">
        <v>390</v>
      </c>
      <c r="AB141" s="9">
        <v>195</v>
      </c>
      <c r="AC141" s="9">
        <v>191</v>
      </c>
      <c r="AD141" s="9">
        <v>191</v>
      </c>
      <c r="AE141" s="9" t="s">
        <v>280</v>
      </c>
      <c r="AF141" s="9"/>
      <c r="AG141" s="9">
        <v>25.974900000000002</v>
      </c>
      <c r="AH141" s="9">
        <v>-80.194400000000002</v>
      </c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</row>
    <row r="142" spans="1:58" s="22" customFormat="1" hidden="1" outlineLevel="2" x14ac:dyDescent="0.25">
      <c r="A142" s="55">
        <v>620</v>
      </c>
      <c r="B142" s="9" t="s">
        <v>256</v>
      </c>
      <c r="C142" s="9" t="s">
        <v>360</v>
      </c>
      <c r="D142" s="9" t="str">
        <f t="shared" ref="D142:D164" si="23">B142&amp;" - "&amp;E142</f>
        <v>Broward - Family - Active</v>
      </c>
      <c r="E142" s="9" t="s">
        <v>2282</v>
      </c>
      <c r="F142" s="14" t="s">
        <v>361</v>
      </c>
      <c r="G142" s="9" t="s">
        <v>10</v>
      </c>
      <c r="H142" s="9" t="s">
        <v>37</v>
      </c>
      <c r="I142" s="9">
        <v>1</v>
      </c>
      <c r="J142" s="9">
        <v>244</v>
      </c>
      <c r="K142" s="9">
        <f t="shared" ref="K142:K164" si="24">COUNTA(Y142:AD142)*J142</f>
        <v>1464</v>
      </c>
      <c r="L142" s="9">
        <f t="shared" ref="L142:L164" si="25">SUM(Y142:AD142)</f>
        <v>1446</v>
      </c>
      <c r="M142" s="48">
        <v>0.98770491803278693</v>
      </c>
      <c r="N142" s="9">
        <v>0</v>
      </c>
      <c r="O142" s="9">
        <v>244</v>
      </c>
      <c r="P142" s="9"/>
      <c r="Q142" s="9">
        <v>244</v>
      </c>
      <c r="R142" s="9"/>
      <c r="S142" s="9"/>
      <c r="T142" s="9"/>
      <c r="U142" s="9"/>
      <c r="V142" s="49">
        <f t="shared" ref="V142:V164" si="26">(Y142+Z142+AA142+AB142+AC142+AD142)/(J142*COUNTA(Y142,Z142,AA142,AB142,AC142,AD142))</f>
        <v>0.98770491803278693</v>
      </c>
      <c r="W142" s="14">
        <v>0.98570000000000002</v>
      </c>
      <c r="X142" s="14">
        <v>0.99390000000000001</v>
      </c>
      <c r="Y142" s="56">
        <v>240</v>
      </c>
      <c r="Z142" s="9">
        <v>240</v>
      </c>
      <c r="AA142" s="9">
        <v>241</v>
      </c>
      <c r="AB142" s="9">
        <v>240</v>
      </c>
      <c r="AC142" s="9">
        <v>242</v>
      </c>
      <c r="AD142" s="9">
        <v>243</v>
      </c>
      <c r="AE142" s="9" t="s">
        <v>280</v>
      </c>
      <c r="AF142" s="9"/>
      <c r="AG142" s="9">
        <v>25.974699999999999</v>
      </c>
      <c r="AH142" s="9">
        <v>-80.194599999999994</v>
      </c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</row>
    <row r="143" spans="1:58" s="22" customFormat="1" hidden="1" outlineLevel="2" x14ac:dyDescent="0.25">
      <c r="A143" s="55">
        <v>622</v>
      </c>
      <c r="B143" s="9" t="s">
        <v>256</v>
      </c>
      <c r="C143" s="9" t="s">
        <v>362</v>
      </c>
      <c r="D143" s="9" t="str">
        <f t="shared" si="23"/>
        <v>Broward - Family - Active</v>
      </c>
      <c r="E143" s="9" t="s">
        <v>2282</v>
      </c>
      <c r="F143" s="14" t="s">
        <v>363</v>
      </c>
      <c r="G143" s="9" t="s">
        <v>10</v>
      </c>
      <c r="H143" s="9" t="s">
        <v>37</v>
      </c>
      <c r="I143" s="9">
        <v>1</v>
      </c>
      <c r="J143" s="9">
        <v>180</v>
      </c>
      <c r="K143" s="9">
        <f t="shared" si="24"/>
        <v>900</v>
      </c>
      <c r="L143" s="9">
        <f t="shared" si="25"/>
        <v>875</v>
      </c>
      <c r="M143" s="48">
        <v>0.97222222222222221</v>
      </c>
      <c r="N143" s="9">
        <v>0</v>
      </c>
      <c r="O143" s="9">
        <v>180</v>
      </c>
      <c r="P143" s="9"/>
      <c r="Q143" s="9">
        <v>180</v>
      </c>
      <c r="R143" s="9"/>
      <c r="S143" s="9"/>
      <c r="T143" s="9"/>
      <c r="U143" s="9"/>
      <c r="V143" s="49">
        <f t="shared" si="26"/>
        <v>0.97222222222222221</v>
      </c>
      <c r="W143" s="14">
        <v>0.97870000000000001</v>
      </c>
      <c r="X143" s="14">
        <v>0.96530000000000005</v>
      </c>
      <c r="Y143" s="56">
        <v>174</v>
      </c>
      <c r="Z143" s="9">
        <v>176</v>
      </c>
      <c r="AA143" s="9">
        <v>174</v>
      </c>
      <c r="AB143" s="9"/>
      <c r="AC143" s="9">
        <v>174</v>
      </c>
      <c r="AD143" s="9">
        <v>177</v>
      </c>
      <c r="AE143" s="9" t="s">
        <v>280</v>
      </c>
      <c r="AF143" s="9"/>
      <c r="AG143" s="9">
        <v>25.9742</v>
      </c>
      <c r="AH143" s="9">
        <v>-80.194500000000005</v>
      </c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</row>
    <row r="144" spans="1:58" s="22" customFormat="1" hidden="1" outlineLevel="2" x14ac:dyDescent="0.25">
      <c r="A144" s="55">
        <v>1344</v>
      </c>
      <c r="B144" s="9" t="s">
        <v>256</v>
      </c>
      <c r="C144" s="9" t="s">
        <v>365</v>
      </c>
      <c r="D144" s="9" t="str">
        <f t="shared" si="23"/>
        <v>Broward - Family - Active</v>
      </c>
      <c r="E144" s="9" t="s">
        <v>2282</v>
      </c>
      <c r="F144" s="14" t="s">
        <v>56</v>
      </c>
      <c r="G144" s="9" t="s">
        <v>10</v>
      </c>
      <c r="H144" s="9" t="s">
        <v>37</v>
      </c>
      <c r="I144" s="9">
        <v>1</v>
      </c>
      <c r="J144" s="9">
        <v>148</v>
      </c>
      <c r="K144" s="9">
        <f t="shared" si="24"/>
        <v>888</v>
      </c>
      <c r="L144" s="9">
        <f t="shared" si="25"/>
        <v>875</v>
      </c>
      <c r="M144" s="48">
        <v>0.98536036036036034</v>
      </c>
      <c r="N144" s="9">
        <v>0</v>
      </c>
      <c r="O144" s="9">
        <v>148</v>
      </c>
      <c r="P144" s="9"/>
      <c r="Q144" s="9">
        <v>148</v>
      </c>
      <c r="R144" s="9"/>
      <c r="S144" s="9"/>
      <c r="T144" s="9"/>
      <c r="U144" s="9"/>
      <c r="V144" s="49">
        <f t="shared" si="26"/>
        <v>0.98536036036036034</v>
      </c>
      <c r="W144" s="14">
        <v>0.97409999999999997</v>
      </c>
      <c r="X144" s="14">
        <v>0.97640000000000005</v>
      </c>
      <c r="Y144" s="56">
        <v>148</v>
      </c>
      <c r="Z144" s="9">
        <v>147</v>
      </c>
      <c r="AA144" s="9">
        <v>143</v>
      </c>
      <c r="AB144" s="9">
        <v>146</v>
      </c>
      <c r="AC144" s="9">
        <v>146</v>
      </c>
      <c r="AD144" s="9">
        <v>145</v>
      </c>
      <c r="AE144" s="9" t="s">
        <v>160</v>
      </c>
      <c r="AF144" s="9"/>
      <c r="AG144" s="9">
        <v>26.2394</v>
      </c>
      <c r="AH144" s="9">
        <v>-80.151799999999994</v>
      </c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</row>
    <row r="145" spans="1:58" s="22" customFormat="1" hidden="1" outlineLevel="2" x14ac:dyDescent="0.25">
      <c r="A145" s="55">
        <v>2492</v>
      </c>
      <c r="B145" s="9" t="s">
        <v>256</v>
      </c>
      <c r="C145" s="9" t="s">
        <v>367</v>
      </c>
      <c r="D145" s="9" t="str">
        <f t="shared" si="23"/>
        <v>Broward - Family - Active</v>
      </c>
      <c r="E145" s="9" t="s">
        <v>2282</v>
      </c>
      <c r="F145" s="14" t="s">
        <v>143</v>
      </c>
      <c r="G145" s="9" t="s">
        <v>10</v>
      </c>
      <c r="H145" s="9" t="s">
        <v>37</v>
      </c>
      <c r="I145" s="9">
        <v>1</v>
      </c>
      <c r="J145" s="9">
        <v>140</v>
      </c>
      <c r="K145" s="9">
        <f t="shared" si="24"/>
        <v>840</v>
      </c>
      <c r="L145" s="9">
        <f t="shared" si="25"/>
        <v>821</v>
      </c>
      <c r="M145" s="48">
        <v>0.97738095238095235</v>
      </c>
      <c r="N145" s="9">
        <v>0</v>
      </c>
      <c r="O145" s="9">
        <v>140</v>
      </c>
      <c r="P145" s="9"/>
      <c r="Q145" s="9">
        <v>140</v>
      </c>
      <c r="R145" s="9"/>
      <c r="S145" s="9"/>
      <c r="T145" s="9">
        <v>7</v>
      </c>
      <c r="U145" s="9"/>
      <c r="V145" s="49">
        <f t="shared" si="26"/>
        <v>0.97738095238095235</v>
      </c>
      <c r="W145" s="14">
        <v>0.98570000000000002</v>
      </c>
      <c r="X145" s="14">
        <v>0.98929999999999996</v>
      </c>
      <c r="Y145" s="56">
        <v>138</v>
      </c>
      <c r="Z145" s="9">
        <v>137</v>
      </c>
      <c r="AA145" s="9">
        <v>133</v>
      </c>
      <c r="AB145" s="9">
        <v>138</v>
      </c>
      <c r="AC145" s="9">
        <v>140</v>
      </c>
      <c r="AD145" s="9">
        <v>135</v>
      </c>
      <c r="AE145" s="9" t="s">
        <v>160</v>
      </c>
      <c r="AF145" s="9"/>
      <c r="AG145" s="9">
        <v>26.172899999999998</v>
      </c>
      <c r="AH145" s="9">
        <v>-80.267970000000005</v>
      </c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</row>
    <row r="146" spans="1:58" s="22" customFormat="1" hidden="1" outlineLevel="2" x14ac:dyDescent="0.25">
      <c r="A146" s="55">
        <v>652</v>
      </c>
      <c r="B146" s="9" t="s">
        <v>256</v>
      </c>
      <c r="C146" s="9" t="s">
        <v>369</v>
      </c>
      <c r="D146" s="9" t="str">
        <f t="shared" si="23"/>
        <v>Broward - Family - Active</v>
      </c>
      <c r="E146" s="9" t="s">
        <v>2282</v>
      </c>
      <c r="F146" s="14" t="s">
        <v>370</v>
      </c>
      <c r="G146" s="9" t="s">
        <v>10</v>
      </c>
      <c r="H146" s="9" t="s">
        <v>37</v>
      </c>
      <c r="I146" s="9">
        <v>1</v>
      </c>
      <c r="J146" s="9">
        <v>96</v>
      </c>
      <c r="K146" s="9">
        <f t="shared" si="24"/>
        <v>576</v>
      </c>
      <c r="L146" s="9">
        <f t="shared" si="25"/>
        <v>567</v>
      </c>
      <c r="M146" s="48">
        <v>0.984375</v>
      </c>
      <c r="N146" s="9">
        <v>0</v>
      </c>
      <c r="O146" s="9">
        <v>96</v>
      </c>
      <c r="P146" s="9"/>
      <c r="Q146" s="9">
        <v>96</v>
      </c>
      <c r="R146" s="9"/>
      <c r="S146" s="9"/>
      <c r="T146" s="9"/>
      <c r="U146" s="9"/>
      <c r="V146" s="49">
        <f t="shared" si="26"/>
        <v>0.984375</v>
      </c>
      <c r="W146" s="14">
        <v>1.1432</v>
      </c>
      <c r="X146" s="14">
        <v>0.97050000000000003</v>
      </c>
      <c r="Y146" s="56">
        <v>95</v>
      </c>
      <c r="Z146" s="9">
        <v>95</v>
      </c>
      <c r="AA146" s="9">
        <v>94</v>
      </c>
      <c r="AB146" s="9">
        <v>95</v>
      </c>
      <c r="AC146" s="9">
        <v>94</v>
      </c>
      <c r="AD146" s="9">
        <v>94</v>
      </c>
      <c r="AE146" s="9" t="s">
        <v>371</v>
      </c>
      <c r="AF146" s="9"/>
      <c r="AG146" s="9">
        <v>26.2973</v>
      </c>
      <c r="AH146" s="9">
        <v>-80.118700000000004</v>
      </c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</row>
    <row r="147" spans="1:58" s="22" customFormat="1" hidden="1" outlineLevel="2" x14ac:dyDescent="0.25">
      <c r="A147" s="55">
        <v>653</v>
      </c>
      <c r="B147" s="9" t="s">
        <v>256</v>
      </c>
      <c r="C147" s="9" t="s">
        <v>372</v>
      </c>
      <c r="D147" s="9" t="str">
        <f t="shared" si="23"/>
        <v>Broward - Family - Active</v>
      </c>
      <c r="E147" s="9" t="s">
        <v>2282</v>
      </c>
      <c r="F147" s="14" t="s">
        <v>98</v>
      </c>
      <c r="G147" s="9" t="s">
        <v>10</v>
      </c>
      <c r="H147" s="9" t="s">
        <v>37</v>
      </c>
      <c r="I147" s="9">
        <v>1</v>
      </c>
      <c r="J147" s="9">
        <v>128</v>
      </c>
      <c r="K147" s="9">
        <f t="shared" si="24"/>
        <v>768</v>
      </c>
      <c r="L147" s="9">
        <f t="shared" si="25"/>
        <v>750</v>
      </c>
      <c r="M147" s="48">
        <v>0.9765625</v>
      </c>
      <c r="N147" s="9">
        <v>0</v>
      </c>
      <c r="O147" s="9">
        <v>128</v>
      </c>
      <c r="P147" s="9"/>
      <c r="Q147" s="9">
        <v>128</v>
      </c>
      <c r="R147" s="9"/>
      <c r="S147" s="9"/>
      <c r="T147" s="9"/>
      <c r="U147" s="9"/>
      <c r="V147" s="49">
        <f t="shared" si="26"/>
        <v>0.9765625</v>
      </c>
      <c r="W147" s="14">
        <v>0.99219999999999997</v>
      </c>
      <c r="X147" s="14">
        <v>0.97270000000000001</v>
      </c>
      <c r="Y147" s="56">
        <v>126</v>
      </c>
      <c r="Z147" s="9">
        <v>126</v>
      </c>
      <c r="AA147" s="9">
        <v>126</v>
      </c>
      <c r="AB147" s="9">
        <v>125</v>
      </c>
      <c r="AC147" s="9">
        <v>124</v>
      </c>
      <c r="AD147" s="9">
        <v>123</v>
      </c>
      <c r="AE147" s="9" t="s">
        <v>371</v>
      </c>
      <c r="AF147" s="9"/>
      <c r="AG147" s="9">
        <v>26.2973</v>
      </c>
      <c r="AH147" s="9">
        <v>-80.118700000000004</v>
      </c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</row>
    <row r="148" spans="1:58" s="22" customFormat="1" hidden="1" outlineLevel="2" x14ac:dyDescent="0.25">
      <c r="A148" s="55">
        <v>2266</v>
      </c>
      <c r="B148" s="9" t="s">
        <v>256</v>
      </c>
      <c r="C148" s="9" t="s">
        <v>373</v>
      </c>
      <c r="D148" s="9" t="str">
        <f t="shared" si="23"/>
        <v>Broward - Family - Active</v>
      </c>
      <c r="E148" s="9" t="s">
        <v>2282</v>
      </c>
      <c r="F148" s="14" t="s">
        <v>143</v>
      </c>
      <c r="G148" s="9" t="s">
        <v>10</v>
      </c>
      <c r="H148" s="9" t="s">
        <v>37</v>
      </c>
      <c r="I148" s="9">
        <v>1</v>
      </c>
      <c r="J148" s="9">
        <v>76</v>
      </c>
      <c r="K148" s="9">
        <f t="shared" si="24"/>
        <v>456</v>
      </c>
      <c r="L148" s="9">
        <f t="shared" si="25"/>
        <v>449</v>
      </c>
      <c r="M148" s="48">
        <v>0.98464912280701755</v>
      </c>
      <c r="N148" s="9">
        <v>0</v>
      </c>
      <c r="O148" s="9">
        <v>76</v>
      </c>
      <c r="P148" s="9"/>
      <c r="Q148" s="9">
        <v>76</v>
      </c>
      <c r="R148" s="9"/>
      <c r="S148" s="9"/>
      <c r="T148" s="9">
        <v>4</v>
      </c>
      <c r="U148" s="9"/>
      <c r="V148" s="49">
        <f t="shared" si="26"/>
        <v>0.98464912280701755</v>
      </c>
      <c r="W148" s="14">
        <v>0.97809999999999997</v>
      </c>
      <c r="X148" s="14">
        <v>0.96050000000000002</v>
      </c>
      <c r="Y148" s="56">
        <v>74</v>
      </c>
      <c r="Z148" s="9">
        <v>75</v>
      </c>
      <c r="AA148" s="9">
        <v>74</v>
      </c>
      <c r="AB148" s="9">
        <v>74</v>
      </c>
      <c r="AC148" s="9">
        <v>76</v>
      </c>
      <c r="AD148" s="9">
        <v>76</v>
      </c>
      <c r="AE148" s="9" t="s">
        <v>287</v>
      </c>
      <c r="AF148" s="9"/>
      <c r="AG148" s="9">
        <v>26.13</v>
      </c>
      <c r="AH148" s="9">
        <v>-80.143799999999999</v>
      </c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</row>
    <row r="149" spans="1:58" s="22" customFormat="1" hidden="1" outlineLevel="2" x14ac:dyDescent="0.25">
      <c r="A149" s="55">
        <v>657</v>
      </c>
      <c r="B149" s="9" t="s">
        <v>256</v>
      </c>
      <c r="C149" s="9" t="s">
        <v>374</v>
      </c>
      <c r="D149" s="9" t="str">
        <f t="shared" si="23"/>
        <v>Broward - Family - Active</v>
      </c>
      <c r="E149" s="9" t="s">
        <v>2282</v>
      </c>
      <c r="F149" s="14" t="s">
        <v>98</v>
      </c>
      <c r="G149" s="9" t="s">
        <v>10</v>
      </c>
      <c r="H149" s="9" t="s">
        <v>37</v>
      </c>
      <c r="I149" s="9">
        <v>1</v>
      </c>
      <c r="J149" s="9">
        <v>125</v>
      </c>
      <c r="K149" s="9">
        <f t="shared" si="24"/>
        <v>750</v>
      </c>
      <c r="L149" s="9">
        <f t="shared" si="25"/>
        <v>739</v>
      </c>
      <c r="M149" s="48">
        <v>0.98533333333333328</v>
      </c>
      <c r="N149" s="9">
        <v>0</v>
      </c>
      <c r="O149" s="9">
        <v>125</v>
      </c>
      <c r="P149" s="9"/>
      <c r="Q149" s="9">
        <v>125</v>
      </c>
      <c r="R149" s="9"/>
      <c r="S149" s="9"/>
      <c r="T149" s="9"/>
      <c r="U149" s="9"/>
      <c r="V149" s="49">
        <f t="shared" si="26"/>
        <v>0.98533333333333328</v>
      </c>
      <c r="W149" s="14">
        <v>0.98929999999999996</v>
      </c>
      <c r="X149" s="14">
        <v>0.98</v>
      </c>
      <c r="Y149" s="56">
        <v>123</v>
      </c>
      <c r="Z149" s="9">
        <v>124</v>
      </c>
      <c r="AA149" s="9">
        <v>125</v>
      </c>
      <c r="AB149" s="9">
        <v>121</v>
      </c>
      <c r="AC149" s="9">
        <v>122</v>
      </c>
      <c r="AD149" s="9">
        <v>124</v>
      </c>
      <c r="AE149" s="9" t="s">
        <v>317</v>
      </c>
      <c r="AF149" s="9"/>
      <c r="AG149" s="9">
        <v>26.193300000000001</v>
      </c>
      <c r="AH149" s="9">
        <v>-80.1875</v>
      </c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</row>
    <row r="150" spans="1:58" s="22" customFormat="1" hidden="1" outlineLevel="2" x14ac:dyDescent="0.25">
      <c r="A150" s="55">
        <v>675</v>
      </c>
      <c r="B150" s="9" t="s">
        <v>256</v>
      </c>
      <c r="C150" s="9" t="s">
        <v>375</v>
      </c>
      <c r="D150" s="9" t="str">
        <f t="shared" si="23"/>
        <v>Broward - Family - Active</v>
      </c>
      <c r="E150" s="9" t="s">
        <v>2282</v>
      </c>
      <c r="F150" s="14" t="s">
        <v>376</v>
      </c>
      <c r="G150" s="9" t="s">
        <v>10</v>
      </c>
      <c r="H150" s="9" t="s">
        <v>37</v>
      </c>
      <c r="I150" s="9">
        <v>1</v>
      </c>
      <c r="J150" s="9">
        <v>408</v>
      </c>
      <c r="K150" s="9">
        <f t="shared" si="24"/>
        <v>2448</v>
      </c>
      <c r="L150" s="9">
        <f t="shared" si="25"/>
        <v>2403</v>
      </c>
      <c r="M150" s="48">
        <v>0.98161764705882348</v>
      </c>
      <c r="N150" s="9">
        <v>0</v>
      </c>
      <c r="O150" s="9">
        <v>408</v>
      </c>
      <c r="P150" s="9"/>
      <c r="Q150" s="9">
        <v>408</v>
      </c>
      <c r="R150" s="9"/>
      <c r="S150" s="9"/>
      <c r="T150" s="9"/>
      <c r="U150" s="9"/>
      <c r="V150" s="49">
        <f t="shared" si="26"/>
        <v>0.98161764705882348</v>
      </c>
      <c r="W150" s="14">
        <v>0.96079999999999999</v>
      </c>
      <c r="X150" s="14">
        <v>0.9698</v>
      </c>
      <c r="Y150" s="56">
        <v>399</v>
      </c>
      <c r="Z150" s="9">
        <v>401</v>
      </c>
      <c r="AA150" s="9">
        <v>403</v>
      </c>
      <c r="AB150" s="9">
        <v>405</v>
      </c>
      <c r="AC150" s="9">
        <v>398</v>
      </c>
      <c r="AD150" s="9">
        <v>397</v>
      </c>
      <c r="AE150" s="9" t="s">
        <v>378</v>
      </c>
      <c r="AF150" s="9"/>
      <c r="AG150" s="9">
        <v>26.128900000000002</v>
      </c>
      <c r="AH150" s="9">
        <v>-80.1477</v>
      </c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</row>
    <row r="151" spans="1:58" s="22" customFormat="1" hidden="1" outlineLevel="2" x14ac:dyDescent="0.25">
      <c r="A151" s="55">
        <v>1193</v>
      </c>
      <c r="B151" s="9" t="s">
        <v>256</v>
      </c>
      <c r="C151" s="9" t="s">
        <v>379</v>
      </c>
      <c r="D151" s="9" t="str">
        <f t="shared" si="23"/>
        <v>Broward - Family - Active</v>
      </c>
      <c r="E151" s="9" t="s">
        <v>2282</v>
      </c>
      <c r="F151" s="14" t="s">
        <v>380</v>
      </c>
      <c r="G151" s="9" t="s">
        <v>10</v>
      </c>
      <c r="H151" s="9" t="s">
        <v>37</v>
      </c>
      <c r="I151" s="9">
        <v>1</v>
      </c>
      <c r="J151" s="9">
        <v>94</v>
      </c>
      <c r="K151" s="9">
        <f t="shared" si="24"/>
        <v>564</v>
      </c>
      <c r="L151" s="9">
        <f t="shared" si="25"/>
        <v>562</v>
      </c>
      <c r="M151" s="48">
        <v>0.99645390070921991</v>
      </c>
      <c r="N151" s="9">
        <v>0</v>
      </c>
      <c r="O151" s="9">
        <v>94</v>
      </c>
      <c r="P151" s="9"/>
      <c r="Q151" s="9">
        <v>94</v>
      </c>
      <c r="R151" s="9"/>
      <c r="S151" s="9"/>
      <c r="T151" s="9"/>
      <c r="U151" s="9"/>
      <c r="V151" s="49">
        <f t="shared" si="26"/>
        <v>0.99645390070921991</v>
      </c>
      <c r="W151" s="14">
        <v>0.99470000000000003</v>
      </c>
      <c r="X151" s="14">
        <v>0.99470000000000003</v>
      </c>
      <c r="Y151" s="56">
        <v>92</v>
      </c>
      <c r="Z151" s="9">
        <v>94</v>
      </c>
      <c r="AA151" s="9">
        <v>94</v>
      </c>
      <c r="AB151" s="9">
        <v>94</v>
      </c>
      <c r="AC151" s="9">
        <v>94</v>
      </c>
      <c r="AD151" s="9">
        <v>94</v>
      </c>
      <c r="AE151" s="9" t="s">
        <v>85</v>
      </c>
      <c r="AF151" s="9"/>
      <c r="AG151" s="9">
        <v>26.2469</v>
      </c>
      <c r="AH151" s="9">
        <v>-80.146900000000002</v>
      </c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</row>
    <row r="152" spans="1:58" s="22" customFormat="1" hidden="1" outlineLevel="2" x14ac:dyDescent="0.25">
      <c r="A152" s="55">
        <v>1891</v>
      </c>
      <c r="B152" s="9" t="s">
        <v>256</v>
      </c>
      <c r="C152" s="9" t="s">
        <v>385</v>
      </c>
      <c r="D152" s="9" t="str">
        <f t="shared" si="23"/>
        <v>Broward - Family - Active</v>
      </c>
      <c r="E152" s="9" t="s">
        <v>2282</v>
      </c>
      <c r="F152" s="14" t="s">
        <v>386</v>
      </c>
      <c r="G152" s="9" t="s">
        <v>10</v>
      </c>
      <c r="H152" s="9" t="s">
        <v>37</v>
      </c>
      <c r="I152" s="9">
        <v>1</v>
      </c>
      <c r="J152" s="9">
        <v>37</v>
      </c>
      <c r="K152" s="9">
        <f t="shared" si="24"/>
        <v>222</v>
      </c>
      <c r="L152" s="9">
        <f t="shared" si="25"/>
        <v>221</v>
      </c>
      <c r="M152" s="48">
        <v>0.99549549549549554</v>
      </c>
      <c r="N152" s="9">
        <v>0</v>
      </c>
      <c r="O152" s="9">
        <v>37</v>
      </c>
      <c r="P152" s="9"/>
      <c r="Q152" s="9">
        <v>37</v>
      </c>
      <c r="R152" s="9"/>
      <c r="S152" s="9"/>
      <c r="T152" s="9"/>
      <c r="U152" s="9"/>
      <c r="V152" s="49">
        <f t="shared" si="26"/>
        <v>0.99549549549549554</v>
      </c>
      <c r="W152" s="14">
        <v>0.98199999999999998</v>
      </c>
      <c r="X152" s="14">
        <v>1</v>
      </c>
      <c r="Y152" s="56">
        <v>36</v>
      </c>
      <c r="Z152" s="9">
        <v>37</v>
      </c>
      <c r="AA152" s="9">
        <v>37</v>
      </c>
      <c r="AB152" s="9">
        <v>37</v>
      </c>
      <c r="AC152" s="9">
        <v>37</v>
      </c>
      <c r="AD152" s="9">
        <v>37</v>
      </c>
      <c r="AE152" s="9" t="s">
        <v>387</v>
      </c>
      <c r="AF152" s="9"/>
      <c r="AG152" s="9">
        <v>26.119399999999999</v>
      </c>
      <c r="AH152" s="9">
        <v>-80.158799999999999</v>
      </c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</row>
    <row r="153" spans="1:58" s="22" customFormat="1" hidden="1" outlineLevel="2" x14ac:dyDescent="0.25">
      <c r="A153" s="55">
        <v>1176</v>
      </c>
      <c r="B153" s="9" t="s">
        <v>256</v>
      </c>
      <c r="C153" s="9" t="s">
        <v>388</v>
      </c>
      <c r="D153" s="9" t="str">
        <f t="shared" si="23"/>
        <v>Broward - Family - Active</v>
      </c>
      <c r="E153" s="9" t="s">
        <v>2282</v>
      </c>
      <c r="F153" s="14" t="s">
        <v>389</v>
      </c>
      <c r="G153" s="9" t="s">
        <v>10</v>
      </c>
      <c r="H153" s="9" t="s">
        <v>37</v>
      </c>
      <c r="I153" s="9">
        <v>1</v>
      </c>
      <c r="J153" s="9">
        <v>246</v>
      </c>
      <c r="K153" s="9">
        <f t="shared" si="24"/>
        <v>1476</v>
      </c>
      <c r="L153" s="9">
        <f t="shared" si="25"/>
        <v>1449</v>
      </c>
      <c r="M153" s="48">
        <v>0.98170731707317072</v>
      </c>
      <c r="N153" s="9">
        <v>0</v>
      </c>
      <c r="O153" s="9">
        <v>246</v>
      </c>
      <c r="P153" s="9"/>
      <c r="Q153" s="9">
        <v>246</v>
      </c>
      <c r="R153" s="9"/>
      <c r="S153" s="9"/>
      <c r="T153" s="9"/>
      <c r="U153" s="9"/>
      <c r="V153" s="49">
        <f t="shared" si="26"/>
        <v>0.98170731707317072</v>
      </c>
      <c r="W153" s="14">
        <v>0.98240000000000005</v>
      </c>
      <c r="X153" s="14">
        <v>0.97629999999999995</v>
      </c>
      <c r="Y153" s="56">
        <v>244</v>
      </c>
      <c r="Z153" s="9">
        <v>244</v>
      </c>
      <c r="AA153" s="9">
        <v>240</v>
      </c>
      <c r="AB153" s="9">
        <v>242</v>
      </c>
      <c r="AC153" s="9">
        <v>241</v>
      </c>
      <c r="AD153" s="9">
        <v>238</v>
      </c>
      <c r="AE153" s="9" t="s">
        <v>219</v>
      </c>
      <c r="AF153" s="9"/>
      <c r="AG153" s="9">
        <v>26.168711999999999</v>
      </c>
      <c r="AH153" s="9">
        <v>-80.204626000000005</v>
      </c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</row>
    <row r="154" spans="1:58" s="22" customFormat="1" hidden="1" outlineLevel="2" x14ac:dyDescent="0.25">
      <c r="A154" s="55">
        <v>1307</v>
      </c>
      <c r="B154" s="9" t="s">
        <v>256</v>
      </c>
      <c r="C154" s="9" t="s">
        <v>390</v>
      </c>
      <c r="D154" s="9" t="str">
        <f t="shared" si="23"/>
        <v>Broward - Family - Active</v>
      </c>
      <c r="E154" s="9" t="s">
        <v>2282</v>
      </c>
      <c r="F154" s="14" t="s">
        <v>322</v>
      </c>
      <c r="G154" s="9" t="s">
        <v>10</v>
      </c>
      <c r="H154" s="9" t="s">
        <v>37</v>
      </c>
      <c r="I154" s="9">
        <v>1</v>
      </c>
      <c r="J154" s="9">
        <v>292</v>
      </c>
      <c r="K154" s="9">
        <f t="shared" si="24"/>
        <v>1752</v>
      </c>
      <c r="L154" s="9">
        <f t="shared" si="25"/>
        <v>1747</v>
      </c>
      <c r="M154" s="48">
        <v>0.99714611872146119</v>
      </c>
      <c r="N154" s="9">
        <v>0</v>
      </c>
      <c r="O154" s="9">
        <v>292</v>
      </c>
      <c r="P154" s="9"/>
      <c r="Q154" s="9">
        <v>292</v>
      </c>
      <c r="R154" s="9"/>
      <c r="S154" s="9"/>
      <c r="T154" s="9"/>
      <c r="U154" s="9"/>
      <c r="V154" s="49">
        <f t="shared" si="26"/>
        <v>0.99714611872146119</v>
      </c>
      <c r="W154" s="14">
        <v>0.99770000000000003</v>
      </c>
      <c r="X154" s="14">
        <v>0.99829999999999997</v>
      </c>
      <c r="Y154" s="56">
        <v>292</v>
      </c>
      <c r="Z154" s="9">
        <v>290</v>
      </c>
      <c r="AA154" s="9">
        <v>292</v>
      </c>
      <c r="AB154" s="9">
        <v>292</v>
      </c>
      <c r="AC154" s="9">
        <v>292</v>
      </c>
      <c r="AD154" s="9">
        <v>289</v>
      </c>
      <c r="AE154" s="9" t="s">
        <v>219</v>
      </c>
      <c r="AF154" s="9"/>
      <c r="AG154" s="9">
        <v>26.212900000000001</v>
      </c>
      <c r="AH154" s="9">
        <v>-80.201099999999997</v>
      </c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</row>
    <row r="155" spans="1:58" s="22" customFormat="1" hidden="1" outlineLevel="2" x14ac:dyDescent="0.25">
      <c r="A155" s="55">
        <v>2493</v>
      </c>
      <c r="B155" s="9" t="s">
        <v>256</v>
      </c>
      <c r="C155" s="9" t="s">
        <v>391</v>
      </c>
      <c r="D155" s="9" t="str">
        <f t="shared" si="23"/>
        <v>Broward - Family - Active</v>
      </c>
      <c r="E155" s="9" t="s">
        <v>2282</v>
      </c>
      <c r="F155" s="14" t="s">
        <v>339</v>
      </c>
      <c r="G155" s="9" t="s">
        <v>10</v>
      </c>
      <c r="H155" s="9" t="s">
        <v>37</v>
      </c>
      <c r="I155" s="9">
        <v>1</v>
      </c>
      <c r="J155" s="9">
        <v>320</v>
      </c>
      <c r="K155" s="9">
        <f t="shared" si="24"/>
        <v>1920</v>
      </c>
      <c r="L155" s="9">
        <f t="shared" si="25"/>
        <v>1894</v>
      </c>
      <c r="M155" s="48">
        <v>0.98645833333333333</v>
      </c>
      <c r="N155" s="9">
        <v>0</v>
      </c>
      <c r="O155" s="9">
        <v>320</v>
      </c>
      <c r="P155" s="9"/>
      <c r="Q155" s="9">
        <v>320</v>
      </c>
      <c r="R155" s="9"/>
      <c r="S155" s="9"/>
      <c r="T155" s="9"/>
      <c r="U155" s="9"/>
      <c r="V155" s="49">
        <f t="shared" si="26"/>
        <v>0.98645833333333333</v>
      </c>
      <c r="W155" s="14">
        <v>0.98850000000000005</v>
      </c>
      <c r="X155" s="14">
        <v>0.99109999999999998</v>
      </c>
      <c r="Y155" s="56">
        <v>318</v>
      </c>
      <c r="Z155" s="9">
        <v>320</v>
      </c>
      <c r="AA155" s="9">
        <v>319</v>
      </c>
      <c r="AB155" s="9">
        <v>318</v>
      </c>
      <c r="AC155" s="9">
        <v>311</v>
      </c>
      <c r="AD155" s="9">
        <v>308</v>
      </c>
      <c r="AE155" s="9" t="s">
        <v>340</v>
      </c>
      <c r="AF155" s="9"/>
      <c r="AG155" s="9">
        <v>25.972581000000002</v>
      </c>
      <c r="AH155" s="9">
        <v>-80.265073000000001</v>
      </c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</row>
    <row r="156" spans="1:58" s="22" customFormat="1" hidden="1" outlineLevel="2" x14ac:dyDescent="0.25">
      <c r="A156" s="55">
        <v>807</v>
      </c>
      <c r="B156" s="9" t="s">
        <v>256</v>
      </c>
      <c r="C156" s="9" t="s">
        <v>395</v>
      </c>
      <c r="D156" s="9" t="str">
        <f t="shared" si="23"/>
        <v>Broward - Family - Active</v>
      </c>
      <c r="E156" s="9" t="s">
        <v>2282</v>
      </c>
      <c r="F156" s="14" t="s">
        <v>396</v>
      </c>
      <c r="G156" s="9" t="s">
        <v>10</v>
      </c>
      <c r="H156" s="9" t="s">
        <v>37</v>
      </c>
      <c r="I156" s="9">
        <v>1</v>
      </c>
      <c r="J156" s="9">
        <v>147</v>
      </c>
      <c r="K156" s="9">
        <f t="shared" si="24"/>
        <v>882</v>
      </c>
      <c r="L156" s="9">
        <f t="shared" si="25"/>
        <v>880</v>
      </c>
      <c r="M156" s="48">
        <v>0.99773242630385484</v>
      </c>
      <c r="N156" s="9">
        <v>0</v>
      </c>
      <c r="O156" s="9">
        <v>147</v>
      </c>
      <c r="P156" s="9"/>
      <c r="Q156" s="9">
        <v>147</v>
      </c>
      <c r="R156" s="9"/>
      <c r="S156" s="9"/>
      <c r="T156" s="9"/>
      <c r="U156" s="9"/>
      <c r="V156" s="49">
        <f t="shared" si="26"/>
        <v>0.99773242630385484</v>
      </c>
      <c r="W156" s="14">
        <v>0.99550000000000005</v>
      </c>
      <c r="X156" s="14">
        <v>0.99550000000000005</v>
      </c>
      <c r="Y156" s="56">
        <v>147</v>
      </c>
      <c r="Z156" s="9">
        <v>147</v>
      </c>
      <c r="AA156" s="9">
        <v>147</v>
      </c>
      <c r="AB156" s="9">
        <v>147</v>
      </c>
      <c r="AC156" s="9">
        <v>147</v>
      </c>
      <c r="AD156" s="9">
        <v>145</v>
      </c>
      <c r="AE156" s="9" t="s">
        <v>397</v>
      </c>
      <c r="AF156" s="9"/>
      <c r="AG156" s="9">
        <v>26.0457</v>
      </c>
      <c r="AH156" s="9">
        <v>-80.237499999999997</v>
      </c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</row>
    <row r="157" spans="1:58" s="22" customFormat="1" hidden="1" outlineLevel="2" x14ac:dyDescent="0.25">
      <c r="A157" s="55">
        <v>808</v>
      </c>
      <c r="B157" s="9" t="s">
        <v>256</v>
      </c>
      <c r="C157" s="9" t="s">
        <v>398</v>
      </c>
      <c r="D157" s="9" t="str">
        <f t="shared" si="23"/>
        <v>Broward - Family - Active</v>
      </c>
      <c r="E157" s="9" t="s">
        <v>2282</v>
      </c>
      <c r="F157" s="14" t="s">
        <v>399</v>
      </c>
      <c r="G157" s="9" t="s">
        <v>10</v>
      </c>
      <c r="H157" s="9" t="s">
        <v>37</v>
      </c>
      <c r="I157" s="9">
        <v>1</v>
      </c>
      <c r="J157" s="9">
        <v>104</v>
      </c>
      <c r="K157" s="9">
        <f t="shared" si="24"/>
        <v>624</v>
      </c>
      <c r="L157" s="9">
        <f t="shared" si="25"/>
        <v>616</v>
      </c>
      <c r="M157" s="48">
        <v>0.98717948717948723</v>
      </c>
      <c r="N157" s="9">
        <v>0</v>
      </c>
      <c r="O157" s="9">
        <v>104</v>
      </c>
      <c r="P157" s="9"/>
      <c r="Q157" s="9">
        <v>104</v>
      </c>
      <c r="R157" s="9"/>
      <c r="S157" s="9"/>
      <c r="T157" s="9"/>
      <c r="U157" s="9"/>
      <c r="V157" s="49">
        <f t="shared" si="26"/>
        <v>0.98717948717948723</v>
      </c>
      <c r="W157" s="14">
        <v>0.99839999999999995</v>
      </c>
      <c r="X157" s="14">
        <v>0.99360000000000004</v>
      </c>
      <c r="Y157" s="56">
        <v>103</v>
      </c>
      <c r="Z157" s="9">
        <v>102</v>
      </c>
      <c r="AA157" s="9">
        <v>102</v>
      </c>
      <c r="AB157" s="9">
        <v>104</v>
      </c>
      <c r="AC157" s="9">
        <v>104</v>
      </c>
      <c r="AD157" s="9">
        <v>101</v>
      </c>
      <c r="AE157" s="9" t="s">
        <v>397</v>
      </c>
      <c r="AF157" s="9"/>
      <c r="AG157" s="9">
        <v>26.0457</v>
      </c>
      <c r="AH157" s="9">
        <v>-80.237499999999997</v>
      </c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</row>
    <row r="158" spans="1:58" s="22" customFormat="1" hidden="1" outlineLevel="2" x14ac:dyDescent="0.25">
      <c r="A158" s="55">
        <v>821</v>
      </c>
      <c r="B158" s="9" t="s">
        <v>256</v>
      </c>
      <c r="C158" s="9" t="s">
        <v>400</v>
      </c>
      <c r="D158" s="9" t="str">
        <f t="shared" si="23"/>
        <v>Broward - Family - Active</v>
      </c>
      <c r="E158" s="9" t="s">
        <v>2282</v>
      </c>
      <c r="F158" s="14" t="s">
        <v>278</v>
      </c>
      <c r="G158" s="9" t="s">
        <v>10</v>
      </c>
      <c r="H158" s="9" t="s">
        <v>37</v>
      </c>
      <c r="I158" s="9">
        <v>1</v>
      </c>
      <c r="J158" s="9">
        <v>108</v>
      </c>
      <c r="K158" s="9">
        <f t="shared" si="24"/>
        <v>648</v>
      </c>
      <c r="L158" s="9">
        <f t="shared" si="25"/>
        <v>634</v>
      </c>
      <c r="M158" s="48">
        <v>0.97839506172839508</v>
      </c>
      <c r="N158" s="9">
        <v>0</v>
      </c>
      <c r="O158" s="9">
        <v>108</v>
      </c>
      <c r="P158" s="9"/>
      <c r="Q158" s="9">
        <v>108</v>
      </c>
      <c r="R158" s="9"/>
      <c r="S158" s="9"/>
      <c r="T158" s="9"/>
      <c r="U158" s="9"/>
      <c r="V158" s="49">
        <f t="shared" si="26"/>
        <v>0.97839506172839508</v>
      </c>
      <c r="W158" s="14">
        <v>0.98770000000000002</v>
      </c>
      <c r="X158" s="14">
        <v>0.97840000000000005</v>
      </c>
      <c r="Y158" s="56">
        <v>107</v>
      </c>
      <c r="Z158" s="9">
        <v>105</v>
      </c>
      <c r="AA158" s="9">
        <v>103</v>
      </c>
      <c r="AB158" s="9">
        <v>106</v>
      </c>
      <c r="AC158" s="9">
        <v>106</v>
      </c>
      <c r="AD158" s="9">
        <v>107</v>
      </c>
      <c r="AE158" s="9" t="s">
        <v>317</v>
      </c>
      <c r="AF158" s="9"/>
      <c r="AG158" s="9">
        <v>26.069700000000001</v>
      </c>
      <c r="AH158" s="9">
        <v>-80.225899999999996</v>
      </c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</row>
    <row r="159" spans="1:58" s="22" customFormat="1" hidden="1" outlineLevel="2" x14ac:dyDescent="0.25">
      <c r="A159" s="55">
        <v>1789</v>
      </c>
      <c r="B159" s="9" t="s">
        <v>256</v>
      </c>
      <c r="C159" s="9" t="s">
        <v>403</v>
      </c>
      <c r="D159" s="9" t="str">
        <f t="shared" si="23"/>
        <v>Broward - Family - Active</v>
      </c>
      <c r="E159" s="9" t="s">
        <v>2282</v>
      </c>
      <c r="F159" s="14" t="s">
        <v>113</v>
      </c>
      <c r="G159" s="9" t="s">
        <v>10</v>
      </c>
      <c r="H159" s="9" t="s">
        <v>37</v>
      </c>
      <c r="I159" s="9">
        <v>1</v>
      </c>
      <c r="J159" s="9">
        <v>176</v>
      </c>
      <c r="K159" s="9">
        <f t="shared" si="24"/>
        <v>1056</v>
      </c>
      <c r="L159" s="9">
        <f t="shared" si="25"/>
        <v>1040</v>
      </c>
      <c r="M159" s="48">
        <v>0.98484848484848486</v>
      </c>
      <c r="N159" s="9">
        <v>0</v>
      </c>
      <c r="O159" s="9">
        <v>176</v>
      </c>
      <c r="P159" s="9"/>
      <c r="Q159" s="9">
        <v>176</v>
      </c>
      <c r="R159" s="9"/>
      <c r="S159" s="9"/>
      <c r="T159" s="9"/>
      <c r="U159" s="9"/>
      <c r="V159" s="49">
        <f t="shared" si="26"/>
        <v>0.98484848484848486</v>
      </c>
      <c r="W159" s="14">
        <v>0.98770000000000002</v>
      </c>
      <c r="X159" s="14">
        <v>0.98299999999999998</v>
      </c>
      <c r="Y159" s="56">
        <v>174</v>
      </c>
      <c r="Z159" s="9">
        <v>173</v>
      </c>
      <c r="AA159" s="9">
        <v>173</v>
      </c>
      <c r="AB159" s="9">
        <v>174</v>
      </c>
      <c r="AC159" s="9">
        <v>173</v>
      </c>
      <c r="AD159" s="9">
        <v>173</v>
      </c>
      <c r="AE159" s="9" t="s">
        <v>287</v>
      </c>
      <c r="AF159" s="9"/>
      <c r="AG159" s="9">
        <v>26.281300000000002</v>
      </c>
      <c r="AH159" s="9">
        <v>-80.113699999999994</v>
      </c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</row>
    <row r="160" spans="1:58" s="22" customFormat="1" hidden="1" outlineLevel="2" x14ac:dyDescent="0.25">
      <c r="A160" s="55">
        <v>1691</v>
      </c>
      <c r="B160" s="9" t="s">
        <v>256</v>
      </c>
      <c r="C160" s="9" t="s">
        <v>404</v>
      </c>
      <c r="D160" s="9" t="str">
        <f t="shared" si="23"/>
        <v>Broward - Family - Active</v>
      </c>
      <c r="E160" s="9" t="s">
        <v>2282</v>
      </c>
      <c r="F160" s="14" t="s">
        <v>405</v>
      </c>
      <c r="G160" s="9" t="s">
        <v>10</v>
      </c>
      <c r="H160" s="9" t="s">
        <v>37</v>
      </c>
      <c r="I160" s="9">
        <v>1</v>
      </c>
      <c r="J160" s="9">
        <v>24</v>
      </c>
      <c r="K160" s="9">
        <f t="shared" si="24"/>
        <v>144</v>
      </c>
      <c r="L160" s="9">
        <f t="shared" si="25"/>
        <v>141</v>
      </c>
      <c r="M160" s="48">
        <v>0.97916666666666663</v>
      </c>
      <c r="N160" s="9">
        <v>0</v>
      </c>
      <c r="O160" s="9">
        <v>24</v>
      </c>
      <c r="P160" s="9"/>
      <c r="Q160" s="9">
        <v>24</v>
      </c>
      <c r="R160" s="9"/>
      <c r="S160" s="9"/>
      <c r="T160" s="9"/>
      <c r="U160" s="9"/>
      <c r="V160" s="49">
        <f t="shared" si="26"/>
        <v>0.97916666666666663</v>
      </c>
      <c r="W160" s="14">
        <v>1</v>
      </c>
      <c r="X160" s="14">
        <v>0.97919999999999996</v>
      </c>
      <c r="Y160" s="56">
        <v>24</v>
      </c>
      <c r="Z160" s="9">
        <v>23</v>
      </c>
      <c r="AA160" s="9">
        <v>24</v>
      </c>
      <c r="AB160" s="9">
        <v>23</v>
      </c>
      <c r="AC160" s="9">
        <v>23</v>
      </c>
      <c r="AD160" s="9">
        <v>24</v>
      </c>
      <c r="AE160" s="9" t="s">
        <v>287</v>
      </c>
      <c r="AF160" s="9"/>
      <c r="AG160" s="9">
        <v>26.281300000000002</v>
      </c>
      <c r="AH160" s="9">
        <v>-80.113699999999994</v>
      </c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</row>
    <row r="161" spans="1:58" s="22" customFormat="1" hidden="1" outlineLevel="2" x14ac:dyDescent="0.25">
      <c r="A161" s="55">
        <v>2490</v>
      </c>
      <c r="B161" s="9" t="s">
        <v>256</v>
      </c>
      <c r="C161" s="9" t="s">
        <v>406</v>
      </c>
      <c r="D161" s="9" t="str">
        <f t="shared" si="23"/>
        <v>Broward - Family - Active</v>
      </c>
      <c r="E161" s="9" t="s">
        <v>2282</v>
      </c>
      <c r="F161" s="14" t="s">
        <v>143</v>
      </c>
      <c r="G161" s="9" t="s">
        <v>10</v>
      </c>
      <c r="H161" s="9" t="s">
        <v>37</v>
      </c>
      <c r="I161" s="9">
        <v>1</v>
      </c>
      <c r="J161" s="9">
        <v>100</v>
      </c>
      <c r="K161" s="9">
        <f t="shared" si="24"/>
        <v>600</v>
      </c>
      <c r="L161" s="9">
        <f t="shared" si="25"/>
        <v>593</v>
      </c>
      <c r="M161" s="48">
        <v>0.98833333333333329</v>
      </c>
      <c r="N161" s="9">
        <v>0</v>
      </c>
      <c r="O161" s="9">
        <v>100</v>
      </c>
      <c r="P161" s="9"/>
      <c r="Q161" s="9">
        <v>100</v>
      </c>
      <c r="R161" s="9"/>
      <c r="S161" s="9"/>
      <c r="T161" s="9">
        <v>5</v>
      </c>
      <c r="U161" s="9"/>
      <c r="V161" s="49">
        <f t="shared" si="26"/>
        <v>0.98833333333333329</v>
      </c>
      <c r="W161" s="14">
        <v>0.98670000000000002</v>
      </c>
      <c r="X161" s="14">
        <v>0.98670000000000002</v>
      </c>
      <c r="Y161" s="56">
        <v>100</v>
      </c>
      <c r="Z161" s="9">
        <v>98</v>
      </c>
      <c r="AA161" s="9">
        <v>99</v>
      </c>
      <c r="AB161" s="9">
        <v>100</v>
      </c>
      <c r="AC161" s="9">
        <v>99</v>
      </c>
      <c r="AD161" s="9">
        <v>97</v>
      </c>
      <c r="AE161" s="9" t="s">
        <v>383</v>
      </c>
      <c r="AF161" s="9"/>
      <c r="AG161" s="9">
        <v>26.035</v>
      </c>
      <c r="AH161" s="9">
        <v>-80.247299999999996</v>
      </c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</row>
    <row r="162" spans="1:58" s="22" customFormat="1" hidden="1" outlineLevel="2" x14ac:dyDescent="0.25">
      <c r="A162" s="55">
        <v>886</v>
      </c>
      <c r="B162" s="9" t="s">
        <v>256</v>
      </c>
      <c r="C162" s="9" t="s">
        <v>407</v>
      </c>
      <c r="D162" s="9" t="str">
        <f t="shared" si="23"/>
        <v>Broward - Family - Active</v>
      </c>
      <c r="E162" s="9" t="s">
        <v>2282</v>
      </c>
      <c r="F162" s="14" t="s">
        <v>306</v>
      </c>
      <c r="G162" s="9" t="s">
        <v>10</v>
      </c>
      <c r="H162" s="9" t="s">
        <v>37</v>
      </c>
      <c r="I162" s="9">
        <v>1</v>
      </c>
      <c r="J162" s="9">
        <v>150</v>
      </c>
      <c r="K162" s="9">
        <f t="shared" si="24"/>
        <v>900</v>
      </c>
      <c r="L162" s="9">
        <f t="shared" si="25"/>
        <v>881</v>
      </c>
      <c r="M162" s="48">
        <v>0.97888888888888892</v>
      </c>
      <c r="N162" s="9">
        <v>0</v>
      </c>
      <c r="O162" s="9">
        <v>150</v>
      </c>
      <c r="P162" s="9"/>
      <c r="Q162" s="9">
        <v>150</v>
      </c>
      <c r="R162" s="9"/>
      <c r="S162" s="9"/>
      <c r="T162" s="9"/>
      <c r="U162" s="9"/>
      <c r="V162" s="49">
        <f t="shared" si="26"/>
        <v>0.97888888888888892</v>
      </c>
      <c r="W162" s="14">
        <v>0.97330000000000005</v>
      </c>
      <c r="X162" s="14">
        <v>0.98329999999999995</v>
      </c>
      <c r="Y162" s="56">
        <v>147</v>
      </c>
      <c r="Z162" s="9">
        <v>148</v>
      </c>
      <c r="AA162" s="9">
        <v>145</v>
      </c>
      <c r="AB162" s="9">
        <v>145</v>
      </c>
      <c r="AC162" s="9">
        <v>148</v>
      </c>
      <c r="AD162" s="9">
        <v>148</v>
      </c>
      <c r="AE162" s="9" t="s">
        <v>39</v>
      </c>
      <c r="AF162" s="9"/>
      <c r="AG162" s="9">
        <v>26.151700000000002</v>
      </c>
      <c r="AH162" s="9">
        <v>-80.151700000000005</v>
      </c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</row>
    <row r="163" spans="1:58" s="22" customFormat="1" hidden="1" outlineLevel="2" x14ac:dyDescent="0.25">
      <c r="A163" s="55">
        <v>900</v>
      </c>
      <c r="B163" s="9" t="s">
        <v>256</v>
      </c>
      <c r="C163" s="9" t="s">
        <v>410</v>
      </c>
      <c r="D163" s="9" t="str">
        <f t="shared" si="23"/>
        <v>Broward - Family - Active</v>
      </c>
      <c r="E163" s="9" t="s">
        <v>2282</v>
      </c>
      <c r="F163" s="14" t="s">
        <v>233</v>
      </c>
      <c r="G163" s="9" t="s">
        <v>10</v>
      </c>
      <c r="H163" s="9" t="s">
        <v>37</v>
      </c>
      <c r="I163" s="9">
        <v>1</v>
      </c>
      <c r="J163" s="9">
        <v>252</v>
      </c>
      <c r="K163" s="9">
        <f t="shared" si="24"/>
        <v>1512</v>
      </c>
      <c r="L163" s="9">
        <f t="shared" si="25"/>
        <v>1507</v>
      </c>
      <c r="M163" s="48">
        <v>0.99669312169312174</v>
      </c>
      <c r="N163" s="9">
        <v>0</v>
      </c>
      <c r="O163" s="9">
        <v>252</v>
      </c>
      <c r="P163" s="9"/>
      <c r="Q163" s="9">
        <v>252</v>
      </c>
      <c r="R163" s="9"/>
      <c r="S163" s="9"/>
      <c r="T163" s="9"/>
      <c r="U163" s="9"/>
      <c r="V163" s="49">
        <f t="shared" si="26"/>
        <v>0.99669312169312174</v>
      </c>
      <c r="W163" s="14">
        <v>0.99009999999999998</v>
      </c>
      <c r="X163" s="14">
        <v>0.97160000000000002</v>
      </c>
      <c r="Y163" s="56">
        <v>251</v>
      </c>
      <c r="Z163" s="9">
        <v>251</v>
      </c>
      <c r="AA163" s="9">
        <v>251</v>
      </c>
      <c r="AB163" s="9">
        <v>250</v>
      </c>
      <c r="AC163" s="9">
        <v>252</v>
      </c>
      <c r="AD163" s="9">
        <v>252</v>
      </c>
      <c r="AE163" s="9" t="s">
        <v>411</v>
      </c>
      <c r="AF163" s="9"/>
      <c r="AG163" s="9">
        <v>25.9788</v>
      </c>
      <c r="AH163" s="9">
        <v>-80.262900000000002</v>
      </c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</row>
    <row r="164" spans="1:58" s="22" customFormat="1" hidden="1" outlineLevel="2" x14ac:dyDescent="0.25">
      <c r="A164" s="55">
        <v>1004</v>
      </c>
      <c r="B164" s="9" t="s">
        <v>256</v>
      </c>
      <c r="C164" s="9" t="s">
        <v>413</v>
      </c>
      <c r="D164" s="9" t="str">
        <f t="shared" si="23"/>
        <v>Broward - Family - Active</v>
      </c>
      <c r="E164" s="9" t="s">
        <v>2282</v>
      </c>
      <c r="F164" s="14" t="s">
        <v>414</v>
      </c>
      <c r="G164" s="9" t="s">
        <v>10</v>
      </c>
      <c r="H164" s="9" t="s">
        <v>37</v>
      </c>
      <c r="I164" s="9">
        <v>1</v>
      </c>
      <c r="J164" s="9">
        <v>172</v>
      </c>
      <c r="K164" s="9">
        <f t="shared" si="24"/>
        <v>1032</v>
      </c>
      <c r="L164" s="9">
        <f t="shared" si="25"/>
        <v>1009</v>
      </c>
      <c r="M164" s="48">
        <v>0.9777131782945736</v>
      </c>
      <c r="N164" s="9">
        <v>0</v>
      </c>
      <c r="O164" s="9">
        <v>172</v>
      </c>
      <c r="P164" s="9"/>
      <c r="Q164" s="9">
        <v>172</v>
      </c>
      <c r="R164" s="9"/>
      <c r="S164" s="9"/>
      <c r="T164" s="9"/>
      <c r="U164" s="9"/>
      <c r="V164" s="49">
        <f t="shared" si="26"/>
        <v>0.9777131782945736</v>
      </c>
      <c r="W164" s="14">
        <v>0.97289999999999999</v>
      </c>
      <c r="X164" s="14">
        <v>0.98640000000000005</v>
      </c>
      <c r="Y164" s="56">
        <v>168</v>
      </c>
      <c r="Z164" s="9">
        <v>169</v>
      </c>
      <c r="AA164" s="9">
        <v>169</v>
      </c>
      <c r="AB164" s="9">
        <v>169</v>
      </c>
      <c r="AC164" s="9">
        <v>168</v>
      </c>
      <c r="AD164" s="9">
        <v>166</v>
      </c>
      <c r="AE164" s="9" t="s">
        <v>415</v>
      </c>
      <c r="AF164" s="9"/>
      <c r="AG164" s="9">
        <v>26.158300000000001</v>
      </c>
      <c r="AH164" s="9">
        <v>-80.217100000000002</v>
      </c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</row>
    <row r="165" spans="1:58" s="22" customFormat="1" outlineLevel="1" collapsed="1" x14ac:dyDescent="0.25">
      <c r="A165" s="55"/>
      <c r="B165" s="9" t="s">
        <v>256</v>
      </c>
      <c r="C165" s="9"/>
      <c r="D165" s="9"/>
      <c r="E165" s="39" t="s">
        <v>2640</v>
      </c>
      <c r="F165" s="14"/>
      <c r="G165" s="9"/>
      <c r="H165" s="9"/>
      <c r="I165" s="9">
        <f>SUBTOTAL(9,I166:I167)</f>
        <v>2</v>
      </c>
      <c r="J165" s="9">
        <f>SUBTOTAL(9,J166:J167)</f>
        <v>197</v>
      </c>
      <c r="K165" s="9">
        <f>SUBTOTAL(9,K166:K167)</f>
        <v>591</v>
      </c>
      <c r="L165" s="9">
        <f>SUBTOTAL(9,L166:L167)</f>
        <v>233</v>
      </c>
      <c r="M165" s="48">
        <v>0.39424703891708968</v>
      </c>
      <c r="N165" s="9"/>
      <c r="O165" s="9"/>
      <c r="P165" s="9"/>
      <c r="Q165" s="9"/>
      <c r="R165" s="9"/>
      <c r="S165" s="9"/>
      <c r="T165" s="9"/>
      <c r="U165" s="9"/>
      <c r="V165" s="49">
        <f>L165/K165</f>
        <v>0.39424703891708968</v>
      </c>
      <c r="W165" s="14"/>
      <c r="X165" s="14"/>
      <c r="Y165" s="56"/>
      <c r="Z165" s="9"/>
      <c r="AA165" s="9"/>
      <c r="AB165" s="9"/>
      <c r="AC165" s="9"/>
      <c r="AD165" s="9"/>
      <c r="AE165" s="9"/>
      <c r="AF165" s="9"/>
      <c r="AG165" s="9"/>
      <c r="AH165" s="9">
        <f>SUBTOTAL(9,AH166:AH167)</f>
        <v>-160.26332600000001</v>
      </c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</row>
    <row r="166" spans="1:58" s="22" customFormat="1" hidden="1" outlineLevel="2" x14ac:dyDescent="0.25">
      <c r="A166" s="55">
        <v>2739</v>
      </c>
      <c r="B166" s="9" t="s">
        <v>256</v>
      </c>
      <c r="C166" s="9" t="s">
        <v>381</v>
      </c>
      <c r="D166" s="9" t="str">
        <f>B166&amp;" - "&amp;E166</f>
        <v>Broward - Family - Lease-Up</v>
      </c>
      <c r="E166" s="9" t="s">
        <v>2640</v>
      </c>
      <c r="F166" s="14" t="s">
        <v>382</v>
      </c>
      <c r="G166" s="9" t="s">
        <v>10</v>
      </c>
      <c r="H166" s="9" t="s">
        <v>184</v>
      </c>
      <c r="I166" s="9">
        <v>1</v>
      </c>
      <c r="J166" s="9">
        <v>92</v>
      </c>
      <c r="K166" s="9">
        <f>COUNTA(Y166:AD166)*J166</f>
        <v>276</v>
      </c>
      <c r="L166" s="9">
        <f>SUM(Y166:AD166)</f>
        <v>70</v>
      </c>
      <c r="M166" s="48">
        <v>0.25362318840579712</v>
      </c>
      <c r="N166" s="9">
        <v>0</v>
      </c>
      <c r="O166" s="9">
        <v>92</v>
      </c>
      <c r="P166" s="9"/>
      <c r="Q166" s="9">
        <v>92</v>
      </c>
      <c r="R166" s="9"/>
      <c r="S166" s="9"/>
      <c r="T166" s="9">
        <v>9</v>
      </c>
      <c r="U166" s="9"/>
      <c r="V166" s="49">
        <f>(Y166+Z166+AA166+AB166+AC166+AD166)/(J166*COUNTA(Y166,Z166,AA166,AB166,AC166,AD166))</f>
        <v>0.25362318840579712</v>
      </c>
      <c r="W166" s="14"/>
      <c r="X166" s="14"/>
      <c r="Y166" s="56">
        <v>31</v>
      </c>
      <c r="Z166" s="9">
        <v>31</v>
      </c>
      <c r="AA166" s="9">
        <v>8</v>
      </c>
      <c r="AB166" s="9"/>
      <c r="AC166" s="9"/>
      <c r="AD166" s="9"/>
      <c r="AE166" s="9" t="s">
        <v>383</v>
      </c>
      <c r="AF166" s="9"/>
      <c r="AG166" s="9">
        <v>26.271439000000001</v>
      </c>
      <c r="AH166" s="9">
        <v>-80.119186999999997</v>
      </c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</row>
    <row r="167" spans="1:58" s="22" customFormat="1" hidden="1" outlineLevel="2" x14ac:dyDescent="0.25">
      <c r="A167" s="55">
        <v>2662</v>
      </c>
      <c r="B167" s="9" t="s">
        <v>256</v>
      </c>
      <c r="C167" s="9" t="s">
        <v>412</v>
      </c>
      <c r="D167" s="9" t="str">
        <f>B167&amp;" - "&amp;E167</f>
        <v>Broward - Family - Lease-Up</v>
      </c>
      <c r="E167" s="9" t="s">
        <v>2640</v>
      </c>
      <c r="F167" s="14" t="s">
        <v>36</v>
      </c>
      <c r="G167" s="9" t="s">
        <v>10</v>
      </c>
      <c r="H167" s="9" t="s">
        <v>184</v>
      </c>
      <c r="I167" s="9">
        <v>1</v>
      </c>
      <c r="J167" s="9">
        <v>105</v>
      </c>
      <c r="K167" s="9">
        <f>COUNTA(Y167:AD167)*J167</f>
        <v>315</v>
      </c>
      <c r="L167" s="9">
        <f>SUM(Y167:AD167)</f>
        <v>163</v>
      </c>
      <c r="M167" s="48">
        <v>0.51746031746031751</v>
      </c>
      <c r="N167" s="9">
        <v>0</v>
      </c>
      <c r="O167" s="9">
        <v>105</v>
      </c>
      <c r="P167" s="9"/>
      <c r="Q167" s="9">
        <v>105</v>
      </c>
      <c r="R167" s="9"/>
      <c r="S167" s="9"/>
      <c r="T167" s="9">
        <v>6</v>
      </c>
      <c r="U167" s="9"/>
      <c r="V167" s="49">
        <f>(Y167+Z167+AA167+AB167+AC167+AD167)/(J167*COUNTA(Y167,Z167,AA167,AB167,AC167,AD167))</f>
        <v>0.51746031746031751</v>
      </c>
      <c r="W167" s="14"/>
      <c r="X167" s="14"/>
      <c r="Y167" s="56">
        <v>105</v>
      </c>
      <c r="Z167" s="9">
        <v>57</v>
      </c>
      <c r="AA167" s="9">
        <v>1</v>
      </c>
      <c r="AB167" s="9"/>
      <c r="AC167" s="9"/>
      <c r="AD167" s="9"/>
      <c r="AE167" s="9"/>
      <c r="AF167" s="9"/>
      <c r="AG167" s="9">
        <v>26.130222</v>
      </c>
      <c r="AH167" s="9">
        <v>-80.144138999999996</v>
      </c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</row>
    <row r="168" spans="1:58" s="22" customFormat="1" outlineLevel="1" collapsed="1" x14ac:dyDescent="0.25">
      <c r="A168" s="55"/>
      <c r="B168" s="9" t="s">
        <v>256</v>
      </c>
      <c r="C168" s="9"/>
      <c r="D168" s="9"/>
      <c r="E168" s="39" t="s">
        <v>2283</v>
      </c>
      <c r="F168" s="14"/>
      <c r="G168" s="9"/>
      <c r="H168" s="9"/>
      <c r="I168" s="9">
        <f>SUBTOTAL(9,I169:I172)</f>
        <v>4</v>
      </c>
      <c r="J168" s="9">
        <f>SUBTOTAL(9,J169:J172)</f>
        <v>337</v>
      </c>
      <c r="K168" s="9">
        <f>SUBTOTAL(9,K169:K172)</f>
        <v>0</v>
      </c>
      <c r="L168" s="9">
        <f>SUBTOTAL(9,L169:L172)</f>
        <v>0</v>
      </c>
      <c r="M168" s="42">
        <v>0</v>
      </c>
      <c r="N168" s="9"/>
      <c r="O168" s="9"/>
      <c r="P168" s="9"/>
      <c r="Q168" s="9"/>
      <c r="R168" s="9"/>
      <c r="S168" s="9"/>
      <c r="T168" s="9"/>
      <c r="U168" s="9"/>
      <c r="V168" s="49"/>
      <c r="W168" s="14"/>
      <c r="X168" s="14"/>
      <c r="Y168" s="78"/>
      <c r="Z168" s="9"/>
      <c r="AA168" s="9"/>
      <c r="AB168" s="9"/>
      <c r="AC168" s="9"/>
      <c r="AD168" s="9"/>
      <c r="AE168" s="9"/>
      <c r="AF168" s="9"/>
      <c r="AG168" s="9"/>
      <c r="AH168" s="9">
        <f>SUBTOTAL(9,AH169:AH172)</f>
        <v>-240.38116200000002</v>
      </c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</row>
    <row r="169" spans="1:58" s="22" customFormat="1" hidden="1" outlineLevel="2" x14ac:dyDescent="0.25">
      <c r="A169" s="55">
        <v>2750</v>
      </c>
      <c r="B169" s="9" t="s">
        <v>256</v>
      </c>
      <c r="C169" s="9" t="s">
        <v>262</v>
      </c>
      <c r="D169" s="9" t="str">
        <f>B169&amp;" - "&amp;E169</f>
        <v>Broward - Family - Pipeline</v>
      </c>
      <c r="E169" s="9" t="s">
        <v>2283</v>
      </c>
      <c r="F169" s="14" t="s">
        <v>263</v>
      </c>
      <c r="G169" s="9" t="s">
        <v>10</v>
      </c>
      <c r="H169" s="9" t="s">
        <v>42</v>
      </c>
      <c r="I169" s="9">
        <v>1</v>
      </c>
      <c r="J169" s="9">
        <v>45</v>
      </c>
      <c r="K169" s="9">
        <f>COUNTA(Y169:AD169)*J169</f>
        <v>0</v>
      </c>
      <c r="L169" s="9">
        <f>SUM(Y169:AD169)</f>
        <v>0</v>
      </c>
      <c r="M169" s="42">
        <v>0</v>
      </c>
      <c r="N169" s="9">
        <v>0</v>
      </c>
      <c r="O169" s="9">
        <v>45</v>
      </c>
      <c r="P169" s="9"/>
      <c r="Q169" s="9">
        <v>45</v>
      </c>
      <c r="R169" s="9"/>
      <c r="S169" s="9"/>
      <c r="T169" s="9"/>
      <c r="U169" s="9"/>
      <c r="V169" s="49"/>
      <c r="W169" s="14"/>
      <c r="X169" s="14"/>
      <c r="Y169" s="56"/>
      <c r="Z169" s="9"/>
      <c r="AA169" s="9"/>
      <c r="AB169" s="9"/>
      <c r="AC169" s="9"/>
      <c r="AD169" s="9"/>
      <c r="AE169" s="9"/>
      <c r="AF169" s="9"/>
      <c r="AG169" s="9">
        <v>26.234293000000001</v>
      </c>
      <c r="AH169" s="9">
        <v>-80.128591999999998</v>
      </c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</row>
    <row r="170" spans="1:58" s="22" customFormat="1" hidden="1" outlineLevel="2" x14ac:dyDescent="0.25">
      <c r="A170" s="55">
        <v>2659</v>
      </c>
      <c r="B170" s="9" t="s">
        <v>256</v>
      </c>
      <c r="C170" s="9" t="s">
        <v>350</v>
      </c>
      <c r="D170" s="9" t="str">
        <f>B170&amp;" - "&amp;E170</f>
        <v>Broward - Family - Pipeline</v>
      </c>
      <c r="E170" s="9" t="s">
        <v>2283</v>
      </c>
      <c r="F170" s="14" t="s">
        <v>36</v>
      </c>
      <c r="G170" s="9" t="s">
        <v>10</v>
      </c>
      <c r="H170" s="9" t="s">
        <v>42</v>
      </c>
      <c r="I170" s="9">
        <v>1</v>
      </c>
      <c r="J170" s="9">
        <v>80</v>
      </c>
      <c r="K170" s="9">
        <f>COUNTA(Y170:AD170)*J170</f>
        <v>0</v>
      </c>
      <c r="L170" s="9">
        <f>SUM(Y170:AD170)</f>
        <v>0</v>
      </c>
      <c r="M170" s="42">
        <v>0</v>
      </c>
      <c r="N170" s="9">
        <v>0</v>
      </c>
      <c r="O170" s="9">
        <v>80</v>
      </c>
      <c r="P170" s="9"/>
      <c r="Q170" s="9">
        <v>80</v>
      </c>
      <c r="R170" s="9"/>
      <c r="S170" s="9"/>
      <c r="T170" s="9">
        <v>4</v>
      </c>
      <c r="U170" s="9"/>
      <c r="V170" s="49"/>
      <c r="W170" s="14"/>
      <c r="X170" s="14"/>
      <c r="Y170" s="56"/>
      <c r="Z170" s="9"/>
      <c r="AA170" s="9"/>
      <c r="AB170" s="9"/>
      <c r="AC170" s="9"/>
      <c r="AD170" s="9"/>
      <c r="AE170" s="9"/>
      <c r="AF170" s="9"/>
      <c r="AG170" s="9">
        <v>26.172639</v>
      </c>
      <c r="AH170" s="9">
        <v>-80.143583000000007</v>
      </c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</row>
    <row r="171" spans="1:58" s="22" customFormat="1" hidden="1" outlineLevel="2" x14ac:dyDescent="0.25">
      <c r="A171" s="55">
        <v>2725</v>
      </c>
      <c r="B171" s="9" t="s">
        <v>256</v>
      </c>
      <c r="C171" s="9" t="s">
        <v>393</v>
      </c>
      <c r="D171" s="9" t="str">
        <f>B171&amp;" - "&amp;E171</f>
        <v>Broward - Family - Pipeline</v>
      </c>
      <c r="E171" s="9" t="s">
        <v>2283</v>
      </c>
      <c r="F171" s="14" t="s">
        <v>394</v>
      </c>
      <c r="G171" s="9" t="s">
        <v>10</v>
      </c>
      <c r="H171" s="9" t="s">
        <v>42</v>
      </c>
      <c r="I171" s="9">
        <v>1</v>
      </c>
      <c r="J171" s="9">
        <v>96</v>
      </c>
      <c r="K171" s="9">
        <f>COUNTA(Y171:AD171)*J171</f>
        <v>0</v>
      </c>
      <c r="L171" s="9">
        <f>SUM(Y171:AD171)</f>
        <v>0</v>
      </c>
      <c r="M171" s="42">
        <v>0</v>
      </c>
      <c r="N171" s="9">
        <v>0</v>
      </c>
      <c r="O171" s="9">
        <v>96</v>
      </c>
      <c r="P171" s="9"/>
      <c r="Q171" s="9">
        <v>96</v>
      </c>
      <c r="R171" s="9"/>
      <c r="S171" s="9"/>
      <c r="T171" s="9"/>
      <c r="U171" s="9"/>
      <c r="V171" s="49"/>
      <c r="W171" s="14"/>
      <c r="X171" s="14"/>
      <c r="Y171" s="56"/>
      <c r="Z171" s="9"/>
      <c r="AA171" s="9"/>
      <c r="AB171" s="9"/>
      <c r="AC171" s="9"/>
      <c r="AD171" s="9"/>
      <c r="AE171" s="9"/>
      <c r="AF171" s="9"/>
      <c r="AG171" s="9">
        <v>26.316015</v>
      </c>
      <c r="AH171" s="9">
        <v>-80.108986999999999</v>
      </c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</row>
    <row r="172" spans="1:58" s="22" customFormat="1" hidden="1" outlineLevel="2" x14ac:dyDescent="0.25">
      <c r="A172" s="55">
        <v>2904</v>
      </c>
      <c r="B172" s="9" t="s">
        <v>256</v>
      </c>
      <c r="C172" s="9" t="s">
        <v>402</v>
      </c>
      <c r="D172" s="9" t="str">
        <f>B172&amp;" - "&amp;E172</f>
        <v>Broward - Family - Pipeline</v>
      </c>
      <c r="E172" s="9" t="s">
        <v>2283</v>
      </c>
      <c r="F172" s="14" t="s">
        <v>191</v>
      </c>
      <c r="G172" s="9" t="s">
        <v>10</v>
      </c>
      <c r="H172" s="9" t="s">
        <v>42</v>
      </c>
      <c r="I172" s="9">
        <v>1</v>
      </c>
      <c r="J172" s="9">
        <v>116</v>
      </c>
      <c r="K172" s="9">
        <f>COUNTA(Y172:AD172)*J172</f>
        <v>0</v>
      </c>
      <c r="L172" s="9">
        <f>SUM(Y172:AD172)</f>
        <v>0</v>
      </c>
      <c r="M172" s="42">
        <v>0</v>
      </c>
      <c r="N172" s="9"/>
      <c r="O172" s="9">
        <v>116</v>
      </c>
      <c r="P172" s="9"/>
      <c r="Q172" s="9">
        <v>116</v>
      </c>
      <c r="R172" s="9"/>
      <c r="S172" s="9"/>
      <c r="T172" s="9">
        <v>6</v>
      </c>
      <c r="U172" s="9"/>
      <c r="V172" s="49"/>
      <c r="W172" s="14"/>
      <c r="X172" s="14"/>
      <c r="Y172" s="56"/>
      <c r="Z172" s="9"/>
      <c r="AA172" s="9"/>
      <c r="AB172" s="9"/>
      <c r="AC172" s="9"/>
      <c r="AD172" s="9"/>
      <c r="AE172" s="9"/>
      <c r="AF172" s="9"/>
      <c r="AG172" s="9"/>
      <c r="AH172" s="9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</row>
    <row r="173" spans="1:58" s="22" customFormat="1" outlineLevel="1" collapsed="1" x14ac:dyDescent="0.25">
      <c r="A173" s="55"/>
      <c r="B173" s="9" t="s">
        <v>256</v>
      </c>
      <c r="C173" s="9"/>
      <c r="D173" s="9"/>
      <c r="E173" s="39" t="s">
        <v>2284</v>
      </c>
      <c r="F173" s="14"/>
      <c r="G173" s="9"/>
      <c r="H173" s="9"/>
      <c r="I173" s="9">
        <f>SUBTOTAL(9,I174:I178)</f>
        <v>5</v>
      </c>
      <c r="J173" s="9">
        <f>SUBTOTAL(9,J174:J178)</f>
        <v>862</v>
      </c>
      <c r="K173" s="9">
        <f>SUBTOTAL(9,K174:K178)</f>
        <v>5172</v>
      </c>
      <c r="L173" s="9">
        <f>SUBTOTAL(9,L174:L178)</f>
        <v>4862</v>
      </c>
      <c r="M173" s="48">
        <v>0.94006187161639598</v>
      </c>
      <c r="N173" s="9"/>
      <c r="O173" s="9"/>
      <c r="P173" s="9"/>
      <c r="Q173" s="9"/>
      <c r="R173" s="9"/>
      <c r="S173" s="9"/>
      <c r="T173" s="9"/>
      <c r="U173" s="9"/>
      <c r="V173" s="49">
        <f>L173/K173</f>
        <v>0.94006187161639598</v>
      </c>
      <c r="W173" s="14"/>
      <c r="X173" s="14"/>
      <c r="Y173" s="56"/>
      <c r="Z173" s="9"/>
      <c r="AA173" s="9"/>
      <c r="AB173" s="9"/>
      <c r="AC173" s="9"/>
      <c r="AD173" s="9"/>
      <c r="AE173" s="9"/>
      <c r="AF173" s="9"/>
      <c r="AG173" s="9"/>
      <c r="AH173" s="9">
        <f>SUBTOTAL(9,AH174:AH178)</f>
        <v>-400.99494999999996</v>
      </c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</row>
    <row r="174" spans="1:58" s="22" customFormat="1" hidden="1" outlineLevel="2" x14ac:dyDescent="0.25">
      <c r="A174" s="55">
        <v>126</v>
      </c>
      <c r="B174" s="9" t="s">
        <v>256</v>
      </c>
      <c r="C174" s="9" t="s">
        <v>268</v>
      </c>
      <c r="D174" s="9" t="str">
        <f>B174&amp;" - "&amp;E174</f>
        <v>Broward - Family|MR - Active</v>
      </c>
      <c r="E174" s="9" t="s">
        <v>2284</v>
      </c>
      <c r="F174" s="14" t="s">
        <v>269</v>
      </c>
      <c r="G174" s="9" t="s">
        <v>99</v>
      </c>
      <c r="H174" s="9" t="s">
        <v>37</v>
      </c>
      <c r="I174" s="9">
        <v>1</v>
      </c>
      <c r="J174" s="9">
        <v>221</v>
      </c>
      <c r="K174" s="9">
        <f>COUNTA(Y174:AD174)*J174</f>
        <v>1326</v>
      </c>
      <c r="L174" s="9">
        <f>SUM(Y174:AD174)</f>
        <v>1212</v>
      </c>
      <c r="M174" s="48">
        <v>0.91402714932126694</v>
      </c>
      <c r="N174" s="9">
        <v>221</v>
      </c>
      <c r="O174" s="9">
        <v>221</v>
      </c>
      <c r="P174" s="9"/>
      <c r="Q174" s="9">
        <v>221</v>
      </c>
      <c r="R174" s="9"/>
      <c r="S174" s="9"/>
      <c r="T174" s="9"/>
      <c r="U174" s="9"/>
      <c r="V174" s="49">
        <f>(Y174+Z174+AA174+AB174+AC174+AD174)/(J174*COUNTA(Y174,Z174,AA174,AB174,AC174,AD174))</f>
        <v>0.91402714932126694</v>
      </c>
      <c r="W174" s="14">
        <v>0.93510000000000004</v>
      </c>
      <c r="X174" s="14">
        <v>0.93510000000000004</v>
      </c>
      <c r="Y174" s="56">
        <v>205</v>
      </c>
      <c r="Z174" s="9">
        <v>201</v>
      </c>
      <c r="AA174" s="9">
        <v>200</v>
      </c>
      <c r="AB174" s="9">
        <v>206</v>
      </c>
      <c r="AC174" s="9">
        <v>200</v>
      </c>
      <c r="AD174" s="9">
        <v>200</v>
      </c>
      <c r="AE174" s="9" t="s">
        <v>270</v>
      </c>
      <c r="AF174" s="9"/>
      <c r="AG174" s="9">
        <v>26.0886</v>
      </c>
      <c r="AH174" s="9">
        <v>-80.252300000000005</v>
      </c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</row>
    <row r="175" spans="1:58" s="22" customFormat="1" hidden="1" outlineLevel="2" x14ac:dyDescent="0.25">
      <c r="A175" s="55">
        <v>2439</v>
      </c>
      <c r="B175" s="9" t="s">
        <v>256</v>
      </c>
      <c r="C175" s="9" t="s">
        <v>303</v>
      </c>
      <c r="D175" s="9" t="str">
        <f>B175&amp;" - "&amp;E175</f>
        <v>Broward - Family|MR - Active</v>
      </c>
      <c r="E175" s="9" t="s">
        <v>2284</v>
      </c>
      <c r="F175" s="14" t="s">
        <v>304</v>
      </c>
      <c r="G175" s="9" t="s">
        <v>99</v>
      </c>
      <c r="H175" s="9" t="s">
        <v>37</v>
      </c>
      <c r="I175" s="9">
        <v>1</v>
      </c>
      <c r="J175" s="9">
        <v>101</v>
      </c>
      <c r="K175" s="9">
        <f>COUNTA(Y175:AD175)*J175</f>
        <v>606</v>
      </c>
      <c r="L175" s="9">
        <f>SUM(Y175:AD175)</f>
        <v>601</v>
      </c>
      <c r="M175" s="48">
        <v>0.9917491749174917</v>
      </c>
      <c r="N175" s="9">
        <v>4</v>
      </c>
      <c r="O175" s="9">
        <v>97</v>
      </c>
      <c r="P175" s="9"/>
      <c r="Q175" s="9">
        <v>97</v>
      </c>
      <c r="R175" s="9"/>
      <c r="S175" s="9"/>
      <c r="T175" s="9"/>
      <c r="U175" s="9"/>
      <c r="V175" s="49">
        <f>(Y175+Z175+AA175+AB175+AC175+AD175)/(J175*COUNTA(Y175,Z175,AA175,AB175,AC175,AD175))</f>
        <v>0.9917491749174917</v>
      </c>
      <c r="W175" s="14">
        <v>0.96530000000000005</v>
      </c>
      <c r="X175" s="14">
        <v>0.995</v>
      </c>
      <c r="Y175" s="56">
        <v>100</v>
      </c>
      <c r="Z175" s="9">
        <v>101</v>
      </c>
      <c r="AA175" s="9">
        <v>101</v>
      </c>
      <c r="AB175" s="9">
        <v>98</v>
      </c>
      <c r="AC175" s="9">
        <v>101</v>
      </c>
      <c r="AD175" s="9">
        <v>100</v>
      </c>
      <c r="AE175" s="9" t="s">
        <v>289</v>
      </c>
      <c r="AF175" s="9"/>
      <c r="AG175" s="9">
        <v>26.125388999999998</v>
      </c>
      <c r="AH175" s="9">
        <v>-80.144833000000006</v>
      </c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</row>
    <row r="176" spans="1:58" s="22" customFormat="1" hidden="1" outlineLevel="2" x14ac:dyDescent="0.25">
      <c r="A176" s="55">
        <v>756</v>
      </c>
      <c r="B176" s="9" t="s">
        <v>256</v>
      </c>
      <c r="C176" s="9" t="s">
        <v>329</v>
      </c>
      <c r="D176" s="9" t="str">
        <f>B176&amp;" - "&amp;E176</f>
        <v>Broward - Family|MR - Active</v>
      </c>
      <c r="E176" s="9" t="s">
        <v>2284</v>
      </c>
      <c r="F176" s="14" t="s">
        <v>330</v>
      </c>
      <c r="G176" s="9" t="s">
        <v>99</v>
      </c>
      <c r="H176" s="9" t="s">
        <v>37</v>
      </c>
      <c r="I176" s="9">
        <v>1</v>
      </c>
      <c r="J176" s="9">
        <v>212</v>
      </c>
      <c r="K176" s="9">
        <f>COUNTA(Y176:AD176)*J176</f>
        <v>1272</v>
      </c>
      <c r="L176" s="9">
        <f>SUM(Y176:AD176)</f>
        <v>1188</v>
      </c>
      <c r="M176" s="48">
        <v>0.93396226415094341</v>
      </c>
      <c r="N176" s="9">
        <v>169</v>
      </c>
      <c r="O176" s="9">
        <v>43</v>
      </c>
      <c r="P176" s="9"/>
      <c r="Q176" s="9">
        <v>43</v>
      </c>
      <c r="R176" s="9"/>
      <c r="S176" s="9"/>
      <c r="T176" s="9"/>
      <c r="U176" s="9"/>
      <c r="V176" s="49">
        <f>(Y176+Z176+AA176+AB176+AC176+AD176)/(J176*COUNTA(Y176,Z176,AA176,AB176,AC176,AD176))</f>
        <v>0.93396226415094341</v>
      </c>
      <c r="W176" s="14">
        <v>0.97089999999999999</v>
      </c>
      <c r="X176" s="14">
        <v>0.94099999999999995</v>
      </c>
      <c r="Y176" s="56">
        <v>192</v>
      </c>
      <c r="Z176" s="9">
        <v>193</v>
      </c>
      <c r="AA176" s="9">
        <v>198</v>
      </c>
      <c r="AB176" s="9">
        <v>201</v>
      </c>
      <c r="AC176" s="9">
        <v>200</v>
      </c>
      <c r="AD176" s="9">
        <v>204</v>
      </c>
      <c r="AE176" s="9" t="s">
        <v>331</v>
      </c>
      <c r="AF176" s="9"/>
      <c r="AG176" s="9">
        <v>26.302</v>
      </c>
      <c r="AH176" s="9">
        <v>-80.130799999999994</v>
      </c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</row>
    <row r="177" spans="1:58" s="22" customFormat="1" hidden="1" outlineLevel="2" x14ac:dyDescent="0.25">
      <c r="A177" s="55">
        <v>503</v>
      </c>
      <c r="B177" s="9" t="s">
        <v>256</v>
      </c>
      <c r="C177" s="9" t="s">
        <v>335</v>
      </c>
      <c r="D177" s="9" t="str">
        <f>B177&amp;" - "&amp;E177</f>
        <v>Broward - Family|MR - Active</v>
      </c>
      <c r="E177" s="9" t="s">
        <v>2284</v>
      </c>
      <c r="F177" s="14" t="s">
        <v>98</v>
      </c>
      <c r="G177" s="9" t="s">
        <v>99</v>
      </c>
      <c r="H177" s="9" t="s">
        <v>37</v>
      </c>
      <c r="I177" s="9">
        <v>1</v>
      </c>
      <c r="J177" s="9">
        <v>216</v>
      </c>
      <c r="K177" s="9">
        <f>COUNTA(Y177:AD177)*J177</f>
        <v>1296</v>
      </c>
      <c r="L177" s="9">
        <f>SUM(Y177:AD177)</f>
        <v>1194</v>
      </c>
      <c r="M177" s="48">
        <v>0.92129629629629628</v>
      </c>
      <c r="N177" s="9">
        <v>129</v>
      </c>
      <c r="O177" s="9">
        <v>87</v>
      </c>
      <c r="P177" s="9"/>
      <c r="Q177" s="9">
        <v>87</v>
      </c>
      <c r="R177" s="9"/>
      <c r="S177" s="9"/>
      <c r="T177" s="9"/>
      <c r="U177" s="9"/>
      <c r="V177" s="49">
        <f>(Y177+Z177+AA177+AB177+AC177+AD177)/(J177*COUNTA(Y177,Z177,AA177,AB177,AC177,AD177))</f>
        <v>0.92129629629629628</v>
      </c>
      <c r="W177" s="14">
        <v>0.92979999999999996</v>
      </c>
      <c r="X177" s="14">
        <v>0.95909999999999995</v>
      </c>
      <c r="Y177" s="56">
        <v>205</v>
      </c>
      <c r="Z177" s="9">
        <v>191</v>
      </c>
      <c r="AA177" s="9">
        <v>197</v>
      </c>
      <c r="AB177" s="9">
        <v>200</v>
      </c>
      <c r="AC177" s="9">
        <v>201</v>
      </c>
      <c r="AD177" s="9">
        <v>200</v>
      </c>
      <c r="AE177" s="9" t="s">
        <v>270</v>
      </c>
      <c r="AF177" s="9"/>
      <c r="AG177" s="9">
        <v>26.120799999999999</v>
      </c>
      <c r="AH177" s="9">
        <v>-80.325599999999994</v>
      </c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</row>
    <row r="178" spans="1:58" s="22" customFormat="1" hidden="1" outlineLevel="2" x14ac:dyDescent="0.25">
      <c r="A178" s="55">
        <v>2603</v>
      </c>
      <c r="B178" s="9" t="s">
        <v>256</v>
      </c>
      <c r="C178" s="9" t="s">
        <v>368</v>
      </c>
      <c r="D178" s="9" t="str">
        <f>B178&amp;" - "&amp;E178</f>
        <v>Broward - Family|MR - Active</v>
      </c>
      <c r="E178" s="9" t="s">
        <v>2284</v>
      </c>
      <c r="F178" s="14" t="s">
        <v>66</v>
      </c>
      <c r="G178" s="9" t="s">
        <v>99</v>
      </c>
      <c r="H178" s="9" t="s">
        <v>37</v>
      </c>
      <c r="I178" s="9">
        <v>1</v>
      </c>
      <c r="J178" s="9">
        <v>112</v>
      </c>
      <c r="K178" s="9">
        <f>COUNTA(Y178:AD178)*J178</f>
        <v>672</v>
      </c>
      <c r="L178" s="9">
        <f>SUM(Y178:AD178)</f>
        <v>667</v>
      </c>
      <c r="M178" s="48">
        <v>0.99255952380952384</v>
      </c>
      <c r="N178" s="9">
        <v>12</v>
      </c>
      <c r="O178" s="9">
        <v>100</v>
      </c>
      <c r="P178" s="9"/>
      <c r="Q178" s="9">
        <v>100</v>
      </c>
      <c r="R178" s="9"/>
      <c r="S178" s="9"/>
      <c r="T178" s="9">
        <v>5</v>
      </c>
      <c r="U178" s="9"/>
      <c r="V178" s="49">
        <f>(Y178+Z178+AA178+AB178+AC178+AD178)/(J178*COUNTA(Y178,Z178,AA178,AB178,AC178,AD178))</f>
        <v>0.99255952380952384</v>
      </c>
      <c r="W178" s="14">
        <v>0.97919999999999996</v>
      </c>
      <c r="X178" s="14"/>
      <c r="Y178" s="56">
        <v>111</v>
      </c>
      <c r="Z178" s="9">
        <v>111</v>
      </c>
      <c r="AA178" s="9">
        <v>111</v>
      </c>
      <c r="AB178" s="9">
        <v>111</v>
      </c>
      <c r="AC178" s="9">
        <v>111</v>
      </c>
      <c r="AD178" s="9">
        <v>112</v>
      </c>
      <c r="AE178" s="9" t="s">
        <v>160</v>
      </c>
      <c r="AF178" s="9"/>
      <c r="AG178" s="9">
        <v>26.111556</v>
      </c>
      <c r="AH178" s="9">
        <v>-80.141417000000004</v>
      </c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</row>
    <row r="179" spans="1:58" s="22" customFormat="1" outlineLevel="1" x14ac:dyDescent="0.25">
      <c r="A179" s="55"/>
      <c r="B179" s="9" t="s">
        <v>256</v>
      </c>
      <c r="C179" s="9"/>
      <c r="D179" s="9"/>
      <c r="E179" s="39" t="s">
        <v>2287</v>
      </c>
      <c r="F179" s="14"/>
      <c r="G179" s="9"/>
      <c r="H179" s="9"/>
      <c r="I179" s="9">
        <f>SUBTOTAL(9,I180:I180)</f>
        <v>1</v>
      </c>
      <c r="J179" s="9">
        <f>SUBTOTAL(9,J180:J180)</f>
        <v>111</v>
      </c>
      <c r="K179" s="9">
        <f>SUBTOTAL(9,K180:K180)</f>
        <v>0</v>
      </c>
      <c r="L179" s="9">
        <f>SUBTOTAL(9,L180:L180)</f>
        <v>0</v>
      </c>
      <c r="M179" s="42">
        <v>0</v>
      </c>
      <c r="N179" s="9"/>
      <c r="O179" s="9"/>
      <c r="P179" s="9"/>
      <c r="Q179" s="9"/>
      <c r="R179" s="9"/>
      <c r="S179" s="9"/>
      <c r="T179" s="9"/>
      <c r="U179" s="9"/>
      <c r="V179" s="49"/>
      <c r="W179" s="14"/>
      <c r="X179" s="14"/>
      <c r="Y179" s="56"/>
      <c r="Z179" s="9"/>
      <c r="AA179" s="9"/>
      <c r="AB179" s="9"/>
      <c r="AC179" s="9"/>
      <c r="AD179" s="9"/>
      <c r="AE179" s="9"/>
      <c r="AF179" s="9"/>
      <c r="AG179" s="9"/>
      <c r="AH179" s="9">
        <f>SUBTOTAL(9,AH180:AH180)</f>
        <v>-80.129138889999993</v>
      </c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</row>
    <row r="180" spans="1:58" s="22" customFormat="1" hidden="1" outlineLevel="2" x14ac:dyDescent="0.25">
      <c r="A180" s="55">
        <v>2768</v>
      </c>
      <c r="B180" s="9" t="s">
        <v>256</v>
      </c>
      <c r="C180" s="9" t="s">
        <v>281</v>
      </c>
      <c r="D180" s="9" t="str">
        <f>B180&amp;" - "&amp;E180</f>
        <v>Broward - Family|MR - Pipeline</v>
      </c>
      <c r="E180" s="9" t="s">
        <v>2287</v>
      </c>
      <c r="F180" s="14" t="s">
        <v>91</v>
      </c>
      <c r="G180" s="9" t="s">
        <v>99</v>
      </c>
      <c r="H180" s="9" t="s">
        <v>42</v>
      </c>
      <c r="I180" s="9">
        <v>1</v>
      </c>
      <c r="J180" s="9">
        <v>111</v>
      </c>
      <c r="K180" s="9">
        <f>COUNTA(Y180:AD180)*J180</f>
        <v>0</v>
      </c>
      <c r="L180" s="9">
        <f>SUM(Y180:AD180)</f>
        <v>0</v>
      </c>
      <c r="M180" s="42">
        <v>0</v>
      </c>
      <c r="N180" s="9">
        <v>4</v>
      </c>
      <c r="O180" s="9">
        <v>107</v>
      </c>
      <c r="P180" s="9"/>
      <c r="Q180" s="9">
        <v>111</v>
      </c>
      <c r="R180" s="9"/>
      <c r="S180" s="9"/>
      <c r="T180" s="9">
        <v>6</v>
      </c>
      <c r="U180" s="9"/>
      <c r="V180" s="49"/>
      <c r="W180" s="14"/>
      <c r="X180" s="14"/>
      <c r="Y180" s="56"/>
      <c r="Z180" s="9"/>
      <c r="AA180" s="9"/>
      <c r="AB180" s="9"/>
      <c r="AC180" s="9"/>
      <c r="AD180" s="9"/>
      <c r="AE180" s="9"/>
      <c r="AF180" s="9"/>
      <c r="AG180" s="9">
        <v>26.234777780000002</v>
      </c>
      <c r="AH180" s="9">
        <v>-80.129138889999993</v>
      </c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</row>
    <row r="181" spans="1:58" s="22" customFormat="1" outlineLevel="2" x14ac:dyDescent="0.25">
      <c r="A181" s="55"/>
      <c r="B181" s="51" t="s">
        <v>416</v>
      </c>
      <c r="C181" s="51"/>
      <c r="D181" s="51"/>
      <c r="E181" s="51"/>
      <c r="F181" s="53"/>
      <c r="G181" s="51"/>
      <c r="H181" s="51"/>
      <c r="I181" s="51"/>
      <c r="J181" s="51"/>
      <c r="K181" s="51"/>
      <c r="L181" s="51"/>
      <c r="M181" s="54"/>
      <c r="N181" s="51"/>
      <c r="O181" s="51"/>
      <c r="P181" s="51"/>
      <c r="Q181" s="51"/>
      <c r="R181" s="51"/>
      <c r="S181" s="51"/>
      <c r="T181" s="51"/>
      <c r="U181" s="51"/>
      <c r="V181" s="52"/>
      <c r="W181" s="53"/>
      <c r="X181" s="53"/>
      <c r="Y181" s="56"/>
      <c r="Z181" s="9"/>
      <c r="AA181" s="9"/>
      <c r="AB181" s="9"/>
      <c r="AC181" s="9"/>
      <c r="AD181" s="9"/>
      <c r="AE181" s="9"/>
      <c r="AF181" s="9"/>
      <c r="AG181" s="9"/>
      <c r="AH181" s="9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</row>
    <row r="182" spans="1:58" s="22" customFormat="1" outlineLevel="1" x14ac:dyDescent="0.25">
      <c r="A182" s="55"/>
      <c r="B182" s="9" t="s">
        <v>416</v>
      </c>
      <c r="C182" s="9"/>
      <c r="D182" s="9"/>
      <c r="E182" s="39" t="s">
        <v>2280</v>
      </c>
      <c r="F182" s="14"/>
      <c r="G182" s="9"/>
      <c r="H182" s="9"/>
      <c r="I182" s="9">
        <f>SUBTOTAL(9,I183:I183)</f>
        <v>1</v>
      </c>
      <c r="J182" s="9">
        <f>SUBTOTAL(9,J183:J183)</f>
        <v>82</v>
      </c>
      <c r="K182" s="9">
        <f>SUBTOTAL(9,K183:K183)</f>
        <v>492</v>
      </c>
      <c r="L182" s="9">
        <f>SUBTOTAL(9,L183:L183)</f>
        <v>484</v>
      </c>
      <c r="M182" s="48">
        <v>0.98373983739837401</v>
      </c>
      <c r="N182" s="9"/>
      <c r="O182" s="9"/>
      <c r="P182" s="9"/>
      <c r="Q182" s="9"/>
      <c r="R182" s="9"/>
      <c r="S182" s="9"/>
      <c r="T182" s="9"/>
      <c r="U182" s="9"/>
      <c r="V182" s="49"/>
      <c r="W182" s="14"/>
      <c r="X182" s="14"/>
      <c r="Y182" s="56"/>
      <c r="Z182" s="9"/>
      <c r="AA182" s="9"/>
      <c r="AB182" s="9"/>
      <c r="AC182" s="9"/>
      <c r="AD182" s="9"/>
      <c r="AE182" s="9"/>
      <c r="AF182" s="9"/>
      <c r="AG182" s="9"/>
      <c r="AH182" s="9">
        <f>SUBTOTAL(9,AH183:AH183)</f>
        <v>-82.016861000000006</v>
      </c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</row>
    <row r="183" spans="1:58" s="22" customFormat="1" outlineLevel="2" x14ac:dyDescent="0.25">
      <c r="A183" s="55">
        <v>1636</v>
      </c>
      <c r="B183" s="9" t="s">
        <v>416</v>
      </c>
      <c r="C183" s="9" t="s">
        <v>419</v>
      </c>
      <c r="D183" s="9" t="str">
        <f>B183&amp;" - "&amp;E183</f>
        <v>Charlotte - Elderly - Active</v>
      </c>
      <c r="E183" s="9" t="s">
        <v>2280</v>
      </c>
      <c r="F183" s="14" t="s">
        <v>199</v>
      </c>
      <c r="G183" s="9" t="s">
        <v>9</v>
      </c>
      <c r="H183" s="9" t="s">
        <v>37</v>
      </c>
      <c r="I183" s="9">
        <v>1</v>
      </c>
      <c r="J183" s="9">
        <v>82</v>
      </c>
      <c r="K183" s="9">
        <f>COUNTA(Y183:AD183)*J183</f>
        <v>492</v>
      </c>
      <c r="L183" s="9">
        <f>SUM(Y183:AD183)</f>
        <v>484</v>
      </c>
      <c r="M183" s="48">
        <v>0.98373983739837401</v>
      </c>
      <c r="N183" s="9">
        <v>0</v>
      </c>
      <c r="O183" s="9">
        <v>82</v>
      </c>
      <c r="P183" s="9">
        <v>66</v>
      </c>
      <c r="Q183" s="9">
        <v>16</v>
      </c>
      <c r="R183" s="9"/>
      <c r="S183" s="9"/>
      <c r="T183" s="9">
        <v>5</v>
      </c>
      <c r="U183" s="9"/>
      <c r="V183" s="49">
        <f>(Y183+Z183+AA183+AB183+AC183+AD183)/(J183*COUNTA(Y183,Z183,AA183,AB183,AC183,AD183))</f>
        <v>0.98373983739837401</v>
      </c>
      <c r="W183" s="14">
        <v>0.96950000000000003</v>
      </c>
      <c r="X183" s="14">
        <v>0.998</v>
      </c>
      <c r="Y183" s="56">
        <v>82</v>
      </c>
      <c r="Z183" s="9">
        <v>79</v>
      </c>
      <c r="AA183" s="9">
        <v>81</v>
      </c>
      <c r="AB183" s="9">
        <v>79</v>
      </c>
      <c r="AC183" s="9">
        <v>81</v>
      </c>
      <c r="AD183" s="9">
        <v>82</v>
      </c>
      <c r="AE183" s="9" t="s">
        <v>420</v>
      </c>
      <c r="AF183" s="9"/>
      <c r="AG183" s="9">
        <v>27.017833</v>
      </c>
      <c r="AH183" s="9">
        <v>-82.016861000000006</v>
      </c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</row>
    <row r="184" spans="1:58" s="22" customFormat="1" outlineLevel="1" x14ac:dyDescent="0.25">
      <c r="A184" s="55"/>
      <c r="B184" s="9" t="s">
        <v>416</v>
      </c>
      <c r="C184" s="9"/>
      <c r="D184" s="9"/>
      <c r="E184" s="39" t="s">
        <v>2641</v>
      </c>
      <c r="F184" s="14"/>
      <c r="G184" s="9"/>
      <c r="H184" s="9"/>
      <c r="I184" s="9">
        <f>SUBTOTAL(9,I185:I186)</f>
        <v>2</v>
      </c>
      <c r="J184" s="9">
        <f>SUBTOTAL(9,J185:J186)</f>
        <v>120</v>
      </c>
      <c r="K184" s="9">
        <f>SUBTOTAL(9,K185:K186)</f>
        <v>300</v>
      </c>
      <c r="L184" s="9">
        <f>SUBTOTAL(9,L185:L186)</f>
        <v>277</v>
      </c>
      <c r="M184" s="48">
        <v>0.92333333333333334</v>
      </c>
      <c r="N184" s="9"/>
      <c r="O184" s="9"/>
      <c r="P184" s="9"/>
      <c r="Q184" s="9"/>
      <c r="R184" s="9"/>
      <c r="S184" s="9"/>
      <c r="T184" s="9"/>
      <c r="U184" s="9"/>
      <c r="V184" s="49"/>
      <c r="W184" s="14"/>
      <c r="X184" s="14"/>
      <c r="Y184" s="56"/>
      <c r="Z184" s="9"/>
      <c r="AA184" s="9"/>
      <c r="AB184" s="9"/>
      <c r="AC184" s="9"/>
      <c r="AD184" s="9"/>
      <c r="AE184" s="9"/>
      <c r="AF184" s="9"/>
      <c r="AG184" s="9"/>
      <c r="AH184" s="9">
        <f>SUBTOTAL(9,AH185:AH186)</f>
        <v>-164.080039</v>
      </c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</row>
    <row r="185" spans="1:58" s="22" customFormat="1" outlineLevel="2" x14ac:dyDescent="0.25">
      <c r="A185" s="55">
        <v>2711</v>
      </c>
      <c r="B185" s="9" t="s">
        <v>416</v>
      </c>
      <c r="C185" s="9" t="s">
        <v>442</v>
      </c>
      <c r="D185" s="9" t="str">
        <f>B185&amp;" - "&amp;E185</f>
        <v>Charlotte - Elderly - Lease-Up</v>
      </c>
      <c r="E185" s="9" t="s">
        <v>2641</v>
      </c>
      <c r="F185" s="14" t="s">
        <v>36</v>
      </c>
      <c r="G185" s="9" t="s">
        <v>9</v>
      </c>
      <c r="H185" s="9" t="s">
        <v>184</v>
      </c>
      <c r="I185" s="9">
        <v>1</v>
      </c>
      <c r="J185" s="9">
        <v>60</v>
      </c>
      <c r="K185" s="9">
        <f>COUNTA(Y185:AD185)*J185</f>
        <v>240</v>
      </c>
      <c r="L185" s="9">
        <f>SUM(Y185:AD185)</f>
        <v>217</v>
      </c>
      <c r="M185" s="48">
        <v>0.90416666666666667</v>
      </c>
      <c r="N185" s="9">
        <v>0</v>
      </c>
      <c r="O185" s="9">
        <v>60</v>
      </c>
      <c r="P185" s="9">
        <v>48</v>
      </c>
      <c r="Q185" s="9">
        <v>12</v>
      </c>
      <c r="R185" s="9"/>
      <c r="S185" s="9"/>
      <c r="T185" s="9">
        <v>6</v>
      </c>
      <c r="U185" s="9"/>
      <c r="V185" s="49">
        <f>(Y185+Z185+AA185+AB185+AC185+AD185)/(J185*COUNTA(Y185,Z185,AA185,AB185,AC185,AD185))</f>
        <v>0.90416666666666667</v>
      </c>
      <c r="W185" s="14"/>
      <c r="X185" s="14"/>
      <c r="Y185" s="56"/>
      <c r="Z185" s="9">
        <v>60</v>
      </c>
      <c r="AA185" s="9">
        <v>60</v>
      </c>
      <c r="AB185" s="9">
        <v>60</v>
      </c>
      <c r="AC185" s="9">
        <v>37</v>
      </c>
      <c r="AD185" s="9"/>
      <c r="AE185" s="9"/>
      <c r="AF185" s="9"/>
      <c r="AG185" s="9">
        <v>26.9175</v>
      </c>
      <c r="AH185" s="9">
        <v>-82.040166999999997</v>
      </c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</row>
    <row r="186" spans="1:58" s="22" customFormat="1" outlineLevel="2" x14ac:dyDescent="0.25">
      <c r="A186" s="55">
        <v>2752</v>
      </c>
      <c r="B186" s="9" t="s">
        <v>416</v>
      </c>
      <c r="C186" s="9" t="s">
        <v>443</v>
      </c>
      <c r="D186" s="9" t="str">
        <f>B186&amp;" - "&amp;E186</f>
        <v>Charlotte - Elderly - Lease-Up</v>
      </c>
      <c r="E186" s="9" t="s">
        <v>2641</v>
      </c>
      <c r="F186" s="14" t="s">
        <v>91</v>
      </c>
      <c r="G186" s="9" t="s">
        <v>9</v>
      </c>
      <c r="H186" s="9" t="s">
        <v>184</v>
      </c>
      <c r="I186" s="9">
        <v>1</v>
      </c>
      <c r="J186" s="9">
        <v>60</v>
      </c>
      <c r="K186" s="9">
        <f>COUNTA(Y186:AD186)*J186</f>
        <v>60</v>
      </c>
      <c r="L186" s="9">
        <f>SUM(Y186:AD186)</f>
        <v>60</v>
      </c>
      <c r="M186" s="48">
        <v>1</v>
      </c>
      <c r="N186" s="9">
        <v>0</v>
      </c>
      <c r="O186" s="9">
        <v>60</v>
      </c>
      <c r="P186" s="9">
        <v>48</v>
      </c>
      <c r="Q186" s="9">
        <v>12</v>
      </c>
      <c r="R186" s="9"/>
      <c r="S186" s="9"/>
      <c r="T186" s="9">
        <v>3</v>
      </c>
      <c r="U186" s="9"/>
      <c r="V186" s="49">
        <f>(Y186+Z186+AA186+AB186+AC186+AD186)/(J186*COUNTA(Y186,Z186,AA186,AB186,AC186,AD186))</f>
        <v>1</v>
      </c>
      <c r="W186" s="14"/>
      <c r="X186" s="14"/>
      <c r="Y186" s="56">
        <v>60</v>
      </c>
      <c r="Z186" s="9"/>
      <c r="AA186" s="9"/>
      <c r="AB186" s="9"/>
      <c r="AC186" s="9"/>
      <c r="AD186" s="9"/>
      <c r="AE186" s="9"/>
      <c r="AF186" s="9"/>
      <c r="AG186" s="9">
        <v>26.917783</v>
      </c>
      <c r="AH186" s="9">
        <v>-82.039872000000003</v>
      </c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</row>
    <row r="187" spans="1:58" s="22" customFormat="1" outlineLevel="1" x14ac:dyDescent="0.25">
      <c r="A187" s="55"/>
      <c r="B187" s="9" t="s">
        <v>416</v>
      </c>
      <c r="C187" s="9"/>
      <c r="D187" s="9"/>
      <c r="E187" s="39" t="s">
        <v>2282</v>
      </c>
      <c r="F187" s="14"/>
      <c r="G187" s="9"/>
      <c r="H187" s="9"/>
      <c r="I187" s="9">
        <f>SUBTOTAL(9,I188:I193)</f>
        <v>6</v>
      </c>
      <c r="J187" s="9">
        <f>SUBTOTAL(9,J188:J193)</f>
        <v>1219</v>
      </c>
      <c r="K187" s="9">
        <f>SUBTOTAL(9,K188:K193)</f>
        <v>6962</v>
      </c>
      <c r="L187" s="9">
        <f>SUBTOTAL(9,L188:L193)</f>
        <v>6870</v>
      </c>
      <c r="M187" s="48">
        <v>0.98678540649238722</v>
      </c>
      <c r="N187" s="9"/>
      <c r="O187" s="9"/>
      <c r="P187" s="9"/>
      <c r="Q187" s="9"/>
      <c r="R187" s="9"/>
      <c r="S187" s="9"/>
      <c r="T187" s="9"/>
      <c r="U187" s="9"/>
      <c r="V187" s="49"/>
      <c r="W187" s="14"/>
      <c r="X187" s="14"/>
      <c r="Y187" s="56"/>
      <c r="Z187" s="9"/>
      <c r="AA187" s="9"/>
      <c r="AB187" s="9"/>
      <c r="AC187" s="9"/>
      <c r="AD187" s="9"/>
      <c r="AE187" s="9"/>
      <c r="AF187" s="9"/>
      <c r="AG187" s="9"/>
      <c r="AH187" s="9">
        <f>SUBTOTAL(9,AH188:AH193)</f>
        <v>-492.64720000000005</v>
      </c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</row>
    <row r="188" spans="1:58" s="22" customFormat="1" outlineLevel="2" x14ac:dyDescent="0.25">
      <c r="A188" s="55">
        <v>1583</v>
      </c>
      <c r="B188" s="9" t="s">
        <v>416</v>
      </c>
      <c r="C188" s="9" t="s">
        <v>417</v>
      </c>
      <c r="D188" s="9" t="str">
        <f t="shared" ref="D188:D193" si="27">B188&amp;" - "&amp;E188</f>
        <v>Charlotte - Family - Active</v>
      </c>
      <c r="E188" s="9" t="s">
        <v>2282</v>
      </c>
      <c r="F188" s="14" t="s">
        <v>240</v>
      </c>
      <c r="G188" s="9" t="s">
        <v>10</v>
      </c>
      <c r="H188" s="9" t="s">
        <v>37</v>
      </c>
      <c r="I188" s="9">
        <v>1</v>
      </c>
      <c r="J188" s="9">
        <v>128</v>
      </c>
      <c r="K188" s="9">
        <f t="shared" ref="K188:K193" si="28">COUNTA(Y188:AD188)*J188</f>
        <v>768</v>
      </c>
      <c r="L188" s="9">
        <f t="shared" ref="L188:L193" si="29">SUM(Y188:AD188)</f>
        <v>756</v>
      </c>
      <c r="M188" s="48">
        <v>0.984375</v>
      </c>
      <c r="N188" s="9">
        <v>0</v>
      </c>
      <c r="O188" s="9">
        <v>128</v>
      </c>
      <c r="P188" s="9"/>
      <c r="Q188" s="9">
        <v>128</v>
      </c>
      <c r="R188" s="9"/>
      <c r="S188" s="9"/>
      <c r="T188" s="9"/>
      <c r="U188" s="9"/>
      <c r="V188" s="49">
        <f t="shared" ref="V188:V193" si="30">(Y188+Z188+AA188+AB188+AC188+AD188)/(J188*COUNTA(Y188,Z188,AA188,AB188,AC188,AD188))</f>
        <v>0.984375</v>
      </c>
      <c r="W188" s="14">
        <v>0.98180000000000001</v>
      </c>
      <c r="X188" s="14">
        <v>0.98829999999999996</v>
      </c>
      <c r="Y188" s="56">
        <v>127</v>
      </c>
      <c r="Z188" s="9">
        <v>128</v>
      </c>
      <c r="AA188" s="9">
        <v>126</v>
      </c>
      <c r="AB188" s="9">
        <v>127</v>
      </c>
      <c r="AC188" s="9">
        <v>124</v>
      </c>
      <c r="AD188" s="9">
        <v>124</v>
      </c>
      <c r="AE188" s="9" t="s">
        <v>418</v>
      </c>
      <c r="AF188" s="9"/>
      <c r="AG188" s="9">
        <v>27.008199999999999</v>
      </c>
      <c r="AH188" s="9">
        <v>-82.047700000000006</v>
      </c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</row>
    <row r="189" spans="1:58" s="22" customFormat="1" outlineLevel="2" x14ac:dyDescent="0.25">
      <c r="A189" s="55">
        <v>1015</v>
      </c>
      <c r="B189" s="9" t="s">
        <v>416</v>
      </c>
      <c r="C189" s="9" t="s">
        <v>424</v>
      </c>
      <c r="D189" s="9" t="str">
        <f t="shared" si="27"/>
        <v>Charlotte - Family - Active</v>
      </c>
      <c r="E189" s="9" t="s">
        <v>2282</v>
      </c>
      <c r="F189" s="14" t="s">
        <v>425</v>
      </c>
      <c r="G189" s="9" t="s">
        <v>10</v>
      </c>
      <c r="H189" s="9" t="s">
        <v>37</v>
      </c>
      <c r="I189" s="9">
        <v>1</v>
      </c>
      <c r="J189" s="9">
        <v>284</v>
      </c>
      <c r="K189" s="9">
        <f t="shared" si="28"/>
        <v>1704</v>
      </c>
      <c r="L189" s="9">
        <f t="shared" si="29"/>
        <v>1670</v>
      </c>
      <c r="M189" s="48">
        <v>0.9800469483568075</v>
      </c>
      <c r="N189" s="9">
        <v>0</v>
      </c>
      <c r="O189" s="9">
        <v>284</v>
      </c>
      <c r="P189" s="9"/>
      <c r="Q189" s="9">
        <v>284</v>
      </c>
      <c r="R189" s="9"/>
      <c r="S189" s="9"/>
      <c r="T189" s="9">
        <v>17</v>
      </c>
      <c r="U189" s="9"/>
      <c r="V189" s="49">
        <f t="shared" si="30"/>
        <v>0.9800469483568075</v>
      </c>
      <c r="W189" s="14">
        <v>0.98939999999999995</v>
      </c>
      <c r="X189" s="14">
        <v>0.97360000000000002</v>
      </c>
      <c r="Y189" s="56">
        <v>279</v>
      </c>
      <c r="Z189" s="9">
        <v>281</v>
      </c>
      <c r="AA189" s="9">
        <v>275</v>
      </c>
      <c r="AB189" s="9">
        <v>277</v>
      </c>
      <c r="AC189" s="9">
        <v>280</v>
      </c>
      <c r="AD189" s="9">
        <v>278</v>
      </c>
      <c r="AE189" s="9" t="s">
        <v>427</v>
      </c>
      <c r="AF189" s="9"/>
      <c r="AG189" s="9">
        <v>26.991499999999998</v>
      </c>
      <c r="AH189" s="9">
        <v>-82.029300000000006</v>
      </c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</row>
    <row r="190" spans="1:58" s="22" customFormat="1" outlineLevel="2" x14ac:dyDescent="0.25">
      <c r="A190" s="55">
        <v>1514</v>
      </c>
      <c r="B190" s="9" t="s">
        <v>416</v>
      </c>
      <c r="C190" s="9" t="s">
        <v>428</v>
      </c>
      <c r="D190" s="9" t="str">
        <f t="shared" si="27"/>
        <v>Charlotte - Family - Active</v>
      </c>
      <c r="E190" s="9" t="s">
        <v>2282</v>
      </c>
      <c r="F190" s="14" t="s">
        <v>429</v>
      </c>
      <c r="G190" s="9" t="s">
        <v>10</v>
      </c>
      <c r="H190" s="9" t="s">
        <v>37</v>
      </c>
      <c r="I190" s="9">
        <v>1</v>
      </c>
      <c r="J190" s="9">
        <v>31</v>
      </c>
      <c r="K190" s="9">
        <f t="shared" si="28"/>
        <v>186</v>
      </c>
      <c r="L190" s="9">
        <f t="shared" si="29"/>
        <v>179</v>
      </c>
      <c r="M190" s="48">
        <v>0.9623655913978495</v>
      </c>
      <c r="N190" s="9">
        <v>0</v>
      </c>
      <c r="O190" s="9">
        <v>31</v>
      </c>
      <c r="P190" s="9"/>
      <c r="Q190" s="9">
        <v>31</v>
      </c>
      <c r="R190" s="9"/>
      <c r="S190" s="9"/>
      <c r="T190" s="9"/>
      <c r="U190" s="9"/>
      <c r="V190" s="49">
        <f t="shared" si="30"/>
        <v>0.9623655913978495</v>
      </c>
      <c r="W190" s="14">
        <v>0.9839</v>
      </c>
      <c r="X190" s="14">
        <v>0.9516</v>
      </c>
      <c r="Y190" s="56">
        <v>29</v>
      </c>
      <c r="Z190" s="9">
        <v>30</v>
      </c>
      <c r="AA190" s="9">
        <v>30</v>
      </c>
      <c r="AB190" s="9">
        <v>31</v>
      </c>
      <c r="AC190" s="9">
        <v>29</v>
      </c>
      <c r="AD190" s="9">
        <v>30</v>
      </c>
      <c r="AE190" s="9" t="s">
        <v>433</v>
      </c>
      <c r="AF190" s="9"/>
      <c r="AG190" s="9">
        <v>26.965199999999999</v>
      </c>
      <c r="AH190" s="9">
        <v>-82.079899999999995</v>
      </c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</row>
    <row r="191" spans="1:58" s="22" customFormat="1" outlineLevel="2" x14ac:dyDescent="0.25">
      <c r="A191" s="55">
        <v>528</v>
      </c>
      <c r="B191" s="9" t="s">
        <v>416</v>
      </c>
      <c r="C191" s="9" t="s">
        <v>434</v>
      </c>
      <c r="D191" s="9" t="str">
        <f t="shared" si="27"/>
        <v>Charlotte - Family - Active</v>
      </c>
      <c r="E191" s="9" t="s">
        <v>2282</v>
      </c>
      <c r="F191" s="14" t="s">
        <v>435</v>
      </c>
      <c r="G191" s="9" t="s">
        <v>10</v>
      </c>
      <c r="H191" s="9" t="s">
        <v>37</v>
      </c>
      <c r="I191" s="9">
        <v>1</v>
      </c>
      <c r="J191" s="9">
        <v>264</v>
      </c>
      <c r="K191" s="9">
        <f t="shared" si="28"/>
        <v>1584</v>
      </c>
      <c r="L191" s="9">
        <f t="shared" si="29"/>
        <v>1576</v>
      </c>
      <c r="M191" s="48">
        <v>0.99494949494949492</v>
      </c>
      <c r="N191" s="9">
        <v>0</v>
      </c>
      <c r="O191" s="9">
        <v>264</v>
      </c>
      <c r="P191" s="9"/>
      <c r="Q191" s="9">
        <v>264</v>
      </c>
      <c r="R191" s="9"/>
      <c r="S191" s="9"/>
      <c r="T191" s="9"/>
      <c r="U191" s="9"/>
      <c r="V191" s="49">
        <f t="shared" si="30"/>
        <v>0.99494949494949492</v>
      </c>
      <c r="W191" s="14">
        <v>0.99119999999999997</v>
      </c>
      <c r="X191" s="14">
        <v>0.98419999999999996</v>
      </c>
      <c r="Y191" s="56">
        <v>264</v>
      </c>
      <c r="Z191" s="9">
        <v>263</v>
      </c>
      <c r="AA191" s="9">
        <v>261</v>
      </c>
      <c r="AB191" s="9">
        <v>264</v>
      </c>
      <c r="AC191" s="9">
        <v>263</v>
      </c>
      <c r="AD191" s="9">
        <v>261</v>
      </c>
      <c r="AE191" s="9" t="s">
        <v>50</v>
      </c>
      <c r="AF191" s="9"/>
      <c r="AG191" s="9">
        <v>27.008700000000001</v>
      </c>
      <c r="AH191" s="9">
        <v>-82.153199999999998</v>
      </c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</row>
    <row r="192" spans="1:58" s="22" customFormat="1" outlineLevel="2" x14ac:dyDescent="0.25">
      <c r="A192" s="55">
        <v>718</v>
      </c>
      <c r="B192" s="9" t="s">
        <v>416</v>
      </c>
      <c r="C192" s="9" t="s">
        <v>436</v>
      </c>
      <c r="D192" s="9" t="str">
        <f t="shared" si="27"/>
        <v>Charlotte - Family - Active</v>
      </c>
      <c r="E192" s="9" t="s">
        <v>2282</v>
      </c>
      <c r="F192" s="14" t="s">
        <v>437</v>
      </c>
      <c r="G192" s="9" t="s">
        <v>10</v>
      </c>
      <c r="H192" s="9" t="s">
        <v>37</v>
      </c>
      <c r="I192" s="9">
        <v>1</v>
      </c>
      <c r="J192" s="9">
        <v>176</v>
      </c>
      <c r="K192" s="9">
        <f t="shared" si="28"/>
        <v>704</v>
      </c>
      <c r="L192" s="9">
        <f t="shared" si="29"/>
        <v>692</v>
      </c>
      <c r="M192" s="48">
        <v>0.98295454545454541</v>
      </c>
      <c r="N192" s="9">
        <v>0</v>
      </c>
      <c r="O192" s="9">
        <v>176</v>
      </c>
      <c r="P192" s="9"/>
      <c r="Q192" s="9">
        <v>176</v>
      </c>
      <c r="R192" s="9"/>
      <c r="S192" s="9"/>
      <c r="T192" s="9"/>
      <c r="U192" s="9"/>
      <c r="V192" s="49">
        <f t="shared" si="30"/>
        <v>0.98295454545454541</v>
      </c>
      <c r="W192" s="14">
        <v>0.99150000000000005</v>
      </c>
      <c r="X192" s="14">
        <v>0.9839</v>
      </c>
      <c r="Y192" s="56">
        <v>173</v>
      </c>
      <c r="Z192" s="9"/>
      <c r="AA192" s="9">
        <v>173</v>
      </c>
      <c r="AB192" s="9">
        <v>174</v>
      </c>
      <c r="AC192" s="9"/>
      <c r="AD192" s="9">
        <v>172</v>
      </c>
      <c r="AE192" s="9" t="s">
        <v>438</v>
      </c>
      <c r="AF192" s="9"/>
      <c r="AG192" s="9">
        <v>26.890899999999998</v>
      </c>
      <c r="AH192" s="9">
        <v>-82.300899999999999</v>
      </c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</row>
    <row r="193" spans="1:58" s="22" customFormat="1" outlineLevel="2" x14ac:dyDescent="0.25">
      <c r="A193" s="55">
        <v>634</v>
      </c>
      <c r="B193" s="9" t="s">
        <v>416</v>
      </c>
      <c r="C193" s="9" t="s">
        <v>439</v>
      </c>
      <c r="D193" s="9" t="str">
        <f t="shared" si="27"/>
        <v>Charlotte - Family - Active</v>
      </c>
      <c r="E193" s="9" t="s">
        <v>2282</v>
      </c>
      <c r="F193" s="14" t="s">
        <v>440</v>
      </c>
      <c r="G193" s="9" t="s">
        <v>10</v>
      </c>
      <c r="H193" s="9" t="s">
        <v>37</v>
      </c>
      <c r="I193" s="9">
        <v>1</v>
      </c>
      <c r="J193" s="9">
        <v>336</v>
      </c>
      <c r="K193" s="9">
        <f t="shared" si="28"/>
        <v>2016</v>
      </c>
      <c r="L193" s="9">
        <f t="shared" si="29"/>
        <v>1997</v>
      </c>
      <c r="M193" s="48">
        <v>0.99057539682539686</v>
      </c>
      <c r="N193" s="9">
        <v>0</v>
      </c>
      <c r="O193" s="9">
        <v>336</v>
      </c>
      <c r="P193" s="9"/>
      <c r="Q193" s="9">
        <v>336</v>
      </c>
      <c r="R193" s="9"/>
      <c r="S193" s="9"/>
      <c r="T193" s="9"/>
      <c r="U193" s="9"/>
      <c r="V193" s="49">
        <f t="shared" si="30"/>
        <v>0.99057539682539686</v>
      </c>
      <c r="W193" s="14">
        <v>0.98209999999999997</v>
      </c>
      <c r="X193" s="14">
        <v>0.97919999999999996</v>
      </c>
      <c r="Y193" s="56">
        <v>328</v>
      </c>
      <c r="Z193" s="9">
        <v>333</v>
      </c>
      <c r="AA193" s="9">
        <v>333</v>
      </c>
      <c r="AB193" s="9">
        <v>335</v>
      </c>
      <c r="AC193" s="9">
        <v>334</v>
      </c>
      <c r="AD193" s="9">
        <v>334</v>
      </c>
      <c r="AE193" s="9" t="s">
        <v>85</v>
      </c>
      <c r="AF193" s="9"/>
      <c r="AG193" s="9">
        <v>26.920200000000001</v>
      </c>
      <c r="AH193" s="9">
        <v>-82.036199999999994</v>
      </c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</row>
    <row r="194" spans="1:58" s="22" customFormat="1" outlineLevel="1" x14ac:dyDescent="0.25">
      <c r="A194" s="55"/>
      <c r="B194" s="9" t="s">
        <v>416</v>
      </c>
      <c r="C194" s="9"/>
      <c r="D194" s="9"/>
      <c r="E194" s="39" t="s">
        <v>2284</v>
      </c>
      <c r="F194" s="14"/>
      <c r="G194" s="9"/>
      <c r="H194" s="9"/>
      <c r="I194" s="9">
        <f>SUBTOTAL(9,I195:I195)</f>
        <v>1</v>
      </c>
      <c r="J194" s="9">
        <f>SUBTOTAL(9,J195:J195)</f>
        <v>170</v>
      </c>
      <c r="K194" s="9">
        <f>SUBTOTAL(9,K195:K195)</f>
        <v>1020</v>
      </c>
      <c r="L194" s="9">
        <f>SUBTOTAL(9,L195:L195)</f>
        <v>1006</v>
      </c>
      <c r="M194" s="48">
        <v>0.98627450980392162</v>
      </c>
      <c r="N194" s="9"/>
      <c r="O194" s="9"/>
      <c r="P194" s="9"/>
      <c r="Q194" s="9"/>
      <c r="R194" s="9"/>
      <c r="S194" s="9"/>
      <c r="T194" s="9"/>
      <c r="U194" s="9"/>
      <c r="V194" s="49"/>
      <c r="W194" s="14"/>
      <c r="X194" s="14"/>
      <c r="Y194" s="56"/>
      <c r="Z194" s="9"/>
      <c r="AA194" s="9"/>
      <c r="AB194" s="9"/>
      <c r="AC194" s="9"/>
      <c r="AD194" s="9"/>
      <c r="AE194" s="9"/>
      <c r="AF194" s="9"/>
      <c r="AG194" s="9"/>
      <c r="AH194" s="9">
        <f>SUBTOTAL(9,AH195:AH195)</f>
        <v>-82.040800000000004</v>
      </c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</row>
    <row r="195" spans="1:58" s="22" customFormat="1" outlineLevel="2" x14ac:dyDescent="0.25">
      <c r="A195" s="55">
        <v>1631</v>
      </c>
      <c r="B195" s="9" t="s">
        <v>416</v>
      </c>
      <c r="C195" s="9" t="s">
        <v>421</v>
      </c>
      <c r="D195" s="9" t="str">
        <f>B195&amp;" - "&amp;E195</f>
        <v>Charlotte - Family|MR - Active</v>
      </c>
      <c r="E195" s="9" t="s">
        <v>2284</v>
      </c>
      <c r="F195" s="14" t="s">
        <v>422</v>
      </c>
      <c r="G195" s="9" t="s">
        <v>99</v>
      </c>
      <c r="H195" s="9" t="s">
        <v>37</v>
      </c>
      <c r="I195" s="9">
        <v>1</v>
      </c>
      <c r="J195" s="9">
        <v>170</v>
      </c>
      <c r="K195" s="9">
        <f>COUNTA(Y195:AD195)*J195</f>
        <v>1020</v>
      </c>
      <c r="L195" s="9">
        <f>SUM(Y195:AD195)</f>
        <v>1006</v>
      </c>
      <c r="M195" s="48">
        <v>0.98627450980392162</v>
      </c>
      <c r="N195" s="9">
        <v>2</v>
      </c>
      <c r="O195" s="9">
        <v>168</v>
      </c>
      <c r="P195" s="9"/>
      <c r="Q195" s="9">
        <v>168</v>
      </c>
      <c r="R195" s="9"/>
      <c r="S195" s="9"/>
      <c r="T195" s="9"/>
      <c r="U195" s="9"/>
      <c r="V195" s="49">
        <f>(Y195+Z195+AA195+AB195+AC195+AD195)/(J195*COUNTA(Y195,Z195,AA195,AB195,AC195,AD195))</f>
        <v>0.98627450980392162</v>
      </c>
      <c r="W195" s="14">
        <v>0.98529999999999995</v>
      </c>
      <c r="X195" s="14">
        <v>0.98429999999999995</v>
      </c>
      <c r="Y195" s="56">
        <v>167</v>
      </c>
      <c r="Z195" s="9">
        <v>167</v>
      </c>
      <c r="AA195" s="9">
        <v>170</v>
      </c>
      <c r="AB195" s="9">
        <v>168</v>
      </c>
      <c r="AC195" s="9">
        <v>168</v>
      </c>
      <c r="AD195" s="9">
        <v>166</v>
      </c>
      <c r="AE195" s="9" t="s">
        <v>423</v>
      </c>
      <c r="AF195" s="9"/>
      <c r="AG195" s="9">
        <v>26.931699999999999</v>
      </c>
      <c r="AH195" s="9">
        <v>-82.040800000000004</v>
      </c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</row>
    <row r="196" spans="1:58" s="22" customFormat="1" outlineLevel="2" x14ac:dyDescent="0.25">
      <c r="A196" s="55"/>
      <c r="B196" s="51" t="s">
        <v>444</v>
      </c>
      <c r="C196" s="51"/>
      <c r="D196" s="51"/>
      <c r="E196" s="51"/>
      <c r="F196" s="53"/>
      <c r="G196" s="51"/>
      <c r="H196" s="51"/>
      <c r="I196" s="51"/>
      <c r="J196" s="51"/>
      <c r="K196" s="51"/>
      <c r="L196" s="51"/>
      <c r="M196" s="54"/>
      <c r="N196" s="51"/>
      <c r="O196" s="51"/>
      <c r="P196" s="51"/>
      <c r="Q196" s="51"/>
      <c r="R196" s="51"/>
      <c r="S196" s="51"/>
      <c r="T196" s="51"/>
      <c r="U196" s="51"/>
      <c r="V196" s="52"/>
      <c r="W196" s="53"/>
      <c r="X196" s="53"/>
      <c r="Y196" s="56"/>
      <c r="Z196" s="9"/>
      <c r="AA196" s="9"/>
      <c r="AB196" s="9"/>
      <c r="AC196" s="9"/>
      <c r="AD196" s="9"/>
      <c r="AE196" s="9"/>
      <c r="AF196" s="9"/>
      <c r="AG196" s="9"/>
      <c r="AH196" s="9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</row>
    <row r="197" spans="1:58" s="22" customFormat="1" outlineLevel="1" x14ac:dyDescent="0.25">
      <c r="A197" s="55"/>
      <c r="B197" s="9" t="s">
        <v>444</v>
      </c>
      <c r="C197" s="9"/>
      <c r="D197" s="9"/>
      <c r="E197" s="39" t="s">
        <v>2280</v>
      </c>
      <c r="F197" s="14"/>
      <c r="G197" s="9"/>
      <c r="H197" s="9"/>
      <c r="I197" s="9">
        <f>SUBTOTAL(9,I198:I199)</f>
        <v>2</v>
      </c>
      <c r="J197" s="9">
        <f>SUBTOTAL(9,J198:J199)</f>
        <v>219</v>
      </c>
      <c r="K197" s="9">
        <f>SUBTOTAL(9,K198:K199)</f>
        <v>1314</v>
      </c>
      <c r="L197" s="9">
        <f>SUBTOTAL(9,L198:L199)</f>
        <v>1287</v>
      </c>
      <c r="M197" s="48">
        <v>0.97945205479452058</v>
      </c>
      <c r="N197" s="9"/>
      <c r="O197" s="9"/>
      <c r="P197" s="9"/>
      <c r="Q197" s="9"/>
      <c r="R197" s="9"/>
      <c r="S197" s="9"/>
      <c r="T197" s="9"/>
      <c r="U197" s="9"/>
      <c r="V197" s="49"/>
      <c r="W197" s="14"/>
      <c r="X197" s="14"/>
      <c r="Y197" s="56"/>
      <c r="Z197" s="9"/>
      <c r="AA197" s="9"/>
      <c r="AB197" s="9"/>
      <c r="AC197" s="9"/>
      <c r="AD197" s="9"/>
      <c r="AE197" s="9"/>
      <c r="AF197" s="9"/>
      <c r="AG197" s="9"/>
      <c r="AH197" s="9">
        <f>SUBTOTAL(9,AH198:AH199)</f>
        <v>-164.933694</v>
      </c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</row>
    <row r="198" spans="1:58" s="22" customFormat="1" outlineLevel="2" x14ac:dyDescent="0.25">
      <c r="A198" s="55">
        <v>2626</v>
      </c>
      <c r="B198" s="9" t="s">
        <v>444</v>
      </c>
      <c r="C198" s="9" t="s">
        <v>449</v>
      </c>
      <c r="D198" s="9" t="str">
        <f>B198&amp;" - "&amp;E198</f>
        <v>Citrus - Elderly - Active</v>
      </c>
      <c r="E198" s="9" t="s">
        <v>2280</v>
      </c>
      <c r="F198" s="14" t="s">
        <v>41</v>
      </c>
      <c r="G198" s="9" t="s">
        <v>9</v>
      </c>
      <c r="H198" s="9" t="s">
        <v>37</v>
      </c>
      <c r="I198" s="9">
        <v>1</v>
      </c>
      <c r="J198" s="9">
        <v>119</v>
      </c>
      <c r="K198" s="9">
        <f>COUNTA(Y198:AD198)*J198</f>
        <v>714</v>
      </c>
      <c r="L198" s="9">
        <f>SUM(Y198:AD198)</f>
        <v>697</v>
      </c>
      <c r="M198" s="48">
        <v>0.97619047619047616</v>
      </c>
      <c r="N198" s="9">
        <v>0</v>
      </c>
      <c r="O198" s="9">
        <v>119</v>
      </c>
      <c r="P198" s="9">
        <v>96</v>
      </c>
      <c r="Q198" s="9">
        <v>23</v>
      </c>
      <c r="R198" s="9"/>
      <c r="S198" s="9"/>
      <c r="T198" s="9">
        <v>6</v>
      </c>
      <c r="U198" s="9"/>
      <c r="V198" s="49">
        <f>(Y198+Z198+AA198+AB198+AC198+AD198)/(J198*COUNTA(Y198,Z198,AA198,AB198,AC198,AD198))</f>
        <v>0.97619047619047616</v>
      </c>
      <c r="W198" s="14">
        <v>0.69240000000000002</v>
      </c>
      <c r="X198" s="14"/>
      <c r="Y198" s="56">
        <v>116</v>
      </c>
      <c r="Z198" s="9">
        <v>118</v>
      </c>
      <c r="AA198" s="9">
        <v>116</v>
      </c>
      <c r="AB198" s="9">
        <v>118</v>
      </c>
      <c r="AC198" s="9">
        <v>112</v>
      </c>
      <c r="AD198" s="9">
        <v>117</v>
      </c>
      <c r="AE198" s="9" t="s">
        <v>450</v>
      </c>
      <c r="AF198" s="9"/>
      <c r="AG198" s="9">
        <v>28.903472000000001</v>
      </c>
      <c r="AH198" s="9">
        <v>-82.445694000000003</v>
      </c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</row>
    <row r="199" spans="1:58" s="22" customFormat="1" outlineLevel="2" x14ac:dyDescent="0.25">
      <c r="A199" s="55">
        <v>1126</v>
      </c>
      <c r="B199" s="9" t="s">
        <v>444</v>
      </c>
      <c r="C199" s="9" t="s">
        <v>460</v>
      </c>
      <c r="D199" s="9" t="str">
        <f>B199&amp;" - "&amp;E199</f>
        <v>Citrus - Elderly - Active</v>
      </c>
      <c r="E199" s="9" t="s">
        <v>2280</v>
      </c>
      <c r="F199" s="14" t="s">
        <v>170</v>
      </c>
      <c r="G199" s="9" t="s">
        <v>9</v>
      </c>
      <c r="H199" s="9" t="s">
        <v>37</v>
      </c>
      <c r="I199" s="9">
        <v>1</v>
      </c>
      <c r="J199" s="9">
        <v>100</v>
      </c>
      <c r="K199" s="9">
        <f>COUNTA(Y199:AD199)*J199</f>
        <v>600</v>
      </c>
      <c r="L199" s="9">
        <f>SUM(Y199:AD199)</f>
        <v>590</v>
      </c>
      <c r="M199" s="48">
        <v>0.98333333333333328</v>
      </c>
      <c r="N199" s="9">
        <v>0</v>
      </c>
      <c r="O199" s="9">
        <v>100</v>
      </c>
      <c r="P199" s="9">
        <v>80</v>
      </c>
      <c r="Q199" s="9">
        <v>20</v>
      </c>
      <c r="R199" s="9"/>
      <c r="S199" s="9"/>
      <c r="T199" s="9"/>
      <c r="U199" s="9"/>
      <c r="V199" s="49">
        <f>(Y199+Z199+AA199+AB199+AC199+AD199)/(J199*COUNTA(Y199,Z199,AA199,AB199,AC199,AD199))</f>
        <v>0.98333333333333328</v>
      </c>
      <c r="W199" s="14">
        <v>0.98170000000000002</v>
      </c>
      <c r="X199" s="14">
        <v>0.97499999999999998</v>
      </c>
      <c r="Y199" s="56">
        <v>97</v>
      </c>
      <c r="Z199" s="9">
        <v>98</v>
      </c>
      <c r="AA199" s="9">
        <v>98</v>
      </c>
      <c r="AB199" s="9">
        <v>99</v>
      </c>
      <c r="AC199" s="9">
        <v>100</v>
      </c>
      <c r="AD199" s="9">
        <v>98</v>
      </c>
      <c r="AE199" s="9" t="s">
        <v>123</v>
      </c>
      <c r="AF199" s="9"/>
      <c r="AG199" s="9">
        <v>28.9297</v>
      </c>
      <c r="AH199" s="9">
        <v>-82.488</v>
      </c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</row>
    <row r="200" spans="1:58" s="22" customFormat="1" outlineLevel="1" x14ac:dyDescent="0.25">
      <c r="A200" s="55"/>
      <c r="B200" s="9" t="s">
        <v>444</v>
      </c>
      <c r="C200" s="9"/>
      <c r="D200" s="9"/>
      <c r="E200" s="39" t="s">
        <v>2282</v>
      </c>
      <c r="F200" s="14"/>
      <c r="G200" s="9"/>
      <c r="H200" s="9"/>
      <c r="I200" s="9">
        <f>SUBTOTAL(9,I201:I206)</f>
        <v>6</v>
      </c>
      <c r="J200" s="9">
        <f>SUBTOTAL(9,J201:J206)</f>
        <v>327</v>
      </c>
      <c r="K200" s="9">
        <f>SUBTOTAL(9,K201:K206)</f>
        <v>1962</v>
      </c>
      <c r="L200" s="9">
        <f>SUBTOTAL(9,L201:L206)</f>
        <v>1809</v>
      </c>
      <c r="M200" s="48">
        <v>0.92201834862385323</v>
      </c>
      <c r="N200" s="9"/>
      <c r="O200" s="9"/>
      <c r="P200" s="9"/>
      <c r="Q200" s="9"/>
      <c r="R200" s="9"/>
      <c r="S200" s="9"/>
      <c r="T200" s="9"/>
      <c r="U200" s="9"/>
      <c r="V200" s="49"/>
      <c r="W200" s="14"/>
      <c r="X200" s="14"/>
      <c r="Y200" s="56"/>
      <c r="Z200" s="9"/>
      <c r="AA200" s="9"/>
      <c r="AB200" s="9"/>
      <c r="AC200" s="9"/>
      <c r="AD200" s="9"/>
      <c r="AE200" s="9"/>
      <c r="AF200" s="9"/>
      <c r="AG200" s="9"/>
      <c r="AH200" s="9">
        <f>SUBTOTAL(9,AH201:AH206)</f>
        <v>-494.59069999999997</v>
      </c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</row>
    <row r="201" spans="1:58" s="22" customFormat="1" outlineLevel="2" x14ac:dyDescent="0.25">
      <c r="A201" s="55">
        <v>269</v>
      </c>
      <c r="B201" s="9" t="s">
        <v>444</v>
      </c>
      <c r="C201" s="9" t="s">
        <v>445</v>
      </c>
      <c r="D201" s="9" t="str">
        <f t="shared" ref="D201:D206" si="31">B201&amp;" - "&amp;E201</f>
        <v>Citrus - Family - Active</v>
      </c>
      <c r="E201" s="9" t="s">
        <v>2282</v>
      </c>
      <c r="F201" s="14" t="s">
        <v>446</v>
      </c>
      <c r="G201" s="9" t="s">
        <v>10</v>
      </c>
      <c r="H201" s="9" t="s">
        <v>37</v>
      </c>
      <c r="I201" s="9">
        <v>1</v>
      </c>
      <c r="J201" s="9">
        <v>36</v>
      </c>
      <c r="K201" s="9">
        <f t="shared" ref="K201:K206" si="32">COUNTA(Y201:AD201)*J201</f>
        <v>216</v>
      </c>
      <c r="L201" s="9">
        <f t="shared" ref="L201:L206" si="33">SUM(Y201:AD201)</f>
        <v>210</v>
      </c>
      <c r="M201" s="48">
        <v>0.97222222222222221</v>
      </c>
      <c r="N201" s="9">
        <v>0</v>
      </c>
      <c r="O201" s="9">
        <v>36</v>
      </c>
      <c r="P201" s="9"/>
      <c r="Q201" s="9">
        <v>36</v>
      </c>
      <c r="R201" s="9"/>
      <c r="S201" s="9"/>
      <c r="T201" s="9"/>
      <c r="U201" s="9"/>
      <c r="V201" s="49">
        <f t="shared" ref="V201:V206" si="34">(Y201+Z201+AA201+AB201+AC201+AD201)/(J201*COUNTA(Y201,Z201,AA201,AB201,AC201,AD201))</f>
        <v>0.97222222222222221</v>
      </c>
      <c r="W201" s="14">
        <v>0.97219999999999995</v>
      </c>
      <c r="X201" s="14">
        <v>0.93979999999999997</v>
      </c>
      <c r="Y201" s="56">
        <v>36</v>
      </c>
      <c r="Z201" s="9">
        <v>35</v>
      </c>
      <c r="AA201" s="9">
        <v>35</v>
      </c>
      <c r="AB201" s="9">
        <v>36</v>
      </c>
      <c r="AC201" s="9">
        <v>33</v>
      </c>
      <c r="AD201" s="9">
        <v>35</v>
      </c>
      <c r="AE201" s="9" t="s">
        <v>448</v>
      </c>
      <c r="AF201" s="9">
        <v>32</v>
      </c>
      <c r="AG201" s="9">
        <v>28.745000000000001</v>
      </c>
      <c r="AH201" s="9">
        <v>-82.302300000000002</v>
      </c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</row>
    <row r="202" spans="1:58" s="22" customFormat="1" outlineLevel="2" x14ac:dyDescent="0.25">
      <c r="A202" s="55">
        <v>351</v>
      </c>
      <c r="B202" s="9" t="s">
        <v>444</v>
      </c>
      <c r="C202" s="9" t="s">
        <v>451</v>
      </c>
      <c r="D202" s="9" t="str">
        <f t="shared" si="31"/>
        <v>Citrus - Family - Active</v>
      </c>
      <c r="E202" s="9" t="s">
        <v>2282</v>
      </c>
      <c r="F202" s="14" t="s">
        <v>452</v>
      </c>
      <c r="G202" s="9" t="s">
        <v>10</v>
      </c>
      <c r="H202" s="9" t="s">
        <v>37</v>
      </c>
      <c r="I202" s="9">
        <v>1</v>
      </c>
      <c r="J202" s="9">
        <v>50</v>
      </c>
      <c r="K202" s="9">
        <f t="shared" si="32"/>
        <v>300</v>
      </c>
      <c r="L202" s="9">
        <f t="shared" si="33"/>
        <v>286</v>
      </c>
      <c r="M202" s="48">
        <v>0.95333333333333337</v>
      </c>
      <c r="N202" s="9">
        <v>0</v>
      </c>
      <c r="O202" s="9">
        <v>50</v>
      </c>
      <c r="P202" s="9"/>
      <c r="Q202" s="9">
        <v>50</v>
      </c>
      <c r="R202" s="9"/>
      <c r="S202" s="9"/>
      <c r="T202" s="9"/>
      <c r="U202" s="9"/>
      <c r="V202" s="49">
        <f t="shared" si="34"/>
        <v>0.95333333333333337</v>
      </c>
      <c r="W202" s="14">
        <v>0.98670000000000002</v>
      </c>
      <c r="X202" s="14">
        <v>0.9667</v>
      </c>
      <c r="Y202" s="56">
        <v>49</v>
      </c>
      <c r="Z202" s="9">
        <v>48</v>
      </c>
      <c r="AA202" s="9">
        <v>46</v>
      </c>
      <c r="AB202" s="9">
        <v>46</v>
      </c>
      <c r="AC202" s="9">
        <v>49</v>
      </c>
      <c r="AD202" s="9">
        <v>48</v>
      </c>
      <c r="AE202" s="9" t="s">
        <v>454</v>
      </c>
      <c r="AF202" s="9"/>
      <c r="AG202" s="9">
        <v>28.857500000000002</v>
      </c>
      <c r="AH202" s="9">
        <v>-82.338800000000006</v>
      </c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</row>
    <row r="203" spans="1:58" s="22" customFormat="1" outlineLevel="2" x14ac:dyDescent="0.25">
      <c r="A203" s="55">
        <v>388</v>
      </c>
      <c r="B203" s="9" t="s">
        <v>444</v>
      </c>
      <c r="C203" s="9" t="s">
        <v>455</v>
      </c>
      <c r="D203" s="9" t="str">
        <f t="shared" si="31"/>
        <v>Citrus - Family - Active</v>
      </c>
      <c r="E203" s="9" t="s">
        <v>2282</v>
      </c>
      <c r="F203" s="14" t="s">
        <v>243</v>
      </c>
      <c r="G203" s="9" t="s">
        <v>10</v>
      </c>
      <c r="H203" s="9" t="s">
        <v>37</v>
      </c>
      <c r="I203" s="9">
        <v>1</v>
      </c>
      <c r="J203" s="9">
        <v>74</v>
      </c>
      <c r="K203" s="9">
        <f t="shared" si="32"/>
        <v>444</v>
      </c>
      <c r="L203" s="9">
        <f t="shared" si="33"/>
        <v>420</v>
      </c>
      <c r="M203" s="48">
        <v>0.94594594594594594</v>
      </c>
      <c r="N203" s="9">
        <v>0</v>
      </c>
      <c r="O203" s="9">
        <v>74</v>
      </c>
      <c r="P203" s="9"/>
      <c r="Q203" s="9">
        <v>74</v>
      </c>
      <c r="R203" s="9"/>
      <c r="S203" s="9"/>
      <c r="T203" s="9"/>
      <c r="U203" s="9"/>
      <c r="V203" s="49">
        <f t="shared" si="34"/>
        <v>0.94594594594594594</v>
      </c>
      <c r="W203" s="14">
        <v>0.90769999999999995</v>
      </c>
      <c r="X203" s="14">
        <v>0.88290000000000002</v>
      </c>
      <c r="Y203" s="56">
        <v>70</v>
      </c>
      <c r="Z203" s="9">
        <v>70</v>
      </c>
      <c r="AA203" s="9">
        <v>70</v>
      </c>
      <c r="AB203" s="9">
        <v>69</v>
      </c>
      <c r="AC203" s="9">
        <v>70</v>
      </c>
      <c r="AD203" s="9">
        <v>71</v>
      </c>
      <c r="AE203" s="9" t="s">
        <v>456</v>
      </c>
      <c r="AF203" s="9">
        <v>72</v>
      </c>
      <c r="AG203" s="9">
        <v>28.842600000000001</v>
      </c>
      <c r="AH203" s="9">
        <v>-82.340599999999995</v>
      </c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</row>
    <row r="204" spans="1:58" s="22" customFormat="1" outlineLevel="2" x14ac:dyDescent="0.25">
      <c r="A204" s="55">
        <v>1336</v>
      </c>
      <c r="B204" s="9" t="s">
        <v>444</v>
      </c>
      <c r="C204" s="9" t="s">
        <v>457</v>
      </c>
      <c r="D204" s="9" t="str">
        <f t="shared" si="31"/>
        <v>Citrus - Family - Active</v>
      </c>
      <c r="E204" s="9" t="s">
        <v>2282</v>
      </c>
      <c r="F204" s="14" t="s">
        <v>458</v>
      </c>
      <c r="G204" s="9" t="s">
        <v>10</v>
      </c>
      <c r="H204" s="9" t="s">
        <v>37</v>
      </c>
      <c r="I204" s="9">
        <v>1</v>
      </c>
      <c r="J204" s="9">
        <v>40</v>
      </c>
      <c r="K204" s="9">
        <f t="shared" si="32"/>
        <v>240</v>
      </c>
      <c r="L204" s="9">
        <f t="shared" si="33"/>
        <v>237</v>
      </c>
      <c r="M204" s="48">
        <v>0.98750000000000004</v>
      </c>
      <c r="N204" s="9">
        <v>0</v>
      </c>
      <c r="O204" s="9">
        <v>40</v>
      </c>
      <c r="P204" s="9"/>
      <c r="Q204" s="9">
        <v>40</v>
      </c>
      <c r="R204" s="9"/>
      <c r="S204" s="9"/>
      <c r="T204" s="9"/>
      <c r="U204" s="9"/>
      <c r="V204" s="49">
        <f t="shared" si="34"/>
        <v>0.98750000000000004</v>
      </c>
      <c r="W204" s="14">
        <v>0.99580000000000002</v>
      </c>
      <c r="X204" s="14">
        <v>0.94379999999999997</v>
      </c>
      <c r="Y204" s="56">
        <v>40</v>
      </c>
      <c r="Z204" s="9">
        <v>40</v>
      </c>
      <c r="AA204" s="9">
        <v>39</v>
      </c>
      <c r="AB204" s="9">
        <v>39</v>
      </c>
      <c r="AC204" s="9">
        <v>40</v>
      </c>
      <c r="AD204" s="9">
        <v>39</v>
      </c>
      <c r="AE204" s="9" t="s">
        <v>454</v>
      </c>
      <c r="AF204" s="9"/>
      <c r="AG204" s="9">
        <v>28.893899999999999</v>
      </c>
      <c r="AH204" s="9">
        <v>-82.472700000000003</v>
      </c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</row>
    <row r="205" spans="1:58" s="22" customFormat="1" outlineLevel="2" x14ac:dyDescent="0.25">
      <c r="A205" s="55">
        <v>1169</v>
      </c>
      <c r="B205" s="9" t="s">
        <v>444</v>
      </c>
      <c r="C205" s="9" t="s">
        <v>463</v>
      </c>
      <c r="D205" s="9" t="str">
        <f t="shared" si="31"/>
        <v>Citrus - Family - Active</v>
      </c>
      <c r="E205" s="9" t="s">
        <v>2282</v>
      </c>
      <c r="F205" s="14" t="s">
        <v>259</v>
      </c>
      <c r="G205" s="9" t="s">
        <v>10</v>
      </c>
      <c r="H205" s="9" t="s">
        <v>37</v>
      </c>
      <c r="I205" s="9">
        <v>1</v>
      </c>
      <c r="J205" s="9">
        <v>85</v>
      </c>
      <c r="K205" s="9">
        <f t="shared" si="32"/>
        <v>510</v>
      </c>
      <c r="L205" s="9">
        <f t="shared" si="33"/>
        <v>418</v>
      </c>
      <c r="M205" s="48">
        <v>0.81960784313725488</v>
      </c>
      <c r="N205" s="9">
        <v>0</v>
      </c>
      <c r="O205" s="9">
        <v>85</v>
      </c>
      <c r="P205" s="9"/>
      <c r="Q205" s="9">
        <v>85</v>
      </c>
      <c r="R205" s="9"/>
      <c r="S205" s="9"/>
      <c r="T205" s="9"/>
      <c r="U205" s="9"/>
      <c r="V205" s="49">
        <f t="shared" si="34"/>
        <v>0.81960784313725488</v>
      </c>
      <c r="W205" s="14">
        <v>0.93730000000000002</v>
      </c>
      <c r="X205" s="14">
        <v>0.93530000000000002</v>
      </c>
      <c r="Y205" s="56">
        <v>68</v>
      </c>
      <c r="Z205" s="9">
        <v>69</v>
      </c>
      <c r="AA205" s="9">
        <v>70</v>
      </c>
      <c r="AB205" s="9">
        <v>70</v>
      </c>
      <c r="AC205" s="9">
        <v>69</v>
      </c>
      <c r="AD205" s="9">
        <v>72</v>
      </c>
      <c r="AE205" s="9" t="s">
        <v>465</v>
      </c>
      <c r="AF205" s="9">
        <v>83</v>
      </c>
      <c r="AG205" s="9">
        <v>28.868200000000002</v>
      </c>
      <c r="AH205" s="9">
        <v>-82.597899999999996</v>
      </c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</row>
    <row r="206" spans="1:58" s="22" customFormat="1" outlineLevel="2" x14ac:dyDescent="0.25">
      <c r="A206" s="55">
        <v>698</v>
      </c>
      <c r="B206" s="9" t="s">
        <v>444</v>
      </c>
      <c r="C206" s="9" t="s">
        <v>466</v>
      </c>
      <c r="D206" s="9" t="str">
        <f t="shared" si="31"/>
        <v>Citrus - Family - Active</v>
      </c>
      <c r="E206" s="9" t="s">
        <v>2282</v>
      </c>
      <c r="F206" s="14" t="s">
        <v>243</v>
      </c>
      <c r="G206" s="9" t="s">
        <v>10</v>
      </c>
      <c r="H206" s="9" t="s">
        <v>37</v>
      </c>
      <c r="I206" s="9">
        <v>1</v>
      </c>
      <c r="J206" s="9">
        <v>42</v>
      </c>
      <c r="K206" s="9">
        <f t="shared" si="32"/>
        <v>252</v>
      </c>
      <c r="L206" s="9">
        <f t="shared" si="33"/>
        <v>238</v>
      </c>
      <c r="M206" s="48">
        <v>0.94444444444444442</v>
      </c>
      <c r="N206" s="9">
        <v>0</v>
      </c>
      <c r="O206" s="9">
        <v>42</v>
      </c>
      <c r="P206" s="9"/>
      <c r="Q206" s="9">
        <v>42</v>
      </c>
      <c r="R206" s="9"/>
      <c r="S206" s="9"/>
      <c r="T206" s="9"/>
      <c r="U206" s="9"/>
      <c r="V206" s="49">
        <f t="shared" si="34"/>
        <v>0.94444444444444442</v>
      </c>
      <c r="W206" s="14">
        <v>0.96030000000000004</v>
      </c>
      <c r="X206" s="14">
        <v>0.96430000000000005</v>
      </c>
      <c r="Y206" s="56">
        <v>40</v>
      </c>
      <c r="Z206" s="9">
        <v>40</v>
      </c>
      <c r="AA206" s="9">
        <v>41</v>
      </c>
      <c r="AB206" s="9">
        <v>40</v>
      </c>
      <c r="AC206" s="9">
        <v>38</v>
      </c>
      <c r="AD206" s="9">
        <v>39</v>
      </c>
      <c r="AE206" s="9" t="s">
        <v>448</v>
      </c>
      <c r="AF206" s="9">
        <v>38</v>
      </c>
      <c r="AG206" s="9">
        <v>28.8949</v>
      </c>
      <c r="AH206" s="9">
        <v>-82.538399999999996</v>
      </c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</row>
    <row r="207" spans="1:58" s="22" customFormat="1" outlineLevel="1" x14ac:dyDescent="0.25">
      <c r="A207" s="55"/>
      <c r="B207" s="9" t="s">
        <v>444</v>
      </c>
      <c r="C207" s="9"/>
      <c r="D207" s="9"/>
      <c r="E207" s="39" t="s">
        <v>2284</v>
      </c>
      <c r="F207" s="14"/>
      <c r="G207" s="9"/>
      <c r="H207" s="9"/>
      <c r="I207" s="9">
        <f>SUBTOTAL(9,I208:I208)</f>
        <v>1</v>
      </c>
      <c r="J207" s="9">
        <f>SUBTOTAL(9,J208:J208)</f>
        <v>50</v>
      </c>
      <c r="K207" s="9">
        <f>SUBTOTAL(9,K208:K208)</f>
        <v>300</v>
      </c>
      <c r="L207" s="9">
        <f>SUBTOTAL(9,L208:L208)</f>
        <v>288</v>
      </c>
      <c r="M207" s="48">
        <v>0.96</v>
      </c>
      <c r="N207" s="9"/>
      <c r="O207" s="9"/>
      <c r="P207" s="9"/>
      <c r="Q207" s="9"/>
      <c r="R207" s="9"/>
      <c r="S207" s="9"/>
      <c r="T207" s="9"/>
      <c r="U207" s="9"/>
      <c r="V207" s="49"/>
      <c r="W207" s="14"/>
      <c r="X207" s="14"/>
      <c r="Y207" s="56"/>
      <c r="Z207" s="9"/>
      <c r="AA207" s="9"/>
      <c r="AB207" s="9"/>
      <c r="AC207" s="9"/>
      <c r="AD207" s="9"/>
      <c r="AE207" s="9"/>
      <c r="AF207" s="9"/>
      <c r="AG207" s="9"/>
      <c r="AH207" s="9">
        <f>SUBTOTAL(9,AH208:AH208)</f>
        <v>-82.584765000000004</v>
      </c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</row>
    <row r="208" spans="1:58" s="22" customFormat="1" outlineLevel="2" x14ac:dyDescent="0.25">
      <c r="A208" s="55">
        <v>1545</v>
      </c>
      <c r="B208" s="9" t="s">
        <v>444</v>
      </c>
      <c r="C208" s="9" t="s">
        <v>461</v>
      </c>
      <c r="D208" s="9" t="str">
        <f>B208&amp;" - "&amp;E208</f>
        <v>Citrus - Family|MR - Active</v>
      </c>
      <c r="E208" s="9" t="s">
        <v>2284</v>
      </c>
      <c r="F208" s="14" t="s">
        <v>462</v>
      </c>
      <c r="G208" s="9" t="s">
        <v>99</v>
      </c>
      <c r="H208" s="9" t="s">
        <v>37</v>
      </c>
      <c r="I208" s="9">
        <v>1</v>
      </c>
      <c r="J208" s="9">
        <v>50</v>
      </c>
      <c r="K208" s="9">
        <f>COUNTA(Y208:AD208)*J208</f>
        <v>300</v>
      </c>
      <c r="L208" s="9">
        <f>SUM(Y208:AD208)</f>
        <v>288</v>
      </c>
      <c r="M208" s="48">
        <v>0.96</v>
      </c>
      <c r="N208" s="9">
        <v>45</v>
      </c>
      <c r="O208" s="9">
        <v>25</v>
      </c>
      <c r="P208" s="9"/>
      <c r="Q208" s="9">
        <v>25</v>
      </c>
      <c r="R208" s="9"/>
      <c r="S208" s="9"/>
      <c r="T208" s="9"/>
      <c r="U208" s="9"/>
      <c r="V208" s="49">
        <f>(Y208+Z208+AA208+AB208+AC208+AD208)/(J208*COUNTA(Y208,Z208,AA208,AB208,AC208,AD208))</f>
        <v>0.96</v>
      </c>
      <c r="W208" s="14">
        <v>0.98329999999999995</v>
      </c>
      <c r="X208" s="14">
        <v>0.96330000000000005</v>
      </c>
      <c r="Y208" s="56">
        <v>49</v>
      </c>
      <c r="Z208" s="9">
        <v>49</v>
      </c>
      <c r="AA208" s="9">
        <v>47</v>
      </c>
      <c r="AB208" s="9">
        <v>46</v>
      </c>
      <c r="AC208" s="9">
        <v>48</v>
      </c>
      <c r="AD208" s="9">
        <v>49</v>
      </c>
      <c r="AE208" s="9" t="s">
        <v>454</v>
      </c>
      <c r="AF208" s="9"/>
      <c r="AG208" s="9">
        <v>28.909134000000002</v>
      </c>
      <c r="AH208" s="9">
        <v>-82.584765000000004</v>
      </c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</row>
    <row r="209" spans="1:58" s="22" customFormat="1" outlineLevel="2" x14ac:dyDescent="0.25">
      <c r="A209" s="55"/>
      <c r="B209" s="51" t="s">
        <v>468</v>
      </c>
      <c r="C209" s="51"/>
      <c r="D209" s="51"/>
      <c r="E209" s="51"/>
      <c r="F209" s="53"/>
      <c r="G209" s="51"/>
      <c r="H209" s="51"/>
      <c r="I209" s="51"/>
      <c r="J209" s="51"/>
      <c r="K209" s="51"/>
      <c r="L209" s="51"/>
      <c r="M209" s="54"/>
      <c r="N209" s="51"/>
      <c r="O209" s="51"/>
      <c r="P209" s="51"/>
      <c r="Q209" s="51"/>
      <c r="R209" s="51"/>
      <c r="S209" s="51"/>
      <c r="T209" s="51"/>
      <c r="U209" s="51"/>
      <c r="V209" s="52"/>
      <c r="W209" s="53"/>
      <c r="X209" s="53"/>
      <c r="Y209" s="56"/>
      <c r="Z209" s="9"/>
      <c r="AA209" s="9"/>
      <c r="AB209" s="9"/>
      <c r="AC209" s="9"/>
      <c r="AD209" s="9"/>
      <c r="AE209" s="9"/>
      <c r="AF209" s="9"/>
      <c r="AG209" s="9"/>
      <c r="AH209" s="9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</row>
    <row r="210" spans="1:58" s="22" customFormat="1" outlineLevel="1" x14ac:dyDescent="0.25">
      <c r="A210" s="55"/>
      <c r="B210" s="9" t="s">
        <v>468</v>
      </c>
      <c r="C210" s="9"/>
      <c r="D210" s="9"/>
      <c r="E210" s="39" t="s">
        <v>2281</v>
      </c>
      <c r="F210" s="14"/>
      <c r="G210" s="9"/>
      <c r="H210" s="9"/>
      <c r="I210" s="9">
        <f>SUBTOTAL(9,I211:I211)</f>
        <v>1</v>
      </c>
      <c r="J210" s="9">
        <f>SUBTOTAL(9,J211:J211)</f>
        <v>96</v>
      </c>
      <c r="K210" s="9">
        <f>SUBTOTAL(9,K211:K211)</f>
        <v>0</v>
      </c>
      <c r="L210" s="9">
        <f>SUBTOTAL(9,L211:L211)</f>
        <v>0</v>
      </c>
      <c r="M210" s="42">
        <v>0</v>
      </c>
      <c r="N210" s="9"/>
      <c r="O210" s="9"/>
      <c r="P210" s="9"/>
      <c r="Q210" s="9"/>
      <c r="R210" s="9"/>
      <c r="S210" s="9"/>
      <c r="T210" s="9"/>
      <c r="U210" s="9"/>
      <c r="V210" s="49"/>
      <c r="W210" s="14"/>
      <c r="X210" s="14"/>
      <c r="Y210" s="56"/>
      <c r="Z210" s="9"/>
      <c r="AA210" s="9"/>
      <c r="AB210" s="9"/>
      <c r="AC210" s="9"/>
      <c r="AD210" s="9"/>
      <c r="AE210" s="9"/>
      <c r="AF210" s="9"/>
      <c r="AG210" s="9"/>
      <c r="AH210" s="9">
        <f>SUBTOTAL(9,AH211:AH211)</f>
        <v>-81.777269000000004</v>
      </c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</row>
    <row r="211" spans="1:58" s="22" customFormat="1" outlineLevel="2" x14ac:dyDescent="0.25">
      <c r="A211" s="55">
        <v>2959</v>
      </c>
      <c r="B211" s="9" t="s">
        <v>468</v>
      </c>
      <c r="C211" s="9" t="s">
        <v>472</v>
      </c>
      <c r="D211" s="9" t="str">
        <f>B211&amp;" - "&amp;E211</f>
        <v>Clay - Elderly - Pipeline</v>
      </c>
      <c r="E211" s="9" t="s">
        <v>2281</v>
      </c>
      <c r="F211" s="14" t="s">
        <v>208</v>
      </c>
      <c r="G211" s="9" t="s">
        <v>9</v>
      </c>
      <c r="H211" s="9" t="s">
        <v>42</v>
      </c>
      <c r="I211" s="9">
        <v>1</v>
      </c>
      <c r="J211" s="9">
        <v>96</v>
      </c>
      <c r="K211" s="9">
        <f>COUNTA(Y211:AD211)*J211</f>
        <v>0</v>
      </c>
      <c r="L211" s="9">
        <f>SUM(Y211:AD211)</f>
        <v>0</v>
      </c>
      <c r="M211" s="42">
        <v>0</v>
      </c>
      <c r="N211" s="9"/>
      <c r="O211" s="9">
        <v>96</v>
      </c>
      <c r="P211" s="9">
        <v>77</v>
      </c>
      <c r="Q211" s="9">
        <v>19</v>
      </c>
      <c r="R211" s="9"/>
      <c r="S211" s="9"/>
      <c r="T211" s="9">
        <v>5</v>
      </c>
      <c r="U211" s="9"/>
      <c r="V211" s="49"/>
      <c r="W211" s="14"/>
      <c r="X211" s="14"/>
      <c r="Y211" s="56"/>
      <c r="Z211" s="9"/>
      <c r="AA211" s="9"/>
      <c r="AB211" s="9"/>
      <c r="AC211" s="9"/>
      <c r="AD211" s="9"/>
      <c r="AE211" s="9"/>
      <c r="AF211" s="9"/>
      <c r="AG211" s="9">
        <v>30.102032999999999</v>
      </c>
      <c r="AH211" s="9">
        <v>-81.777269000000004</v>
      </c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</row>
    <row r="212" spans="1:58" s="22" customFormat="1" outlineLevel="1" x14ac:dyDescent="0.25">
      <c r="A212" s="55"/>
      <c r="B212" s="9" t="s">
        <v>468</v>
      </c>
      <c r="C212" s="9"/>
      <c r="D212" s="9"/>
      <c r="E212" s="39" t="s">
        <v>2282</v>
      </c>
      <c r="F212" s="14"/>
      <c r="G212" s="9"/>
      <c r="H212" s="9"/>
      <c r="I212" s="9">
        <f>SUBTOTAL(9,I213:I217)</f>
        <v>5</v>
      </c>
      <c r="J212" s="9">
        <f>SUBTOTAL(9,J213:J217)</f>
        <v>717</v>
      </c>
      <c r="K212" s="9">
        <f>SUBTOTAL(9,K213:K217)</f>
        <v>4302</v>
      </c>
      <c r="L212" s="9">
        <f>SUBTOTAL(9,L213:L217)</f>
        <v>4153</v>
      </c>
      <c r="M212" s="48">
        <v>0.96536494653649463</v>
      </c>
      <c r="N212" s="9"/>
      <c r="O212" s="9"/>
      <c r="P212" s="9"/>
      <c r="Q212" s="9"/>
      <c r="R212" s="9"/>
      <c r="S212" s="9"/>
      <c r="T212" s="9"/>
      <c r="U212" s="9"/>
      <c r="V212" s="49"/>
      <c r="W212" s="14"/>
      <c r="X212" s="14"/>
      <c r="Y212" s="56"/>
      <c r="Z212" s="9"/>
      <c r="AA212" s="9"/>
      <c r="AB212" s="9"/>
      <c r="AC212" s="9"/>
      <c r="AD212" s="9"/>
      <c r="AE212" s="9"/>
      <c r="AF212" s="9"/>
      <c r="AG212" s="9"/>
      <c r="AH212" s="9">
        <f>SUBTOTAL(9,AH213:AH217)</f>
        <v>-408.82260000000002</v>
      </c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</row>
    <row r="213" spans="1:58" s="22" customFormat="1" outlineLevel="2" x14ac:dyDescent="0.25">
      <c r="A213" s="55">
        <v>1838</v>
      </c>
      <c r="B213" s="9" t="s">
        <v>468</v>
      </c>
      <c r="C213" s="9" t="s">
        <v>469</v>
      </c>
      <c r="D213" s="9" t="str">
        <f>B213&amp;" - "&amp;E213</f>
        <v>Clay - Family - Active</v>
      </c>
      <c r="E213" s="9" t="s">
        <v>2282</v>
      </c>
      <c r="F213" s="14" t="s">
        <v>470</v>
      </c>
      <c r="G213" s="9" t="s">
        <v>10</v>
      </c>
      <c r="H213" s="9" t="s">
        <v>37</v>
      </c>
      <c r="I213" s="9">
        <v>1</v>
      </c>
      <c r="J213" s="9">
        <v>102</v>
      </c>
      <c r="K213" s="9">
        <f>COUNTA(Y213:AD213)*J213</f>
        <v>612</v>
      </c>
      <c r="L213" s="9">
        <f>SUM(Y213:AD213)</f>
        <v>561</v>
      </c>
      <c r="M213" s="48">
        <v>0.91666666666666663</v>
      </c>
      <c r="N213" s="9">
        <v>0</v>
      </c>
      <c r="O213" s="9">
        <v>102</v>
      </c>
      <c r="P213" s="9"/>
      <c r="Q213" s="9">
        <v>102</v>
      </c>
      <c r="R213" s="9"/>
      <c r="S213" s="9"/>
      <c r="T213" s="9"/>
      <c r="U213" s="9"/>
      <c r="V213" s="49">
        <f>(Y213+Z213+AA213+AB213+AC213+AD213)/(J213*COUNTA(Y213,Z213,AA213,AB213,AC213,AD213))</f>
        <v>0.91666666666666663</v>
      </c>
      <c r="W213" s="14">
        <v>0.96899999999999997</v>
      </c>
      <c r="X213" s="14">
        <v>0.94769999999999999</v>
      </c>
      <c r="Y213" s="56">
        <v>95</v>
      </c>
      <c r="Z213" s="9">
        <v>94</v>
      </c>
      <c r="AA213" s="9">
        <v>93</v>
      </c>
      <c r="AB213" s="9">
        <v>94</v>
      </c>
      <c r="AC213" s="9">
        <v>93</v>
      </c>
      <c r="AD213" s="9">
        <v>92</v>
      </c>
      <c r="AE213" s="9" t="s">
        <v>471</v>
      </c>
      <c r="AF213" s="9">
        <v>25</v>
      </c>
      <c r="AG213" s="9">
        <v>30.038900000000002</v>
      </c>
      <c r="AH213" s="9">
        <v>-81.834699999999998</v>
      </c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</row>
    <row r="214" spans="1:58" s="22" customFormat="1" outlineLevel="2" x14ac:dyDescent="0.25">
      <c r="A214" s="55">
        <v>171</v>
      </c>
      <c r="B214" s="9" t="s">
        <v>468</v>
      </c>
      <c r="C214" s="9" t="s">
        <v>473</v>
      </c>
      <c r="D214" s="9" t="str">
        <f>B214&amp;" - "&amp;E214</f>
        <v>Clay - Family - Active</v>
      </c>
      <c r="E214" s="9" t="s">
        <v>2282</v>
      </c>
      <c r="F214" s="14" t="s">
        <v>243</v>
      </c>
      <c r="G214" s="9" t="s">
        <v>10</v>
      </c>
      <c r="H214" s="9" t="s">
        <v>37</v>
      </c>
      <c r="I214" s="9">
        <v>1</v>
      </c>
      <c r="J214" s="9">
        <v>51</v>
      </c>
      <c r="K214" s="9">
        <f>COUNTA(Y214:AD214)*J214</f>
        <v>306</v>
      </c>
      <c r="L214" s="9">
        <f>SUM(Y214:AD214)</f>
        <v>299</v>
      </c>
      <c r="M214" s="48">
        <v>0.97712418300653592</v>
      </c>
      <c r="N214" s="9">
        <v>0</v>
      </c>
      <c r="O214" s="9">
        <v>51</v>
      </c>
      <c r="P214" s="9"/>
      <c r="Q214" s="9">
        <v>51</v>
      </c>
      <c r="R214" s="9"/>
      <c r="S214" s="9"/>
      <c r="T214" s="9"/>
      <c r="U214" s="9"/>
      <c r="V214" s="49">
        <f>(Y214+Z214+AA214+AB214+AC214+AD214)/(J214*COUNTA(Y214,Z214,AA214,AB214,AC214,AD214))</f>
        <v>0.97712418300653592</v>
      </c>
      <c r="W214" s="14">
        <v>0.87909999999999999</v>
      </c>
      <c r="X214" s="14">
        <v>0.97060000000000002</v>
      </c>
      <c r="Y214" s="56">
        <v>49</v>
      </c>
      <c r="Z214" s="9">
        <v>48</v>
      </c>
      <c r="AA214" s="9">
        <v>51</v>
      </c>
      <c r="AB214" s="9">
        <v>51</v>
      </c>
      <c r="AC214" s="9">
        <v>51</v>
      </c>
      <c r="AD214" s="9">
        <v>49</v>
      </c>
      <c r="AE214" s="9" t="s">
        <v>96</v>
      </c>
      <c r="AF214" s="9">
        <v>31</v>
      </c>
      <c r="AG214" s="9">
        <v>29.9834</v>
      </c>
      <c r="AH214" s="9">
        <v>-81.688699999999997</v>
      </c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</row>
    <row r="215" spans="1:58" s="22" customFormat="1" outlineLevel="2" x14ac:dyDescent="0.25">
      <c r="A215" s="55">
        <v>1016</v>
      </c>
      <c r="B215" s="9" t="s">
        <v>468</v>
      </c>
      <c r="C215" s="9" t="s">
        <v>479</v>
      </c>
      <c r="D215" s="9" t="str">
        <f>B215&amp;" - "&amp;E215</f>
        <v>Clay - Family - Active</v>
      </c>
      <c r="E215" s="9" t="s">
        <v>2282</v>
      </c>
      <c r="F215" s="14" t="s">
        <v>480</v>
      </c>
      <c r="G215" s="9" t="s">
        <v>10</v>
      </c>
      <c r="H215" s="9" t="s">
        <v>37</v>
      </c>
      <c r="I215" s="9">
        <v>1</v>
      </c>
      <c r="J215" s="9">
        <v>304</v>
      </c>
      <c r="K215" s="9">
        <f>COUNTA(Y215:AD215)*J215</f>
        <v>1824</v>
      </c>
      <c r="L215" s="9">
        <f>SUM(Y215:AD215)</f>
        <v>1768</v>
      </c>
      <c r="M215" s="48">
        <v>0.9692982456140351</v>
      </c>
      <c r="N215" s="9">
        <v>0</v>
      </c>
      <c r="O215" s="9">
        <v>304</v>
      </c>
      <c r="P215" s="9"/>
      <c r="Q215" s="9">
        <v>304</v>
      </c>
      <c r="R215" s="9"/>
      <c r="S215" s="9"/>
      <c r="T215" s="9"/>
      <c r="U215" s="9"/>
      <c r="V215" s="49">
        <f>(Y215+Z215+AA215+AB215+AC215+AD215)/(J215*COUNTA(Y215,Z215,AA215,AB215,AC215,AD215))</f>
        <v>0.9692982456140351</v>
      </c>
      <c r="W215" s="14">
        <v>0.9556</v>
      </c>
      <c r="X215" s="14">
        <v>0.95</v>
      </c>
      <c r="Y215" s="56">
        <v>299</v>
      </c>
      <c r="Z215" s="9">
        <v>297</v>
      </c>
      <c r="AA215" s="9">
        <v>296</v>
      </c>
      <c r="AB215" s="9">
        <v>294</v>
      </c>
      <c r="AC215" s="9">
        <v>293</v>
      </c>
      <c r="AD215" s="9">
        <v>289</v>
      </c>
      <c r="AE215" s="9" t="s">
        <v>481</v>
      </c>
      <c r="AF215" s="9"/>
      <c r="AG215" s="9">
        <v>30.114799999999999</v>
      </c>
      <c r="AH215" s="9">
        <v>-81.811999999999998</v>
      </c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</row>
    <row r="216" spans="1:58" s="22" customFormat="1" outlineLevel="2" x14ac:dyDescent="0.25">
      <c r="A216" s="55">
        <v>492</v>
      </c>
      <c r="B216" s="9" t="s">
        <v>468</v>
      </c>
      <c r="C216" s="9" t="s">
        <v>482</v>
      </c>
      <c r="D216" s="9" t="str">
        <f>B216&amp;" - "&amp;E216</f>
        <v>Clay - Family - Active</v>
      </c>
      <c r="E216" s="9" t="s">
        <v>2282</v>
      </c>
      <c r="F216" s="14" t="s">
        <v>261</v>
      </c>
      <c r="G216" s="9" t="s">
        <v>10</v>
      </c>
      <c r="H216" s="9" t="s">
        <v>37</v>
      </c>
      <c r="I216" s="9">
        <v>1</v>
      </c>
      <c r="J216" s="9">
        <v>160</v>
      </c>
      <c r="K216" s="9">
        <f>COUNTA(Y216:AD216)*J216</f>
        <v>960</v>
      </c>
      <c r="L216" s="9">
        <f>SUM(Y216:AD216)</f>
        <v>939</v>
      </c>
      <c r="M216" s="48">
        <v>0.97812500000000002</v>
      </c>
      <c r="N216" s="9">
        <v>0</v>
      </c>
      <c r="O216" s="9">
        <v>160</v>
      </c>
      <c r="P216" s="9"/>
      <c r="Q216" s="9">
        <v>160</v>
      </c>
      <c r="R216" s="9"/>
      <c r="S216" s="9"/>
      <c r="T216" s="9"/>
      <c r="U216" s="9"/>
      <c r="V216" s="49">
        <f>(Y216+Z216+AA216+AB216+AC216+AD216)/(J216*COUNTA(Y216,Z216,AA216,AB216,AC216,AD216))</f>
        <v>0.97812500000000002</v>
      </c>
      <c r="W216" s="14">
        <v>0.9708</v>
      </c>
      <c r="X216" s="14">
        <v>0.93440000000000001</v>
      </c>
      <c r="Y216" s="56">
        <v>160</v>
      </c>
      <c r="Z216" s="9">
        <v>158</v>
      </c>
      <c r="AA216" s="9">
        <v>156</v>
      </c>
      <c r="AB216" s="9">
        <v>153</v>
      </c>
      <c r="AC216" s="9">
        <v>155</v>
      </c>
      <c r="AD216" s="9">
        <v>157</v>
      </c>
      <c r="AE216" s="9" t="s">
        <v>206</v>
      </c>
      <c r="AF216" s="9"/>
      <c r="AG216" s="9">
        <v>30.100200000000001</v>
      </c>
      <c r="AH216" s="9">
        <v>-81.766400000000004</v>
      </c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</row>
    <row r="217" spans="1:58" s="22" customFormat="1" outlineLevel="2" x14ac:dyDescent="0.25">
      <c r="A217" s="55">
        <v>516</v>
      </c>
      <c r="B217" s="9" t="s">
        <v>468</v>
      </c>
      <c r="C217" s="9" t="s">
        <v>483</v>
      </c>
      <c r="D217" s="9" t="str">
        <f>B217&amp;" - "&amp;E217</f>
        <v>Clay - Family - Active</v>
      </c>
      <c r="E217" s="9" t="s">
        <v>2282</v>
      </c>
      <c r="F217" s="14" t="s">
        <v>484</v>
      </c>
      <c r="G217" s="9" t="s">
        <v>10</v>
      </c>
      <c r="H217" s="9" t="s">
        <v>37</v>
      </c>
      <c r="I217" s="9">
        <v>1</v>
      </c>
      <c r="J217" s="9">
        <v>100</v>
      </c>
      <c r="K217" s="9">
        <f>COUNTA(Y217:AD217)*J217</f>
        <v>600</v>
      </c>
      <c r="L217" s="9">
        <f>SUM(Y217:AD217)</f>
        <v>586</v>
      </c>
      <c r="M217" s="48">
        <v>0.97666666666666668</v>
      </c>
      <c r="N217" s="9">
        <v>0</v>
      </c>
      <c r="O217" s="9">
        <v>100</v>
      </c>
      <c r="P217" s="9"/>
      <c r="Q217" s="9">
        <v>100</v>
      </c>
      <c r="R217" s="9"/>
      <c r="S217" s="9"/>
      <c r="T217" s="9"/>
      <c r="U217" s="9"/>
      <c r="V217" s="49">
        <f>(Y217+Z217+AA217+AB217+AC217+AD217)/(J217*COUNTA(Y217,Z217,AA217,AB217,AC217,AD217))</f>
        <v>0.97666666666666668</v>
      </c>
      <c r="W217" s="14">
        <v>0.97829999999999995</v>
      </c>
      <c r="X217" s="14">
        <v>0.96499999999999997</v>
      </c>
      <c r="Y217" s="56">
        <v>97</v>
      </c>
      <c r="Z217" s="9">
        <v>95</v>
      </c>
      <c r="AA217" s="9">
        <v>98</v>
      </c>
      <c r="AB217" s="9">
        <v>98</v>
      </c>
      <c r="AC217" s="9">
        <v>98</v>
      </c>
      <c r="AD217" s="9">
        <v>100</v>
      </c>
      <c r="AE217" s="9" t="s">
        <v>248</v>
      </c>
      <c r="AF217" s="9">
        <v>85</v>
      </c>
      <c r="AG217" s="9">
        <v>30.167300000000001</v>
      </c>
      <c r="AH217" s="9">
        <v>-81.720799999999997</v>
      </c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</row>
    <row r="218" spans="1:58" s="22" customFormat="1" outlineLevel="1" x14ac:dyDescent="0.25">
      <c r="A218" s="55"/>
      <c r="B218" s="9" t="s">
        <v>468</v>
      </c>
      <c r="C218" s="9"/>
      <c r="D218" s="9"/>
      <c r="E218" s="39" t="s">
        <v>2284</v>
      </c>
      <c r="F218" s="14"/>
      <c r="G218" s="9"/>
      <c r="H218" s="9"/>
      <c r="I218" s="9">
        <f>SUBTOTAL(9,I219:I219)</f>
        <v>1</v>
      </c>
      <c r="J218" s="9">
        <f>SUBTOTAL(9,J219:J219)</f>
        <v>202</v>
      </c>
      <c r="K218" s="9">
        <f>SUBTOTAL(9,K219:K219)</f>
        <v>1212</v>
      </c>
      <c r="L218" s="9">
        <f>SUBTOTAL(9,L219:L219)</f>
        <v>1167</v>
      </c>
      <c r="M218" s="48">
        <v>0.96287128712871284</v>
      </c>
      <c r="N218" s="9"/>
      <c r="O218" s="9"/>
      <c r="P218" s="9"/>
      <c r="Q218" s="9"/>
      <c r="R218" s="9"/>
      <c r="S218" s="9"/>
      <c r="T218" s="9"/>
      <c r="U218" s="9"/>
      <c r="V218" s="49"/>
      <c r="W218" s="14"/>
      <c r="X218" s="14"/>
      <c r="Y218" s="56"/>
      <c r="Z218" s="9"/>
      <c r="AA218" s="9"/>
      <c r="AB218" s="9"/>
      <c r="AC218" s="9"/>
      <c r="AD218" s="9"/>
      <c r="AE218" s="9"/>
      <c r="AF218" s="9"/>
      <c r="AG218" s="9"/>
      <c r="AH218" s="9">
        <f>SUBTOTAL(9,AH219:AH219)</f>
        <v>-81.717681999999996</v>
      </c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</row>
    <row r="219" spans="1:58" s="22" customFormat="1" outlineLevel="2" x14ac:dyDescent="0.25">
      <c r="A219" s="55">
        <v>369</v>
      </c>
      <c r="B219" s="9" t="s">
        <v>468</v>
      </c>
      <c r="C219" s="9" t="s">
        <v>474</v>
      </c>
      <c r="D219" s="9" t="str">
        <f>B219&amp;" - "&amp;E219</f>
        <v>Clay - Family|MR - Active</v>
      </c>
      <c r="E219" s="9" t="s">
        <v>2284</v>
      </c>
      <c r="F219" s="14" t="s">
        <v>475</v>
      </c>
      <c r="G219" s="9" t="s">
        <v>99</v>
      </c>
      <c r="H219" s="9" t="s">
        <v>37</v>
      </c>
      <c r="I219" s="9">
        <v>1</v>
      </c>
      <c r="J219" s="9">
        <v>202</v>
      </c>
      <c r="K219" s="9">
        <f>COUNTA(Y219:AD219)*J219</f>
        <v>1212</v>
      </c>
      <c r="L219" s="9">
        <f>SUM(Y219:AD219)</f>
        <v>1167</v>
      </c>
      <c r="M219" s="48">
        <v>0.96287128712871284</v>
      </c>
      <c r="N219" s="9">
        <v>40</v>
      </c>
      <c r="O219" s="9">
        <v>162</v>
      </c>
      <c r="P219" s="9"/>
      <c r="Q219" s="9">
        <v>162</v>
      </c>
      <c r="R219" s="9"/>
      <c r="S219" s="9"/>
      <c r="T219" s="9"/>
      <c r="U219" s="9"/>
      <c r="V219" s="49">
        <f>(Y219+Z219+AA219+AB219+AC219+AD219)/(J219*COUNTA(Y219,Z219,AA219,AB219,AC219,AD219))</f>
        <v>0.96287128712871284</v>
      </c>
      <c r="W219" s="14">
        <v>0.93889999999999996</v>
      </c>
      <c r="X219" s="14">
        <v>0.94720000000000004</v>
      </c>
      <c r="Y219" s="56">
        <v>194</v>
      </c>
      <c r="Z219" s="9">
        <v>194</v>
      </c>
      <c r="AA219" s="9">
        <v>193</v>
      </c>
      <c r="AB219" s="9">
        <v>193</v>
      </c>
      <c r="AC219" s="9">
        <v>196</v>
      </c>
      <c r="AD219" s="9">
        <v>197</v>
      </c>
      <c r="AE219" s="9" t="s">
        <v>478</v>
      </c>
      <c r="AF219" s="9"/>
      <c r="AG219" s="9">
        <v>30.190280999999999</v>
      </c>
      <c r="AH219" s="9">
        <v>-81.717681999999996</v>
      </c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</row>
    <row r="220" spans="1:58" s="22" customFormat="1" outlineLevel="2" x14ac:dyDescent="0.25">
      <c r="A220" s="55"/>
      <c r="B220" s="51" t="s">
        <v>485</v>
      </c>
      <c r="C220" s="51"/>
      <c r="D220" s="51"/>
      <c r="E220" s="51"/>
      <c r="F220" s="53"/>
      <c r="G220" s="51"/>
      <c r="H220" s="51"/>
      <c r="I220" s="51"/>
      <c r="J220" s="51"/>
      <c r="K220" s="51"/>
      <c r="L220" s="51"/>
      <c r="M220" s="54"/>
      <c r="N220" s="51"/>
      <c r="O220" s="51"/>
      <c r="P220" s="51"/>
      <c r="Q220" s="51"/>
      <c r="R220" s="51"/>
      <c r="S220" s="51"/>
      <c r="T220" s="51"/>
      <c r="U220" s="51"/>
      <c r="V220" s="52"/>
      <c r="W220" s="53"/>
      <c r="X220" s="53"/>
      <c r="Y220" s="56"/>
      <c r="Z220" s="9"/>
      <c r="AA220" s="9"/>
      <c r="AB220" s="9"/>
      <c r="AC220" s="9"/>
      <c r="AD220" s="9"/>
      <c r="AE220" s="9"/>
      <c r="AF220" s="9"/>
      <c r="AG220" s="9"/>
      <c r="AH220" s="9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</row>
    <row r="221" spans="1:58" s="22" customFormat="1" outlineLevel="1" x14ac:dyDescent="0.25">
      <c r="A221" s="55"/>
      <c r="B221" s="9" t="s">
        <v>485</v>
      </c>
      <c r="C221" s="9"/>
      <c r="D221" s="9"/>
      <c r="E221" s="39" t="s">
        <v>2280</v>
      </c>
      <c r="F221" s="14"/>
      <c r="G221" s="9"/>
      <c r="H221" s="9"/>
      <c r="I221" s="9">
        <f>SUBTOTAL(9,I222:I222)</f>
        <v>1</v>
      </c>
      <c r="J221" s="9">
        <f>SUBTOTAL(9,J222:J222)</f>
        <v>30</v>
      </c>
      <c r="K221" s="9">
        <f>SUBTOTAL(9,K222:K222)</f>
        <v>180</v>
      </c>
      <c r="L221" s="9">
        <f>SUBTOTAL(9,L222:L222)</f>
        <v>170</v>
      </c>
      <c r="M221" s="48">
        <v>0.94444444444444442</v>
      </c>
      <c r="N221" s="9"/>
      <c r="O221" s="9"/>
      <c r="P221" s="9"/>
      <c r="Q221" s="9"/>
      <c r="R221" s="9"/>
      <c r="S221" s="9"/>
      <c r="T221" s="9"/>
      <c r="U221" s="9"/>
      <c r="V221" s="49"/>
      <c r="W221" s="14"/>
      <c r="X221" s="14"/>
      <c r="Y221" s="56"/>
      <c r="Z221" s="9"/>
      <c r="AA221" s="9"/>
      <c r="AB221" s="9"/>
      <c r="AC221" s="9"/>
      <c r="AD221" s="9"/>
      <c r="AE221" s="9"/>
      <c r="AF221" s="9"/>
      <c r="AG221" s="9"/>
      <c r="AH221" s="9">
        <f>SUBTOTAL(9,AH222:AH222)</f>
        <v>-81.429599999999994</v>
      </c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</row>
    <row r="222" spans="1:58" s="22" customFormat="1" outlineLevel="2" x14ac:dyDescent="0.25">
      <c r="A222" s="55">
        <v>1362</v>
      </c>
      <c r="B222" s="9" t="s">
        <v>485</v>
      </c>
      <c r="C222" s="9" t="s">
        <v>492</v>
      </c>
      <c r="D222" s="9" t="str">
        <f>B222&amp;" - "&amp;E222</f>
        <v>Collier - Elderly - Active</v>
      </c>
      <c r="E222" s="9" t="s">
        <v>2280</v>
      </c>
      <c r="F222" s="14" t="s">
        <v>157</v>
      </c>
      <c r="G222" s="9" t="s">
        <v>9</v>
      </c>
      <c r="H222" s="9" t="s">
        <v>37</v>
      </c>
      <c r="I222" s="9">
        <v>1</v>
      </c>
      <c r="J222" s="9">
        <v>30</v>
      </c>
      <c r="K222" s="9">
        <f>COUNTA(Y222:AD222)*J222</f>
        <v>180</v>
      </c>
      <c r="L222" s="9">
        <f>SUM(Y222:AD222)</f>
        <v>170</v>
      </c>
      <c r="M222" s="48">
        <v>0.94444444444444442</v>
      </c>
      <c r="N222" s="9">
        <v>0</v>
      </c>
      <c r="O222" s="9">
        <v>30</v>
      </c>
      <c r="P222" s="9">
        <v>24</v>
      </c>
      <c r="Q222" s="9">
        <v>6</v>
      </c>
      <c r="R222" s="9"/>
      <c r="S222" s="9"/>
      <c r="T222" s="9"/>
      <c r="U222" s="9"/>
      <c r="V222" s="49">
        <f>(Y222+Z222+AA222+AB222+AC222+AD222)/(J222*COUNTA(Y222,Z222,AA222,AB222,AC222,AD222))</f>
        <v>0.94444444444444442</v>
      </c>
      <c r="W222" s="14">
        <v>0.9667</v>
      </c>
      <c r="X222" s="14">
        <v>0.9667</v>
      </c>
      <c r="Y222" s="56">
        <v>30</v>
      </c>
      <c r="Z222" s="9">
        <v>30</v>
      </c>
      <c r="AA222" s="9">
        <v>29</v>
      </c>
      <c r="AB222" s="9">
        <v>28</v>
      </c>
      <c r="AC222" s="9">
        <v>27</v>
      </c>
      <c r="AD222" s="9">
        <v>26</v>
      </c>
      <c r="AE222" s="9" t="s">
        <v>493</v>
      </c>
      <c r="AF222" s="9"/>
      <c r="AG222" s="9">
        <v>26.4282</v>
      </c>
      <c r="AH222" s="9">
        <v>-81.429599999999994</v>
      </c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</row>
    <row r="223" spans="1:58" s="22" customFormat="1" outlineLevel="1" x14ac:dyDescent="0.25">
      <c r="A223" s="55"/>
      <c r="B223" s="9" t="s">
        <v>485</v>
      </c>
      <c r="C223" s="9"/>
      <c r="D223" s="9"/>
      <c r="E223" s="39" t="s">
        <v>2282</v>
      </c>
      <c r="F223" s="14"/>
      <c r="G223" s="9"/>
      <c r="H223" s="9"/>
      <c r="I223" s="9">
        <f>SUBTOTAL(9,I224:I244)</f>
        <v>21</v>
      </c>
      <c r="J223" s="9">
        <f>SUBTOTAL(9,J224:J244)</f>
        <v>3444</v>
      </c>
      <c r="K223" s="9">
        <f>SUBTOTAL(9,K224:K244)</f>
        <v>19469</v>
      </c>
      <c r="L223" s="9">
        <f>SUBTOTAL(9,L224:L244)</f>
        <v>19148</v>
      </c>
      <c r="M223" s="48">
        <v>0.98351225024397759</v>
      </c>
      <c r="N223" s="9"/>
      <c r="O223" s="9"/>
      <c r="P223" s="9"/>
      <c r="Q223" s="9"/>
      <c r="R223" s="9"/>
      <c r="S223" s="9"/>
      <c r="T223" s="9"/>
      <c r="U223" s="9"/>
      <c r="V223" s="49"/>
      <c r="W223" s="14"/>
      <c r="X223" s="14"/>
      <c r="Y223" s="56"/>
      <c r="Z223" s="9"/>
      <c r="AA223" s="9"/>
      <c r="AB223" s="9"/>
      <c r="AC223" s="9"/>
      <c r="AD223" s="9"/>
      <c r="AE223" s="9"/>
      <c r="AF223" s="9"/>
      <c r="AG223" s="9"/>
      <c r="AH223" s="9">
        <f>SUBTOTAL(9,AH224:AH244)</f>
        <v>-1715.2002999999997</v>
      </c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</row>
    <row r="224" spans="1:58" s="22" customFormat="1" outlineLevel="2" x14ac:dyDescent="0.25">
      <c r="A224" s="55">
        <v>69</v>
      </c>
      <c r="B224" s="9" t="s">
        <v>485</v>
      </c>
      <c r="C224" s="9" t="s">
        <v>486</v>
      </c>
      <c r="D224" s="9" t="str">
        <f t="shared" ref="D224:D244" si="35">B224&amp;" - "&amp;E224</f>
        <v>Collier - Family - Active</v>
      </c>
      <c r="E224" s="9" t="s">
        <v>2282</v>
      </c>
      <c r="F224" s="14" t="s">
        <v>487</v>
      </c>
      <c r="G224" s="9" t="s">
        <v>10</v>
      </c>
      <c r="H224" s="9" t="s">
        <v>37</v>
      </c>
      <c r="I224" s="9">
        <v>1</v>
      </c>
      <c r="J224" s="9">
        <v>120</v>
      </c>
      <c r="K224" s="9">
        <f t="shared" ref="K224:K244" si="36">COUNTA(Y224:AD224)*J224</f>
        <v>720</v>
      </c>
      <c r="L224" s="9">
        <f t="shared" ref="L224:L244" si="37">SUM(Y224:AD224)</f>
        <v>714</v>
      </c>
      <c r="M224" s="48">
        <v>0.9916666666666667</v>
      </c>
      <c r="N224" s="9">
        <v>0</v>
      </c>
      <c r="O224" s="9">
        <v>120</v>
      </c>
      <c r="P224" s="9"/>
      <c r="Q224" s="9">
        <v>120</v>
      </c>
      <c r="R224" s="9"/>
      <c r="S224" s="9"/>
      <c r="T224" s="9"/>
      <c r="U224" s="9"/>
      <c r="V224" s="49">
        <f t="shared" ref="V224:V233" si="38">(Y224+Z224+AA224+AB224+AC224+AD224)/(J224*COUNTA(Y224,Z224,AA224,AB224,AC224,AD224))</f>
        <v>0.9916666666666667</v>
      </c>
      <c r="W224" s="14">
        <v>0.99170000000000003</v>
      </c>
      <c r="X224" s="14">
        <v>0.97919999999999996</v>
      </c>
      <c r="Y224" s="56">
        <v>118</v>
      </c>
      <c r="Z224" s="9">
        <v>119</v>
      </c>
      <c r="AA224" s="9">
        <v>120</v>
      </c>
      <c r="AB224" s="9">
        <v>120</v>
      </c>
      <c r="AC224" s="9">
        <v>119</v>
      </c>
      <c r="AD224" s="9">
        <v>118</v>
      </c>
      <c r="AE224" s="9" t="s">
        <v>488</v>
      </c>
      <c r="AF224" s="9"/>
      <c r="AG224" s="9">
        <v>26.228400000000001</v>
      </c>
      <c r="AH224" s="9">
        <v>-81.770300000000006</v>
      </c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</row>
    <row r="225" spans="1:58" s="22" customFormat="1" outlineLevel="2" x14ac:dyDescent="0.25">
      <c r="A225" s="55">
        <v>1062</v>
      </c>
      <c r="B225" s="9" t="s">
        <v>485</v>
      </c>
      <c r="C225" s="9" t="s">
        <v>489</v>
      </c>
      <c r="D225" s="9" t="str">
        <f t="shared" si="35"/>
        <v>Collier - Family - Active</v>
      </c>
      <c r="E225" s="9" t="s">
        <v>2282</v>
      </c>
      <c r="F225" s="14" t="s">
        <v>490</v>
      </c>
      <c r="G225" s="9" t="s">
        <v>10</v>
      </c>
      <c r="H225" s="9" t="s">
        <v>37</v>
      </c>
      <c r="I225" s="9">
        <v>1</v>
      </c>
      <c r="J225" s="9">
        <v>184</v>
      </c>
      <c r="K225" s="9">
        <f t="shared" si="36"/>
        <v>1104</v>
      </c>
      <c r="L225" s="9">
        <f t="shared" si="37"/>
        <v>1093</v>
      </c>
      <c r="M225" s="48">
        <v>0.99003623188405798</v>
      </c>
      <c r="N225" s="9">
        <v>0</v>
      </c>
      <c r="O225" s="9">
        <v>184</v>
      </c>
      <c r="P225" s="9"/>
      <c r="Q225" s="9">
        <v>184</v>
      </c>
      <c r="R225" s="9"/>
      <c r="S225" s="9"/>
      <c r="T225" s="9"/>
      <c r="U225" s="9"/>
      <c r="V225" s="49">
        <f t="shared" si="38"/>
        <v>0.99003623188405798</v>
      </c>
      <c r="W225" s="14">
        <v>0.96830000000000005</v>
      </c>
      <c r="X225" s="14">
        <v>0.94379999999999997</v>
      </c>
      <c r="Y225" s="56">
        <v>180</v>
      </c>
      <c r="Z225" s="9">
        <v>184</v>
      </c>
      <c r="AA225" s="9">
        <v>182</v>
      </c>
      <c r="AB225" s="9">
        <v>182</v>
      </c>
      <c r="AC225" s="9">
        <v>183</v>
      </c>
      <c r="AD225" s="9">
        <v>182</v>
      </c>
      <c r="AE225" s="9" t="s">
        <v>50</v>
      </c>
      <c r="AF225" s="9"/>
      <c r="AG225" s="9">
        <v>26.26</v>
      </c>
      <c r="AH225" s="9">
        <v>-81.689099999999996</v>
      </c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</row>
    <row r="226" spans="1:58" s="22" customFormat="1" outlineLevel="2" x14ac:dyDescent="0.25">
      <c r="A226" s="55">
        <v>1063</v>
      </c>
      <c r="B226" s="9" t="s">
        <v>485</v>
      </c>
      <c r="C226" s="9" t="s">
        <v>491</v>
      </c>
      <c r="D226" s="9" t="str">
        <f t="shared" si="35"/>
        <v>Collier - Family - Active</v>
      </c>
      <c r="E226" s="9" t="s">
        <v>2282</v>
      </c>
      <c r="F226" s="14" t="s">
        <v>118</v>
      </c>
      <c r="G226" s="9" t="s">
        <v>10</v>
      </c>
      <c r="H226" s="9" t="s">
        <v>37</v>
      </c>
      <c r="I226" s="9">
        <v>1</v>
      </c>
      <c r="J226" s="9">
        <v>208</v>
      </c>
      <c r="K226" s="9">
        <f t="shared" si="36"/>
        <v>1248</v>
      </c>
      <c r="L226" s="9">
        <f t="shared" si="37"/>
        <v>1212</v>
      </c>
      <c r="M226" s="48">
        <v>0.97115384615384615</v>
      </c>
      <c r="N226" s="9">
        <v>0</v>
      </c>
      <c r="O226" s="9">
        <v>208</v>
      </c>
      <c r="P226" s="9"/>
      <c r="Q226" s="9">
        <v>208</v>
      </c>
      <c r="R226" s="9"/>
      <c r="S226" s="9"/>
      <c r="T226" s="9"/>
      <c r="U226" s="9"/>
      <c r="V226" s="49">
        <f t="shared" si="38"/>
        <v>0.97115384615384615</v>
      </c>
      <c r="W226" s="14">
        <v>0.98560000000000003</v>
      </c>
      <c r="X226" s="14">
        <v>0.95830000000000004</v>
      </c>
      <c r="Y226" s="56">
        <v>204</v>
      </c>
      <c r="Z226" s="9">
        <v>202</v>
      </c>
      <c r="AA226" s="9">
        <v>204</v>
      </c>
      <c r="AB226" s="9">
        <v>204</v>
      </c>
      <c r="AC226" s="9">
        <v>199</v>
      </c>
      <c r="AD226" s="9">
        <v>199</v>
      </c>
      <c r="AE226" s="9" t="s">
        <v>50</v>
      </c>
      <c r="AF226" s="9"/>
      <c r="AG226" s="9">
        <v>26.2606</v>
      </c>
      <c r="AH226" s="9">
        <v>-81.690799999999996</v>
      </c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</row>
    <row r="227" spans="1:58" s="22" customFormat="1" outlineLevel="2" x14ac:dyDescent="0.25">
      <c r="A227" s="55">
        <v>181</v>
      </c>
      <c r="B227" s="9" t="s">
        <v>485</v>
      </c>
      <c r="C227" s="9" t="s">
        <v>494</v>
      </c>
      <c r="D227" s="9" t="str">
        <f t="shared" si="35"/>
        <v>Collier - Family - Active</v>
      </c>
      <c r="E227" s="9" t="s">
        <v>2282</v>
      </c>
      <c r="F227" s="14" t="s">
        <v>495</v>
      </c>
      <c r="G227" s="9" t="s">
        <v>10</v>
      </c>
      <c r="H227" s="9" t="s">
        <v>37</v>
      </c>
      <c r="I227" s="9">
        <v>1</v>
      </c>
      <c r="J227" s="9">
        <v>210</v>
      </c>
      <c r="K227" s="9">
        <f t="shared" si="36"/>
        <v>1260</v>
      </c>
      <c r="L227" s="9">
        <f t="shared" si="37"/>
        <v>1252</v>
      </c>
      <c r="M227" s="48">
        <v>0.99365079365079367</v>
      </c>
      <c r="N227" s="9">
        <v>0</v>
      </c>
      <c r="O227" s="9">
        <v>210</v>
      </c>
      <c r="P227" s="9"/>
      <c r="Q227" s="9">
        <v>210</v>
      </c>
      <c r="R227" s="9"/>
      <c r="S227" s="9"/>
      <c r="T227" s="9"/>
      <c r="U227" s="9"/>
      <c r="V227" s="49">
        <f t="shared" si="38"/>
        <v>0.99365079365079367</v>
      </c>
      <c r="W227" s="14">
        <v>0.99370000000000003</v>
      </c>
      <c r="X227" s="14">
        <v>0.9889</v>
      </c>
      <c r="Y227" s="56">
        <v>210</v>
      </c>
      <c r="Z227" s="9">
        <v>210</v>
      </c>
      <c r="AA227" s="9">
        <v>209</v>
      </c>
      <c r="AB227" s="9">
        <v>209</v>
      </c>
      <c r="AC227" s="9">
        <v>207</v>
      </c>
      <c r="AD227" s="9">
        <v>207</v>
      </c>
      <c r="AE227" s="9" t="s">
        <v>104</v>
      </c>
      <c r="AF227" s="9"/>
      <c r="AG227" s="9">
        <v>26.1081</v>
      </c>
      <c r="AH227" s="9">
        <v>-81.700400000000002</v>
      </c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</row>
    <row r="228" spans="1:58" s="22" customFormat="1" outlineLevel="2" x14ac:dyDescent="0.25">
      <c r="A228" s="55">
        <v>1468</v>
      </c>
      <c r="B228" s="9" t="s">
        <v>485</v>
      </c>
      <c r="C228" s="9" t="s">
        <v>496</v>
      </c>
      <c r="D228" s="9" t="str">
        <f t="shared" si="35"/>
        <v>Collier - Family - Active</v>
      </c>
      <c r="E228" s="9" t="s">
        <v>2282</v>
      </c>
      <c r="F228" s="14" t="s">
        <v>179</v>
      </c>
      <c r="G228" s="9" t="s">
        <v>10</v>
      </c>
      <c r="H228" s="9" t="s">
        <v>37</v>
      </c>
      <c r="I228" s="9">
        <v>1</v>
      </c>
      <c r="J228" s="9">
        <v>208</v>
      </c>
      <c r="K228" s="9">
        <f t="shared" si="36"/>
        <v>1248</v>
      </c>
      <c r="L228" s="9">
        <f t="shared" si="37"/>
        <v>1194</v>
      </c>
      <c r="M228" s="48">
        <v>0.95673076923076927</v>
      </c>
      <c r="N228" s="9">
        <v>0</v>
      </c>
      <c r="O228" s="9">
        <v>208</v>
      </c>
      <c r="P228" s="9"/>
      <c r="Q228" s="9">
        <v>208</v>
      </c>
      <c r="R228" s="9"/>
      <c r="S228" s="9"/>
      <c r="T228" s="9"/>
      <c r="U228" s="9"/>
      <c r="V228" s="49">
        <f t="shared" si="38"/>
        <v>0.95673076923076927</v>
      </c>
      <c r="W228" s="14">
        <v>0.95430000000000004</v>
      </c>
      <c r="X228" s="14">
        <v>0.95109999999999995</v>
      </c>
      <c r="Y228" s="56">
        <v>200</v>
      </c>
      <c r="Z228" s="9">
        <v>199</v>
      </c>
      <c r="AA228" s="9">
        <v>202</v>
      </c>
      <c r="AB228" s="9">
        <v>196</v>
      </c>
      <c r="AC228" s="9">
        <v>198</v>
      </c>
      <c r="AD228" s="9">
        <v>199</v>
      </c>
      <c r="AE228" s="9" t="s">
        <v>317</v>
      </c>
      <c r="AF228" s="9"/>
      <c r="AG228" s="9">
        <v>26.4328</v>
      </c>
      <c r="AH228" s="9">
        <v>-81.450400000000002</v>
      </c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</row>
    <row r="229" spans="1:58" s="22" customFormat="1" outlineLevel="2" x14ac:dyDescent="0.25">
      <c r="A229" s="55">
        <v>1790</v>
      </c>
      <c r="B229" s="9" t="s">
        <v>485</v>
      </c>
      <c r="C229" s="9" t="s">
        <v>497</v>
      </c>
      <c r="D229" s="9" t="str">
        <f t="shared" si="35"/>
        <v>Collier - Family - Active</v>
      </c>
      <c r="E229" s="9" t="s">
        <v>2282</v>
      </c>
      <c r="F229" s="14" t="s">
        <v>113</v>
      </c>
      <c r="G229" s="9" t="s">
        <v>10</v>
      </c>
      <c r="H229" s="9" t="s">
        <v>37</v>
      </c>
      <c r="I229" s="9">
        <v>1</v>
      </c>
      <c r="J229" s="9">
        <v>96</v>
      </c>
      <c r="K229" s="9">
        <f t="shared" si="36"/>
        <v>576</v>
      </c>
      <c r="L229" s="9">
        <f t="shared" si="37"/>
        <v>562</v>
      </c>
      <c r="M229" s="48">
        <v>0.97569444444444442</v>
      </c>
      <c r="N229" s="9">
        <v>0</v>
      </c>
      <c r="O229" s="9">
        <v>96</v>
      </c>
      <c r="P229" s="9"/>
      <c r="Q229" s="9">
        <v>96</v>
      </c>
      <c r="R229" s="9"/>
      <c r="S229" s="9"/>
      <c r="T229" s="9"/>
      <c r="U229" s="9"/>
      <c r="V229" s="49">
        <f t="shared" si="38"/>
        <v>0.97569444444444442</v>
      </c>
      <c r="W229" s="14">
        <v>0.98440000000000005</v>
      </c>
      <c r="X229" s="14">
        <v>0.95140000000000002</v>
      </c>
      <c r="Y229" s="56">
        <v>93</v>
      </c>
      <c r="Z229" s="9">
        <v>95</v>
      </c>
      <c r="AA229" s="9">
        <v>96</v>
      </c>
      <c r="AB229" s="9">
        <v>95</v>
      </c>
      <c r="AC229" s="9">
        <v>93</v>
      </c>
      <c r="AD229" s="9">
        <v>90</v>
      </c>
      <c r="AE229" s="9" t="s">
        <v>317</v>
      </c>
      <c r="AF229" s="9"/>
      <c r="AG229" s="9">
        <v>26.4284</v>
      </c>
      <c r="AH229" s="9">
        <v>-81.451800000000006</v>
      </c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</row>
    <row r="230" spans="1:58" s="22" customFormat="1" outlineLevel="2" x14ac:dyDescent="0.25">
      <c r="A230" s="55">
        <v>3</v>
      </c>
      <c r="B230" s="9" t="s">
        <v>485</v>
      </c>
      <c r="C230" s="9" t="s">
        <v>507</v>
      </c>
      <c r="D230" s="9" t="str">
        <f t="shared" si="35"/>
        <v>Collier - Family - Active</v>
      </c>
      <c r="E230" s="9" t="s">
        <v>2282</v>
      </c>
      <c r="F230" s="14" t="s">
        <v>508</v>
      </c>
      <c r="G230" s="9" t="s">
        <v>10</v>
      </c>
      <c r="H230" s="9" t="s">
        <v>37</v>
      </c>
      <c r="I230" s="9">
        <v>1</v>
      </c>
      <c r="J230" s="9">
        <v>70</v>
      </c>
      <c r="K230" s="9">
        <f t="shared" si="36"/>
        <v>420</v>
      </c>
      <c r="L230" s="9">
        <f t="shared" si="37"/>
        <v>420</v>
      </c>
      <c r="M230" s="48">
        <v>1</v>
      </c>
      <c r="N230" s="9">
        <v>0</v>
      </c>
      <c r="O230" s="9">
        <v>70</v>
      </c>
      <c r="P230" s="9"/>
      <c r="Q230" s="9">
        <v>70</v>
      </c>
      <c r="R230" s="9"/>
      <c r="S230" s="9"/>
      <c r="T230" s="9"/>
      <c r="U230" s="9"/>
      <c r="V230" s="49">
        <f t="shared" si="38"/>
        <v>1</v>
      </c>
      <c r="W230" s="14">
        <v>1</v>
      </c>
      <c r="X230" s="14">
        <v>1</v>
      </c>
      <c r="Y230" s="56">
        <v>70</v>
      </c>
      <c r="Z230" s="9">
        <v>70</v>
      </c>
      <c r="AA230" s="9">
        <v>70</v>
      </c>
      <c r="AB230" s="9">
        <v>70</v>
      </c>
      <c r="AC230" s="9">
        <v>70</v>
      </c>
      <c r="AD230" s="9">
        <v>70</v>
      </c>
      <c r="AE230" s="9" t="s">
        <v>509</v>
      </c>
      <c r="AF230" s="9">
        <v>70</v>
      </c>
      <c r="AG230" s="9">
        <v>26.151499999999999</v>
      </c>
      <c r="AH230" s="9">
        <v>-81.794700000000006</v>
      </c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</row>
    <row r="231" spans="1:58" s="22" customFormat="1" outlineLevel="2" x14ac:dyDescent="0.25">
      <c r="A231" s="55">
        <v>398</v>
      </c>
      <c r="B231" s="9" t="s">
        <v>485</v>
      </c>
      <c r="C231" s="9" t="s">
        <v>510</v>
      </c>
      <c r="D231" s="9" t="str">
        <f t="shared" si="35"/>
        <v>Collier - Family - Active</v>
      </c>
      <c r="E231" s="9" t="s">
        <v>2282</v>
      </c>
      <c r="F231" s="14" t="s">
        <v>197</v>
      </c>
      <c r="G231" s="9" t="s">
        <v>10</v>
      </c>
      <c r="H231" s="9" t="s">
        <v>37</v>
      </c>
      <c r="I231" s="9">
        <v>1</v>
      </c>
      <c r="J231" s="9">
        <v>72</v>
      </c>
      <c r="K231" s="9">
        <f t="shared" si="36"/>
        <v>432</v>
      </c>
      <c r="L231" s="9">
        <f t="shared" si="37"/>
        <v>413</v>
      </c>
      <c r="M231" s="48">
        <v>0.95601851851851849</v>
      </c>
      <c r="N231" s="9">
        <v>0</v>
      </c>
      <c r="O231" s="9">
        <v>72</v>
      </c>
      <c r="P231" s="9"/>
      <c r="Q231" s="9">
        <v>72</v>
      </c>
      <c r="R231" s="9"/>
      <c r="S231" s="9"/>
      <c r="T231" s="9"/>
      <c r="U231" s="9"/>
      <c r="V231" s="49">
        <f t="shared" si="38"/>
        <v>0.95601851851851849</v>
      </c>
      <c r="W231" s="14">
        <v>0.98380000000000001</v>
      </c>
      <c r="X231" s="14">
        <v>0.97450000000000003</v>
      </c>
      <c r="Y231" s="56">
        <v>66</v>
      </c>
      <c r="Z231" s="9">
        <v>68</v>
      </c>
      <c r="AA231" s="9">
        <v>68</v>
      </c>
      <c r="AB231" s="9">
        <v>69</v>
      </c>
      <c r="AC231" s="9">
        <v>71</v>
      </c>
      <c r="AD231" s="9">
        <v>71</v>
      </c>
      <c r="AE231" s="9" t="s">
        <v>511</v>
      </c>
      <c r="AF231" s="9"/>
      <c r="AG231" s="9">
        <v>26.15</v>
      </c>
      <c r="AH231" s="9">
        <v>-81.793499999999995</v>
      </c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</row>
    <row r="232" spans="1:58" s="22" customFormat="1" outlineLevel="2" x14ac:dyDescent="0.25">
      <c r="A232" s="55">
        <v>463</v>
      </c>
      <c r="B232" s="9" t="s">
        <v>485</v>
      </c>
      <c r="C232" s="9" t="s">
        <v>512</v>
      </c>
      <c r="D232" s="9" t="str">
        <f t="shared" si="35"/>
        <v>Collier - Family - Active</v>
      </c>
      <c r="E232" s="9" t="s">
        <v>2282</v>
      </c>
      <c r="F232" s="14" t="s">
        <v>446</v>
      </c>
      <c r="G232" s="9" t="s">
        <v>10</v>
      </c>
      <c r="H232" s="9" t="s">
        <v>37</v>
      </c>
      <c r="I232" s="9">
        <v>1</v>
      </c>
      <c r="J232" s="9">
        <v>78</v>
      </c>
      <c r="K232" s="9">
        <f t="shared" si="36"/>
        <v>468</v>
      </c>
      <c r="L232" s="9">
        <f t="shared" si="37"/>
        <v>452</v>
      </c>
      <c r="M232" s="48">
        <v>0.96581196581196582</v>
      </c>
      <c r="N232" s="9">
        <v>0</v>
      </c>
      <c r="O232" s="9">
        <v>78</v>
      </c>
      <c r="P232" s="9"/>
      <c r="Q232" s="9">
        <v>78</v>
      </c>
      <c r="R232" s="9"/>
      <c r="S232" s="9"/>
      <c r="T232" s="9"/>
      <c r="U232" s="9"/>
      <c r="V232" s="49">
        <f t="shared" si="38"/>
        <v>0.96581196581196582</v>
      </c>
      <c r="W232" s="14">
        <v>1</v>
      </c>
      <c r="X232" s="14">
        <v>0.99229999999999996</v>
      </c>
      <c r="Y232" s="56">
        <v>77</v>
      </c>
      <c r="Z232" s="9">
        <v>76</v>
      </c>
      <c r="AA232" s="9">
        <v>76</v>
      </c>
      <c r="AB232" s="9">
        <v>75</v>
      </c>
      <c r="AC232" s="9">
        <v>74</v>
      </c>
      <c r="AD232" s="9">
        <v>74</v>
      </c>
      <c r="AE232" s="9" t="s">
        <v>513</v>
      </c>
      <c r="AF232" s="9"/>
      <c r="AG232" s="9">
        <v>26.198899999999998</v>
      </c>
      <c r="AH232" s="9">
        <v>-81.718400000000003</v>
      </c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</row>
    <row r="233" spans="1:58" s="22" customFormat="1" outlineLevel="2" x14ac:dyDescent="0.25">
      <c r="A233" s="55">
        <v>1017</v>
      </c>
      <c r="B233" s="9" t="s">
        <v>485</v>
      </c>
      <c r="C233" s="9" t="s">
        <v>516</v>
      </c>
      <c r="D233" s="9" t="str">
        <f t="shared" si="35"/>
        <v>Collier - Family - Active</v>
      </c>
      <c r="E233" s="9" t="s">
        <v>2282</v>
      </c>
      <c r="F233" s="14" t="s">
        <v>517</v>
      </c>
      <c r="G233" s="9" t="s">
        <v>10</v>
      </c>
      <c r="H233" s="9" t="s">
        <v>37</v>
      </c>
      <c r="I233" s="9">
        <v>1</v>
      </c>
      <c r="J233" s="9">
        <v>264</v>
      </c>
      <c r="K233" s="9">
        <f t="shared" si="36"/>
        <v>1584</v>
      </c>
      <c r="L233" s="9">
        <f t="shared" si="37"/>
        <v>1567</v>
      </c>
      <c r="M233" s="48">
        <v>0.9892676767676768</v>
      </c>
      <c r="N233" s="9">
        <v>0</v>
      </c>
      <c r="O233" s="9">
        <v>264</v>
      </c>
      <c r="P233" s="9"/>
      <c r="Q233" s="9">
        <v>264</v>
      </c>
      <c r="R233" s="9"/>
      <c r="S233" s="9"/>
      <c r="T233" s="9">
        <v>27</v>
      </c>
      <c r="U233" s="9"/>
      <c r="V233" s="49">
        <f t="shared" si="38"/>
        <v>0.9892676767676768</v>
      </c>
      <c r="W233" s="14">
        <v>0.99050000000000005</v>
      </c>
      <c r="X233" s="14">
        <v>0.98550000000000004</v>
      </c>
      <c r="Y233" s="56">
        <v>260</v>
      </c>
      <c r="Z233" s="9">
        <v>262</v>
      </c>
      <c r="AA233" s="9">
        <v>260</v>
      </c>
      <c r="AB233" s="9">
        <v>261</v>
      </c>
      <c r="AC233" s="9">
        <v>261</v>
      </c>
      <c r="AD233" s="9">
        <v>263</v>
      </c>
      <c r="AE233" s="9" t="s">
        <v>478</v>
      </c>
      <c r="AF233" s="9"/>
      <c r="AG233" s="9">
        <v>26.166599999999999</v>
      </c>
      <c r="AH233" s="9">
        <v>-81.69</v>
      </c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</row>
    <row r="234" spans="1:58" s="22" customFormat="1" outlineLevel="2" x14ac:dyDescent="0.25">
      <c r="A234" s="55">
        <v>557</v>
      </c>
      <c r="B234" s="9" t="s">
        <v>485</v>
      </c>
      <c r="C234" s="9" t="s">
        <v>518</v>
      </c>
      <c r="D234" s="9" t="str">
        <f t="shared" si="35"/>
        <v>Collier - Family - Active</v>
      </c>
      <c r="E234" s="9" t="s">
        <v>2282</v>
      </c>
      <c r="F234" s="14" t="s">
        <v>519</v>
      </c>
      <c r="G234" s="9" t="s">
        <v>10</v>
      </c>
      <c r="H234" s="9" t="s">
        <v>37</v>
      </c>
      <c r="I234" s="9">
        <v>1</v>
      </c>
      <c r="J234" s="9">
        <v>160</v>
      </c>
      <c r="K234" s="9">
        <f t="shared" si="36"/>
        <v>0</v>
      </c>
      <c r="L234" s="9">
        <f t="shared" si="37"/>
        <v>0</v>
      </c>
      <c r="M234" s="42">
        <v>0</v>
      </c>
      <c r="N234" s="9">
        <v>0</v>
      </c>
      <c r="O234" s="9">
        <v>160</v>
      </c>
      <c r="P234" s="9"/>
      <c r="Q234" s="9">
        <v>160</v>
      </c>
      <c r="R234" s="9"/>
      <c r="S234" s="9"/>
      <c r="T234" s="9"/>
      <c r="U234" s="9"/>
      <c r="V234" s="49"/>
      <c r="W234" s="14">
        <v>0.97809999999999997</v>
      </c>
      <c r="X234" s="14">
        <v>0.97130000000000005</v>
      </c>
      <c r="Y234" s="56"/>
      <c r="Z234" s="9"/>
      <c r="AA234" s="9"/>
      <c r="AB234" s="9"/>
      <c r="AC234" s="9"/>
      <c r="AD234" s="9"/>
      <c r="AE234" s="9" t="s">
        <v>520</v>
      </c>
      <c r="AF234" s="9"/>
      <c r="AG234" s="9">
        <v>26.4161</v>
      </c>
      <c r="AH234" s="9">
        <v>-81.421400000000006</v>
      </c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</row>
    <row r="235" spans="1:58" s="22" customFormat="1" outlineLevel="2" x14ac:dyDescent="0.25">
      <c r="A235" s="55">
        <v>583</v>
      </c>
      <c r="B235" s="9" t="s">
        <v>485</v>
      </c>
      <c r="C235" s="9" t="s">
        <v>521</v>
      </c>
      <c r="D235" s="9" t="str">
        <f t="shared" si="35"/>
        <v>Collier - Family - Active</v>
      </c>
      <c r="E235" s="9" t="s">
        <v>2282</v>
      </c>
      <c r="F235" s="14" t="s">
        <v>370</v>
      </c>
      <c r="G235" s="9" t="s">
        <v>10</v>
      </c>
      <c r="H235" s="9" t="s">
        <v>37</v>
      </c>
      <c r="I235" s="9">
        <v>1</v>
      </c>
      <c r="J235" s="9">
        <v>176</v>
      </c>
      <c r="K235" s="9">
        <f t="shared" si="36"/>
        <v>1056</v>
      </c>
      <c r="L235" s="9">
        <f t="shared" si="37"/>
        <v>1051</v>
      </c>
      <c r="M235" s="48">
        <v>0.99526515151515149</v>
      </c>
      <c r="N235" s="9">
        <v>0</v>
      </c>
      <c r="O235" s="9">
        <v>176</v>
      </c>
      <c r="P235" s="9"/>
      <c r="Q235" s="9">
        <v>176</v>
      </c>
      <c r="R235" s="9"/>
      <c r="S235" s="9"/>
      <c r="T235" s="9"/>
      <c r="U235" s="9"/>
      <c r="V235" s="49">
        <f t="shared" ref="V235:V244" si="39">(Y235+Z235+AA235+AB235+AC235+AD235)/(J235*COUNTA(Y235,Z235,AA235,AB235,AC235,AD235))</f>
        <v>0.99526515151515149</v>
      </c>
      <c r="W235" s="14">
        <v>0.99339999999999995</v>
      </c>
      <c r="X235" s="14">
        <v>0.98860000000000003</v>
      </c>
      <c r="Y235" s="56">
        <v>174</v>
      </c>
      <c r="Z235" s="9">
        <v>176</v>
      </c>
      <c r="AA235" s="9">
        <v>175</v>
      </c>
      <c r="AB235" s="9">
        <v>176</v>
      </c>
      <c r="AC235" s="9">
        <v>176</v>
      </c>
      <c r="AD235" s="9">
        <v>174</v>
      </c>
      <c r="AE235" s="9" t="s">
        <v>111</v>
      </c>
      <c r="AF235" s="9"/>
      <c r="AG235" s="9">
        <v>26.139199999999999</v>
      </c>
      <c r="AH235" s="9">
        <v>-81.739500000000007</v>
      </c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</row>
    <row r="236" spans="1:58" s="22" customFormat="1" outlineLevel="2" x14ac:dyDescent="0.25">
      <c r="A236" s="55">
        <v>732</v>
      </c>
      <c r="B236" s="9" t="s">
        <v>485</v>
      </c>
      <c r="C236" s="9" t="s">
        <v>522</v>
      </c>
      <c r="D236" s="9" t="str">
        <f t="shared" si="35"/>
        <v>Collier - Family - Active</v>
      </c>
      <c r="E236" s="9" t="s">
        <v>2282</v>
      </c>
      <c r="F236" s="14" t="s">
        <v>98</v>
      </c>
      <c r="G236" s="9" t="s">
        <v>10</v>
      </c>
      <c r="H236" s="9" t="s">
        <v>37</v>
      </c>
      <c r="I236" s="9">
        <v>1</v>
      </c>
      <c r="J236" s="9">
        <v>140</v>
      </c>
      <c r="K236" s="9">
        <f t="shared" si="36"/>
        <v>840</v>
      </c>
      <c r="L236" s="9">
        <f t="shared" si="37"/>
        <v>830</v>
      </c>
      <c r="M236" s="48">
        <v>0.98809523809523814</v>
      </c>
      <c r="N236" s="9">
        <v>0</v>
      </c>
      <c r="O236" s="9">
        <v>140</v>
      </c>
      <c r="P236" s="9"/>
      <c r="Q236" s="9">
        <v>140</v>
      </c>
      <c r="R236" s="9"/>
      <c r="S236" s="9"/>
      <c r="T236" s="9"/>
      <c r="U236" s="9"/>
      <c r="V236" s="49">
        <f t="shared" si="39"/>
        <v>0.98809523809523814</v>
      </c>
      <c r="W236" s="14">
        <v>0.97260000000000002</v>
      </c>
      <c r="X236" s="14">
        <v>0.97619999999999996</v>
      </c>
      <c r="Y236" s="56">
        <v>135</v>
      </c>
      <c r="Z236" s="9">
        <v>138</v>
      </c>
      <c r="AA236" s="9">
        <v>139</v>
      </c>
      <c r="AB236" s="9">
        <v>139</v>
      </c>
      <c r="AC236" s="9">
        <v>140</v>
      </c>
      <c r="AD236" s="9">
        <v>139</v>
      </c>
      <c r="AE236" s="9"/>
      <c r="AF236" s="9"/>
      <c r="AG236" s="9">
        <v>26.155200000000001</v>
      </c>
      <c r="AH236" s="9">
        <v>-81.6935</v>
      </c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</row>
    <row r="237" spans="1:58" s="22" customFormat="1" outlineLevel="2" x14ac:dyDescent="0.25">
      <c r="A237" s="55">
        <v>818</v>
      </c>
      <c r="B237" s="9" t="s">
        <v>485</v>
      </c>
      <c r="C237" s="9" t="s">
        <v>525</v>
      </c>
      <c r="D237" s="9" t="str">
        <f t="shared" si="35"/>
        <v>Collier - Family - Active</v>
      </c>
      <c r="E237" s="9" t="s">
        <v>2282</v>
      </c>
      <c r="F237" s="14" t="s">
        <v>446</v>
      </c>
      <c r="G237" s="9" t="s">
        <v>10</v>
      </c>
      <c r="H237" s="9" t="s">
        <v>37</v>
      </c>
      <c r="I237" s="9">
        <v>1</v>
      </c>
      <c r="J237" s="9">
        <v>45</v>
      </c>
      <c r="K237" s="9">
        <f t="shared" si="36"/>
        <v>270</v>
      </c>
      <c r="L237" s="9">
        <f t="shared" si="37"/>
        <v>266</v>
      </c>
      <c r="M237" s="48">
        <v>0.98518518518518516</v>
      </c>
      <c r="N237" s="9">
        <v>0</v>
      </c>
      <c r="O237" s="9">
        <v>45</v>
      </c>
      <c r="P237" s="9"/>
      <c r="Q237" s="9">
        <v>45</v>
      </c>
      <c r="R237" s="9"/>
      <c r="S237" s="9"/>
      <c r="T237" s="9"/>
      <c r="U237" s="9"/>
      <c r="V237" s="49">
        <f t="shared" si="39"/>
        <v>0.98518518518518516</v>
      </c>
      <c r="W237" s="14">
        <v>1</v>
      </c>
      <c r="X237" s="14">
        <v>1</v>
      </c>
      <c r="Y237" s="56">
        <v>43</v>
      </c>
      <c r="Z237" s="9">
        <v>44</v>
      </c>
      <c r="AA237" s="9">
        <v>44</v>
      </c>
      <c r="AB237" s="9">
        <v>45</v>
      </c>
      <c r="AC237" s="9">
        <v>45</v>
      </c>
      <c r="AD237" s="9">
        <v>45</v>
      </c>
      <c r="AE237" s="9" t="s">
        <v>471</v>
      </c>
      <c r="AF237" s="9">
        <v>45</v>
      </c>
      <c r="AG237" s="9">
        <v>26.430800000000001</v>
      </c>
      <c r="AH237" s="9">
        <v>-81.447500000000005</v>
      </c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</row>
    <row r="238" spans="1:58" s="22" customFormat="1" outlineLevel="2" x14ac:dyDescent="0.25">
      <c r="A238" s="55">
        <v>1303</v>
      </c>
      <c r="B238" s="9" t="s">
        <v>485</v>
      </c>
      <c r="C238" s="9" t="s">
        <v>526</v>
      </c>
      <c r="D238" s="9" t="str">
        <f t="shared" si="35"/>
        <v>Collier - Family - Active</v>
      </c>
      <c r="E238" s="9" t="s">
        <v>2282</v>
      </c>
      <c r="F238" s="14" t="s">
        <v>527</v>
      </c>
      <c r="G238" s="9" t="s">
        <v>10</v>
      </c>
      <c r="H238" s="9" t="s">
        <v>37</v>
      </c>
      <c r="I238" s="9">
        <v>1</v>
      </c>
      <c r="J238" s="9">
        <v>140</v>
      </c>
      <c r="K238" s="9">
        <f t="shared" si="36"/>
        <v>840</v>
      </c>
      <c r="L238" s="9">
        <f t="shared" si="37"/>
        <v>835</v>
      </c>
      <c r="M238" s="48">
        <v>0.99404761904761907</v>
      </c>
      <c r="N238" s="9">
        <v>0</v>
      </c>
      <c r="O238" s="9">
        <v>140</v>
      </c>
      <c r="P238" s="9"/>
      <c r="Q238" s="9">
        <v>140</v>
      </c>
      <c r="R238" s="9"/>
      <c r="S238" s="9"/>
      <c r="T238" s="9"/>
      <c r="U238" s="9"/>
      <c r="V238" s="49">
        <f t="shared" si="39"/>
        <v>0.99404761904761907</v>
      </c>
      <c r="W238" s="14">
        <v>0.99399999999999999</v>
      </c>
      <c r="X238" s="14">
        <v>0.9929</v>
      </c>
      <c r="Y238" s="56">
        <v>140</v>
      </c>
      <c r="Z238" s="9">
        <v>140</v>
      </c>
      <c r="AA238" s="9">
        <v>140</v>
      </c>
      <c r="AB238" s="9">
        <v>140</v>
      </c>
      <c r="AC238" s="9">
        <v>138</v>
      </c>
      <c r="AD238" s="9">
        <v>137</v>
      </c>
      <c r="AE238" s="9" t="s">
        <v>104</v>
      </c>
      <c r="AF238" s="9"/>
      <c r="AG238" s="9">
        <v>26.267800000000001</v>
      </c>
      <c r="AH238" s="9">
        <v>-81.746799999999993</v>
      </c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</row>
    <row r="239" spans="1:58" s="22" customFormat="1" outlineLevel="2" x14ac:dyDescent="0.25">
      <c r="A239" s="55">
        <v>1586</v>
      </c>
      <c r="B239" s="9" t="s">
        <v>485</v>
      </c>
      <c r="C239" s="9" t="s">
        <v>528</v>
      </c>
      <c r="D239" s="9" t="str">
        <f t="shared" si="35"/>
        <v>Collier - Family - Active</v>
      </c>
      <c r="E239" s="9" t="s">
        <v>2282</v>
      </c>
      <c r="F239" s="14" t="s">
        <v>215</v>
      </c>
      <c r="G239" s="9" t="s">
        <v>10</v>
      </c>
      <c r="H239" s="9" t="s">
        <v>37</v>
      </c>
      <c r="I239" s="9">
        <v>1</v>
      </c>
      <c r="J239" s="9">
        <v>276</v>
      </c>
      <c r="K239" s="9">
        <f t="shared" si="36"/>
        <v>1656</v>
      </c>
      <c r="L239" s="9">
        <f t="shared" si="37"/>
        <v>1647</v>
      </c>
      <c r="M239" s="48">
        <v>0.99456521739130432</v>
      </c>
      <c r="N239" s="9">
        <v>0</v>
      </c>
      <c r="O239" s="9">
        <v>276</v>
      </c>
      <c r="P239" s="9"/>
      <c r="Q239" s="9">
        <v>276</v>
      </c>
      <c r="R239" s="9"/>
      <c r="S239" s="9"/>
      <c r="T239" s="9"/>
      <c r="U239" s="9"/>
      <c r="V239" s="49">
        <f t="shared" si="39"/>
        <v>0.99456521739130432</v>
      </c>
      <c r="W239" s="14">
        <v>0.99939999999999996</v>
      </c>
      <c r="X239" s="14">
        <v>0.99519999999999997</v>
      </c>
      <c r="Y239" s="56">
        <v>275</v>
      </c>
      <c r="Z239" s="9">
        <v>272</v>
      </c>
      <c r="AA239" s="9">
        <v>274</v>
      </c>
      <c r="AB239" s="9">
        <v>276</v>
      </c>
      <c r="AC239" s="9">
        <v>275</v>
      </c>
      <c r="AD239" s="9">
        <v>275</v>
      </c>
      <c r="AE239" s="9" t="s">
        <v>104</v>
      </c>
      <c r="AF239" s="9"/>
      <c r="AG239" s="9">
        <v>26.2669</v>
      </c>
      <c r="AH239" s="9">
        <v>-81.744900000000001</v>
      </c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</row>
    <row r="240" spans="1:58" s="22" customFormat="1" outlineLevel="2" x14ac:dyDescent="0.25">
      <c r="A240" s="55">
        <v>1018</v>
      </c>
      <c r="B240" s="9" t="s">
        <v>485</v>
      </c>
      <c r="C240" s="9" t="s">
        <v>531</v>
      </c>
      <c r="D240" s="9" t="str">
        <f t="shared" si="35"/>
        <v>Collier - Family - Active</v>
      </c>
      <c r="E240" s="9" t="s">
        <v>2282</v>
      </c>
      <c r="F240" s="14" t="s">
        <v>532</v>
      </c>
      <c r="G240" s="9" t="s">
        <v>10</v>
      </c>
      <c r="H240" s="9" t="s">
        <v>37</v>
      </c>
      <c r="I240" s="9">
        <v>1</v>
      </c>
      <c r="J240" s="9">
        <v>298</v>
      </c>
      <c r="K240" s="9">
        <f t="shared" si="36"/>
        <v>1788</v>
      </c>
      <c r="L240" s="9">
        <f t="shared" si="37"/>
        <v>1762</v>
      </c>
      <c r="M240" s="48">
        <v>0.9854586129753915</v>
      </c>
      <c r="N240" s="9">
        <v>0</v>
      </c>
      <c r="O240" s="9">
        <v>298</v>
      </c>
      <c r="P240" s="9"/>
      <c r="Q240" s="9">
        <v>298</v>
      </c>
      <c r="R240" s="9"/>
      <c r="S240" s="9"/>
      <c r="T240" s="9">
        <v>27</v>
      </c>
      <c r="U240" s="9"/>
      <c r="V240" s="49">
        <f t="shared" si="39"/>
        <v>0.9854586129753915</v>
      </c>
      <c r="W240" s="14">
        <v>0.97929999999999995</v>
      </c>
      <c r="X240" s="14">
        <v>0.94969999999999999</v>
      </c>
      <c r="Y240" s="56">
        <v>291</v>
      </c>
      <c r="Z240" s="9">
        <v>293</v>
      </c>
      <c r="AA240" s="9">
        <v>296</v>
      </c>
      <c r="AB240" s="9">
        <v>295</v>
      </c>
      <c r="AC240" s="9">
        <v>292</v>
      </c>
      <c r="AD240" s="9">
        <v>295</v>
      </c>
      <c r="AE240" s="9" t="s">
        <v>478</v>
      </c>
      <c r="AF240" s="9"/>
      <c r="AG240" s="9">
        <v>26.161300000000001</v>
      </c>
      <c r="AH240" s="9">
        <v>-81.693700000000007</v>
      </c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</row>
    <row r="241" spans="1:58" s="22" customFormat="1" outlineLevel="2" x14ac:dyDescent="0.25">
      <c r="A241" s="55">
        <v>901</v>
      </c>
      <c r="B241" s="9" t="s">
        <v>485</v>
      </c>
      <c r="C241" s="9" t="s">
        <v>533</v>
      </c>
      <c r="D241" s="9" t="str">
        <f t="shared" si="35"/>
        <v>Collier - Family - Active</v>
      </c>
      <c r="E241" s="9" t="s">
        <v>2282</v>
      </c>
      <c r="F241" s="14" t="s">
        <v>534</v>
      </c>
      <c r="G241" s="9" t="s">
        <v>10</v>
      </c>
      <c r="H241" s="9" t="s">
        <v>37</v>
      </c>
      <c r="I241" s="9">
        <v>1</v>
      </c>
      <c r="J241" s="9">
        <v>235</v>
      </c>
      <c r="K241" s="9">
        <f t="shared" si="36"/>
        <v>1175</v>
      </c>
      <c r="L241" s="9">
        <f t="shared" si="37"/>
        <v>1120</v>
      </c>
      <c r="M241" s="48">
        <v>0.95319148936170217</v>
      </c>
      <c r="N241" s="9">
        <v>0</v>
      </c>
      <c r="O241" s="9">
        <v>235</v>
      </c>
      <c r="P241" s="9"/>
      <c r="Q241" s="9">
        <v>235</v>
      </c>
      <c r="R241" s="9"/>
      <c r="S241" s="9"/>
      <c r="T241" s="9"/>
      <c r="U241" s="9"/>
      <c r="V241" s="49">
        <f t="shared" si="39"/>
        <v>0.95319148936170217</v>
      </c>
      <c r="W241" s="14">
        <v>0.94889999999999997</v>
      </c>
      <c r="X241" s="14">
        <v>0.94540000000000002</v>
      </c>
      <c r="Y241" s="56">
        <v>217</v>
      </c>
      <c r="Z241" s="9">
        <v>225</v>
      </c>
      <c r="AA241" s="9">
        <v>224</v>
      </c>
      <c r="AB241" s="9">
        <v>228</v>
      </c>
      <c r="AC241" s="9">
        <v>226</v>
      </c>
      <c r="AD241" s="9"/>
      <c r="AE241" s="9" t="s">
        <v>511</v>
      </c>
      <c r="AF241" s="9"/>
      <c r="AG241" s="9">
        <v>26.152899999999999</v>
      </c>
      <c r="AH241" s="9">
        <v>-81.715500000000006</v>
      </c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</row>
    <row r="242" spans="1:58" s="22" customFormat="1" outlineLevel="2" x14ac:dyDescent="0.25">
      <c r="A242" s="55">
        <v>957</v>
      </c>
      <c r="B242" s="9" t="s">
        <v>485</v>
      </c>
      <c r="C242" s="9" t="s">
        <v>535</v>
      </c>
      <c r="D242" s="9" t="str">
        <f t="shared" si="35"/>
        <v>Collier - Family - Active</v>
      </c>
      <c r="E242" s="9" t="s">
        <v>2282</v>
      </c>
      <c r="F242" s="14" t="s">
        <v>536</v>
      </c>
      <c r="G242" s="9" t="s">
        <v>10</v>
      </c>
      <c r="H242" s="9" t="s">
        <v>37</v>
      </c>
      <c r="I242" s="9">
        <v>1</v>
      </c>
      <c r="J242" s="9">
        <v>240</v>
      </c>
      <c r="K242" s="9">
        <f t="shared" si="36"/>
        <v>1440</v>
      </c>
      <c r="L242" s="9">
        <f t="shared" si="37"/>
        <v>1422</v>
      </c>
      <c r="M242" s="48">
        <v>0.98750000000000004</v>
      </c>
      <c r="N242" s="9">
        <v>0</v>
      </c>
      <c r="O242" s="9">
        <v>240</v>
      </c>
      <c r="P242" s="9"/>
      <c r="Q242" s="9">
        <v>240</v>
      </c>
      <c r="R242" s="9"/>
      <c r="S242" s="9"/>
      <c r="T242" s="9"/>
      <c r="U242" s="9"/>
      <c r="V242" s="49">
        <f t="shared" si="39"/>
        <v>0.98750000000000004</v>
      </c>
      <c r="W242" s="14">
        <v>0.98609999999999998</v>
      </c>
      <c r="X242" s="14">
        <v>0.97360000000000002</v>
      </c>
      <c r="Y242" s="56">
        <v>234</v>
      </c>
      <c r="Z242" s="9">
        <v>239</v>
      </c>
      <c r="AA242" s="9">
        <v>237</v>
      </c>
      <c r="AB242" s="9">
        <v>237</v>
      </c>
      <c r="AC242" s="9">
        <v>239</v>
      </c>
      <c r="AD242" s="9">
        <v>236</v>
      </c>
      <c r="AE242" s="9" t="s">
        <v>206</v>
      </c>
      <c r="AF242" s="9"/>
      <c r="AG242" s="9">
        <v>26.079000000000001</v>
      </c>
      <c r="AH242" s="9">
        <v>-81.720399999999998</v>
      </c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</row>
    <row r="243" spans="1:58" s="22" customFormat="1" outlineLevel="2" x14ac:dyDescent="0.25">
      <c r="A243" s="55">
        <v>960</v>
      </c>
      <c r="B243" s="9" t="s">
        <v>485</v>
      </c>
      <c r="C243" s="9" t="s">
        <v>539</v>
      </c>
      <c r="D243" s="9" t="str">
        <f t="shared" si="35"/>
        <v>Collier - Family - Active</v>
      </c>
      <c r="E243" s="9" t="s">
        <v>2282</v>
      </c>
      <c r="F243" s="14" t="s">
        <v>399</v>
      </c>
      <c r="G243" s="9" t="s">
        <v>10</v>
      </c>
      <c r="H243" s="9" t="s">
        <v>37</v>
      </c>
      <c r="I243" s="9">
        <v>1</v>
      </c>
      <c r="J243" s="9">
        <v>104</v>
      </c>
      <c r="K243" s="9">
        <f t="shared" si="36"/>
        <v>624</v>
      </c>
      <c r="L243" s="9">
        <f t="shared" si="37"/>
        <v>624</v>
      </c>
      <c r="M243" s="48">
        <v>1</v>
      </c>
      <c r="N243" s="9">
        <v>0</v>
      </c>
      <c r="O243" s="9">
        <v>104</v>
      </c>
      <c r="P243" s="9"/>
      <c r="Q243" s="9">
        <v>104</v>
      </c>
      <c r="R243" s="9"/>
      <c r="S243" s="9"/>
      <c r="T243" s="9"/>
      <c r="U243" s="9"/>
      <c r="V243" s="49">
        <f t="shared" si="39"/>
        <v>1</v>
      </c>
      <c r="W243" s="14">
        <v>1</v>
      </c>
      <c r="X243" s="14">
        <v>1</v>
      </c>
      <c r="Y243" s="56">
        <v>104</v>
      </c>
      <c r="Z243" s="9">
        <v>104</v>
      </c>
      <c r="AA243" s="9">
        <v>104</v>
      </c>
      <c r="AB243" s="9">
        <v>104</v>
      </c>
      <c r="AC243" s="9">
        <v>104</v>
      </c>
      <c r="AD243" s="9">
        <v>104</v>
      </c>
      <c r="AE243" s="9" t="s">
        <v>540</v>
      </c>
      <c r="AF243" s="9"/>
      <c r="AG243" s="9">
        <v>26.136900000000001</v>
      </c>
      <c r="AH243" s="9">
        <v>-81.774299999999997</v>
      </c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</row>
    <row r="244" spans="1:58" s="22" customFormat="1" outlineLevel="2" x14ac:dyDescent="0.25">
      <c r="A244" s="55">
        <v>982</v>
      </c>
      <c r="B244" s="9" t="s">
        <v>485</v>
      </c>
      <c r="C244" s="9" t="s">
        <v>541</v>
      </c>
      <c r="D244" s="9" t="str">
        <f t="shared" si="35"/>
        <v>Collier - Family - Active</v>
      </c>
      <c r="E244" s="9" t="s">
        <v>2282</v>
      </c>
      <c r="F244" s="14" t="s">
        <v>542</v>
      </c>
      <c r="G244" s="9" t="s">
        <v>10</v>
      </c>
      <c r="H244" s="9" t="s">
        <v>37</v>
      </c>
      <c r="I244" s="9">
        <v>1</v>
      </c>
      <c r="J244" s="9">
        <v>120</v>
      </c>
      <c r="K244" s="9">
        <f t="shared" si="36"/>
        <v>720</v>
      </c>
      <c r="L244" s="9">
        <f t="shared" si="37"/>
        <v>712</v>
      </c>
      <c r="M244" s="48">
        <v>0.98888888888888893</v>
      </c>
      <c r="N244" s="9">
        <v>0</v>
      </c>
      <c r="O244" s="9">
        <v>120</v>
      </c>
      <c r="P244" s="9"/>
      <c r="Q244" s="9">
        <v>120</v>
      </c>
      <c r="R244" s="9"/>
      <c r="S244" s="9"/>
      <c r="T244" s="9"/>
      <c r="U244" s="9"/>
      <c r="V244" s="49">
        <f t="shared" si="39"/>
        <v>0.98888888888888893</v>
      </c>
      <c r="W244" s="14">
        <v>0.9556</v>
      </c>
      <c r="X244" s="14">
        <v>0.95830000000000004</v>
      </c>
      <c r="Y244" s="56">
        <v>119</v>
      </c>
      <c r="Z244" s="9">
        <v>120</v>
      </c>
      <c r="AA244" s="9">
        <v>119</v>
      </c>
      <c r="AB244" s="9">
        <v>118</v>
      </c>
      <c r="AC244" s="9">
        <v>118</v>
      </c>
      <c r="AD244" s="9">
        <v>118</v>
      </c>
      <c r="AE244" s="9" t="s">
        <v>511</v>
      </c>
      <c r="AF244" s="9"/>
      <c r="AG244" s="9">
        <v>26.271599999999999</v>
      </c>
      <c r="AH244" s="9">
        <v>-81.753399999999999</v>
      </c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</row>
    <row r="245" spans="1:58" s="22" customFormat="1" outlineLevel="1" x14ac:dyDescent="0.25">
      <c r="A245" s="55"/>
      <c r="B245" s="9" t="s">
        <v>485</v>
      </c>
      <c r="C245" s="9"/>
      <c r="D245" s="9"/>
      <c r="E245" s="39" t="s">
        <v>2288</v>
      </c>
      <c r="F245" s="14"/>
      <c r="G245" s="9"/>
      <c r="H245" s="9"/>
      <c r="I245" s="9">
        <f>SUBTOTAL(9,I246:I251)</f>
        <v>6</v>
      </c>
      <c r="J245" s="9">
        <f>SUBTOTAL(9,J246:J251)</f>
        <v>422</v>
      </c>
      <c r="K245" s="9">
        <f>SUBTOTAL(9,K246:K251)</f>
        <v>2022</v>
      </c>
      <c r="L245" s="9">
        <f>SUBTOTAL(9,L246:L251)</f>
        <v>2094</v>
      </c>
      <c r="M245" s="48">
        <v>1.0356083086053411</v>
      </c>
      <c r="N245" s="9"/>
      <c r="O245" s="9"/>
      <c r="P245" s="9"/>
      <c r="Q245" s="9"/>
      <c r="R245" s="9"/>
      <c r="S245" s="9"/>
      <c r="T245" s="9"/>
      <c r="U245" s="9"/>
      <c r="V245" s="49"/>
      <c r="W245" s="14"/>
      <c r="X245" s="14"/>
      <c r="Y245" s="56"/>
      <c r="Z245" s="9"/>
      <c r="AA245" s="9"/>
      <c r="AB245" s="9"/>
      <c r="AC245" s="9"/>
      <c r="AD245" s="9"/>
      <c r="AE245" s="9"/>
      <c r="AF245" s="9"/>
      <c r="AG245" s="9"/>
      <c r="AH245" s="9">
        <f>SUBTOTAL(9,AH246:AH251)</f>
        <v>-488.89785999999998</v>
      </c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</row>
    <row r="246" spans="1:58" s="22" customFormat="1" outlineLevel="2" x14ac:dyDescent="0.25">
      <c r="A246" s="55">
        <v>1449</v>
      </c>
      <c r="B246" s="9" t="s">
        <v>485</v>
      </c>
      <c r="C246" s="9" t="s">
        <v>498</v>
      </c>
      <c r="D246" s="9" t="str">
        <f t="shared" ref="D246:D251" si="40">B246&amp;" - "&amp;E246</f>
        <v>Collier - FW|FW - Active</v>
      </c>
      <c r="E246" s="9" t="s">
        <v>2288</v>
      </c>
      <c r="F246" s="14" t="s">
        <v>179</v>
      </c>
      <c r="G246" s="9" t="s">
        <v>499</v>
      </c>
      <c r="H246" s="9" t="s">
        <v>37</v>
      </c>
      <c r="I246" s="9">
        <v>1</v>
      </c>
      <c r="J246" s="9">
        <v>51</v>
      </c>
      <c r="K246" s="9">
        <f t="shared" ref="K246:K251" si="41">COUNTA(Y246:AD246)*J246</f>
        <v>255</v>
      </c>
      <c r="L246" s="9">
        <f t="shared" ref="L246:L251" si="42">SUM(Y246:AD246)</f>
        <v>238</v>
      </c>
      <c r="M246" s="48">
        <v>0.93333333333333335</v>
      </c>
      <c r="N246" s="9">
        <v>0</v>
      </c>
      <c r="O246" s="9">
        <v>51</v>
      </c>
      <c r="P246" s="9"/>
      <c r="Q246" s="9"/>
      <c r="R246" s="9">
        <v>51</v>
      </c>
      <c r="S246" s="9"/>
      <c r="T246" s="9"/>
      <c r="U246" s="9"/>
      <c r="V246" s="49">
        <f t="shared" ref="V246:V251" si="43">(Y246+Z246+AA246+AB246+AC246+AD246)/(J246*COUNTA(Y246,Z246,AA246,AB246,AC246,AD246))</f>
        <v>0.93333333333333335</v>
      </c>
      <c r="W246" s="14">
        <v>0.95750000000000002</v>
      </c>
      <c r="X246" s="14">
        <v>0.96079999999999999</v>
      </c>
      <c r="Y246" s="56">
        <v>47</v>
      </c>
      <c r="Z246" s="9"/>
      <c r="AA246" s="9">
        <v>49</v>
      </c>
      <c r="AB246" s="9">
        <v>47</v>
      </c>
      <c r="AC246" s="9">
        <v>47</v>
      </c>
      <c r="AD246" s="9">
        <v>48</v>
      </c>
      <c r="AE246" s="9" t="s">
        <v>500</v>
      </c>
      <c r="AF246" s="9">
        <v>49</v>
      </c>
      <c r="AG246" s="9">
        <v>26.422150999999999</v>
      </c>
      <c r="AH246" s="9">
        <v>-81.424383000000006</v>
      </c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</row>
    <row r="247" spans="1:58" s="22" customFormat="1" outlineLevel="2" x14ac:dyDescent="0.25">
      <c r="A247" s="55">
        <v>2432</v>
      </c>
      <c r="B247" s="9" t="s">
        <v>485</v>
      </c>
      <c r="C247" s="9" t="s">
        <v>504</v>
      </c>
      <c r="D247" s="9" t="str">
        <f t="shared" si="40"/>
        <v>Collier - FW|FW - Active</v>
      </c>
      <c r="E247" s="9" t="s">
        <v>2288</v>
      </c>
      <c r="F247" s="14" t="s">
        <v>505</v>
      </c>
      <c r="G247" s="9" t="s">
        <v>499</v>
      </c>
      <c r="H247" s="9" t="s">
        <v>37</v>
      </c>
      <c r="I247" s="9">
        <v>1</v>
      </c>
      <c r="J247" s="9">
        <v>48</v>
      </c>
      <c r="K247" s="9">
        <f t="shared" si="41"/>
        <v>288</v>
      </c>
      <c r="L247" s="9">
        <f t="shared" si="42"/>
        <v>278</v>
      </c>
      <c r="M247" s="48">
        <v>0.96527777777777779</v>
      </c>
      <c r="N247" s="9">
        <v>0</v>
      </c>
      <c r="O247" s="9">
        <v>48</v>
      </c>
      <c r="P247" s="9"/>
      <c r="Q247" s="9"/>
      <c r="R247" s="9">
        <v>48</v>
      </c>
      <c r="S247" s="9"/>
      <c r="T247" s="9"/>
      <c r="U247" s="9"/>
      <c r="V247" s="49">
        <f t="shared" si="43"/>
        <v>0.96527777777777779</v>
      </c>
      <c r="W247" s="14">
        <v>0.96879999999999999</v>
      </c>
      <c r="X247" s="14">
        <v>0.96879999999999999</v>
      </c>
      <c r="Y247" s="56">
        <v>47</v>
      </c>
      <c r="Z247" s="9">
        <v>47</v>
      </c>
      <c r="AA247" s="9">
        <v>46</v>
      </c>
      <c r="AB247" s="9">
        <v>45</v>
      </c>
      <c r="AC247" s="9">
        <v>46</v>
      </c>
      <c r="AD247" s="9">
        <v>47</v>
      </c>
      <c r="AE247" s="9" t="s">
        <v>506</v>
      </c>
      <c r="AF247" s="9">
        <v>44</v>
      </c>
      <c r="AG247" s="9">
        <v>26.425599999999999</v>
      </c>
      <c r="AH247" s="9">
        <v>-81.444900000000004</v>
      </c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</row>
    <row r="248" spans="1:58" s="22" customFormat="1" outlineLevel="2" x14ac:dyDescent="0.25">
      <c r="A248" s="55">
        <v>498</v>
      </c>
      <c r="B248" s="9" t="s">
        <v>485</v>
      </c>
      <c r="C248" s="9" t="s">
        <v>514</v>
      </c>
      <c r="D248" s="9" t="str">
        <f t="shared" si="40"/>
        <v>Collier - FW|FW - Active</v>
      </c>
      <c r="E248" s="9" t="s">
        <v>2288</v>
      </c>
      <c r="F248" s="14" t="s">
        <v>452</v>
      </c>
      <c r="G248" s="9" t="s">
        <v>499</v>
      </c>
      <c r="H248" s="9" t="s">
        <v>37</v>
      </c>
      <c r="I248" s="9">
        <v>1</v>
      </c>
      <c r="J248" s="9">
        <v>79</v>
      </c>
      <c r="K248" s="9">
        <f t="shared" si="41"/>
        <v>395</v>
      </c>
      <c r="L248" s="9">
        <f t="shared" si="42"/>
        <v>503</v>
      </c>
      <c r="M248" s="48">
        <v>1.2734177215189872</v>
      </c>
      <c r="N248" s="9">
        <v>0</v>
      </c>
      <c r="O248" s="9">
        <v>79</v>
      </c>
      <c r="P248" s="9"/>
      <c r="Q248" s="9"/>
      <c r="R248" s="9">
        <v>79</v>
      </c>
      <c r="S248" s="9"/>
      <c r="T248" s="9"/>
      <c r="U248" s="9"/>
      <c r="V248" s="49">
        <f t="shared" si="43"/>
        <v>1.2734177215189872</v>
      </c>
      <c r="W248" s="14">
        <v>0.96199999999999997</v>
      </c>
      <c r="X248" s="14">
        <v>0.94299999999999995</v>
      </c>
      <c r="Y248" s="56">
        <v>74</v>
      </c>
      <c r="Z248" s="9">
        <v>72</v>
      </c>
      <c r="AA248" s="9">
        <v>71</v>
      </c>
      <c r="AB248" s="9"/>
      <c r="AC248" s="9">
        <v>213</v>
      </c>
      <c r="AD248" s="9">
        <v>73</v>
      </c>
      <c r="AE248" s="9" t="s">
        <v>515</v>
      </c>
      <c r="AF248" s="9">
        <v>68</v>
      </c>
      <c r="AG248" s="9">
        <v>26.419899999999998</v>
      </c>
      <c r="AH248" s="9">
        <v>-81.429199999999994</v>
      </c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</row>
    <row r="249" spans="1:58" s="22" customFormat="1" outlineLevel="2" x14ac:dyDescent="0.25">
      <c r="A249" s="55">
        <v>743</v>
      </c>
      <c r="B249" s="9" t="s">
        <v>485</v>
      </c>
      <c r="C249" s="9" t="s">
        <v>523</v>
      </c>
      <c r="D249" s="9" t="str">
        <f t="shared" si="40"/>
        <v>Collier - FW|FW - Active</v>
      </c>
      <c r="E249" s="9" t="s">
        <v>2288</v>
      </c>
      <c r="F249" s="14" t="s">
        <v>524</v>
      </c>
      <c r="G249" s="9" t="s">
        <v>499</v>
      </c>
      <c r="H249" s="9" t="s">
        <v>37</v>
      </c>
      <c r="I249" s="9">
        <v>1</v>
      </c>
      <c r="J249" s="9">
        <v>41</v>
      </c>
      <c r="K249" s="9">
        <f t="shared" si="41"/>
        <v>41</v>
      </c>
      <c r="L249" s="9">
        <f t="shared" si="42"/>
        <v>39</v>
      </c>
      <c r="M249" s="48">
        <v>0.95121951219512191</v>
      </c>
      <c r="N249" s="9">
        <v>0</v>
      </c>
      <c r="O249" s="9">
        <v>41</v>
      </c>
      <c r="P249" s="9"/>
      <c r="Q249" s="9">
        <v>40</v>
      </c>
      <c r="R249" s="9">
        <v>32</v>
      </c>
      <c r="S249" s="9"/>
      <c r="T249" s="9"/>
      <c r="U249" s="9"/>
      <c r="V249" s="49">
        <f t="shared" si="43"/>
        <v>0.95121951219512191</v>
      </c>
      <c r="W249" s="14">
        <v>0.95120000000000005</v>
      </c>
      <c r="X249" s="14">
        <v>0.95420000000000005</v>
      </c>
      <c r="Y249" s="56"/>
      <c r="Z249" s="9"/>
      <c r="AA249" s="9"/>
      <c r="AB249" s="9"/>
      <c r="AC249" s="9"/>
      <c r="AD249" s="9">
        <v>39</v>
      </c>
      <c r="AE249" s="9" t="s">
        <v>500</v>
      </c>
      <c r="AF249" s="9"/>
      <c r="AG249" s="9">
        <v>26.436426999999998</v>
      </c>
      <c r="AH249" s="9">
        <v>-81.445165000000003</v>
      </c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</row>
    <row r="250" spans="1:58" s="22" customFormat="1" outlineLevel="2" x14ac:dyDescent="0.25">
      <c r="A250" s="55">
        <v>851</v>
      </c>
      <c r="B250" s="9" t="s">
        <v>485</v>
      </c>
      <c r="C250" s="9" t="s">
        <v>529</v>
      </c>
      <c r="D250" s="9" t="str">
        <f t="shared" si="40"/>
        <v>Collier - FW|FW - Active</v>
      </c>
      <c r="E250" s="9" t="s">
        <v>2288</v>
      </c>
      <c r="F250" s="14" t="s">
        <v>530</v>
      </c>
      <c r="G250" s="9" t="s">
        <v>499</v>
      </c>
      <c r="H250" s="9" t="s">
        <v>37</v>
      </c>
      <c r="I250" s="9">
        <v>1</v>
      </c>
      <c r="J250" s="9">
        <v>35</v>
      </c>
      <c r="K250" s="9">
        <f t="shared" si="41"/>
        <v>35</v>
      </c>
      <c r="L250" s="9">
        <f t="shared" si="42"/>
        <v>34</v>
      </c>
      <c r="M250" s="48">
        <v>0.97142857142857142</v>
      </c>
      <c r="N250" s="9">
        <v>0</v>
      </c>
      <c r="O250" s="9">
        <v>35</v>
      </c>
      <c r="P250" s="9"/>
      <c r="Q250" s="9">
        <v>20</v>
      </c>
      <c r="R250" s="9">
        <v>28</v>
      </c>
      <c r="S250" s="9"/>
      <c r="T250" s="9"/>
      <c r="U250" s="9"/>
      <c r="V250" s="49">
        <f t="shared" si="43"/>
        <v>0.97142857142857142</v>
      </c>
      <c r="W250" s="14">
        <v>0.95240000000000002</v>
      </c>
      <c r="X250" s="14">
        <v>0.96079999999999999</v>
      </c>
      <c r="Y250" s="56"/>
      <c r="Z250" s="9"/>
      <c r="AA250" s="9"/>
      <c r="AB250" s="9"/>
      <c r="AC250" s="9"/>
      <c r="AD250" s="9">
        <v>34</v>
      </c>
      <c r="AE250" s="9" t="s">
        <v>500</v>
      </c>
      <c r="AF250" s="9"/>
      <c r="AG250" s="9">
        <v>26.43731</v>
      </c>
      <c r="AH250" s="9">
        <v>-81.448812000000004</v>
      </c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</row>
    <row r="251" spans="1:58" s="22" customFormat="1" outlineLevel="2" x14ac:dyDescent="0.25">
      <c r="A251" s="55">
        <v>958</v>
      </c>
      <c r="B251" s="9" t="s">
        <v>485</v>
      </c>
      <c r="C251" s="9" t="s">
        <v>537</v>
      </c>
      <c r="D251" s="9" t="str">
        <f t="shared" si="40"/>
        <v>Collier - FW|FW - Active</v>
      </c>
      <c r="E251" s="9" t="s">
        <v>2288</v>
      </c>
      <c r="F251" s="14" t="s">
        <v>538</v>
      </c>
      <c r="G251" s="9" t="s">
        <v>499</v>
      </c>
      <c r="H251" s="9" t="s">
        <v>37</v>
      </c>
      <c r="I251" s="9">
        <v>1</v>
      </c>
      <c r="J251" s="9">
        <v>168</v>
      </c>
      <c r="K251" s="9">
        <f t="shared" si="41"/>
        <v>1008</v>
      </c>
      <c r="L251" s="9">
        <f t="shared" si="42"/>
        <v>1002</v>
      </c>
      <c r="M251" s="48">
        <v>0.99404761904761907</v>
      </c>
      <c r="N251" s="9">
        <v>0</v>
      </c>
      <c r="O251" s="9">
        <v>168</v>
      </c>
      <c r="P251" s="9"/>
      <c r="Q251" s="9">
        <v>168</v>
      </c>
      <c r="R251" s="9">
        <v>66</v>
      </c>
      <c r="S251" s="9"/>
      <c r="T251" s="9"/>
      <c r="U251" s="9"/>
      <c r="V251" s="49">
        <f t="shared" si="43"/>
        <v>0.99404761904761907</v>
      </c>
      <c r="W251" s="14">
        <v>0.97119999999999995</v>
      </c>
      <c r="X251" s="14">
        <v>0.97119999999999995</v>
      </c>
      <c r="Y251" s="56">
        <v>167</v>
      </c>
      <c r="Z251" s="9">
        <v>168</v>
      </c>
      <c r="AA251" s="9">
        <v>167</v>
      </c>
      <c r="AB251" s="9">
        <v>166</v>
      </c>
      <c r="AC251" s="9">
        <v>168</v>
      </c>
      <c r="AD251" s="9">
        <v>166</v>
      </c>
      <c r="AE251" s="9" t="s">
        <v>120</v>
      </c>
      <c r="AF251" s="9"/>
      <c r="AG251" s="9">
        <v>26.198799999999999</v>
      </c>
      <c r="AH251" s="9">
        <v>-81.705399999999997</v>
      </c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</row>
    <row r="252" spans="1:58" s="22" customFormat="1" outlineLevel="1" x14ac:dyDescent="0.25">
      <c r="A252" s="55"/>
      <c r="B252" s="9" t="s">
        <v>485</v>
      </c>
      <c r="C252" s="9"/>
      <c r="D252" s="9"/>
      <c r="E252" s="39" t="s">
        <v>2289</v>
      </c>
      <c r="F252" s="14"/>
      <c r="G252" s="9"/>
      <c r="H252" s="9"/>
      <c r="I252" s="9">
        <f>SUBTOTAL(9,I253:I253)</f>
        <v>1</v>
      </c>
      <c r="J252" s="9">
        <f>SUBTOTAL(9,J253:J253)</f>
        <v>37</v>
      </c>
      <c r="K252" s="9">
        <f>SUBTOTAL(9,K253:K253)</f>
        <v>222</v>
      </c>
      <c r="L252" s="9">
        <f>SUBTOTAL(9,L253:L253)</f>
        <v>215</v>
      </c>
      <c r="M252" s="48">
        <v>0.96846846846846846</v>
      </c>
      <c r="N252" s="9"/>
      <c r="O252" s="9"/>
      <c r="P252" s="9"/>
      <c r="Q252" s="9"/>
      <c r="R252" s="9"/>
      <c r="S252" s="9"/>
      <c r="T252" s="9"/>
      <c r="U252" s="9"/>
      <c r="V252" s="49"/>
      <c r="W252" s="14"/>
      <c r="X252" s="14"/>
      <c r="Y252" s="56"/>
      <c r="Z252" s="9"/>
      <c r="AA252" s="9"/>
      <c r="AB252" s="9"/>
      <c r="AC252" s="9"/>
      <c r="AD252" s="9"/>
      <c r="AE252" s="9"/>
      <c r="AF252" s="9"/>
      <c r="AG252" s="9"/>
      <c r="AH252" s="9">
        <f>SUBTOTAL(9,AH253:AH253)</f>
        <v>-81.453173000000007</v>
      </c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</row>
    <row r="253" spans="1:58" s="22" customFormat="1" outlineLevel="2" x14ac:dyDescent="0.25">
      <c r="A253" s="55">
        <v>2440</v>
      </c>
      <c r="B253" s="9" t="s">
        <v>485</v>
      </c>
      <c r="C253" s="9" t="s">
        <v>501</v>
      </c>
      <c r="D253" s="9" t="str">
        <f>B253&amp;" - "&amp;E253</f>
        <v>Collier - FW|FW|MR - Active</v>
      </c>
      <c r="E253" s="9" t="s">
        <v>2289</v>
      </c>
      <c r="F253" s="14" t="s">
        <v>502</v>
      </c>
      <c r="G253" s="9" t="s">
        <v>503</v>
      </c>
      <c r="H253" s="9" t="s">
        <v>37</v>
      </c>
      <c r="I253" s="9">
        <v>1</v>
      </c>
      <c r="J253" s="9">
        <v>37</v>
      </c>
      <c r="K253" s="9">
        <f>COUNTA(Y253:AD253)*J253</f>
        <v>222</v>
      </c>
      <c r="L253" s="9">
        <f>SUM(Y253:AD253)</f>
        <v>215</v>
      </c>
      <c r="M253" s="48">
        <v>0.96846846846846846</v>
      </c>
      <c r="N253" s="9">
        <v>11</v>
      </c>
      <c r="O253" s="9">
        <v>26</v>
      </c>
      <c r="P253" s="9"/>
      <c r="Q253" s="9"/>
      <c r="R253" s="9">
        <v>37</v>
      </c>
      <c r="S253" s="9"/>
      <c r="T253" s="9"/>
      <c r="U253" s="9"/>
      <c r="V253" s="49">
        <f>(Y253+Z253+AA253+AB253+AC253+AD253)/(J253*COUNTA(Y253,Z253,AA253,AB253,AC253,AD253))</f>
        <v>0.96846846846846846</v>
      </c>
      <c r="W253" s="14">
        <v>0.95950000000000002</v>
      </c>
      <c r="X253" s="14">
        <v>0.96850000000000003</v>
      </c>
      <c r="Y253" s="56">
        <v>37</v>
      </c>
      <c r="Z253" s="9">
        <v>36</v>
      </c>
      <c r="AA253" s="9">
        <v>35</v>
      </c>
      <c r="AB253" s="9">
        <v>36</v>
      </c>
      <c r="AC253" s="9">
        <v>36</v>
      </c>
      <c r="AD253" s="9">
        <v>35</v>
      </c>
      <c r="AE253" s="9" t="s">
        <v>500</v>
      </c>
      <c r="AF253" s="9">
        <v>34</v>
      </c>
      <c r="AG253" s="9">
        <v>26.439063000000001</v>
      </c>
      <c r="AH253" s="9">
        <v>-81.453173000000007</v>
      </c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</row>
    <row r="254" spans="1:58" s="22" customFormat="1" outlineLevel="2" x14ac:dyDescent="0.25">
      <c r="A254" s="55"/>
      <c r="B254" s="51" t="s">
        <v>543</v>
      </c>
      <c r="C254" s="51"/>
      <c r="D254" s="51"/>
      <c r="E254" s="51"/>
      <c r="F254" s="53"/>
      <c r="G254" s="51"/>
      <c r="H254" s="51"/>
      <c r="I254" s="51"/>
      <c r="J254" s="51"/>
      <c r="K254" s="51"/>
      <c r="L254" s="51"/>
      <c r="M254" s="54"/>
      <c r="N254" s="51"/>
      <c r="O254" s="51"/>
      <c r="P254" s="51"/>
      <c r="Q254" s="51"/>
      <c r="R254" s="51"/>
      <c r="S254" s="51"/>
      <c r="T254" s="51"/>
      <c r="U254" s="51"/>
      <c r="V254" s="52"/>
      <c r="W254" s="53"/>
      <c r="X254" s="53"/>
      <c r="Y254" s="56"/>
      <c r="Z254" s="9"/>
      <c r="AA254" s="9"/>
      <c r="AB254" s="9"/>
      <c r="AC254" s="9"/>
      <c r="AD254" s="9"/>
      <c r="AE254" s="9"/>
      <c r="AF254" s="9"/>
      <c r="AG254" s="9"/>
      <c r="AH254" s="9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</row>
    <row r="255" spans="1:58" s="22" customFormat="1" outlineLevel="1" x14ac:dyDescent="0.25">
      <c r="A255" s="55"/>
      <c r="B255" s="9" t="s">
        <v>543</v>
      </c>
      <c r="C255" s="9"/>
      <c r="D255" s="9"/>
      <c r="E255" s="39" t="s">
        <v>2280</v>
      </c>
      <c r="F255" s="14"/>
      <c r="G255" s="9"/>
      <c r="H255" s="9"/>
      <c r="I255" s="9">
        <f>SUBTOTAL(9,I256:I256)</f>
        <v>1</v>
      </c>
      <c r="J255" s="9">
        <f>SUBTOTAL(9,J256:J256)</f>
        <v>29</v>
      </c>
      <c r="K255" s="9">
        <f>SUBTOTAL(9,K256:K256)</f>
        <v>174</v>
      </c>
      <c r="L255" s="9">
        <f>SUBTOTAL(9,L256:L256)</f>
        <v>172</v>
      </c>
      <c r="M255" s="48">
        <v>0.9885057471264368</v>
      </c>
      <c r="N255" s="9"/>
      <c r="O255" s="9"/>
      <c r="P255" s="9"/>
      <c r="Q255" s="9"/>
      <c r="R255" s="9"/>
      <c r="S255" s="9"/>
      <c r="T255" s="9"/>
      <c r="U255" s="9"/>
      <c r="V255" s="49"/>
      <c r="W255" s="14"/>
      <c r="X255" s="14"/>
      <c r="Y255" s="56"/>
      <c r="Z255" s="9"/>
      <c r="AA255" s="9"/>
      <c r="AB255" s="9"/>
      <c r="AC255" s="9"/>
      <c r="AD255" s="9"/>
      <c r="AE255" s="9"/>
      <c r="AF255" s="9"/>
      <c r="AG255" s="9"/>
      <c r="AH255" s="9">
        <f>SUBTOTAL(9,AH256:AH256)</f>
        <v>-82.650499999999994</v>
      </c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</row>
    <row r="256" spans="1:58" s="22" customFormat="1" outlineLevel="2" x14ac:dyDescent="0.25">
      <c r="A256" s="55">
        <v>847</v>
      </c>
      <c r="B256" s="9" t="s">
        <v>543</v>
      </c>
      <c r="C256" s="9" t="s">
        <v>547</v>
      </c>
      <c r="D256" s="9" t="str">
        <f>B256&amp;" - "&amp;E256</f>
        <v>Columbia - Elderly - Active</v>
      </c>
      <c r="E256" s="9" t="s">
        <v>2280</v>
      </c>
      <c r="F256" s="14" t="s">
        <v>548</v>
      </c>
      <c r="G256" s="9" t="s">
        <v>9</v>
      </c>
      <c r="H256" s="9" t="s">
        <v>37</v>
      </c>
      <c r="I256" s="9">
        <v>1</v>
      </c>
      <c r="J256" s="9">
        <v>29</v>
      </c>
      <c r="K256" s="9">
        <f>COUNTA(Y256:AD256)*J256</f>
        <v>174</v>
      </c>
      <c r="L256" s="9">
        <f>SUM(Y256:AD256)</f>
        <v>172</v>
      </c>
      <c r="M256" s="48">
        <v>0.9885057471264368</v>
      </c>
      <c r="N256" s="9">
        <v>0</v>
      </c>
      <c r="O256" s="9">
        <v>29</v>
      </c>
      <c r="P256" s="9">
        <v>24</v>
      </c>
      <c r="Q256" s="9">
        <v>5</v>
      </c>
      <c r="R256" s="9"/>
      <c r="S256" s="9"/>
      <c r="T256" s="9"/>
      <c r="U256" s="9"/>
      <c r="V256" s="49">
        <f>(Y256+Z256+AA256+AB256+AC256+AD256)/(J256*COUNTA(Y256,Z256,AA256,AB256,AC256,AD256))</f>
        <v>0.9885057471264368</v>
      </c>
      <c r="W256" s="14">
        <v>0.99429999999999996</v>
      </c>
      <c r="X256" s="14">
        <v>0.98280000000000001</v>
      </c>
      <c r="Y256" s="56">
        <v>28</v>
      </c>
      <c r="Z256" s="9">
        <v>29</v>
      </c>
      <c r="AA256" s="9">
        <v>29</v>
      </c>
      <c r="AB256" s="9">
        <v>28</v>
      </c>
      <c r="AC256" s="9">
        <v>29</v>
      </c>
      <c r="AD256" s="9">
        <v>29</v>
      </c>
      <c r="AE256" s="9" t="s">
        <v>448</v>
      </c>
      <c r="AF256" s="9">
        <v>25</v>
      </c>
      <c r="AG256" s="9">
        <v>30.1812</v>
      </c>
      <c r="AH256" s="9">
        <v>-82.650499999999994</v>
      </c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</row>
    <row r="257" spans="1:58" s="22" customFormat="1" outlineLevel="1" x14ac:dyDescent="0.25">
      <c r="A257" s="55"/>
      <c r="B257" s="9" t="s">
        <v>543</v>
      </c>
      <c r="C257" s="9"/>
      <c r="D257" s="9"/>
      <c r="E257" s="39" t="s">
        <v>2282</v>
      </c>
      <c r="F257" s="14"/>
      <c r="G257" s="9"/>
      <c r="H257" s="9"/>
      <c r="I257" s="9">
        <f>SUBTOTAL(9,I258:I260)</f>
        <v>3</v>
      </c>
      <c r="J257" s="9">
        <f>SUBTOTAL(9,J258:J260)</f>
        <v>368</v>
      </c>
      <c r="K257" s="9">
        <f>SUBTOTAL(9,K258:K260)</f>
        <v>2208</v>
      </c>
      <c r="L257" s="9">
        <f>SUBTOTAL(9,L258:L260)</f>
        <v>1833</v>
      </c>
      <c r="M257" s="48">
        <v>0.83016304347826086</v>
      </c>
      <c r="N257" s="9"/>
      <c r="O257" s="9"/>
      <c r="P257" s="9"/>
      <c r="Q257" s="9"/>
      <c r="R257" s="9"/>
      <c r="S257" s="9"/>
      <c r="T257" s="9"/>
      <c r="U257" s="9"/>
      <c r="V257" s="49"/>
      <c r="W257" s="14"/>
      <c r="X257" s="14"/>
      <c r="Y257" s="56"/>
      <c r="Z257" s="9"/>
      <c r="AA257" s="9"/>
      <c r="AB257" s="9"/>
      <c r="AC257" s="9"/>
      <c r="AD257" s="9"/>
      <c r="AE257" s="9"/>
      <c r="AF257" s="9"/>
      <c r="AG257" s="9"/>
      <c r="AH257" s="9">
        <f>SUBTOTAL(9,AH258:AH260)</f>
        <v>-248.00929600000001</v>
      </c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</row>
    <row r="258" spans="1:58" s="22" customFormat="1" outlineLevel="2" x14ac:dyDescent="0.25">
      <c r="A258" s="55">
        <v>427</v>
      </c>
      <c r="B258" s="9" t="s">
        <v>543</v>
      </c>
      <c r="C258" s="9" t="s">
        <v>545</v>
      </c>
      <c r="D258" s="9" t="str">
        <f>B258&amp;" - "&amp;E258</f>
        <v>Columbia - Family - Active</v>
      </c>
      <c r="E258" s="9" t="s">
        <v>2282</v>
      </c>
      <c r="F258" s="14" t="s">
        <v>437</v>
      </c>
      <c r="G258" s="9" t="s">
        <v>10</v>
      </c>
      <c r="H258" s="9" t="s">
        <v>37</v>
      </c>
      <c r="I258" s="9">
        <v>1</v>
      </c>
      <c r="J258" s="9">
        <v>36</v>
      </c>
      <c r="K258" s="9">
        <f>COUNTA(Y258:AD258)*J258</f>
        <v>216</v>
      </c>
      <c r="L258" s="9">
        <f>SUM(Y258:AD258)</f>
        <v>192</v>
      </c>
      <c r="M258" s="48">
        <v>0.88888888888888884</v>
      </c>
      <c r="N258" s="9">
        <v>0</v>
      </c>
      <c r="O258" s="9">
        <v>36</v>
      </c>
      <c r="P258" s="9"/>
      <c r="Q258" s="9">
        <v>36</v>
      </c>
      <c r="R258" s="9"/>
      <c r="S258" s="9"/>
      <c r="T258" s="9"/>
      <c r="U258" s="9"/>
      <c r="V258" s="49">
        <f>(Y258+Z258+AA258+AB258+AC258+AD258)/(J258*COUNTA(Y258,Z258,AA258,AB258,AC258,AD258))</f>
        <v>0.88888888888888884</v>
      </c>
      <c r="W258" s="14">
        <v>0.91669999999999996</v>
      </c>
      <c r="X258" s="14">
        <v>0.94440000000000002</v>
      </c>
      <c r="Y258" s="56">
        <v>36</v>
      </c>
      <c r="Z258" s="9">
        <v>30</v>
      </c>
      <c r="AA258" s="9">
        <v>30</v>
      </c>
      <c r="AB258" s="9">
        <v>31</v>
      </c>
      <c r="AC258" s="9">
        <v>32</v>
      </c>
      <c r="AD258" s="9">
        <v>33</v>
      </c>
      <c r="AE258" s="9" t="s">
        <v>448</v>
      </c>
      <c r="AF258" s="9">
        <v>25</v>
      </c>
      <c r="AG258" s="9">
        <v>30.175813000000002</v>
      </c>
      <c r="AH258" s="9">
        <v>-82.655296000000007</v>
      </c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</row>
    <row r="259" spans="1:58" s="22" customFormat="1" outlineLevel="2" x14ac:dyDescent="0.25">
      <c r="A259" s="55">
        <v>981</v>
      </c>
      <c r="B259" s="9" t="s">
        <v>543</v>
      </c>
      <c r="C259" s="9" t="s">
        <v>549</v>
      </c>
      <c r="D259" s="9" t="str">
        <f>B259&amp;" - "&amp;E259</f>
        <v>Columbia - Family - Active</v>
      </c>
      <c r="E259" s="9" t="s">
        <v>2282</v>
      </c>
      <c r="F259" s="14" t="s">
        <v>548</v>
      </c>
      <c r="G259" s="9" t="s">
        <v>10</v>
      </c>
      <c r="H259" s="9" t="s">
        <v>37</v>
      </c>
      <c r="I259" s="9">
        <v>1</v>
      </c>
      <c r="J259" s="9">
        <v>180</v>
      </c>
      <c r="K259" s="9">
        <f>COUNTA(Y259:AD259)*J259</f>
        <v>1080</v>
      </c>
      <c r="L259" s="9">
        <f>SUM(Y259:AD259)</f>
        <v>912</v>
      </c>
      <c r="M259" s="48">
        <v>0.84444444444444444</v>
      </c>
      <c r="N259" s="9">
        <v>0</v>
      </c>
      <c r="O259" s="9">
        <v>180</v>
      </c>
      <c r="P259" s="9"/>
      <c r="Q259" s="9">
        <v>180</v>
      </c>
      <c r="R259" s="9"/>
      <c r="S259" s="9"/>
      <c r="T259" s="9"/>
      <c r="U259" s="9"/>
      <c r="V259" s="49">
        <f>(Y259+Z259+AA259+AB259+AC259+AD259)/(J259*COUNTA(Y259,Z259,AA259,AB259,AC259,AD259))</f>
        <v>0.84444444444444444</v>
      </c>
      <c r="W259" s="14">
        <v>0.86760000000000004</v>
      </c>
      <c r="X259" s="14">
        <v>0.86199999999999999</v>
      </c>
      <c r="Y259" s="56">
        <v>156</v>
      </c>
      <c r="Z259" s="9">
        <v>151</v>
      </c>
      <c r="AA259" s="9">
        <v>154</v>
      </c>
      <c r="AB259" s="9">
        <v>150</v>
      </c>
      <c r="AC259" s="9">
        <v>152</v>
      </c>
      <c r="AD259" s="9">
        <v>149</v>
      </c>
      <c r="AE259" s="9" t="s">
        <v>550</v>
      </c>
      <c r="AF259" s="9"/>
      <c r="AG259" s="9">
        <v>30.173200000000001</v>
      </c>
      <c r="AH259" s="9">
        <v>-82.677000000000007</v>
      </c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</row>
    <row r="260" spans="1:58" s="22" customFormat="1" outlineLevel="2" x14ac:dyDescent="0.25">
      <c r="A260" s="55">
        <v>1222</v>
      </c>
      <c r="B260" s="9" t="s">
        <v>543</v>
      </c>
      <c r="C260" s="9" t="s">
        <v>551</v>
      </c>
      <c r="D260" s="9" t="str">
        <f>B260&amp;" - "&amp;E260</f>
        <v>Columbia - Family - Active</v>
      </c>
      <c r="E260" s="9" t="s">
        <v>2282</v>
      </c>
      <c r="F260" s="14" t="s">
        <v>118</v>
      </c>
      <c r="G260" s="9" t="s">
        <v>10</v>
      </c>
      <c r="H260" s="9" t="s">
        <v>37</v>
      </c>
      <c r="I260" s="9">
        <v>1</v>
      </c>
      <c r="J260" s="9">
        <v>152</v>
      </c>
      <c r="K260" s="9">
        <f>COUNTA(Y260:AD260)*J260</f>
        <v>912</v>
      </c>
      <c r="L260" s="9">
        <f>SUM(Y260:AD260)</f>
        <v>729</v>
      </c>
      <c r="M260" s="48">
        <v>0.79934210526315785</v>
      </c>
      <c r="N260" s="9">
        <v>0</v>
      </c>
      <c r="O260" s="9">
        <v>152</v>
      </c>
      <c r="P260" s="9"/>
      <c r="Q260" s="9">
        <v>152</v>
      </c>
      <c r="R260" s="9"/>
      <c r="S260" s="9"/>
      <c r="T260" s="9"/>
      <c r="U260" s="9"/>
      <c r="V260" s="49">
        <f>(Y260+Z260+AA260+AB260+AC260+AD260)/(J260*COUNTA(Y260,Z260,AA260,AB260,AC260,AD260))</f>
        <v>0.79934210526315785</v>
      </c>
      <c r="W260" s="14">
        <v>0.87060000000000004</v>
      </c>
      <c r="X260" s="14">
        <v>0.85529999999999995</v>
      </c>
      <c r="Y260" s="56">
        <v>123</v>
      </c>
      <c r="Z260" s="9">
        <v>120</v>
      </c>
      <c r="AA260" s="9">
        <v>118</v>
      </c>
      <c r="AB260" s="9">
        <v>123</v>
      </c>
      <c r="AC260" s="9">
        <v>126</v>
      </c>
      <c r="AD260" s="9">
        <v>119</v>
      </c>
      <c r="AE260" s="9" t="s">
        <v>550</v>
      </c>
      <c r="AF260" s="9"/>
      <c r="AG260" s="9">
        <v>30.173200000000001</v>
      </c>
      <c r="AH260" s="9">
        <v>-82.677000000000007</v>
      </c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</row>
    <row r="261" spans="1:58" s="22" customFormat="1" outlineLevel="1" x14ac:dyDescent="0.25">
      <c r="A261" s="55"/>
      <c r="B261" s="9" t="s">
        <v>543</v>
      </c>
      <c r="C261" s="9"/>
      <c r="D261" s="9"/>
      <c r="E261" s="39" t="s">
        <v>2283</v>
      </c>
      <c r="F261" s="14"/>
      <c r="G261" s="9"/>
      <c r="H261" s="9"/>
      <c r="I261" s="9">
        <f>SUBTOTAL(9,I262:I262)</f>
        <v>1</v>
      </c>
      <c r="J261" s="9">
        <f>SUBTOTAL(9,J262:J262)</f>
        <v>72</v>
      </c>
      <c r="K261" s="9">
        <f>SUBTOTAL(9,K262:K262)</f>
        <v>0</v>
      </c>
      <c r="L261" s="9">
        <f>SUBTOTAL(9,L262:L262)</f>
        <v>0</v>
      </c>
      <c r="M261" s="42">
        <v>0</v>
      </c>
      <c r="N261" s="9"/>
      <c r="O261" s="9"/>
      <c r="P261" s="9"/>
      <c r="Q261" s="9"/>
      <c r="R261" s="9"/>
      <c r="S261" s="9"/>
      <c r="T261" s="9"/>
      <c r="U261" s="9"/>
      <c r="V261" s="49"/>
      <c r="W261" s="14"/>
      <c r="X261" s="14"/>
      <c r="Y261" s="56"/>
      <c r="Z261" s="9"/>
      <c r="AA261" s="9"/>
      <c r="AB261" s="9"/>
      <c r="AC261" s="9"/>
      <c r="AD261" s="9"/>
      <c r="AE261" s="9"/>
      <c r="AF261" s="9"/>
      <c r="AG261" s="9"/>
      <c r="AH261" s="9">
        <f>SUBTOTAL(9,AH262:AH262)</f>
        <v>-82.642294000000007</v>
      </c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</row>
    <row r="262" spans="1:58" s="22" customFormat="1" outlineLevel="2" x14ac:dyDescent="0.25">
      <c r="A262" s="55">
        <v>2910</v>
      </c>
      <c r="B262" s="9" t="s">
        <v>543</v>
      </c>
      <c r="C262" s="9" t="s">
        <v>544</v>
      </c>
      <c r="D262" s="9" t="str">
        <f>B262&amp;" - "&amp;E262</f>
        <v>Columbia - Family - Pipeline</v>
      </c>
      <c r="E262" s="9" t="s">
        <v>2283</v>
      </c>
      <c r="F262" s="14" t="s">
        <v>191</v>
      </c>
      <c r="G262" s="9" t="s">
        <v>10</v>
      </c>
      <c r="H262" s="9" t="s">
        <v>42</v>
      </c>
      <c r="I262" s="9">
        <v>1</v>
      </c>
      <c r="J262" s="9">
        <v>72</v>
      </c>
      <c r="K262" s="9">
        <f>COUNTA(Y262:AD262)*J262</f>
        <v>0</v>
      </c>
      <c r="L262" s="9">
        <f>SUM(Y262:AD262)</f>
        <v>0</v>
      </c>
      <c r="M262" s="42">
        <v>0</v>
      </c>
      <c r="N262" s="9"/>
      <c r="O262" s="9">
        <v>72</v>
      </c>
      <c r="P262" s="9"/>
      <c r="Q262" s="9">
        <v>72</v>
      </c>
      <c r="R262" s="9"/>
      <c r="S262" s="9"/>
      <c r="T262" s="9">
        <v>11</v>
      </c>
      <c r="U262" s="9"/>
      <c r="V262" s="49"/>
      <c r="W262" s="14"/>
      <c r="X262" s="14"/>
      <c r="Y262" s="56"/>
      <c r="Z262" s="9"/>
      <c r="AA262" s="9"/>
      <c r="AB262" s="9"/>
      <c r="AC262" s="9"/>
      <c r="AD262" s="9"/>
      <c r="AE262" s="9"/>
      <c r="AF262" s="9"/>
      <c r="AG262" s="9">
        <v>30.203447000000001</v>
      </c>
      <c r="AH262" s="9">
        <v>-82.642294000000007</v>
      </c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</row>
    <row r="263" spans="1:58" s="22" customFormat="1" outlineLevel="2" x14ac:dyDescent="0.25">
      <c r="A263" s="55"/>
      <c r="B263" s="51" t="s">
        <v>552</v>
      </c>
      <c r="C263" s="51"/>
      <c r="D263" s="51"/>
      <c r="E263" s="51"/>
      <c r="F263" s="53"/>
      <c r="G263" s="51"/>
      <c r="H263" s="51"/>
      <c r="I263" s="51"/>
      <c r="J263" s="51"/>
      <c r="K263" s="51"/>
      <c r="L263" s="51"/>
      <c r="M263" s="54"/>
      <c r="N263" s="51"/>
      <c r="O263" s="51"/>
      <c r="P263" s="51"/>
      <c r="Q263" s="51"/>
      <c r="R263" s="51"/>
      <c r="S263" s="51"/>
      <c r="T263" s="51"/>
      <c r="U263" s="51"/>
      <c r="V263" s="52"/>
      <c r="W263" s="53"/>
      <c r="X263" s="53"/>
      <c r="Y263" s="56"/>
      <c r="Z263" s="9"/>
      <c r="AA263" s="9"/>
      <c r="AB263" s="9"/>
      <c r="AC263" s="9"/>
      <c r="AD263" s="9"/>
      <c r="AE263" s="9"/>
      <c r="AF263" s="9"/>
      <c r="AG263" s="9"/>
      <c r="AH263" s="9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</row>
    <row r="264" spans="1:58" s="22" customFormat="1" outlineLevel="1" x14ac:dyDescent="0.25">
      <c r="A264" s="55"/>
      <c r="B264" s="9" t="s">
        <v>552</v>
      </c>
      <c r="C264" s="9"/>
      <c r="D264" s="9"/>
      <c r="E264" s="39" t="s">
        <v>2281</v>
      </c>
      <c r="F264" s="14"/>
      <c r="G264" s="9"/>
      <c r="H264" s="9"/>
      <c r="I264" s="9">
        <f>SUBTOTAL(9,I265:I266)</f>
        <v>2</v>
      </c>
      <c r="J264" s="9">
        <f>SUBTOTAL(9,J265:J266)</f>
        <v>82</v>
      </c>
      <c r="K264" s="9">
        <f>SUBTOTAL(9,K265:K266)</f>
        <v>0</v>
      </c>
      <c r="L264" s="9">
        <f>SUBTOTAL(9,L265:L266)</f>
        <v>0</v>
      </c>
      <c r="M264" s="42">
        <v>0</v>
      </c>
      <c r="N264" s="9"/>
      <c r="O264" s="9"/>
      <c r="P264" s="9"/>
      <c r="Q264" s="9"/>
      <c r="R264" s="9"/>
      <c r="S264" s="9"/>
      <c r="T264" s="9"/>
      <c r="U264" s="9"/>
      <c r="V264" s="49"/>
      <c r="W264" s="14"/>
      <c r="X264" s="14"/>
      <c r="Y264" s="56"/>
      <c r="Z264" s="9"/>
      <c r="AA264" s="9"/>
      <c r="AB264" s="9"/>
      <c r="AC264" s="9"/>
      <c r="AD264" s="9"/>
      <c r="AE264" s="9"/>
      <c r="AF264" s="9"/>
      <c r="AG264" s="9"/>
      <c r="AH264" s="9">
        <f>SUBTOTAL(9,AH265:AH266)</f>
        <v>-163.70650599999999</v>
      </c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</row>
    <row r="265" spans="1:58" s="22" customFormat="1" outlineLevel="2" x14ac:dyDescent="0.25">
      <c r="A265" s="55">
        <v>2923</v>
      </c>
      <c r="B265" s="9" t="s">
        <v>552</v>
      </c>
      <c r="C265" s="9" t="s">
        <v>571</v>
      </c>
      <c r="D265" s="9" t="str">
        <f>B265&amp;" - "&amp;E265</f>
        <v>DeSoto - Elderly - Pipeline</v>
      </c>
      <c r="E265" s="9" t="s">
        <v>2281</v>
      </c>
      <c r="F265" s="14" t="s">
        <v>128</v>
      </c>
      <c r="G265" s="9" t="s">
        <v>9</v>
      </c>
      <c r="H265" s="9" t="s">
        <v>42</v>
      </c>
      <c r="I265" s="9">
        <v>1</v>
      </c>
      <c r="J265" s="9">
        <v>32</v>
      </c>
      <c r="K265" s="9">
        <f>COUNTA(Y265:AD265)*J265</f>
        <v>0</v>
      </c>
      <c r="L265" s="9">
        <f>SUM(Y265:AD265)</f>
        <v>0</v>
      </c>
      <c r="M265" s="42">
        <v>0</v>
      </c>
      <c r="N265" s="9"/>
      <c r="O265" s="9">
        <v>32</v>
      </c>
      <c r="P265" s="9">
        <v>25</v>
      </c>
      <c r="Q265" s="9">
        <v>7</v>
      </c>
      <c r="R265" s="9"/>
      <c r="S265" s="9"/>
      <c r="T265" s="9"/>
      <c r="U265" s="9"/>
      <c r="V265" s="49"/>
      <c r="W265" s="14"/>
      <c r="X265" s="14"/>
      <c r="Y265" s="56"/>
      <c r="Z265" s="9"/>
      <c r="AA265" s="9"/>
      <c r="AB265" s="9"/>
      <c r="AC265" s="9"/>
      <c r="AD265" s="9"/>
      <c r="AE265" s="9"/>
      <c r="AF265" s="9"/>
      <c r="AG265" s="9">
        <v>27.187805999999998</v>
      </c>
      <c r="AH265" s="9">
        <v>-81.858603000000002</v>
      </c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</row>
    <row r="266" spans="1:58" s="22" customFormat="1" outlineLevel="2" x14ac:dyDescent="0.25">
      <c r="A266" s="55">
        <v>2891</v>
      </c>
      <c r="B266" s="9" t="s">
        <v>552</v>
      </c>
      <c r="C266" s="9" t="s">
        <v>572</v>
      </c>
      <c r="D266" s="9" t="str">
        <f>B266&amp;" - "&amp;E266</f>
        <v>DeSoto - Elderly - Pipeline</v>
      </c>
      <c r="E266" s="9" t="s">
        <v>2281</v>
      </c>
      <c r="F266" s="14" t="s">
        <v>573</v>
      </c>
      <c r="G266" s="9" t="s">
        <v>9</v>
      </c>
      <c r="H266" s="9" t="s">
        <v>42</v>
      </c>
      <c r="I266" s="9">
        <v>1</v>
      </c>
      <c r="J266" s="9">
        <v>50</v>
      </c>
      <c r="K266" s="9">
        <f>COUNTA(Y266:AD266)*J266</f>
        <v>0</v>
      </c>
      <c r="L266" s="9">
        <f>SUM(Y266:AD266)</f>
        <v>0</v>
      </c>
      <c r="M266" s="42">
        <v>0</v>
      </c>
      <c r="N266" s="9"/>
      <c r="O266" s="9">
        <v>50</v>
      </c>
      <c r="P266" s="9">
        <v>40</v>
      </c>
      <c r="Q266" s="9">
        <v>10</v>
      </c>
      <c r="R266" s="9"/>
      <c r="S266" s="9"/>
      <c r="T266" s="9"/>
      <c r="U266" s="9"/>
      <c r="V266" s="49"/>
      <c r="W266" s="14"/>
      <c r="X266" s="14"/>
      <c r="Y266" s="56"/>
      <c r="Z266" s="9"/>
      <c r="AA266" s="9"/>
      <c r="AB266" s="9"/>
      <c r="AC266" s="9"/>
      <c r="AD266" s="9"/>
      <c r="AE266" s="9"/>
      <c r="AF266" s="9"/>
      <c r="AG266" s="9">
        <v>27.232139</v>
      </c>
      <c r="AH266" s="9">
        <v>-81.847903000000002</v>
      </c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</row>
    <row r="267" spans="1:58" s="22" customFormat="1" outlineLevel="1" x14ac:dyDescent="0.25">
      <c r="A267" s="55"/>
      <c r="B267" s="9" t="s">
        <v>552</v>
      </c>
      <c r="C267" s="9"/>
      <c r="D267" s="9"/>
      <c r="E267" s="39" t="s">
        <v>2282</v>
      </c>
      <c r="F267" s="14"/>
      <c r="G267" s="9"/>
      <c r="H267" s="9"/>
      <c r="I267" s="9">
        <f>SUBTOTAL(9,I268:I275)</f>
        <v>8</v>
      </c>
      <c r="J267" s="9">
        <f>SUBTOTAL(9,J268:J275)</f>
        <v>554</v>
      </c>
      <c r="K267" s="9">
        <f>SUBTOTAL(9,K268:K275)</f>
        <v>2544</v>
      </c>
      <c r="L267" s="9">
        <f>SUBTOTAL(9,L268:L275)</f>
        <v>2349</v>
      </c>
      <c r="M267" s="48">
        <v>0.92334905660377353</v>
      </c>
      <c r="N267" s="9"/>
      <c r="O267" s="9"/>
      <c r="P267" s="9"/>
      <c r="Q267" s="9"/>
      <c r="R267" s="9"/>
      <c r="S267" s="9"/>
      <c r="T267" s="9"/>
      <c r="U267" s="9"/>
      <c r="V267" s="49"/>
      <c r="W267" s="14"/>
      <c r="X267" s="14"/>
      <c r="Y267" s="56"/>
      <c r="Z267" s="9"/>
      <c r="AA267" s="9"/>
      <c r="AB267" s="9"/>
      <c r="AC267" s="9"/>
      <c r="AD267" s="9"/>
      <c r="AE267" s="9"/>
      <c r="AF267" s="9"/>
      <c r="AG267" s="9"/>
      <c r="AH267" s="9">
        <f>SUBTOTAL(9,AH268:AH275)</f>
        <v>-654.91482900000005</v>
      </c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</row>
    <row r="268" spans="1:58" s="22" customFormat="1" outlineLevel="2" x14ac:dyDescent="0.25">
      <c r="A268" s="55">
        <v>2132</v>
      </c>
      <c r="B268" s="9" t="s">
        <v>552</v>
      </c>
      <c r="C268" s="9" t="s">
        <v>553</v>
      </c>
      <c r="D268" s="9" t="str">
        <f t="shared" ref="D268:D275" si="44">B268&amp;" - "&amp;E268</f>
        <v>DeSoto - Family - Active</v>
      </c>
      <c r="E268" s="9" t="s">
        <v>2282</v>
      </c>
      <c r="F268" s="14" t="s">
        <v>554</v>
      </c>
      <c r="G268" s="9" t="s">
        <v>10</v>
      </c>
      <c r="H268" s="9" t="s">
        <v>37</v>
      </c>
      <c r="I268" s="9">
        <v>1</v>
      </c>
      <c r="J268" s="9">
        <v>130</v>
      </c>
      <c r="K268" s="9">
        <f t="shared" ref="K268:K275" si="45">COUNTA(Y268:AD268)*J268</f>
        <v>0</v>
      </c>
      <c r="L268" s="9">
        <f t="shared" ref="L268:L275" si="46">SUM(Y268:AD268)</f>
        <v>0</v>
      </c>
      <c r="M268" s="42">
        <v>0</v>
      </c>
      <c r="N268" s="9">
        <v>0</v>
      </c>
      <c r="O268" s="9">
        <v>130</v>
      </c>
      <c r="P268" s="9"/>
      <c r="Q268" s="9">
        <v>130</v>
      </c>
      <c r="R268" s="9"/>
      <c r="S268" s="9"/>
      <c r="T268" s="9"/>
      <c r="U268" s="9"/>
      <c r="V268" s="49"/>
      <c r="W268" s="14">
        <v>0.96919999999999995</v>
      </c>
      <c r="X268" s="14"/>
      <c r="Y268" s="56"/>
      <c r="Z268" s="9"/>
      <c r="AA268" s="9"/>
      <c r="AB268" s="9"/>
      <c r="AC268" s="9"/>
      <c r="AD268" s="9"/>
      <c r="AE268" s="9" t="s">
        <v>555</v>
      </c>
      <c r="AF268" s="9"/>
      <c r="AG268" s="9">
        <v>27.214200000000002</v>
      </c>
      <c r="AH268" s="9">
        <v>-81.848200000000006</v>
      </c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</row>
    <row r="269" spans="1:58" s="22" customFormat="1" outlineLevel="2" x14ac:dyDescent="0.25">
      <c r="A269" s="55">
        <v>1858</v>
      </c>
      <c r="B269" s="9" t="s">
        <v>552</v>
      </c>
      <c r="C269" s="9" t="s">
        <v>562</v>
      </c>
      <c r="D269" s="9" t="str">
        <f t="shared" si="44"/>
        <v>DeSoto - Family - Active</v>
      </c>
      <c r="E269" s="9" t="s">
        <v>2282</v>
      </c>
      <c r="F269" s="14" t="s">
        <v>563</v>
      </c>
      <c r="G269" s="9" t="s">
        <v>10</v>
      </c>
      <c r="H269" s="9" t="s">
        <v>37</v>
      </c>
      <c r="I269" s="9">
        <v>1</v>
      </c>
      <c r="J269" s="9">
        <v>64</v>
      </c>
      <c r="K269" s="9">
        <f t="shared" si="45"/>
        <v>384</v>
      </c>
      <c r="L269" s="9">
        <f t="shared" si="46"/>
        <v>378</v>
      </c>
      <c r="M269" s="48">
        <v>0.984375</v>
      </c>
      <c r="N269" s="9">
        <v>0</v>
      </c>
      <c r="O269" s="9">
        <v>64</v>
      </c>
      <c r="P269" s="9"/>
      <c r="Q269" s="9">
        <v>64</v>
      </c>
      <c r="R269" s="9"/>
      <c r="S269" s="9"/>
      <c r="T269" s="9"/>
      <c r="U269" s="9"/>
      <c r="V269" s="49">
        <f t="shared" ref="V269:V275" si="47">(Y269+Z269+AA269+AB269+AC269+AD269)/(J269*COUNTA(Y269,Z269,AA269,AB269,AC269,AD269))</f>
        <v>0.984375</v>
      </c>
      <c r="W269" s="14">
        <v>0.98960000000000004</v>
      </c>
      <c r="X269" s="14">
        <v>0.96879999999999999</v>
      </c>
      <c r="Y269" s="56">
        <v>62</v>
      </c>
      <c r="Z269" s="9">
        <v>62</v>
      </c>
      <c r="AA269" s="9">
        <v>64</v>
      </c>
      <c r="AB269" s="9">
        <v>64</v>
      </c>
      <c r="AC269" s="9">
        <v>64</v>
      </c>
      <c r="AD269" s="9">
        <v>62</v>
      </c>
      <c r="AE269" s="9" t="s">
        <v>131</v>
      </c>
      <c r="AF269" s="9"/>
      <c r="AG269" s="9">
        <v>27.084744000000001</v>
      </c>
      <c r="AH269" s="9">
        <v>-81.952729000000005</v>
      </c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</row>
    <row r="270" spans="1:58" s="22" customFormat="1" outlineLevel="2" x14ac:dyDescent="0.25">
      <c r="A270" s="55">
        <v>1230</v>
      </c>
      <c r="B270" s="9" t="s">
        <v>552</v>
      </c>
      <c r="C270" s="9" t="s">
        <v>564</v>
      </c>
      <c r="D270" s="9" t="str">
        <f t="shared" si="44"/>
        <v>DeSoto - Family - Active</v>
      </c>
      <c r="E270" s="9" t="s">
        <v>2282</v>
      </c>
      <c r="F270" s="14" t="s">
        <v>565</v>
      </c>
      <c r="G270" s="9" t="s">
        <v>10</v>
      </c>
      <c r="H270" s="9" t="s">
        <v>37</v>
      </c>
      <c r="I270" s="9">
        <v>1</v>
      </c>
      <c r="J270" s="9">
        <v>50</v>
      </c>
      <c r="K270" s="9">
        <f t="shared" si="45"/>
        <v>300</v>
      </c>
      <c r="L270" s="9">
        <f t="shared" si="46"/>
        <v>282</v>
      </c>
      <c r="M270" s="48">
        <v>0.94</v>
      </c>
      <c r="N270" s="9">
        <v>0</v>
      </c>
      <c r="O270" s="9">
        <v>50</v>
      </c>
      <c r="P270" s="9"/>
      <c r="Q270" s="9">
        <v>50</v>
      </c>
      <c r="R270" s="9"/>
      <c r="S270" s="9"/>
      <c r="T270" s="9"/>
      <c r="U270" s="9"/>
      <c r="V270" s="49">
        <f t="shared" si="47"/>
        <v>0.94</v>
      </c>
      <c r="W270" s="14">
        <v>0.92330000000000001</v>
      </c>
      <c r="X270" s="14">
        <v>0.97</v>
      </c>
      <c r="Y270" s="56">
        <v>44</v>
      </c>
      <c r="Z270" s="9">
        <v>48</v>
      </c>
      <c r="AA270" s="9">
        <v>48</v>
      </c>
      <c r="AB270" s="9">
        <v>48</v>
      </c>
      <c r="AC270" s="9">
        <v>48</v>
      </c>
      <c r="AD270" s="9">
        <v>46</v>
      </c>
      <c r="AE270" s="9" t="s">
        <v>317</v>
      </c>
      <c r="AF270" s="9"/>
      <c r="AG270" s="9">
        <v>27.205500000000001</v>
      </c>
      <c r="AH270" s="9">
        <v>-81.849100000000007</v>
      </c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</row>
    <row r="271" spans="1:58" s="22" customFormat="1" outlineLevel="2" x14ac:dyDescent="0.25">
      <c r="A271" s="55">
        <v>1531</v>
      </c>
      <c r="B271" s="9" t="s">
        <v>552</v>
      </c>
      <c r="C271" s="9" t="s">
        <v>567</v>
      </c>
      <c r="D271" s="9" t="str">
        <f t="shared" si="44"/>
        <v>DeSoto - Family - Active</v>
      </c>
      <c r="E271" s="9" t="s">
        <v>2282</v>
      </c>
      <c r="F271" s="14" t="s">
        <v>240</v>
      </c>
      <c r="G271" s="9" t="s">
        <v>10</v>
      </c>
      <c r="H271" s="9" t="s">
        <v>37</v>
      </c>
      <c r="I271" s="9">
        <v>1</v>
      </c>
      <c r="J271" s="9">
        <v>50</v>
      </c>
      <c r="K271" s="9">
        <f t="shared" si="45"/>
        <v>300</v>
      </c>
      <c r="L271" s="9">
        <f t="shared" si="46"/>
        <v>281</v>
      </c>
      <c r="M271" s="48">
        <v>0.93666666666666665</v>
      </c>
      <c r="N271" s="9">
        <v>0</v>
      </c>
      <c r="O271" s="9">
        <v>50</v>
      </c>
      <c r="P271" s="9"/>
      <c r="Q271" s="9">
        <v>50</v>
      </c>
      <c r="R271" s="9"/>
      <c r="S271" s="9"/>
      <c r="T271" s="9"/>
      <c r="U271" s="9"/>
      <c r="V271" s="49">
        <f t="shared" si="47"/>
        <v>0.93666666666666665</v>
      </c>
      <c r="W271" s="14">
        <v>0.87670000000000003</v>
      </c>
      <c r="X271" s="14">
        <v>0.95</v>
      </c>
      <c r="Y271" s="56">
        <v>48</v>
      </c>
      <c r="Z271" s="9">
        <v>48</v>
      </c>
      <c r="AA271" s="9">
        <v>46</v>
      </c>
      <c r="AB271" s="9">
        <v>45</v>
      </c>
      <c r="AC271" s="9">
        <v>47</v>
      </c>
      <c r="AD271" s="9">
        <v>47</v>
      </c>
      <c r="AE271" s="9" t="s">
        <v>317</v>
      </c>
      <c r="AF271" s="9"/>
      <c r="AG271" s="9">
        <v>27.205500000000001</v>
      </c>
      <c r="AH271" s="9">
        <v>-81.849100000000007</v>
      </c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</row>
    <row r="272" spans="1:58" s="22" customFormat="1" outlineLevel="2" x14ac:dyDescent="0.25">
      <c r="A272" s="55">
        <v>1127</v>
      </c>
      <c r="B272" s="9" t="s">
        <v>552</v>
      </c>
      <c r="C272" s="9" t="s">
        <v>568</v>
      </c>
      <c r="D272" s="9" t="str">
        <f t="shared" si="44"/>
        <v>DeSoto - Family - Active</v>
      </c>
      <c r="E272" s="9" t="s">
        <v>2282</v>
      </c>
      <c r="F272" s="14" t="s">
        <v>569</v>
      </c>
      <c r="G272" s="9" t="s">
        <v>10</v>
      </c>
      <c r="H272" s="9" t="s">
        <v>37</v>
      </c>
      <c r="I272" s="9">
        <v>1</v>
      </c>
      <c r="J272" s="9">
        <v>64</v>
      </c>
      <c r="K272" s="9">
        <f t="shared" si="45"/>
        <v>384</v>
      </c>
      <c r="L272" s="9">
        <f t="shared" si="46"/>
        <v>360</v>
      </c>
      <c r="M272" s="48">
        <v>0.9375</v>
      </c>
      <c r="N272" s="9">
        <v>0</v>
      </c>
      <c r="O272" s="9">
        <v>64</v>
      </c>
      <c r="P272" s="9"/>
      <c r="Q272" s="9">
        <v>64</v>
      </c>
      <c r="R272" s="9"/>
      <c r="S272" s="9"/>
      <c r="T272" s="9"/>
      <c r="U272" s="9"/>
      <c r="V272" s="49">
        <f t="shared" si="47"/>
        <v>0.9375</v>
      </c>
      <c r="W272" s="14">
        <v>0.91149999999999998</v>
      </c>
      <c r="X272" s="14">
        <v>0.93230000000000002</v>
      </c>
      <c r="Y272" s="56">
        <v>62</v>
      </c>
      <c r="Z272" s="9">
        <v>59</v>
      </c>
      <c r="AA272" s="9">
        <v>59</v>
      </c>
      <c r="AB272" s="9">
        <v>59</v>
      </c>
      <c r="AC272" s="9">
        <v>61</v>
      </c>
      <c r="AD272" s="9">
        <v>60</v>
      </c>
      <c r="AE272" s="9" t="s">
        <v>448</v>
      </c>
      <c r="AF272" s="9">
        <v>29</v>
      </c>
      <c r="AG272" s="9">
        <v>27.216200000000001</v>
      </c>
      <c r="AH272" s="9">
        <v>-81.842299999999994</v>
      </c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</row>
    <row r="273" spans="1:58" s="22" customFormat="1" outlineLevel="2" x14ac:dyDescent="0.25">
      <c r="A273" s="55">
        <v>565</v>
      </c>
      <c r="B273" s="9" t="s">
        <v>552</v>
      </c>
      <c r="C273" s="9" t="s">
        <v>570</v>
      </c>
      <c r="D273" s="9" t="str">
        <f t="shared" si="44"/>
        <v>DeSoto - Family - Active</v>
      </c>
      <c r="E273" s="9" t="s">
        <v>2282</v>
      </c>
      <c r="F273" s="14" t="s">
        <v>122</v>
      </c>
      <c r="G273" s="9" t="s">
        <v>10</v>
      </c>
      <c r="H273" s="9" t="s">
        <v>37</v>
      </c>
      <c r="I273" s="9">
        <v>1</v>
      </c>
      <c r="J273" s="9">
        <v>123</v>
      </c>
      <c r="K273" s="9">
        <f t="shared" si="45"/>
        <v>738</v>
      </c>
      <c r="L273" s="9">
        <f t="shared" si="46"/>
        <v>628</v>
      </c>
      <c r="M273" s="48">
        <v>0.85094850948509482</v>
      </c>
      <c r="N273" s="9">
        <v>0</v>
      </c>
      <c r="O273" s="9">
        <v>123</v>
      </c>
      <c r="P273" s="9"/>
      <c r="Q273" s="9">
        <v>123</v>
      </c>
      <c r="R273" s="9"/>
      <c r="S273" s="9"/>
      <c r="T273" s="9"/>
      <c r="U273" s="9"/>
      <c r="V273" s="49">
        <f t="shared" si="47"/>
        <v>0.85094850948509482</v>
      </c>
      <c r="W273" s="14">
        <v>0.90239999999999998</v>
      </c>
      <c r="X273" s="14">
        <v>0.93220000000000003</v>
      </c>
      <c r="Y273" s="56">
        <v>106</v>
      </c>
      <c r="Z273" s="9">
        <v>105</v>
      </c>
      <c r="AA273" s="9">
        <v>101</v>
      </c>
      <c r="AB273" s="9">
        <v>99</v>
      </c>
      <c r="AC273" s="9">
        <v>107</v>
      </c>
      <c r="AD273" s="9">
        <v>110</v>
      </c>
      <c r="AE273" s="9" t="s">
        <v>317</v>
      </c>
      <c r="AF273" s="9"/>
      <c r="AG273" s="9">
        <v>27.212700000000002</v>
      </c>
      <c r="AH273" s="9">
        <v>-81.846000000000004</v>
      </c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</row>
    <row r="274" spans="1:58" s="22" customFormat="1" outlineLevel="2" x14ac:dyDescent="0.25">
      <c r="A274" s="55">
        <v>991</v>
      </c>
      <c r="B274" s="9" t="s">
        <v>552</v>
      </c>
      <c r="C274" s="9" t="s">
        <v>574</v>
      </c>
      <c r="D274" s="9" t="str">
        <f t="shared" si="44"/>
        <v>DeSoto - Family - Active</v>
      </c>
      <c r="E274" s="9" t="s">
        <v>2282</v>
      </c>
      <c r="F274" s="14" t="s">
        <v>446</v>
      </c>
      <c r="G274" s="9" t="s">
        <v>10</v>
      </c>
      <c r="H274" s="9" t="s">
        <v>37</v>
      </c>
      <c r="I274" s="9">
        <v>1</v>
      </c>
      <c r="J274" s="9">
        <v>37</v>
      </c>
      <c r="K274" s="9">
        <f t="shared" si="45"/>
        <v>222</v>
      </c>
      <c r="L274" s="9">
        <f t="shared" si="46"/>
        <v>211</v>
      </c>
      <c r="M274" s="48">
        <v>0.9504504504504504</v>
      </c>
      <c r="N274" s="9">
        <v>0</v>
      </c>
      <c r="O274" s="9">
        <v>37</v>
      </c>
      <c r="P274" s="9"/>
      <c r="Q274" s="9">
        <v>37</v>
      </c>
      <c r="R274" s="9"/>
      <c r="S274" s="9"/>
      <c r="T274" s="9"/>
      <c r="U274" s="9"/>
      <c r="V274" s="49">
        <f t="shared" si="47"/>
        <v>0.9504504504504504</v>
      </c>
      <c r="W274" s="14">
        <v>0.96399999999999997</v>
      </c>
      <c r="X274" s="14">
        <v>0.98650000000000004</v>
      </c>
      <c r="Y274" s="56">
        <v>33</v>
      </c>
      <c r="Z274" s="9">
        <v>35</v>
      </c>
      <c r="AA274" s="9">
        <v>34</v>
      </c>
      <c r="AB274" s="9">
        <v>36</v>
      </c>
      <c r="AC274" s="9">
        <v>36</v>
      </c>
      <c r="AD274" s="9">
        <v>37</v>
      </c>
      <c r="AE274" s="9" t="s">
        <v>575</v>
      </c>
      <c r="AF274" s="9">
        <v>36</v>
      </c>
      <c r="AG274" s="9">
        <v>27.223600000000001</v>
      </c>
      <c r="AH274" s="9">
        <v>-81.863699999999994</v>
      </c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</row>
    <row r="275" spans="1:58" s="22" customFormat="1" outlineLevel="2" x14ac:dyDescent="0.25">
      <c r="A275" s="55">
        <v>992</v>
      </c>
      <c r="B275" s="9" t="s">
        <v>552</v>
      </c>
      <c r="C275" s="9" t="s">
        <v>576</v>
      </c>
      <c r="D275" s="9" t="str">
        <f t="shared" si="44"/>
        <v>DeSoto - Family - Active</v>
      </c>
      <c r="E275" s="9" t="s">
        <v>2282</v>
      </c>
      <c r="F275" s="14" t="s">
        <v>197</v>
      </c>
      <c r="G275" s="9" t="s">
        <v>10</v>
      </c>
      <c r="H275" s="9" t="s">
        <v>37</v>
      </c>
      <c r="I275" s="9">
        <v>1</v>
      </c>
      <c r="J275" s="9">
        <v>36</v>
      </c>
      <c r="K275" s="9">
        <f t="shared" si="45"/>
        <v>216</v>
      </c>
      <c r="L275" s="9">
        <f t="shared" si="46"/>
        <v>209</v>
      </c>
      <c r="M275" s="48">
        <v>0.96759259259259256</v>
      </c>
      <c r="N275" s="9">
        <v>0</v>
      </c>
      <c r="O275" s="9">
        <v>36</v>
      </c>
      <c r="P275" s="9"/>
      <c r="Q275" s="9">
        <v>36</v>
      </c>
      <c r="R275" s="9"/>
      <c r="S275" s="9"/>
      <c r="T275" s="9"/>
      <c r="U275" s="9"/>
      <c r="V275" s="49">
        <f t="shared" si="47"/>
        <v>0.96759259259259256</v>
      </c>
      <c r="W275" s="14">
        <v>0.97219999999999995</v>
      </c>
      <c r="X275" s="14">
        <v>1</v>
      </c>
      <c r="Y275" s="56">
        <v>34</v>
      </c>
      <c r="Z275" s="9">
        <v>35</v>
      </c>
      <c r="AA275" s="9">
        <v>35</v>
      </c>
      <c r="AB275" s="9">
        <v>34</v>
      </c>
      <c r="AC275" s="9">
        <v>35</v>
      </c>
      <c r="AD275" s="9">
        <v>36</v>
      </c>
      <c r="AE275" s="9" t="s">
        <v>575</v>
      </c>
      <c r="AF275" s="9">
        <v>36</v>
      </c>
      <c r="AG275" s="9">
        <v>27.223600000000001</v>
      </c>
      <c r="AH275" s="9">
        <v>-81.863699999999994</v>
      </c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</row>
    <row r="276" spans="1:58" s="22" customFormat="1" outlineLevel="1" x14ac:dyDescent="0.25">
      <c r="A276" s="55"/>
      <c r="B276" s="9" t="s">
        <v>552</v>
      </c>
      <c r="C276" s="9"/>
      <c r="D276" s="9"/>
      <c r="E276" s="39" t="s">
        <v>2640</v>
      </c>
      <c r="F276" s="14"/>
      <c r="G276" s="9"/>
      <c r="H276" s="9"/>
      <c r="I276" s="9">
        <f>SUBTOTAL(9,I277:I278)</f>
        <v>2</v>
      </c>
      <c r="J276" s="9">
        <f>SUBTOTAL(9,J277:J278)</f>
        <v>62</v>
      </c>
      <c r="K276" s="9">
        <f>SUBTOTAL(9,K277:K278)</f>
        <v>284</v>
      </c>
      <c r="L276" s="9">
        <f>SUBTOTAL(9,L277:L278)</f>
        <v>156</v>
      </c>
      <c r="M276" s="48">
        <v>0.54929577464788737</v>
      </c>
      <c r="N276" s="9"/>
      <c r="O276" s="9"/>
      <c r="P276" s="9"/>
      <c r="Q276" s="9"/>
      <c r="R276" s="9"/>
      <c r="S276" s="9"/>
      <c r="T276" s="9"/>
      <c r="U276" s="9"/>
      <c r="V276" s="49"/>
      <c r="W276" s="14"/>
      <c r="X276" s="14"/>
      <c r="Y276" s="56"/>
      <c r="Z276" s="9"/>
      <c r="AA276" s="9"/>
      <c r="AB276" s="9"/>
      <c r="AC276" s="9"/>
      <c r="AD276" s="9"/>
      <c r="AE276" s="9"/>
      <c r="AF276" s="9"/>
      <c r="AG276" s="9"/>
      <c r="AH276" s="9">
        <f>SUBTOTAL(9,AH277:AH278)</f>
        <v>-81.855382000000006</v>
      </c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</row>
    <row r="277" spans="1:58" s="22" customFormat="1" outlineLevel="2" x14ac:dyDescent="0.25">
      <c r="A277" s="55">
        <v>1668</v>
      </c>
      <c r="B277" s="9" t="s">
        <v>552</v>
      </c>
      <c r="C277" s="9" t="s">
        <v>557</v>
      </c>
      <c r="D277" s="9" t="str">
        <f>B277&amp;" - "&amp;E277</f>
        <v>DeSoto - Family - Lease-Up</v>
      </c>
      <c r="E277" s="9" t="s">
        <v>2640</v>
      </c>
      <c r="F277" s="14" t="s">
        <v>558</v>
      </c>
      <c r="G277" s="9" t="s">
        <v>10</v>
      </c>
      <c r="H277" s="9" t="s">
        <v>184</v>
      </c>
      <c r="I277" s="9">
        <v>1</v>
      </c>
      <c r="J277" s="9">
        <v>44</v>
      </c>
      <c r="K277" s="9">
        <f>COUNTA(Y277:AD277)*J277</f>
        <v>176</v>
      </c>
      <c r="L277" s="9">
        <f>SUM(Y277:AD277)</f>
        <v>57</v>
      </c>
      <c r="M277" s="48">
        <v>0.32386363636363635</v>
      </c>
      <c r="N277" s="9">
        <v>0</v>
      </c>
      <c r="O277" s="9">
        <v>44</v>
      </c>
      <c r="P277" s="9"/>
      <c r="Q277" s="9">
        <v>44</v>
      </c>
      <c r="R277" s="9"/>
      <c r="S277" s="9"/>
      <c r="T277" s="9"/>
      <c r="U277" s="9"/>
      <c r="V277" s="49">
        <f>(Y277+Z277+AA277+AB277+AC277+AD277)/(J277*COUNTA(Y277,Z277,AA277,AB277,AC277,AD277))</f>
        <v>0.32386363636363635</v>
      </c>
      <c r="W277" s="14"/>
      <c r="X277" s="14"/>
      <c r="Y277" s="56">
        <v>21</v>
      </c>
      <c r="Z277" s="9">
        <v>17</v>
      </c>
      <c r="AA277" s="9">
        <v>10</v>
      </c>
      <c r="AB277" s="9">
        <v>9</v>
      </c>
      <c r="AC277" s="9"/>
      <c r="AD277" s="9"/>
      <c r="AE277" s="9" t="s">
        <v>433</v>
      </c>
      <c r="AF277" s="9"/>
      <c r="AG277" s="9">
        <v>27.190154</v>
      </c>
      <c r="AH277" s="9">
        <v>-81.855382000000006</v>
      </c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</row>
    <row r="278" spans="1:58" s="22" customFormat="1" outlineLevel="2" x14ac:dyDescent="0.25">
      <c r="A278" s="55">
        <v>2751</v>
      </c>
      <c r="B278" s="9" t="s">
        <v>552</v>
      </c>
      <c r="C278" s="9" t="s">
        <v>559</v>
      </c>
      <c r="D278" s="9" t="str">
        <f>B278&amp;" - "&amp;E278</f>
        <v>DeSoto - Family - Lease-Up</v>
      </c>
      <c r="E278" s="9" t="s">
        <v>2640</v>
      </c>
      <c r="F278" s="14" t="s">
        <v>558</v>
      </c>
      <c r="G278" s="9" t="s">
        <v>10</v>
      </c>
      <c r="H278" s="9" t="s">
        <v>184</v>
      </c>
      <c r="I278" s="9">
        <v>1</v>
      </c>
      <c r="J278" s="9">
        <v>18</v>
      </c>
      <c r="K278" s="9">
        <f>COUNTA(Y278:AD278)*J278</f>
        <v>108</v>
      </c>
      <c r="L278" s="9">
        <f>SUM(Y278:AD278)</f>
        <v>99</v>
      </c>
      <c r="M278" s="48">
        <v>0.91666666666666663</v>
      </c>
      <c r="N278" s="9">
        <v>0</v>
      </c>
      <c r="O278" s="9">
        <v>18</v>
      </c>
      <c r="P278" s="9"/>
      <c r="Q278" s="9">
        <v>18</v>
      </c>
      <c r="R278" s="9"/>
      <c r="S278" s="9"/>
      <c r="T278" s="9"/>
      <c r="U278" s="9"/>
      <c r="V278" s="49">
        <f>(Y278+Z278+AA278+AB278+AC278+AD278)/(J278*COUNTA(Y278,Z278,AA278,AB278,AC278,AD278))</f>
        <v>0.91666666666666663</v>
      </c>
      <c r="W278" s="14"/>
      <c r="X278" s="14"/>
      <c r="Y278" s="56">
        <v>17</v>
      </c>
      <c r="Z278" s="9">
        <v>18</v>
      </c>
      <c r="AA278" s="9">
        <v>18</v>
      </c>
      <c r="AB278" s="9">
        <v>18</v>
      </c>
      <c r="AC278" s="9">
        <v>15</v>
      </c>
      <c r="AD278" s="9">
        <v>13</v>
      </c>
      <c r="AE278" s="9" t="s">
        <v>560</v>
      </c>
      <c r="AF278" s="9"/>
      <c r="AG278" s="9"/>
      <c r="AH278" s="9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</row>
    <row r="279" spans="1:58" s="22" customFormat="1" outlineLevel="1" x14ac:dyDescent="0.25">
      <c r="A279" s="55"/>
      <c r="B279" s="9" t="s">
        <v>552</v>
      </c>
      <c r="C279" s="9"/>
      <c r="D279" s="9"/>
      <c r="E279" s="39" t="s">
        <v>2288</v>
      </c>
      <c r="F279" s="14"/>
      <c r="G279" s="9"/>
      <c r="H279" s="9"/>
      <c r="I279" s="9">
        <f>SUBTOTAL(9,I280:I281)</f>
        <v>2</v>
      </c>
      <c r="J279" s="9">
        <f>SUBTOTAL(9,J280:J281)</f>
        <v>101</v>
      </c>
      <c r="K279" s="9">
        <f>SUBTOTAL(9,K280:K281)</f>
        <v>606</v>
      </c>
      <c r="L279" s="9">
        <f>SUBTOTAL(9,L280:L281)</f>
        <v>590</v>
      </c>
      <c r="M279" s="48">
        <v>0.97359735973597361</v>
      </c>
      <c r="N279" s="9"/>
      <c r="O279" s="9"/>
      <c r="P279" s="9"/>
      <c r="Q279" s="9"/>
      <c r="R279" s="9"/>
      <c r="S279" s="9"/>
      <c r="T279" s="9"/>
      <c r="U279" s="9"/>
      <c r="V279" s="49"/>
      <c r="W279" s="14"/>
      <c r="X279" s="14"/>
      <c r="Y279" s="56"/>
      <c r="Z279" s="9"/>
      <c r="AA279" s="9"/>
      <c r="AB279" s="9"/>
      <c r="AC279" s="9"/>
      <c r="AD279" s="9"/>
      <c r="AE279" s="9"/>
      <c r="AF279" s="9"/>
      <c r="AG279" s="9"/>
      <c r="AH279" s="9">
        <f>SUBTOTAL(9,AH280:AH281)</f>
        <v>-163.80812600000002</v>
      </c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</row>
    <row r="280" spans="1:58" s="22" customFormat="1" outlineLevel="2" x14ac:dyDescent="0.25">
      <c r="A280" s="55">
        <v>1675</v>
      </c>
      <c r="B280" s="9" t="s">
        <v>552</v>
      </c>
      <c r="C280" s="9" t="s">
        <v>556</v>
      </c>
      <c r="D280" s="9" t="str">
        <f>B280&amp;" - "&amp;E280</f>
        <v>DeSoto - FW|FW - Active</v>
      </c>
      <c r="E280" s="9" t="s">
        <v>2288</v>
      </c>
      <c r="F280" s="14" t="s">
        <v>462</v>
      </c>
      <c r="G280" s="9" t="s">
        <v>499</v>
      </c>
      <c r="H280" s="9" t="s">
        <v>37</v>
      </c>
      <c r="I280" s="9">
        <v>1</v>
      </c>
      <c r="J280" s="9">
        <v>53</v>
      </c>
      <c r="K280" s="9">
        <f>COUNTA(Y280:AD280)*J280</f>
        <v>318</v>
      </c>
      <c r="L280" s="9">
        <f>SUM(Y280:AD280)</f>
        <v>306</v>
      </c>
      <c r="M280" s="48">
        <v>0.96226415094339623</v>
      </c>
      <c r="N280" s="9">
        <v>0</v>
      </c>
      <c r="O280" s="9">
        <v>53</v>
      </c>
      <c r="P280" s="9"/>
      <c r="Q280" s="9"/>
      <c r="R280" s="9">
        <v>53</v>
      </c>
      <c r="S280" s="9"/>
      <c r="T280" s="9"/>
      <c r="U280" s="9"/>
      <c r="V280" s="49">
        <f>(Y280+Z280+AA280+AB280+AC280+AD280)/(J280*COUNTA(Y280,Z280,AA280,AB280,AC280,AD280))</f>
        <v>0.96226415094339623</v>
      </c>
      <c r="W280" s="14">
        <v>1</v>
      </c>
      <c r="X280" s="14">
        <v>0.94650000000000001</v>
      </c>
      <c r="Y280" s="56">
        <v>50</v>
      </c>
      <c r="Z280" s="9">
        <v>50</v>
      </c>
      <c r="AA280" s="9">
        <v>51</v>
      </c>
      <c r="AB280" s="9">
        <v>50</v>
      </c>
      <c r="AC280" s="9">
        <v>52</v>
      </c>
      <c r="AD280" s="9">
        <v>53</v>
      </c>
      <c r="AE280" s="9" t="s">
        <v>433</v>
      </c>
      <c r="AF280" s="9">
        <v>52</v>
      </c>
      <c r="AG280" s="9">
        <v>27.190173999999999</v>
      </c>
      <c r="AH280" s="9">
        <v>-81.855396999999996</v>
      </c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</row>
    <row r="281" spans="1:58" s="22" customFormat="1" outlineLevel="2" x14ac:dyDescent="0.25">
      <c r="A281" s="55">
        <v>1557</v>
      </c>
      <c r="B281" s="9" t="s">
        <v>552</v>
      </c>
      <c r="C281" s="9" t="s">
        <v>561</v>
      </c>
      <c r="D281" s="9" t="str">
        <f>B281&amp;" - "&amp;E281</f>
        <v>DeSoto - FW|FW - Active</v>
      </c>
      <c r="E281" s="9" t="s">
        <v>2288</v>
      </c>
      <c r="F281" s="14" t="s">
        <v>240</v>
      </c>
      <c r="G281" s="9" t="s">
        <v>499</v>
      </c>
      <c r="H281" s="9" t="s">
        <v>37</v>
      </c>
      <c r="I281" s="9">
        <v>1</v>
      </c>
      <c r="J281" s="9">
        <v>48</v>
      </c>
      <c r="K281" s="9">
        <f>COUNTA(Y281:AD281)*J281</f>
        <v>288</v>
      </c>
      <c r="L281" s="9">
        <f>SUM(Y281:AD281)</f>
        <v>284</v>
      </c>
      <c r="M281" s="48">
        <v>0.98611111111111116</v>
      </c>
      <c r="N281" s="9">
        <v>0</v>
      </c>
      <c r="O281" s="9">
        <v>48</v>
      </c>
      <c r="P281" s="9"/>
      <c r="Q281" s="9">
        <v>28</v>
      </c>
      <c r="R281" s="9">
        <v>20</v>
      </c>
      <c r="S281" s="9"/>
      <c r="T281" s="9"/>
      <c r="U281" s="9"/>
      <c r="V281" s="49">
        <f>(Y281+Z281+AA281+AB281+AC281+AD281)/(J281*COUNTA(Y281,Z281,AA281,AB281,AC281,AD281))</f>
        <v>0.98611111111111116</v>
      </c>
      <c r="W281" s="14">
        <v>0.97919999999999996</v>
      </c>
      <c r="X281" s="14">
        <v>0.95140000000000002</v>
      </c>
      <c r="Y281" s="56">
        <v>48</v>
      </c>
      <c r="Z281" s="9">
        <v>47</v>
      </c>
      <c r="AA281" s="9">
        <v>48</v>
      </c>
      <c r="AB281" s="9">
        <v>48</v>
      </c>
      <c r="AC281" s="9">
        <v>46</v>
      </c>
      <c r="AD281" s="9">
        <v>47</v>
      </c>
      <c r="AE281" s="9" t="s">
        <v>131</v>
      </c>
      <c r="AF281" s="9"/>
      <c r="AG281" s="9">
        <v>27.084744000000001</v>
      </c>
      <c r="AH281" s="9">
        <v>-81.952729000000005</v>
      </c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</row>
    <row r="282" spans="1:58" s="22" customFormat="1" outlineLevel="2" x14ac:dyDescent="0.25">
      <c r="A282" s="55"/>
      <c r="B282" s="51" t="s">
        <v>577</v>
      </c>
      <c r="C282" s="51"/>
      <c r="D282" s="51"/>
      <c r="E282" s="51"/>
      <c r="F282" s="53"/>
      <c r="G282" s="51"/>
      <c r="H282" s="51"/>
      <c r="I282" s="51"/>
      <c r="J282" s="51"/>
      <c r="K282" s="51"/>
      <c r="L282" s="51"/>
      <c r="M282" s="54"/>
      <c r="N282" s="51"/>
      <c r="O282" s="51"/>
      <c r="P282" s="51"/>
      <c r="Q282" s="51"/>
      <c r="R282" s="51"/>
      <c r="S282" s="51"/>
      <c r="T282" s="51"/>
      <c r="U282" s="51"/>
      <c r="V282" s="52"/>
      <c r="W282" s="53"/>
      <c r="X282" s="53"/>
      <c r="Y282" s="56"/>
      <c r="Z282" s="9"/>
      <c r="AA282" s="9"/>
      <c r="AB282" s="9"/>
      <c r="AC282" s="9"/>
      <c r="AD282" s="9"/>
      <c r="AE282" s="9"/>
      <c r="AF282" s="9"/>
      <c r="AG282" s="9"/>
      <c r="AH282" s="9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</row>
    <row r="283" spans="1:58" s="22" customFormat="1" outlineLevel="1" x14ac:dyDescent="0.25">
      <c r="A283" s="55"/>
      <c r="B283" s="9" t="s">
        <v>577</v>
      </c>
      <c r="C283" s="9"/>
      <c r="D283" s="9"/>
      <c r="E283" s="39" t="s">
        <v>2280</v>
      </c>
      <c r="F283" s="14"/>
      <c r="G283" s="9"/>
      <c r="H283" s="9"/>
      <c r="I283" s="9">
        <f>SUBTOTAL(9,I284:I291)</f>
        <v>8</v>
      </c>
      <c r="J283" s="9">
        <f>SUBTOTAL(9,J284:J291)</f>
        <v>960</v>
      </c>
      <c r="K283" s="9">
        <f>SUBTOTAL(9,K284:K291)</f>
        <v>5760</v>
      </c>
      <c r="L283" s="9">
        <f>SUBTOTAL(9,L284:L291)</f>
        <v>5540</v>
      </c>
      <c r="M283" s="48">
        <v>0.96180555555555558</v>
      </c>
      <c r="N283" s="9"/>
      <c r="O283" s="9"/>
      <c r="P283" s="9"/>
      <c r="Q283" s="9"/>
      <c r="R283" s="9"/>
      <c r="S283" s="9"/>
      <c r="T283" s="9"/>
      <c r="U283" s="9"/>
      <c r="V283" s="49"/>
      <c r="W283" s="14"/>
      <c r="X283" s="14"/>
      <c r="Y283" s="56"/>
      <c r="Z283" s="9"/>
      <c r="AA283" s="9"/>
      <c r="AB283" s="9"/>
      <c r="AC283" s="9"/>
      <c r="AD283" s="9"/>
      <c r="AE283" s="9"/>
      <c r="AF283" s="9"/>
      <c r="AG283" s="9"/>
      <c r="AH283" s="9">
        <f>SUBTOTAL(9,AH284:AH291)</f>
        <v>-653.40330893999999</v>
      </c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</row>
    <row r="284" spans="1:58" s="22" customFormat="1" outlineLevel="2" x14ac:dyDescent="0.25">
      <c r="A284" s="55">
        <v>2685</v>
      </c>
      <c r="B284" s="9" t="s">
        <v>577</v>
      </c>
      <c r="C284" s="9" t="s">
        <v>593</v>
      </c>
      <c r="D284" s="9" t="str">
        <f t="shared" ref="D284:D291" si="48">B284&amp;" - "&amp;E284</f>
        <v>Duval - Elderly - Active</v>
      </c>
      <c r="E284" s="9" t="s">
        <v>2280</v>
      </c>
      <c r="F284" s="14" t="s">
        <v>382</v>
      </c>
      <c r="G284" s="9" t="s">
        <v>9</v>
      </c>
      <c r="H284" s="9" t="s">
        <v>37</v>
      </c>
      <c r="I284" s="9">
        <v>1</v>
      </c>
      <c r="J284" s="9">
        <v>82</v>
      </c>
      <c r="K284" s="9">
        <f t="shared" ref="K284:K291" si="49">COUNTA(Y284:AD284)*J284</f>
        <v>492</v>
      </c>
      <c r="L284" s="9">
        <f t="shared" ref="L284:L291" si="50">SUM(Y284:AD284)</f>
        <v>484</v>
      </c>
      <c r="M284" s="48">
        <v>0.98373983739837401</v>
      </c>
      <c r="N284" s="9">
        <v>0</v>
      </c>
      <c r="O284" s="9">
        <v>82</v>
      </c>
      <c r="P284" s="9">
        <v>66</v>
      </c>
      <c r="Q284" s="9">
        <v>16</v>
      </c>
      <c r="R284" s="9"/>
      <c r="S284" s="9"/>
      <c r="T284" s="9">
        <v>5</v>
      </c>
      <c r="U284" s="9"/>
      <c r="V284" s="49">
        <f t="shared" ref="V284:V291" si="51">(Y284+Z284+AA284+AB284+AC284+AD284)/(J284*COUNTA(Y284,Z284,AA284,AB284,AC284,AD284))</f>
        <v>0.98373983739837401</v>
      </c>
      <c r="W284" s="14">
        <v>0.80079999999999996</v>
      </c>
      <c r="X284" s="14"/>
      <c r="Y284" s="56">
        <v>81</v>
      </c>
      <c r="Z284" s="9">
        <v>82</v>
      </c>
      <c r="AA284" s="9">
        <v>80</v>
      </c>
      <c r="AB284" s="9">
        <v>81</v>
      </c>
      <c r="AC284" s="9">
        <v>79</v>
      </c>
      <c r="AD284" s="9">
        <v>81</v>
      </c>
      <c r="AE284" s="9" t="s">
        <v>478</v>
      </c>
      <c r="AF284" s="9"/>
      <c r="AG284" s="9">
        <v>30.371221999999999</v>
      </c>
      <c r="AH284" s="9">
        <v>-81.650999999999996</v>
      </c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</row>
    <row r="285" spans="1:58" s="22" customFormat="1" outlineLevel="2" x14ac:dyDescent="0.25">
      <c r="A285" s="55">
        <v>1464</v>
      </c>
      <c r="B285" s="9" t="s">
        <v>577</v>
      </c>
      <c r="C285" s="9" t="s">
        <v>596</v>
      </c>
      <c r="D285" s="9" t="str">
        <f t="shared" si="48"/>
        <v>Duval - Elderly - Active</v>
      </c>
      <c r="E285" s="9" t="s">
        <v>2280</v>
      </c>
      <c r="F285" s="14" t="s">
        <v>597</v>
      </c>
      <c r="G285" s="9" t="s">
        <v>9</v>
      </c>
      <c r="H285" s="9" t="s">
        <v>37</v>
      </c>
      <c r="I285" s="9">
        <v>1</v>
      </c>
      <c r="J285" s="9">
        <v>96</v>
      </c>
      <c r="K285" s="9">
        <f t="shared" si="49"/>
        <v>576</v>
      </c>
      <c r="L285" s="9">
        <f t="shared" si="50"/>
        <v>574</v>
      </c>
      <c r="M285" s="48">
        <v>0.99652777777777779</v>
      </c>
      <c r="N285" s="9">
        <v>0</v>
      </c>
      <c r="O285" s="9">
        <v>96</v>
      </c>
      <c r="P285" s="9">
        <v>77</v>
      </c>
      <c r="Q285" s="9">
        <v>19</v>
      </c>
      <c r="R285" s="9"/>
      <c r="S285" s="9"/>
      <c r="T285" s="9"/>
      <c r="U285" s="9"/>
      <c r="V285" s="49">
        <f t="shared" si="51"/>
        <v>0.99652777777777779</v>
      </c>
      <c r="W285" s="14">
        <v>0.91149999999999998</v>
      </c>
      <c r="X285" s="14">
        <v>0.94789999999999996</v>
      </c>
      <c r="Y285" s="56">
        <v>96</v>
      </c>
      <c r="Z285" s="9">
        <v>96</v>
      </c>
      <c r="AA285" s="9">
        <v>95</v>
      </c>
      <c r="AB285" s="9">
        <v>96</v>
      </c>
      <c r="AC285" s="9">
        <v>95</v>
      </c>
      <c r="AD285" s="9">
        <v>96</v>
      </c>
      <c r="AE285" s="9" t="s">
        <v>317</v>
      </c>
      <c r="AF285" s="9"/>
      <c r="AG285" s="9">
        <v>30.404399999999999</v>
      </c>
      <c r="AH285" s="9">
        <v>-81.708100000000002</v>
      </c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</row>
    <row r="286" spans="1:58" s="22" customFormat="1" outlineLevel="2" x14ac:dyDescent="0.25">
      <c r="A286" s="55">
        <v>2268</v>
      </c>
      <c r="B286" s="9" t="s">
        <v>577</v>
      </c>
      <c r="C286" s="9" t="s">
        <v>636</v>
      </c>
      <c r="D286" s="9" t="str">
        <f t="shared" si="48"/>
        <v>Duval - Elderly - Active</v>
      </c>
      <c r="E286" s="9" t="s">
        <v>2280</v>
      </c>
      <c r="F286" s="14" t="s">
        <v>143</v>
      </c>
      <c r="G286" s="9" t="s">
        <v>9</v>
      </c>
      <c r="H286" s="9" t="s">
        <v>37</v>
      </c>
      <c r="I286" s="9">
        <v>1</v>
      </c>
      <c r="J286" s="9">
        <v>120</v>
      </c>
      <c r="K286" s="9">
        <f t="shared" si="49"/>
        <v>720</v>
      </c>
      <c r="L286" s="9">
        <f t="shared" si="50"/>
        <v>713</v>
      </c>
      <c r="M286" s="48">
        <v>0.99027777777777781</v>
      </c>
      <c r="N286" s="9">
        <v>0</v>
      </c>
      <c r="O286" s="9">
        <v>120</v>
      </c>
      <c r="P286" s="9">
        <v>96</v>
      </c>
      <c r="Q286" s="9">
        <v>24</v>
      </c>
      <c r="R286" s="9"/>
      <c r="S286" s="9"/>
      <c r="T286" s="9">
        <v>6</v>
      </c>
      <c r="U286" s="9"/>
      <c r="V286" s="49">
        <f t="shared" si="51"/>
        <v>0.99027777777777781</v>
      </c>
      <c r="W286" s="14">
        <v>0.99170000000000003</v>
      </c>
      <c r="X286" s="14">
        <v>0.99309999999999998</v>
      </c>
      <c r="Y286" s="56">
        <v>119</v>
      </c>
      <c r="Z286" s="9">
        <v>119</v>
      </c>
      <c r="AA286" s="9">
        <v>120</v>
      </c>
      <c r="AB286" s="9">
        <v>120</v>
      </c>
      <c r="AC286" s="9">
        <v>118</v>
      </c>
      <c r="AD286" s="9">
        <v>117</v>
      </c>
      <c r="AE286" s="9" t="s">
        <v>478</v>
      </c>
      <c r="AF286" s="9"/>
      <c r="AG286" s="9">
        <v>30.245000000000001</v>
      </c>
      <c r="AH286" s="9">
        <v>-81.754999999999995</v>
      </c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</row>
    <row r="287" spans="1:58" s="22" customFormat="1" outlineLevel="2" x14ac:dyDescent="0.25">
      <c r="A287" s="55">
        <v>1192</v>
      </c>
      <c r="B287" s="9" t="s">
        <v>577</v>
      </c>
      <c r="C287" s="9" t="s">
        <v>639</v>
      </c>
      <c r="D287" s="9" t="str">
        <f t="shared" si="48"/>
        <v>Duval - Elderly - Active</v>
      </c>
      <c r="E287" s="9" t="s">
        <v>2280</v>
      </c>
      <c r="F287" s="14" t="s">
        <v>174</v>
      </c>
      <c r="G287" s="9" t="s">
        <v>9</v>
      </c>
      <c r="H287" s="9" t="s">
        <v>37</v>
      </c>
      <c r="I287" s="9">
        <v>1</v>
      </c>
      <c r="J287" s="9">
        <v>160</v>
      </c>
      <c r="K287" s="9">
        <f t="shared" si="49"/>
        <v>960</v>
      </c>
      <c r="L287" s="9">
        <f t="shared" si="50"/>
        <v>952</v>
      </c>
      <c r="M287" s="48">
        <v>0.9916666666666667</v>
      </c>
      <c r="N287" s="9">
        <v>0</v>
      </c>
      <c r="O287" s="9">
        <v>160</v>
      </c>
      <c r="P287" s="9">
        <v>128</v>
      </c>
      <c r="Q287" s="9">
        <v>32</v>
      </c>
      <c r="R287" s="9"/>
      <c r="S287" s="9"/>
      <c r="T287" s="9"/>
      <c r="U287" s="9"/>
      <c r="V287" s="49">
        <f t="shared" si="51"/>
        <v>0.9916666666666667</v>
      </c>
      <c r="W287" s="14">
        <v>0.98540000000000005</v>
      </c>
      <c r="X287" s="14">
        <v>0.98850000000000005</v>
      </c>
      <c r="Y287" s="56">
        <v>159</v>
      </c>
      <c r="Z287" s="9">
        <v>159</v>
      </c>
      <c r="AA287" s="9">
        <v>159</v>
      </c>
      <c r="AB287" s="9">
        <v>158</v>
      </c>
      <c r="AC287" s="9">
        <v>158</v>
      </c>
      <c r="AD287" s="9">
        <v>159</v>
      </c>
      <c r="AE287" s="9" t="s">
        <v>640</v>
      </c>
      <c r="AF287" s="9"/>
      <c r="AG287" s="9">
        <v>30.2103</v>
      </c>
      <c r="AH287" s="9">
        <v>-81.779899999999998</v>
      </c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</row>
    <row r="288" spans="1:58" s="22" customFormat="1" outlineLevel="2" x14ac:dyDescent="0.25">
      <c r="A288" s="55">
        <v>527</v>
      </c>
      <c r="B288" s="9" t="s">
        <v>577</v>
      </c>
      <c r="C288" s="9" t="s">
        <v>642</v>
      </c>
      <c r="D288" s="9" t="str">
        <f t="shared" si="48"/>
        <v>Duval - Elderly - Active</v>
      </c>
      <c r="E288" s="9" t="s">
        <v>2280</v>
      </c>
      <c r="F288" s="14" t="s">
        <v>643</v>
      </c>
      <c r="G288" s="9" t="s">
        <v>9</v>
      </c>
      <c r="H288" s="9" t="s">
        <v>37</v>
      </c>
      <c r="I288" s="9">
        <v>1</v>
      </c>
      <c r="J288" s="9">
        <v>207</v>
      </c>
      <c r="K288" s="9">
        <f t="shared" si="49"/>
        <v>1242</v>
      </c>
      <c r="L288" s="9">
        <f t="shared" si="50"/>
        <v>1091</v>
      </c>
      <c r="M288" s="48">
        <v>0.87842190016103061</v>
      </c>
      <c r="N288" s="9">
        <v>0</v>
      </c>
      <c r="O288" s="9">
        <v>207</v>
      </c>
      <c r="P288" s="9">
        <v>207</v>
      </c>
      <c r="Q288" s="9"/>
      <c r="R288" s="9"/>
      <c r="S288" s="9"/>
      <c r="T288" s="9"/>
      <c r="U288" s="9"/>
      <c r="V288" s="49">
        <f t="shared" si="51"/>
        <v>0.87842190016103061</v>
      </c>
      <c r="W288" s="14">
        <v>0.89690000000000003</v>
      </c>
      <c r="X288" s="14">
        <v>0.90500000000000003</v>
      </c>
      <c r="Y288" s="56">
        <v>178</v>
      </c>
      <c r="Z288" s="9">
        <v>174</v>
      </c>
      <c r="AA288" s="9">
        <v>192</v>
      </c>
      <c r="AB288" s="9">
        <v>190</v>
      </c>
      <c r="AC288" s="9">
        <v>179</v>
      </c>
      <c r="AD288" s="9">
        <v>178</v>
      </c>
      <c r="AE288" s="9" t="s">
        <v>644</v>
      </c>
      <c r="AF288" s="9">
        <v>127</v>
      </c>
      <c r="AG288" s="9">
        <v>30.2745</v>
      </c>
      <c r="AH288" s="9">
        <v>-81.604900000000001</v>
      </c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</row>
    <row r="289" spans="1:58" s="22" customFormat="1" outlineLevel="2" x14ac:dyDescent="0.25">
      <c r="A289" s="55">
        <v>2720</v>
      </c>
      <c r="B289" s="9" t="s">
        <v>577</v>
      </c>
      <c r="C289" s="9" t="s">
        <v>654</v>
      </c>
      <c r="D289" s="9" t="str">
        <f t="shared" si="48"/>
        <v>Duval - Elderly - Active</v>
      </c>
      <c r="E289" s="9" t="s">
        <v>2280</v>
      </c>
      <c r="F289" s="14" t="s">
        <v>36</v>
      </c>
      <c r="G289" s="9" t="s">
        <v>9</v>
      </c>
      <c r="H289" s="9" t="s">
        <v>37</v>
      </c>
      <c r="I289" s="9">
        <v>1</v>
      </c>
      <c r="J289" s="9">
        <v>123</v>
      </c>
      <c r="K289" s="9">
        <f t="shared" si="49"/>
        <v>738</v>
      </c>
      <c r="L289" s="9">
        <f t="shared" si="50"/>
        <v>725</v>
      </c>
      <c r="M289" s="48">
        <v>0.98238482384823844</v>
      </c>
      <c r="N289" s="9">
        <v>0</v>
      </c>
      <c r="O289" s="9">
        <v>123</v>
      </c>
      <c r="P289" s="9">
        <v>99</v>
      </c>
      <c r="Q289" s="9">
        <v>24</v>
      </c>
      <c r="R289" s="9"/>
      <c r="S289" s="9"/>
      <c r="T289" s="9">
        <v>7</v>
      </c>
      <c r="U289" s="9"/>
      <c r="V289" s="49">
        <f t="shared" si="51"/>
        <v>0.98238482384823844</v>
      </c>
      <c r="W289" s="14"/>
      <c r="X289" s="14"/>
      <c r="Y289" s="56">
        <v>122</v>
      </c>
      <c r="Z289" s="9">
        <v>120</v>
      </c>
      <c r="AA289" s="9">
        <v>119</v>
      </c>
      <c r="AB289" s="9">
        <v>121</v>
      </c>
      <c r="AC289" s="9">
        <v>123</v>
      </c>
      <c r="AD289" s="9">
        <v>120</v>
      </c>
      <c r="AE289" s="9" t="s">
        <v>478</v>
      </c>
      <c r="AF289" s="9"/>
      <c r="AG289" s="9">
        <v>30.312999999999999</v>
      </c>
      <c r="AH289" s="9">
        <v>-81.561916999999994</v>
      </c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</row>
    <row r="290" spans="1:58" s="22" customFormat="1" outlineLevel="2" x14ac:dyDescent="0.25">
      <c r="A290" s="55">
        <v>714</v>
      </c>
      <c r="B290" s="9" t="s">
        <v>577</v>
      </c>
      <c r="C290" s="9" t="s">
        <v>658</v>
      </c>
      <c r="D290" s="9" t="str">
        <f t="shared" si="48"/>
        <v>Duval - Elderly - Active</v>
      </c>
      <c r="E290" s="9" t="s">
        <v>2280</v>
      </c>
      <c r="F290" s="14" t="s">
        <v>659</v>
      </c>
      <c r="G290" s="9" t="s">
        <v>9</v>
      </c>
      <c r="H290" s="9" t="s">
        <v>37</v>
      </c>
      <c r="I290" s="9">
        <v>1</v>
      </c>
      <c r="J290" s="9">
        <v>120</v>
      </c>
      <c r="K290" s="9">
        <f t="shared" si="49"/>
        <v>720</v>
      </c>
      <c r="L290" s="9">
        <f t="shared" si="50"/>
        <v>701</v>
      </c>
      <c r="M290" s="48">
        <v>0.97361111111111109</v>
      </c>
      <c r="N290" s="9">
        <v>0</v>
      </c>
      <c r="O290" s="9">
        <v>120</v>
      </c>
      <c r="P290" s="9">
        <v>96</v>
      </c>
      <c r="Q290" s="9">
        <v>24</v>
      </c>
      <c r="R290" s="9"/>
      <c r="S290" s="9"/>
      <c r="T290" s="9"/>
      <c r="U290" s="9"/>
      <c r="V290" s="49">
        <f t="shared" si="51"/>
        <v>0.97361111111111109</v>
      </c>
      <c r="W290" s="14">
        <v>0.96530000000000005</v>
      </c>
      <c r="X290" s="14">
        <v>0.95140000000000002</v>
      </c>
      <c r="Y290" s="56">
        <v>116</v>
      </c>
      <c r="Z290" s="9">
        <v>118</v>
      </c>
      <c r="AA290" s="9">
        <v>117</v>
      </c>
      <c r="AB290" s="9">
        <v>117</v>
      </c>
      <c r="AC290" s="9">
        <v>118</v>
      </c>
      <c r="AD290" s="9">
        <v>115</v>
      </c>
      <c r="AE290" s="9" t="s">
        <v>427</v>
      </c>
      <c r="AF290" s="9"/>
      <c r="AG290" s="9">
        <v>30.386199999999999</v>
      </c>
      <c r="AH290" s="9">
        <v>-81.687200000000004</v>
      </c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</row>
    <row r="291" spans="1:58" s="22" customFormat="1" outlineLevel="2" x14ac:dyDescent="0.25">
      <c r="A291" s="55">
        <v>2804</v>
      </c>
      <c r="B291" s="9" t="s">
        <v>577</v>
      </c>
      <c r="C291" s="9" t="s">
        <v>667</v>
      </c>
      <c r="D291" s="9" t="str">
        <f t="shared" si="48"/>
        <v>Duval - Elderly - Active</v>
      </c>
      <c r="E291" s="9" t="s">
        <v>2280</v>
      </c>
      <c r="F291" s="14" t="s">
        <v>668</v>
      </c>
      <c r="G291" s="9" t="s">
        <v>9</v>
      </c>
      <c r="H291" s="9" t="s">
        <v>37</v>
      </c>
      <c r="I291" s="9">
        <v>1</v>
      </c>
      <c r="J291" s="9">
        <v>52</v>
      </c>
      <c r="K291" s="9">
        <f t="shared" si="49"/>
        <v>312</v>
      </c>
      <c r="L291" s="9">
        <f t="shared" si="50"/>
        <v>300</v>
      </c>
      <c r="M291" s="48">
        <v>0.96153846153846156</v>
      </c>
      <c r="N291" s="9">
        <v>0</v>
      </c>
      <c r="O291" s="9">
        <v>52</v>
      </c>
      <c r="P291" s="9">
        <v>42</v>
      </c>
      <c r="Q291" s="9">
        <v>10</v>
      </c>
      <c r="R291" s="9"/>
      <c r="S291" s="9"/>
      <c r="T291" s="9">
        <v>6</v>
      </c>
      <c r="U291" s="9"/>
      <c r="V291" s="49">
        <f t="shared" si="51"/>
        <v>0.96153846153846156</v>
      </c>
      <c r="W291" s="14">
        <v>0.96150000000000002</v>
      </c>
      <c r="X291" s="14"/>
      <c r="Y291" s="56">
        <v>50</v>
      </c>
      <c r="Z291" s="9">
        <v>50</v>
      </c>
      <c r="AA291" s="9">
        <v>50</v>
      </c>
      <c r="AB291" s="9">
        <v>50</v>
      </c>
      <c r="AC291" s="9">
        <v>49</v>
      </c>
      <c r="AD291" s="9">
        <v>51</v>
      </c>
      <c r="AE291" s="9" t="s">
        <v>39</v>
      </c>
      <c r="AF291" s="9">
        <v>52</v>
      </c>
      <c r="AG291" s="9">
        <v>30.33328611</v>
      </c>
      <c r="AH291" s="9">
        <v>-81.655291939999998</v>
      </c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</row>
    <row r="292" spans="1:58" s="22" customFormat="1" outlineLevel="1" x14ac:dyDescent="0.25">
      <c r="A292" s="55"/>
      <c r="B292" s="9" t="s">
        <v>577</v>
      </c>
      <c r="C292" s="9"/>
      <c r="D292" s="9"/>
      <c r="E292" s="39" t="s">
        <v>2641</v>
      </c>
      <c r="F292" s="14"/>
      <c r="G292" s="9"/>
      <c r="H292" s="9"/>
      <c r="I292" s="9">
        <f>SUBTOTAL(9,I293:I293)</f>
        <v>1</v>
      </c>
      <c r="J292" s="9">
        <f>SUBTOTAL(9,J293:J293)</f>
        <v>240</v>
      </c>
      <c r="K292" s="9">
        <f>SUBTOTAL(9,K293:K293)</f>
        <v>720</v>
      </c>
      <c r="L292" s="9">
        <f>SUBTOTAL(9,L293:L293)</f>
        <v>633</v>
      </c>
      <c r="M292" s="48">
        <v>0.87916666666666665</v>
      </c>
      <c r="N292" s="9"/>
      <c r="O292" s="9"/>
      <c r="P292" s="9"/>
      <c r="Q292" s="9"/>
      <c r="R292" s="9"/>
      <c r="S292" s="9"/>
      <c r="T292" s="9"/>
      <c r="U292" s="9"/>
      <c r="V292" s="49"/>
      <c r="W292" s="14"/>
      <c r="X292" s="14"/>
      <c r="Y292" s="56"/>
      <c r="Z292" s="9"/>
      <c r="AA292" s="9"/>
      <c r="AB292" s="9"/>
      <c r="AC292" s="9"/>
      <c r="AD292" s="9"/>
      <c r="AE292" s="9"/>
      <c r="AF292" s="9"/>
      <c r="AG292" s="9"/>
      <c r="AH292" s="9">
        <f>SUBTOTAL(9,AH293:AH293)</f>
        <v>-81.654888</v>
      </c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</row>
    <row r="293" spans="1:58" s="22" customFormat="1" outlineLevel="2" x14ac:dyDescent="0.25">
      <c r="A293" s="55">
        <v>2743</v>
      </c>
      <c r="B293" s="9" t="s">
        <v>577</v>
      </c>
      <c r="C293" s="9" t="s">
        <v>594</v>
      </c>
      <c r="D293" s="9" t="str">
        <f>B293&amp;" - "&amp;E293</f>
        <v>Duval - Elderly - Lease-Up</v>
      </c>
      <c r="E293" s="9" t="s">
        <v>2641</v>
      </c>
      <c r="F293" s="14" t="s">
        <v>382</v>
      </c>
      <c r="G293" s="9" t="s">
        <v>9</v>
      </c>
      <c r="H293" s="9" t="s">
        <v>184</v>
      </c>
      <c r="I293" s="9">
        <v>1</v>
      </c>
      <c r="J293" s="9">
        <v>240</v>
      </c>
      <c r="K293" s="9">
        <f>COUNTA(Y293:AD293)*J293</f>
        <v>720</v>
      </c>
      <c r="L293" s="9">
        <f>SUM(Y293:AD293)</f>
        <v>633</v>
      </c>
      <c r="M293" s="48">
        <v>0.87916666666666665</v>
      </c>
      <c r="N293" s="9">
        <v>0</v>
      </c>
      <c r="O293" s="9">
        <v>240</v>
      </c>
      <c r="P293" s="9">
        <v>192</v>
      </c>
      <c r="Q293" s="9">
        <v>48</v>
      </c>
      <c r="R293" s="9"/>
      <c r="S293" s="9"/>
      <c r="T293" s="9">
        <v>6</v>
      </c>
      <c r="U293" s="9"/>
      <c r="V293" s="49">
        <f>(Y293+Z293+AA293+AB293+AC293+AD293)/(J293*COUNTA(Y293,Z293,AA293,AB293,AC293,AD293))</f>
        <v>0.87916666666666665</v>
      </c>
      <c r="W293" s="14">
        <v>0.86880000000000002</v>
      </c>
      <c r="X293" s="14"/>
      <c r="Y293" s="56"/>
      <c r="Z293" s="9"/>
      <c r="AA293" s="9"/>
      <c r="AB293" s="9">
        <v>211</v>
      </c>
      <c r="AC293" s="9">
        <v>211</v>
      </c>
      <c r="AD293" s="9">
        <v>211</v>
      </c>
      <c r="AE293" s="9"/>
      <c r="AF293" s="9">
        <v>224</v>
      </c>
      <c r="AG293" s="9">
        <v>30.331527000000001</v>
      </c>
      <c r="AH293" s="9">
        <v>-81.654888</v>
      </c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</row>
    <row r="294" spans="1:58" s="22" customFormat="1" outlineLevel="1" x14ac:dyDescent="0.25">
      <c r="A294" s="55"/>
      <c r="B294" s="9" t="s">
        <v>577</v>
      </c>
      <c r="C294" s="9"/>
      <c r="D294" s="9"/>
      <c r="E294" s="39" t="s">
        <v>2281</v>
      </c>
      <c r="F294" s="14"/>
      <c r="G294" s="9"/>
      <c r="H294" s="9"/>
      <c r="I294" s="9">
        <f>SUBTOTAL(9,I295:I297)</f>
        <v>3</v>
      </c>
      <c r="J294" s="9">
        <f>SUBTOTAL(9,J295:J297)</f>
        <v>355</v>
      </c>
      <c r="K294" s="9">
        <f>SUBTOTAL(9,K295:K297)</f>
        <v>0</v>
      </c>
      <c r="L294" s="9">
        <f>SUBTOTAL(9,L295:L297)</f>
        <v>0</v>
      </c>
      <c r="M294" s="42">
        <v>0</v>
      </c>
      <c r="N294" s="9"/>
      <c r="O294" s="9"/>
      <c r="P294" s="9"/>
      <c r="Q294" s="9"/>
      <c r="R294" s="9"/>
      <c r="S294" s="9"/>
      <c r="T294" s="9"/>
      <c r="U294" s="9"/>
      <c r="V294" s="49"/>
      <c r="W294" s="14"/>
      <c r="X294" s="14"/>
      <c r="Y294" s="56"/>
      <c r="Z294" s="9"/>
      <c r="AA294" s="9"/>
      <c r="AB294" s="9"/>
      <c r="AC294" s="9"/>
      <c r="AD294" s="9"/>
      <c r="AE294" s="9"/>
      <c r="AF294" s="9"/>
      <c r="AG294" s="9"/>
      <c r="AH294" s="9">
        <f>SUBTOTAL(9,AH295:AH297)</f>
        <v>-244.994359</v>
      </c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</row>
    <row r="295" spans="1:58" s="22" customFormat="1" outlineLevel="2" x14ac:dyDescent="0.25">
      <c r="A295" s="55">
        <v>1521</v>
      </c>
      <c r="B295" s="9" t="s">
        <v>577</v>
      </c>
      <c r="C295" s="9" t="s">
        <v>595</v>
      </c>
      <c r="D295" s="9" t="str">
        <f>B295&amp;" - "&amp;E295</f>
        <v>Duval - Elderly - Pipeline</v>
      </c>
      <c r="E295" s="9" t="s">
        <v>2281</v>
      </c>
      <c r="F295" s="14" t="s">
        <v>238</v>
      </c>
      <c r="G295" s="9" t="s">
        <v>9</v>
      </c>
      <c r="H295" s="9" t="s">
        <v>42</v>
      </c>
      <c r="I295" s="9">
        <v>1</v>
      </c>
      <c r="J295" s="9">
        <v>203</v>
      </c>
      <c r="K295" s="9">
        <f>COUNTA(Y295:AD295)*J295</f>
        <v>0</v>
      </c>
      <c r="L295" s="9">
        <f>SUM(Y295:AD295)</f>
        <v>0</v>
      </c>
      <c r="M295" s="42">
        <v>0</v>
      </c>
      <c r="N295" s="9"/>
      <c r="O295" s="9">
        <v>186</v>
      </c>
      <c r="P295" s="9">
        <v>149</v>
      </c>
      <c r="Q295" s="9">
        <v>37</v>
      </c>
      <c r="R295" s="9"/>
      <c r="S295" s="9"/>
      <c r="T295" s="9">
        <v>11</v>
      </c>
      <c r="U295" s="9"/>
      <c r="V295" s="49"/>
      <c r="W295" s="14"/>
      <c r="X295" s="14"/>
      <c r="Y295" s="56"/>
      <c r="Z295" s="9"/>
      <c r="AA295" s="9"/>
      <c r="AB295" s="9"/>
      <c r="AC295" s="9"/>
      <c r="AD295" s="9"/>
      <c r="AE295" s="9"/>
      <c r="AF295" s="9">
        <v>161</v>
      </c>
      <c r="AG295" s="9">
        <v>30.330569000000001</v>
      </c>
      <c r="AH295" s="9">
        <v>-81.653947000000002</v>
      </c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</row>
    <row r="296" spans="1:58" s="22" customFormat="1" outlineLevel="2" x14ac:dyDescent="0.25">
      <c r="A296" s="55">
        <v>2809</v>
      </c>
      <c r="B296" s="9" t="s">
        <v>577</v>
      </c>
      <c r="C296" s="9" t="s">
        <v>616</v>
      </c>
      <c r="D296" s="9" t="str">
        <f>B296&amp;" - "&amp;E296</f>
        <v>Duval - Elderly - Pipeline</v>
      </c>
      <c r="E296" s="9" t="s">
        <v>2281</v>
      </c>
      <c r="F296" s="14" t="s">
        <v>91</v>
      </c>
      <c r="G296" s="9" t="s">
        <v>9</v>
      </c>
      <c r="H296" s="9" t="s">
        <v>42</v>
      </c>
      <c r="I296" s="9">
        <v>1</v>
      </c>
      <c r="J296" s="9">
        <v>72</v>
      </c>
      <c r="K296" s="9">
        <f>COUNTA(Y296:AD296)*J296</f>
        <v>0</v>
      </c>
      <c r="L296" s="9">
        <f>SUM(Y296:AD296)</f>
        <v>0</v>
      </c>
      <c r="M296" s="42">
        <v>0</v>
      </c>
      <c r="N296" s="9">
        <v>0</v>
      </c>
      <c r="O296" s="9">
        <v>72</v>
      </c>
      <c r="P296" s="9">
        <v>58</v>
      </c>
      <c r="Q296" s="9">
        <v>14</v>
      </c>
      <c r="R296" s="9"/>
      <c r="S296" s="9"/>
      <c r="T296" s="9">
        <v>4</v>
      </c>
      <c r="U296" s="9"/>
      <c r="V296" s="49"/>
      <c r="W296" s="14"/>
      <c r="X296" s="14"/>
      <c r="Y296" s="56"/>
      <c r="Z296" s="9"/>
      <c r="AA296" s="9"/>
      <c r="AB296" s="9"/>
      <c r="AC296" s="9"/>
      <c r="AD296" s="9"/>
      <c r="AE296" s="9"/>
      <c r="AF296" s="9"/>
      <c r="AG296" s="9">
        <v>30.329052999999998</v>
      </c>
      <c r="AH296" s="9">
        <v>-81.665880999999999</v>
      </c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</row>
    <row r="297" spans="1:58" s="22" customFormat="1" outlineLevel="2" x14ac:dyDescent="0.25">
      <c r="A297" s="55">
        <v>2619</v>
      </c>
      <c r="B297" s="9" t="s">
        <v>577</v>
      </c>
      <c r="C297" s="9" t="s">
        <v>637</v>
      </c>
      <c r="D297" s="9" t="str">
        <f>B297&amp;" - "&amp;E297</f>
        <v>Duval - Elderly - Pipeline</v>
      </c>
      <c r="E297" s="9" t="s">
        <v>2281</v>
      </c>
      <c r="F297" s="14" t="s">
        <v>638</v>
      </c>
      <c r="G297" s="9" t="s">
        <v>9</v>
      </c>
      <c r="H297" s="9" t="s">
        <v>42</v>
      </c>
      <c r="I297" s="9">
        <v>1</v>
      </c>
      <c r="J297" s="9">
        <v>80</v>
      </c>
      <c r="K297" s="9">
        <f>COUNTA(Y297:AD297)*J297</f>
        <v>0</v>
      </c>
      <c r="L297" s="9">
        <f>SUM(Y297:AD297)</f>
        <v>0</v>
      </c>
      <c r="M297" s="42">
        <v>0</v>
      </c>
      <c r="N297" s="9">
        <v>0</v>
      </c>
      <c r="O297" s="9">
        <v>80</v>
      </c>
      <c r="P297" s="9">
        <v>64</v>
      </c>
      <c r="Q297" s="9">
        <v>16</v>
      </c>
      <c r="R297" s="9"/>
      <c r="S297" s="9"/>
      <c r="T297" s="9"/>
      <c r="U297" s="9"/>
      <c r="V297" s="49"/>
      <c r="W297" s="14"/>
      <c r="X297" s="14"/>
      <c r="Y297" s="56"/>
      <c r="Z297" s="9"/>
      <c r="AA297" s="9"/>
      <c r="AB297" s="9"/>
      <c r="AC297" s="9"/>
      <c r="AD297" s="9"/>
      <c r="AE297" s="9"/>
      <c r="AF297" s="9"/>
      <c r="AG297" s="9">
        <v>30.353567000000002</v>
      </c>
      <c r="AH297" s="9">
        <v>-81.674531000000002</v>
      </c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</row>
    <row r="298" spans="1:58" s="22" customFormat="1" outlineLevel="1" x14ac:dyDescent="0.25">
      <c r="A298" s="55"/>
      <c r="B298" s="9" t="s">
        <v>577</v>
      </c>
      <c r="C298" s="9"/>
      <c r="D298" s="9"/>
      <c r="E298" s="39" t="s">
        <v>2286</v>
      </c>
      <c r="F298" s="14"/>
      <c r="G298" s="9"/>
      <c r="H298" s="9"/>
      <c r="I298" s="9">
        <f>SUBTOTAL(9,I299:I299)</f>
        <v>1</v>
      </c>
      <c r="J298" s="9">
        <f>SUBTOTAL(9,J299:J299)</f>
        <v>194</v>
      </c>
      <c r="K298" s="9">
        <f>SUBTOTAL(9,K299:K299)</f>
        <v>582</v>
      </c>
      <c r="L298" s="9">
        <f>SUBTOTAL(9,L299:L299)</f>
        <v>385</v>
      </c>
      <c r="M298" s="48">
        <v>0.66151202749140892</v>
      </c>
      <c r="N298" s="9"/>
      <c r="O298" s="9"/>
      <c r="P298" s="9"/>
      <c r="Q298" s="9"/>
      <c r="R298" s="9"/>
      <c r="S298" s="9"/>
      <c r="T298" s="9"/>
      <c r="U298" s="9"/>
      <c r="V298" s="49"/>
      <c r="W298" s="14"/>
      <c r="X298" s="14"/>
      <c r="Y298" s="56"/>
      <c r="Z298" s="9"/>
      <c r="AA298" s="9"/>
      <c r="AB298" s="9"/>
      <c r="AC298" s="9"/>
      <c r="AD298" s="9"/>
      <c r="AE298" s="9"/>
      <c r="AF298" s="9"/>
      <c r="AG298" s="9"/>
      <c r="AH298" s="9">
        <f>SUBTOTAL(9,AH299:AH299)</f>
        <v>-81.663499999999999</v>
      </c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</row>
    <row r="299" spans="1:58" s="22" customFormat="1" outlineLevel="2" x14ac:dyDescent="0.25">
      <c r="A299" s="55">
        <v>1544</v>
      </c>
      <c r="B299" s="9" t="s">
        <v>577</v>
      </c>
      <c r="C299" s="9" t="s">
        <v>676</v>
      </c>
      <c r="D299" s="9" t="str">
        <f>B299&amp;" - "&amp;E299</f>
        <v>Duval - Elderly|MR - Active</v>
      </c>
      <c r="E299" s="9" t="s">
        <v>2286</v>
      </c>
      <c r="F299" s="14" t="s">
        <v>677</v>
      </c>
      <c r="G299" s="9" t="s">
        <v>194</v>
      </c>
      <c r="H299" s="9" t="s">
        <v>37</v>
      </c>
      <c r="I299" s="9">
        <v>1</v>
      </c>
      <c r="J299" s="9">
        <v>194</v>
      </c>
      <c r="K299" s="9">
        <f>COUNTA(Y299:AD299)*J299</f>
        <v>582</v>
      </c>
      <c r="L299" s="9">
        <f>SUM(Y299:AD299)</f>
        <v>385</v>
      </c>
      <c r="M299" s="48">
        <v>0.66151202749140892</v>
      </c>
      <c r="N299" s="9">
        <v>9</v>
      </c>
      <c r="O299" s="9">
        <v>185</v>
      </c>
      <c r="P299" s="9">
        <v>185</v>
      </c>
      <c r="Q299" s="9"/>
      <c r="R299" s="9"/>
      <c r="S299" s="9"/>
      <c r="T299" s="9"/>
      <c r="U299" s="9"/>
      <c r="V299" s="49">
        <f>(Y299+Z299+AA299+AB299+AC299+AD299)/(J299*COUNTA(Y299,Z299,AA299,AB299,AC299,AD299))</f>
        <v>0.66151202749140892</v>
      </c>
      <c r="W299" s="14">
        <v>0.88229999999999997</v>
      </c>
      <c r="X299" s="14"/>
      <c r="Y299" s="56"/>
      <c r="Z299" s="9"/>
      <c r="AA299" s="9"/>
      <c r="AB299" s="9">
        <v>132</v>
      </c>
      <c r="AC299" s="9">
        <v>124</v>
      </c>
      <c r="AD299" s="9">
        <v>129</v>
      </c>
      <c r="AE299" s="9" t="s">
        <v>678</v>
      </c>
      <c r="AF299" s="9">
        <v>151</v>
      </c>
      <c r="AG299" s="9">
        <v>30.312000000000001</v>
      </c>
      <c r="AH299" s="9">
        <v>-81.663499999999999</v>
      </c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</row>
    <row r="300" spans="1:58" s="22" customFormat="1" outlineLevel="1" x14ac:dyDescent="0.25">
      <c r="A300" s="55"/>
      <c r="B300" s="9" t="s">
        <v>577</v>
      </c>
      <c r="C300" s="9"/>
      <c r="D300" s="9"/>
      <c r="E300" s="39" t="s">
        <v>2282</v>
      </c>
      <c r="F300" s="14"/>
      <c r="G300" s="9"/>
      <c r="H300" s="9"/>
      <c r="I300" s="9">
        <f>SUBTOTAL(9,I301:I338)</f>
        <v>38</v>
      </c>
      <c r="J300" s="9">
        <f>SUBTOTAL(9,J301:J338)</f>
        <v>7124</v>
      </c>
      <c r="K300" s="9">
        <f>SUBTOTAL(9,K301:K338)</f>
        <v>42130</v>
      </c>
      <c r="L300" s="9">
        <f>SUBTOTAL(9,L301:L338)</f>
        <v>39858</v>
      </c>
      <c r="M300" s="48">
        <v>0.94607168288630428</v>
      </c>
      <c r="N300" s="9"/>
      <c r="O300" s="9"/>
      <c r="P300" s="9"/>
      <c r="Q300" s="9"/>
      <c r="R300" s="9"/>
      <c r="S300" s="9"/>
      <c r="T300" s="9"/>
      <c r="U300" s="9"/>
      <c r="V300" s="49"/>
      <c r="W300" s="14"/>
      <c r="X300" s="14"/>
      <c r="Y300" s="56"/>
      <c r="Z300" s="9"/>
      <c r="AA300" s="9"/>
      <c r="AB300" s="9"/>
      <c r="AC300" s="9"/>
      <c r="AD300" s="9"/>
      <c r="AE300" s="9"/>
      <c r="AF300" s="9"/>
      <c r="AG300" s="9"/>
      <c r="AH300" s="9">
        <f>SUBTOTAL(9,AH301:AH338)</f>
        <v>-3101.6715671111106</v>
      </c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</row>
    <row r="301" spans="1:58" s="22" customFormat="1" outlineLevel="2" x14ac:dyDescent="0.25">
      <c r="A301" s="55">
        <v>966</v>
      </c>
      <c r="B301" s="9" t="s">
        <v>577</v>
      </c>
      <c r="C301" s="9" t="s">
        <v>578</v>
      </c>
      <c r="D301" s="9" t="str">
        <f t="shared" ref="D301:D338" si="52">B301&amp;" - "&amp;E301</f>
        <v>Duval - Family - Active</v>
      </c>
      <c r="E301" s="9" t="s">
        <v>2282</v>
      </c>
      <c r="F301" s="14" t="s">
        <v>579</v>
      </c>
      <c r="G301" s="9" t="s">
        <v>10</v>
      </c>
      <c r="H301" s="9" t="s">
        <v>37</v>
      </c>
      <c r="I301" s="9">
        <v>1</v>
      </c>
      <c r="J301" s="9">
        <v>320</v>
      </c>
      <c r="K301" s="9">
        <f t="shared" ref="K301:K338" si="53">COUNTA(Y301:AD301)*J301</f>
        <v>1920</v>
      </c>
      <c r="L301" s="9">
        <f t="shared" ref="L301:L338" si="54">SUM(Y301:AD301)</f>
        <v>1533</v>
      </c>
      <c r="M301" s="48">
        <v>0.79843750000000002</v>
      </c>
      <c r="N301" s="9">
        <v>0</v>
      </c>
      <c r="O301" s="9">
        <v>320</v>
      </c>
      <c r="P301" s="9"/>
      <c r="Q301" s="9">
        <v>320</v>
      </c>
      <c r="R301" s="9"/>
      <c r="S301" s="9"/>
      <c r="T301" s="9"/>
      <c r="U301" s="9"/>
      <c r="V301" s="49">
        <f t="shared" ref="V301:V306" si="55">(Y301+Z301+AA301+AB301+AC301+AD301)/(J301*COUNTA(Y301,Z301,AA301,AB301,AC301,AD301))</f>
        <v>0.79843750000000002</v>
      </c>
      <c r="W301" s="14">
        <v>0.94640000000000002</v>
      </c>
      <c r="X301" s="14">
        <v>0.89380000000000004</v>
      </c>
      <c r="Y301" s="56">
        <v>217</v>
      </c>
      <c r="Z301" s="9">
        <v>222</v>
      </c>
      <c r="AA301" s="9">
        <v>241</v>
      </c>
      <c r="AB301" s="9">
        <v>281</v>
      </c>
      <c r="AC301" s="9">
        <v>286</v>
      </c>
      <c r="AD301" s="9">
        <v>286</v>
      </c>
      <c r="AE301" s="9" t="s">
        <v>580</v>
      </c>
      <c r="AF301" s="9"/>
      <c r="AG301" s="9">
        <v>30.250800000000002</v>
      </c>
      <c r="AH301" s="9">
        <v>-81.619799999999998</v>
      </c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</row>
    <row r="302" spans="1:58" s="22" customFormat="1" outlineLevel="2" x14ac:dyDescent="0.25">
      <c r="A302" s="55">
        <v>56</v>
      </c>
      <c r="B302" s="9" t="s">
        <v>577</v>
      </c>
      <c r="C302" s="9" t="s">
        <v>581</v>
      </c>
      <c r="D302" s="9" t="str">
        <f t="shared" si="52"/>
        <v>Duval - Family - Active</v>
      </c>
      <c r="E302" s="9" t="s">
        <v>2282</v>
      </c>
      <c r="F302" s="14" t="s">
        <v>197</v>
      </c>
      <c r="G302" s="9" t="s">
        <v>10</v>
      </c>
      <c r="H302" s="9" t="s">
        <v>37</v>
      </c>
      <c r="I302" s="9">
        <v>1</v>
      </c>
      <c r="J302" s="9">
        <v>102</v>
      </c>
      <c r="K302" s="9">
        <f t="shared" si="53"/>
        <v>612</v>
      </c>
      <c r="L302" s="9">
        <f t="shared" si="54"/>
        <v>509</v>
      </c>
      <c r="M302" s="48">
        <v>0.8316993464052288</v>
      </c>
      <c r="N302" s="9">
        <v>0</v>
      </c>
      <c r="O302" s="9">
        <v>102</v>
      </c>
      <c r="P302" s="9"/>
      <c r="Q302" s="9">
        <v>102</v>
      </c>
      <c r="R302" s="9"/>
      <c r="S302" s="9"/>
      <c r="T302" s="9"/>
      <c r="U302" s="9"/>
      <c r="V302" s="49">
        <f t="shared" si="55"/>
        <v>0.8316993464052288</v>
      </c>
      <c r="W302" s="14">
        <v>0.90359999999999996</v>
      </c>
      <c r="X302" s="14">
        <v>0.95589999999999997</v>
      </c>
      <c r="Y302" s="56">
        <v>85</v>
      </c>
      <c r="Z302" s="9">
        <v>85</v>
      </c>
      <c r="AA302" s="9">
        <v>83</v>
      </c>
      <c r="AB302" s="9">
        <v>83</v>
      </c>
      <c r="AC302" s="9">
        <v>83</v>
      </c>
      <c r="AD302" s="9">
        <v>90</v>
      </c>
      <c r="AE302" s="9" t="s">
        <v>582</v>
      </c>
      <c r="AF302" s="9"/>
      <c r="AG302" s="9">
        <v>30.3339</v>
      </c>
      <c r="AH302" s="9">
        <v>-81.570700000000002</v>
      </c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</row>
    <row r="303" spans="1:58" s="22" customFormat="1" outlineLevel="2" x14ac:dyDescent="0.25">
      <c r="A303" s="55">
        <v>1488</v>
      </c>
      <c r="B303" s="9" t="s">
        <v>577</v>
      </c>
      <c r="C303" s="9" t="s">
        <v>588</v>
      </c>
      <c r="D303" s="9" t="str">
        <f t="shared" si="52"/>
        <v>Duval - Family - Active</v>
      </c>
      <c r="E303" s="9" t="s">
        <v>2282</v>
      </c>
      <c r="F303" s="14" t="s">
        <v>179</v>
      </c>
      <c r="G303" s="9" t="s">
        <v>10</v>
      </c>
      <c r="H303" s="9" t="s">
        <v>37</v>
      </c>
      <c r="I303" s="9">
        <v>1</v>
      </c>
      <c r="J303" s="9">
        <v>328</v>
      </c>
      <c r="K303" s="9">
        <f t="shared" si="53"/>
        <v>1968</v>
      </c>
      <c r="L303" s="9">
        <f t="shared" si="54"/>
        <v>1954</v>
      </c>
      <c r="M303" s="48">
        <v>0.99288617886178865</v>
      </c>
      <c r="N303" s="9">
        <v>0</v>
      </c>
      <c r="O303" s="9">
        <v>328</v>
      </c>
      <c r="P303" s="9"/>
      <c r="Q303" s="9">
        <v>328</v>
      </c>
      <c r="R303" s="9"/>
      <c r="S303" s="9"/>
      <c r="T303" s="9"/>
      <c r="U303" s="9"/>
      <c r="V303" s="49">
        <f t="shared" si="55"/>
        <v>0.99288617886178865</v>
      </c>
      <c r="W303" s="14">
        <v>0.98980000000000001</v>
      </c>
      <c r="X303" s="14">
        <v>0.98599999999999999</v>
      </c>
      <c r="Y303" s="56">
        <v>328</v>
      </c>
      <c r="Z303" s="9">
        <v>323</v>
      </c>
      <c r="AA303" s="9">
        <v>326</v>
      </c>
      <c r="AB303" s="9">
        <v>327</v>
      </c>
      <c r="AC303" s="9">
        <v>326</v>
      </c>
      <c r="AD303" s="9">
        <v>324</v>
      </c>
      <c r="AE303" s="9" t="s">
        <v>589</v>
      </c>
      <c r="AF303" s="9"/>
      <c r="AG303" s="9">
        <v>30.3599</v>
      </c>
      <c r="AH303" s="9">
        <v>-81.665400000000005</v>
      </c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</row>
    <row r="304" spans="1:58" s="22" customFormat="1" outlineLevel="2" x14ac:dyDescent="0.25">
      <c r="A304" s="55">
        <v>1405</v>
      </c>
      <c r="B304" s="9" t="s">
        <v>577</v>
      </c>
      <c r="C304" s="9" t="s">
        <v>592</v>
      </c>
      <c r="D304" s="9" t="str">
        <f t="shared" si="52"/>
        <v>Duval - Family - Active</v>
      </c>
      <c r="E304" s="9" t="s">
        <v>2282</v>
      </c>
      <c r="F304" s="14" t="s">
        <v>56</v>
      </c>
      <c r="G304" s="9" t="s">
        <v>10</v>
      </c>
      <c r="H304" s="9" t="s">
        <v>37</v>
      </c>
      <c r="I304" s="9">
        <v>1</v>
      </c>
      <c r="J304" s="9">
        <v>184</v>
      </c>
      <c r="K304" s="9">
        <f t="shared" si="53"/>
        <v>1104</v>
      </c>
      <c r="L304" s="9">
        <f t="shared" si="54"/>
        <v>1083</v>
      </c>
      <c r="M304" s="48">
        <v>0.98097826086956519</v>
      </c>
      <c r="N304" s="9">
        <v>0</v>
      </c>
      <c r="O304" s="9">
        <v>184</v>
      </c>
      <c r="P304" s="9"/>
      <c r="Q304" s="9">
        <v>184</v>
      </c>
      <c r="R304" s="9"/>
      <c r="S304" s="9"/>
      <c r="T304" s="9"/>
      <c r="U304" s="9"/>
      <c r="V304" s="49">
        <f t="shared" si="55"/>
        <v>0.98097826086956519</v>
      </c>
      <c r="W304" s="14">
        <v>0.97740000000000005</v>
      </c>
      <c r="X304" s="14">
        <v>0.97919999999999996</v>
      </c>
      <c r="Y304" s="56">
        <v>180</v>
      </c>
      <c r="Z304" s="9">
        <v>180</v>
      </c>
      <c r="AA304" s="9">
        <v>181</v>
      </c>
      <c r="AB304" s="9">
        <v>181</v>
      </c>
      <c r="AC304" s="9">
        <v>179</v>
      </c>
      <c r="AD304" s="9">
        <v>182</v>
      </c>
      <c r="AE304" s="9" t="s">
        <v>478</v>
      </c>
      <c r="AF304" s="9"/>
      <c r="AG304" s="9">
        <v>30.1722</v>
      </c>
      <c r="AH304" s="9">
        <v>-81.594899999999996</v>
      </c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</row>
    <row r="305" spans="1:58" s="22" customFormat="1" outlineLevel="2" x14ac:dyDescent="0.25">
      <c r="A305" s="55">
        <v>202</v>
      </c>
      <c r="B305" s="9" t="s">
        <v>577</v>
      </c>
      <c r="C305" s="9" t="s">
        <v>598</v>
      </c>
      <c r="D305" s="9" t="str">
        <f t="shared" si="52"/>
        <v>Duval - Family - Active</v>
      </c>
      <c r="E305" s="9" t="s">
        <v>2282</v>
      </c>
      <c r="F305" s="14" t="s">
        <v>122</v>
      </c>
      <c r="G305" s="9" t="s">
        <v>10</v>
      </c>
      <c r="H305" s="9" t="s">
        <v>37</v>
      </c>
      <c r="I305" s="9">
        <v>1</v>
      </c>
      <c r="J305" s="9">
        <v>360</v>
      </c>
      <c r="K305" s="9">
        <f t="shared" si="53"/>
        <v>2160</v>
      </c>
      <c r="L305" s="9">
        <f t="shared" si="54"/>
        <v>1990</v>
      </c>
      <c r="M305" s="48">
        <v>0.92129629629629628</v>
      </c>
      <c r="N305" s="9">
        <v>0</v>
      </c>
      <c r="O305" s="9">
        <v>360</v>
      </c>
      <c r="P305" s="9"/>
      <c r="Q305" s="9">
        <v>360</v>
      </c>
      <c r="R305" s="9"/>
      <c r="S305" s="9"/>
      <c r="T305" s="9"/>
      <c r="U305" s="9"/>
      <c r="V305" s="49">
        <f t="shared" si="55"/>
        <v>0.92129629629629628</v>
      </c>
      <c r="W305" s="14">
        <v>0.91110000000000002</v>
      </c>
      <c r="X305" s="14">
        <v>0.91990000000000005</v>
      </c>
      <c r="Y305" s="56">
        <v>332</v>
      </c>
      <c r="Z305" s="9">
        <v>321</v>
      </c>
      <c r="AA305" s="9">
        <v>326</v>
      </c>
      <c r="AB305" s="9">
        <v>331</v>
      </c>
      <c r="AC305" s="9">
        <v>340</v>
      </c>
      <c r="AD305" s="9">
        <v>340</v>
      </c>
      <c r="AE305" s="9" t="s">
        <v>478</v>
      </c>
      <c r="AF305" s="9"/>
      <c r="AG305" s="9">
        <v>30.200700000000001</v>
      </c>
      <c r="AH305" s="9">
        <v>-81.726900000000001</v>
      </c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</row>
    <row r="306" spans="1:58" s="22" customFormat="1" outlineLevel="2" x14ac:dyDescent="0.25">
      <c r="A306" s="55">
        <v>228</v>
      </c>
      <c r="B306" s="9" t="s">
        <v>577</v>
      </c>
      <c r="C306" s="9" t="s">
        <v>599</v>
      </c>
      <c r="D306" s="9" t="str">
        <f t="shared" si="52"/>
        <v>Duval - Family - Active</v>
      </c>
      <c r="E306" s="9" t="s">
        <v>2282</v>
      </c>
      <c r="F306" s="14" t="s">
        <v>600</v>
      </c>
      <c r="G306" s="9" t="s">
        <v>10</v>
      </c>
      <c r="H306" s="9" t="s">
        <v>37</v>
      </c>
      <c r="I306" s="9">
        <v>1</v>
      </c>
      <c r="J306" s="9">
        <v>200</v>
      </c>
      <c r="K306" s="9">
        <f t="shared" si="53"/>
        <v>1200</v>
      </c>
      <c r="L306" s="9">
        <f t="shared" si="54"/>
        <v>1122</v>
      </c>
      <c r="M306" s="48">
        <v>0.93500000000000005</v>
      </c>
      <c r="N306" s="9">
        <v>0</v>
      </c>
      <c r="O306" s="9">
        <v>200</v>
      </c>
      <c r="P306" s="9"/>
      <c r="Q306" s="9">
        <v>200</v>
      </c>
      <c r="R306" s="9"/>
      <c r="S306" s="9"/>
      <c r="T306" s="9"/>
      <c r="U306" s="9"/>
      <c r="V306" s="49">
        <f t="shared" si="55"/>
        <v>0.93500000000000005</v>
      </c>
      <c r="W306" s="14">
        <v>0.96830000000000005</v>
      </c>
      <c r="X306" s="14">
        <v>0.96919999999999995</v>
      </c>
      <c r="Y306" s="56">
        <v>186</v>
      </c>
      <c r="Z306" s="9">
        <v>183</v>
      </c>
      <c r="AA306" s="9">
        <v>186</v>
      </c>
      <c r="AB306" s="9">
        <v>190</v>
      </c>
      <c r="AC306" s="9">
        <v>192</v>
      </c>
      <c r="AD306" s="9">
        <v>185</v>
      </c>
      <c r="AE306" s="9" t="s">
        <v>585</v>
      </c>
      <c r="AF306" s="9"/>
      <c r="AG306" s="9">
        <v>30.217400000000001</v>
      </c>
      <c r="AH306" s="9">
        <v>-81.589299999999994</v>
      </c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</row>
    <row r="307" spans="1:58" s="22" customFormat="1" outlineLevel="2" x14ac:dyDescent="0.25">
      <c r="A307" s="55">
        <v>270</v>
      </c>
      <c r="B307" s="9" t="s">
        <v>577</v>
      </c>
      <c r="C307" s="9" t="s">
        <v>604</v>
      </c>
      <c r="D307" s="9" t="str">
        <f t="shared" si="52"/>
        <v>Duval - Family - Active</v>
      </c>
      <c r="E307" s="9" t="s">
        <v>2282</v>
      </c>
      <c r="F307" s="14" t="s">
        <v>605</v>
      </c>
      <c r="G307" s="9" t="s">
        <v>10</v>
      </c>
      <c r="H307" s="9" t="s">
        <v>37</v>
      </c>
      <c r="I307" s="9">
        <v>1</v>
      </c>
      <c r="J307" s="9">
        <v>79</v>
      </c>
      <c r="K307" s="9">
        <f t="shared" si="53"/>
        <v>0</v>
      </c>
      <c r="L307" s="9">
        <f t="shared" si="54"/>
        <v>0</v>
      </c>
      <c r="M307" s="42">
        <v>0</v>
      </c>
      <c r="N307" s="9">
        <v>0</v>
      </c>
      <c r="O307" s="9">
        <v>79</v>
      </c>
      <c r="P307" s="9"/>
      <c r="Q307" s="9">
        <v>79</v>
      </c>
      <c r="R307" s="9"/>
      <c r="S307" s="9"/>
      <c r="T307" s="9"/>
      <c r="U307" s="9"/>
      <c r="V307" s="49"/>
      <c r="W307" s="14"/>
      <c r="X307" s="14">
        <v>0.87590000000000001</v>
      </c>
      <c r="Y307" s="56"/>
      <c r="Z307" s="9"/>
      <c r="AA307" s="9"/>
      <c r="AB307" s="9"/>
      <c r="AC307" s="9"/>
      <c r="AD307" s="9"/>
      <c r="AE307" s="9" t="s">
        <v>606</v>
      </c>
      <c r="AF307" s="9"/>
      <c r="AG307" s="9">
        <v>30.328299999999999</v>
      </c>
      <c r="AH307" s="9">
        <v>-81.6524</v>
      </c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</row>
    <row r="308" spans="1:58" s="22" customFormat="1" outlineLevel="2" x14ac:dyDescent="0.25">
      <c r="A308" s="55">
        <v>1019</v>
      </c>
      <c r="B308" s="9" t="s">
        <v>577</v>
      </c>
      <c r="C308" s="9" t="s">
        <v>607</v>
      </c>
      <c r="D308" s="9" t="str">
        <f t="shared" si="52"/>
        <v>Duval - Family - Active</v>
      </c>
      <c r="E308" s="9" t="s">
        <v>2282</v>
      </c>
      <c r="F308" s="14" t="s">
        <v>608</v>
      </c>
      <c r="G308" s="9" t="s">
        <v>10</v>
      </c>
      <c r="H308" s="9" t="s">
        <v>37</v>
      </c>
      <c r="I308" s="9">
        <v>1</v>
      </c>
      <c r="J308" s="9">
        <v>252</v>
      </c>
      <c r="K308" s="9">
        <f t="shared" si="53"/>
        <v>1512</v>
      </c>
      <c r="L308" s="9">
        <f t="shared" si="54"/>
        <v>1384</v>
      </c>
      <c r="M308" s="48">
        <v>0.91534391534391535</v>
      </c>
      <c r="N308" s="9">
        <v>0</v>
      </c>
      <c r="O308" s="9">
        <v>252</v>
      </c>
      <c r="P308" s="9"/>
      <c r="Q308" s="9">
        <v>252</v>
      </c>
      <c r="R308" s="9"/>
      <c r="S308" s="9"/>
      <c r="T308" s="9"/>
      <c r="U308" s="9"/>
      <c r="V308" s="49">
        <f t="shared" ref="V308:V338" si="56">(Y308+Z308+AA308+AB308+AC308+AD308)/(J308*COUNTA(Y308,Z308,AA308,AB308,AC308,AD308))</f>
        <v>0.91534391534391535</v>
      </c>
      <c r="W308" s="14">
        <v>0.91869999999999996</v>
      </c>
      <c r="X308" s="14">
        <v>0.92659999999999998</v>
      </c>
      <c r="Y308" s="56">
        <v>237</v>
      </c>
      <c r="Z308" s="9">
        <v>232</v>
      </c>
      <c r="AA308" s="9">
        <v>233</v>
      </c>
      <c r="AB308" s="9">
        <v>231</v>
      </c>
      <c r="AC308" s="9">
        <v>229</v>
      </c>
      <c r="AD308" s="9">
        <v>222</v>
      </c>
      <c r="AE308" s="9" t="s">
        <v>478</v>
      </c>
      <c r="AF308" s="9"/>
      <c r="AG308" s="9">
        <v>30.209399999999999</v>
      </c>
      <c r="AH308" s="9">
        <v>-81.738600000000005</v>
      </c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</row>
    <row r="309" spans="1:58" s="22" customFormat="1" outlineLevel="2" x14ac:dyDescent="0.25">
      <c r="A309" s="55">
        <v>1097</v>
      </c>
      <c r="B309" s="9" t="s">
        <v>577</v>
      </c>
      <c r="C309" s="9" t="s">
        <v>609</v>
      </c>
      <c r="D309" s="9" t="str">
        <f t="shared" si="52"/>
        <v>Duval - Family - Active</v>
      </c>
      <c r="E309" s="9" t="s">
        <v>2282</v>
      </c>
      <c r="F309" s="14" t="s">
        <v>118</v>
      </c>
      <c r="G309" s="9" t="s">
        <v>10</v>
      </c>
      <c r="H309" s="9" t="s">
        <v>37</v>
      </c>
      <c r="I309" s="9">
        <v>1</v>
      </c>
      <c r="J309" s="9">
        <v>288</v>
      </c>
      <c r="K309" s="9">
        <f t="shared" si="53"/>
        <v>1728</v>
      </c>
      <c r="L309" s="9">
        <f t="shared" si="54"/>
        <v>1628</v>
      </c>
      <c r="M309" s="48">
        <v>0.94212962962962965</v>
      </c>
      <c r="N309" s="9">
        <v>0</v>
      </c>
      <c r="O309" s="9">
        <v>288</v>
      </c>
      <c r="P309" s="9"/>
      <c r="Q309" s="9">
        <v>288</v>
      </c>
      <c r="R309" s="9"/>
      <c r="S309" s="9"/>
      <c r="T309" s="9"/>
      <c r="U309" s="9"/>
      <c r="V309" s="49">
        <f t="shared" si="56"/>
        <v>0.94212962962962965</v>
      </c>
      <c r="W309" s="14">
        <v>0.94850000000000001</v>
      </c>
      <c r="X309" s="14">
        <v>0.9375</v>
      </c>
      <c r="Y309" s="56">
        <v>275</v>
      </c>
      <c r="Z309" s="9">
        <v>272</v>
      </c>
      <c r="AA309" s="9">
        <v>273</v>
      </c>
      <c r="AB309" s="9">
        <v>272</v>
      </c>
      <c r="AC309" s="9">
        <v>269</v>
      </c>
      <c r="AD309" s="9">
        <v>267</v>
      </c>
      <c r="AE309" s="9" t="s">
        <v>478</v>
      </c>
      <c r="AF309" s="9"/>
      <c r="AG309" s="9">
        <v>30.380800000000001</v>
      </c>
      <c r="AH309" s="9">
        <v>-81.603200000000001</v>
      </c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</row>
    <row r="310" spans="1:58" s="22" customFormat="1" outlineLevel="2" x14ac:dyDescent="0.25">
      <c r="A310" s="55">
        <v>1889</v>
      </c>
      <c r="B310" s="9" t="s">
        <v>577</v>
      </c>
      <c r="C310" s="9" t="s">
        <v>610</v>
      </c>
      <c r="D310" s="9" t="str">
        <f t="shared" si="52"/>
        <v>Duval - Family - Active</v>
      </c>
      <c r="E310" s="9" t="s">
        <v>2282</v>
      </c>
      <c r="F310" s="14" t="s">
        <v>386</v>
      </c>
      <c r="G310" s="9" t="s">
        <v>10</v>
      </c>
      <c r="H310" s="9" t="s">
        <v>37</v>
      </c>
      <c r="I310" s="9">
        <v>1</v>
      </c>
      <c r="J310" s="9">
        <v>110</v>
      </c>
      <c r="K310" s="9">
        <f t="shared" si="53"/>
        <v>660</v>
      </c>
      <c r="L310" s="9">
        <f t="shared" si="54"/>
        <v>632</v>
      </c>
      <c r="M310" s="48">
        <v>0.95757575757575752</v>
      </c>
      <c r="N310" s="9">
        <v>0</v>
      </c>
      <c r="O310" s="9">
        <v>110</v>
      </c>
      <c r="P310" s="9"/>
      <c r="Q310" s="9">
        <v>110</v>
      </c>
      <c r="R310" s="9"/>
      <c r="S310" s="9"/>
      <c r="T310" s="9"/>
      <c r="U310" s="9"/>
      <c r="V310" s="49">
        <f t="shared" si="56"/>
        <v>0.95757575757575752</v>
      </c>
      <c r="W310" s="14">
        <v>0.90610000000000002</v>
      </c>
      <c r="X310" s="14">
        <v>0.94389999999999996</v>
      </c>
      <c r="Y310" s="56">
        <v>103</v>
      </c>
      <c r="Z310" s="9">
        <v>105</v>
      </c>
      <c r="AA310" s="9">
        <v>104</v>
      </c>
      <c r="AB310" s="9">
        <v>108</v>
      </c>
      <c r="AC310" s="9">
        <v>108</v>
      </c>
      <c r="AD310" s="9">
        <v>104</v>
      </c>
      <c r="AE310" s="9" t="s">
        <v>39</v>
      </c>
      <c r="AF310" s="9"/>
      <c r="AG310" s="9">
        <v>30.443200000000001</v>
      </c>
      <c r="AH310" s="9">
        <v>-81.658199999999994</v>
      </c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</row>
    <row r="311" spans="1:58" s="22" customFormat="1" outlineLevel="2" x14ac:dyDescent="0.25">
      <c r="A311" s="55">
        <v>2827</v>
      </c>
      <c r="B311" s="9" t="s">
        <v>577</v>
      </c>
      <c r="C311" s="9" t="s">
        <v>611</v>
      </c>
      <c r="D311" s="9" t="str">
        <f t="shared" si="52"/>
        <v>Duval - Family - Active</v>
      </c>
      <c r="E311" s="9" t="s">
        <v>2282</v>
      </c>
      <c r="F311" s="14" t="s">
        <v>612</v>
      </c>
      <c r="G311" s="9" t="s">
        <v>10</v>
      </c>
      <c r="H311" s="9" t="s">
        <v>37</v>
      </c>
      <c r="I311" s="9">
        <v>1</v>
      </c>
      <c r="J311" s="9">
        <v>60</v>
      </c>
      <c r="K311" s="9">
        <f t="shared" si="53"/>
        <v>360</v>
      </c>
      <c r="L311" s="9">
        <f t="shared" si="54"/>
        <v>343</v>
      </c>
      <c r="M311" s="48">
        <v>0.95277777777777772</v>
      </c>
      <c r="N311" s="9">
        <v>0</v>
      </c>
      <c r="O311" s="9">
        <v>60</v>
      </c>
      <c r="P311" s="9"/>
      <c r="Q311" s="9">
        <v>60</v>
      </c>
      <c r="R311" s="9"/>
      <c r="S311" s="9"/>
      <c r="T311" s="9">
        <v>3</v>
      </c>
      <c r="U311" s="9"/>
      <c r="V311" s="49">
        <f t="shared" si="56"/>
        <v>0.95277777777777772</v>
      </c>
      <c r="W311" s="14"/>
      <c r="X311" s="14"/>
      <c r="Y311" s="56">
        <v>57</v>
      </c>
      <c r="Z311" s="9">
        <v>57</v>
      </c>
      <c r="AA311" s="9">
        <v>57</v>
      </c>
      <c r="AB311" s="9">
        <v>57</v>
      </c>
      <c r="AC311" s="9">
        <v>57</v>
      </c>
      <c r="AD311" s="9">
        <v>58</v>
      </c>
      <c r="AE311" s="9" t="s">
        <v>39</v>
      </c>
      <c r="AF311" s="9">
        <v>60</v>
      </c>
      <c r="AG311" s="9">
        <v>30.3721416666667</v>
      </c>
      <c r="AH311" s="9">
        <v>-81.718577777777796</v>
      </c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</row>
    <row r="312" spans="1:58" s="22" customFormat="1" outlineLevel="2" x14ac:dyDescent="0.25">
      <c r="A312" s="55">
        <v>366</v>
      </c>
      <c r="B312" s="9" t="s">
        <v>577</v>
      </c>
      <c r="C312" s="9" t="s">
        <v>613</v>
      </c>
      <c r="D312" s="9" t="str">
        <f t="shared" si="52"/>
        <v>Duval - Family - Active</v>
      </c>
      <c r="E312" s="9" t="s">
        <v>2282</v>
      </c>
      <c r="F312" s="14" t="s">
        <v>614</v>
      </c>
      <c r="G312" s="9" t="s">
        <v>10</v>
      </c>
      <c r="H312" s="9" t="s">
        <v>37</v>
      </c>
      <c r="I312" s="9">
        <v>1</v>
      </c>
      <c r="J312" s="9">
        <v>200</v>
      </c>
      <c r="K312" s="9">
        <f t="shared" si="53"/>
        <v>1200</v>
      </c>
      <c r="L312" s="9">
        <f t="shared" si="54"/>
        <v>1171</v>
      </c>
      <c r="M312" s="48">
        <v>0.97583333333333333</v>
      </c>
      <c r="N312" s="9">
        <v>0</v>
      </c>
      <c r="O312" s="9">
        <v>200</v>
      </c>
      <c r="P312" s="9"/>
      <c r="Q312" s="9">
        <v>200</v>
      </c>
      <c r="R312" s="9"/>
      <c r="S312" s="9"/>
      <c r="T312" s="9"/>
      <c r="U312" s="9"/>
      <c r="V312" s="49">
        <f t="shared" si="56"/>
        <v>0.97583333333333333</v>
      </c>
      <c r="W312" s="14">
        <v>0.9708</v>
      </c>
      <c r="X312" s="14">
        <v>0.98329999999999995</v>
      </c>
      <c r="Y312" s="56">
        <v>197</v>
      </c>
      <c r="Z312" s="9">
        <v>197</v>
      </c>
      <c r="AA312" s="9">
        <v>195</v>
      </c>
      <c r="AB312" s="9">
        <v>195</v>
      </c>
      <c r="AC312" s="9">
        <v>195</v>
      </c>
      <c r="AD312" s="9">
        <v>192</v>
      </c>
      <c r="AE312" s="9" t="s">
        <v>39</v>
      </c>
      <c r="AF312" s="9">
        <v>200</v>
      </c>
      <c r="AG312" s="9">
        <v>30.374500000000001</v>
      </c>
      <c r="AH312" s="9">
        <v>-81.684799999999996</v>
      </c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</row>
    <row r="313" spans="1:58" s="22" customFormat="1" outlineLevel="2" x14ac:dyDescent="0.25">
      <c r="A313" s="55">
        <v>367</v>
      </c>
      <c r="B313" s="9" t="s">
        <v>577</v>
      </c>
      <c r="C313" s="9" t="s">
        <v>615</v>
      </c>
      <c r="D313" s="9" t="str">
        <f t="shared" si="52"/>
        <v>Duval - Family - Active</v>
      </c>
      <c r="E313" s="9" t="s">
        <v>2282</v>
      </c>
      <c r="F313" s="14" t="s">
        <v>243</v>
      </c>
      <c r="G313" s="9" t="s">
        <v>10</v>
      </c>
      <c r="H313" s="9" t="s">
        <v>37</v>
      </c>
      <c r="I313" s="9">
        <v>1</v>
      </c>
      <c r="J313" s="9">
        <v>100</v>
      </c>
      <c r="K313" s="9">
        <f t="shared" si="53"/>
        <v>600</v>
      </c>
      <c r="L313" s="9">
        <f t="shared" si="54"/>
        <v>569</v>
      </c>
      <c r="M313" s="48">
        <v>0.94833333333333336</v>
      </c>
      <c r="N313" s="9">
        <v>0</v>
      </c>
      <c r="O313" s="9">
        <v>100</v>
      </c>
      <c r="P313" s="9"/>
      <c r="Q313" s="9">
        <v>100</v>
      </c>
      <c r="R313" s="9"/>
      <c r="S313" s="9"/>
      <c r="T313" s="9"/>
      <c r="U313" s="9"/>
      <c r="V313" s="49">
        <f t="shared" si="56"/>
        <v>0.94833333333333336</v>
      </c>
      <c r="W313" s="14">
        <v>0.96</v>
      </c>
      <c r="X313" s="14">
        <v>0.94330000000000003</v>
      </c>
      <c r="Y313" s="56">
        <v>96</v>
      </c>
      <c r="Z313" s="9">
        <v>95</v>
      </c>
      <c r="AA313" s="9">
        <v>96</v>
      </c>
      <c r="AB313" s="9">
        <v>96</v>
      </c>
      <c r="AC313" s="9">
        <v>92</v>
      </c>
      <c r="AD313" s="9">
        <v>94</v>
      </c>
      <c r="AE313" s="9" t="s">
        <v>39</v>
      </c>
      <c r="AF313" s="9"/>
      <c r="AG313" s="9">
        <v>30.360299999999999</v>
      </c>
      <c r="AH313" s="9">
        <v>-81.501199999999997</v>
      </c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</row>
    <row r="314" spans="1:58" s="22" customFormat="1" outlineLevel="2" x14ac:dyDescent="0.25">
      <c r="A314" s="55">
        <v>464</v>
      </c>
      <c r="B314" s="9" t="s">
        <v>577</v>
      </c>
      <c r="C314" s="9" t="s">
        <v>617</v>
      </c>
      <c r="D314" s="9" t="str">
        <f t="shared" si="52"/>
        <v>Duval - Family - Active</v>
      </c>
      <c r="E314" s="9" t="s">
        <v>2282</v>
      </c>
      <c r="F314" s="14" t="s">
        <v>618</v>
      </c>
      <c r="G314" s="9" t="s">
        <v>10</v>
      </c>
      <c r="H314" s="9" t="s">
        <v>37</v>
      </c>
      <c r="I314" s="9">
        <v>1</v>
      </c>
      <c r="J314" s="9">
        <v>304</v>
      </c>
      <c r="K314" s="9">
        <f t="shared" si="53"/>
        <v>1824</v>
      </c>
      <c r="L314" s="9">
        <f t="shared" si="54"/>
        <v>1781</v>
      </c>
      <c r="M314" s="48">
        <v>0.97642543859649122</v>
      </c>
      <c r="N314" s="9">
        <v>0</v>
      </c>
      <c r="O314" s="9">
        <v>304</v>
      </c>
      <c r="P314" s="9"/>
      <c r="Q314" s="9">
        <v>304</v>
      </c>
      <c r="R314" s="9"/>
      <c r="S314" s="9"/>
      <c r="T314" s="9"/>
      <c r="U314" s="9"/>
      <c r="V314" s="49">
        <f t="shared" si="56"/>
        <v>0.97642543859649122</v>
      </c>
      <c r="W314" s="14">
        <v>0.96599999999999997</v>
      </c>
      <c r="X314" s="14">
        <v>0.94350000000000001</v>
      </c>
      <c r="Y314" s="56">
        <v>300</v>
      </c>
      <c r="Z314" s="9">
        <v>300</v>
      </c>
      <c r="AA314" s="9">
        <v>297</v>
      </c>
      <c r="AB314" s="9">
        <v>295</v>
      </c>
      <c r="AC314" s="9">
        <v>296</v>
      </c>
      <c r="AD314" s="9">
        <v>293</v>
      </c>
      <c r="AE314" s="9" t="s">
        <v>478</v>
      </c>
      <c r="AF314" s="9"/>
      <c r="AG314" s="9">
        <v>30.2058</v>
      </c>
      <c r="AH314" s="9">
        <v>-81.603700000000003</v>
      </c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</row>
    <row r="315" spans="1:58" s="22" customFormat="1" outlineLevel="2" x14ac:dyDescent="0.25">
      <c r="A315" s="55">
        <v>468</v>
      </c>
      <c r="B315" s="9" t="s">
        <v>577</v>
      </c>
      <c r="C315" s="9" t="s">
        <v>619</v>
      </c>
      <c r="D315" s="9" t="str">
        <f t="shared" si="52"/>
        <v>Duval - Family - Active</v>
      </c>
      <c r="E315" s="9" t="s">
        <v>2282</v>
      </c>
      <c r="F315" s="14" t="s">
        <v>620</v>
      </c>
      <c r="G315" s="9" t="s">
        <v>10</v>
      </c>
      <c r="H315" s="9" t="s">
        <v>37</v>
      </c>
      <c r="I315" s="9">
        <v>1</v>
      </c>
      <c r="J315" s="9">
        <v>109</v>
      </c>
      <c r="K315" s="9">
        <f t="shared" si="53"/>
        <v>654</v>
      </c>
      <c r="L315" s="9">
        <f t="shared" si="54"/>
        <v>637</v>
      </c>
      <c r="M315" s="48">
        <v>0.97400611620795108</v>
      </c>
      <c r="N315" s="9">
        <v>0</v>
      </c>
      <c r="O315" s="9">
        <v>109</v>
      </c>
      <c r="P315" s="9"/>
      <c r="Q315" s="9">
        <v>109</v>
      </c>
      <c r="R315" s="9"/>
      <c r="S315" s="9"/>
      <c r="T315" s="9"/>
      <c r="U315" s="9"/>
      <c r="V315" s="49">
        <f t="shared" si="56"/>
        <v>0.97400611620795108</v>
      </c>
      <c r="W315" s="14">
        <v>0.97089999999999999</v>
      </c>
      <c r="X315" s="14">
        <v>0.98470000000000002</v>
      </c>
      <c r="Y315" s="56">
        <v>106</v>
      </c>
      <c r="Z315" s="9">
        <v>107</v>
      </c>
      <c r="AA315" s="9">
        <v>108</v>
      </c>
      <c r="AB315" s="9">
        <v>103</v>
      </c>
      <c r="AC315" s="9">
        <v>107</v>
      </c>
      <c r="AD315" s="9">
        <v>106</v>
      </c>
      <c r="AE315" s="9" t="s">
        <v>621</v>
      </c>
      <c r="AF315" s="9"/>
      <c r="AG315" s="9">
        <v>30.332699999999999</v>
      </c>
      <c r="AH315" s="9">
        <v>-81.650599999999997</v>
      </c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</row>
    <row r="316" spans="1:58" s="22" customFormat="1" outlineLevel="2" x14ac:dyDescent="0.25">
      <c r="A316" s="55">
        <v>1124</v>
      </c>
      <c r="B316" s="9" t="s">
        <v>577</v>
      </c>
      <c r="C316" s="9" t="s">
        <v>625</v>
      </c>
      <c r="D316" s="9" t="str">
        <f t="shared" si="52"/>
        <v>Duval - Family - Active</v>
      </c>
      <c r="E316" s="9" t="s">
        <v>2282</v>
      </c>
      <c r="F316" s="14" t="s">
        <v>626</v>
      </c>
      <c r="G316" s="9" t="s">
        <v>10</v>
      </c>
      <c r="H316" s="9" t="s">
        <v>37</v>
      </c>
      <c r="I316" s="9">
        <v>1</v>
      </c>
      <c r="J316" s="9">
        <v>360</v>
      </c>
      <c r="K316" s="9">
        <f t="shared" si="53"/>
        <v>2160</v>
      </c>
      <c r="L316" s="9">
        <f t="shared" si="54"/>
        <v>1905</v>
      </c>
      <c r="M316" s="48">
        <v>0.88194444444444442</v>
      </c>
      <c r="N316" s="9">
        <v>0</v>
      </c>
      <c r="O316" s="9">
        <v>360</v>
      </c>
      <c r="P316" s="9"/>
      <c r="Q316" s="9">
        <v>360</v>
      </c>
      <c r="R316" s="9"/>
      <c r="S316" s="9"/>
      <c r="T316" s="9"/>
      <c r="U316" s="9"/>
      <c r="V316" s="49">
        <f t="shared" si="56"/>
        <v>0.88194444444444442</v>
      </c>
      <c r="W316" s="14">
        <v>0.75190000000000001</v>
      </c>
      <c r="X316" s="14">
        <v>0.81110000000000004</v>
      </c>
      <c r="Y316" s="56">
        <v>330</v>
      </c>
      <c r="Z316" s="9">
        <v>315</v>
      </c>
      <c r="AA316" s="9">
        <v>311</v>
      </c>
      <c r="AB316" s="9">
        <v>316</v>
      </c>
      <c r="AC316" s="9">
        <v>314</v>
      </c>
      <c r="AD316" s="9">
        <v>319</v>
      </c>
      <c r="AE316" s="9" t="s">
        <v>478</v>
      </c>
      <c r="AF316" s="9"/>
      <c r="AG316" s="9">
        <v>30.302299999999999</v>
      </c>
      <c r="AH316" s="9">
        <v>-81.746499999999997</v>
      </c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</row>
    <row r="317" spans="1:58" s="22" customFormat="1" outlineLevel="2" x14ac:dyDescent="0.25">
      <c r="A317" s="55">
        <v>1584</v>
      </c>
      <c r="B317" s="9" t="s">
        <v>577</v>
      </c>
      <c r="C317" s="9" t="s">
        <v>627</v>
      </c>
      <c r="D317" s="9" t="str">
        <f t="shared" si="52"/>
        <v>Duval - Family - Active</v>
      </c>
      <c r="E317" s="9" t="s">
        <v>2282</v>
      </c>
      <c r="F317" s="14" t="s">
        <v>240</v>
      </c>
      <c r="G317" s="9" t="s">
        <v>10</v>
      </c>
      <c r="H317" s="9" t="s">
        <v>37</v>
      </c>
      <c r="I317" s="9">
        <v>1</v>
      </c>
      <c r="J317" s="9">
        <v>160</v>
      </c>
      <c r="K317" s="9">
        <f t="shared" si="53"/>
        <v>960</v>
      </c>
      <c r="L317" s="9">
        <f t="shared" si="54"/>
        <v>959</v>
      </c>
      <c r="M317" s="48">
        <v>0.99895833333333328</v>
      </c>
      <c r="N317" s="9">
        <v>0</v>
      </c>
      <c r="O317" s="9">
        <v>160</v>
      </c>
      <c r="P317" s="9"/>
      <c r="Q317" s="9">
        <v>160</v>
      </c>
      <c r="R317" s="9"/>
      <c r="S317" s="9"/>
      <c r="T317" s="9"/>
      <c r="U317" s="9"/>
      <c r="V317" s="49">
        <f t="shared" si="56"/>
        <v>0.99895833333333328</v>
      </c>
      <c r="W317" s="14">
        <v>0.999</v>
      </c>
      <c r="X317" s="14">
        <v>0.99480000000000002</v>
      </c>
      <c r="Y317" s="56">
        <v>160</v>
      </c>
      <c r="Z317" s="9">
        <v>160</v>
      </c>
      <c r="AA317" s="9">
        <v>159</v>
      </c>
      <c r="AB317" s="9">
        <v>160</v>
      </c>
      <c r="AC317" s="9">
        <v>160</v>
      </c>
      <c r="AD317" s="9">
        <v>160</v>
      </c>
      <c r="AE317" s="9" t="s">
        <v>628</v>
      </c>
      <c r="AF317" s="9"/>
      <c r="AG317" s="9">
        <v>30.287099999999999</v>
      </c>
      <c r="AH317" s="9">
        <v>-81.581699999999998</v>
      </c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</row>
    <row r="318" spans="1:58" s="22" customFormat="1" outlineLevel="2" x14ac:dyDescent="0.25">
      <c r="A318" s="55">
        <v>1160</v>
      </c>
      <c r="B318" s="9" t="s">
        <v>577</v>
      </c>
      <c r="C318" s="9" t="s">
        <v>629</v>
      </c>
      <c r="D318" s="9" t="str">
        <f t="shared" si="52"/>
        <v>Duval - Family - Active</v>
      </c>
      <c r="E318" s="9" t="s">
        <v>2282</v>
      </c>
      <c r="F318" s="14" t="s">
        <v>259</v>
      </c>
      <c r="G318" s="9" t="s">
        <v>10</v>
      </c>
      <c r="H318" s="9" t="s">
        <v>37</v>
      </c>
      <c r="I318" s="9">
        <v>1</v>
      </c>
      <c r="J318" s="9">
        <v>240</v>
      </c>
      <c r="K318" s="9">
        <f t="shared" si="53"/>
        <v>1440</v>
      </c>
      <c r="L318" s="9">
        <f t="shared" si="54"/>
        <v>1382</v>
      </c>
      <c r="M318" s="48">
        <v>0.95972222222222225</v>
      </c>
      <c r="N318" s="9">
        <v>0</v>
      </c>
      <c r="O318" s="9">
        <v>240</v>
      </c>
      <c r="P318" s="9"/>
      <c r="Q318" s="9">
        <v>240</v>
      </c>
      <c r="R318" s="9"/>
      <c r="S318" s="9"/>
      <c r="T318" s="9"/>
      <c r="U318" s="9"/>
      <c r="V318" s="49">
        <f t="shared" si="56"/>
        <v>0.95972222222222225</v>
      </c>
      <c r="W318" s="14">
        <v>0.95630000000000004</v>
      </c>
      <c r="X318" s="14">
        <v>0.96109999999999995</v>
      </c>
      <c r="Y318" s="56">
        <v>226</v>
      </c>
      <c r="Z318" s="9">
        <v>231</v>
      </c>
      <c r="AA318" s="9">
        <v>231</v>
      </c>
      <c r="AB318" s="9">
        <v>229</v>
      </c>
      <c r="AC318" s="9">
        <v>231</v>
      </c>
      <c r="AD318" s="9">
        <v>234</v>
      </c>
      <c r="AE318" s="9" t="s">
        <v>628</v>
      </c>
      <c r="AF318" s="9"/>
      <c r="AG318" s="9">
        <v>30.435199999999998</v>
      </c>
      <c r="AH318" s="9">
        <v>-81.696299999999994</v>
      </c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</row>
    <row r="319" spans="1:58" s="22" customFormat="1" outlineLevel="2" x14ac:dyDescent="0.25">
      <c r="A319" s="55">
        <v>501</v>
      </c>
      <c r="B319" s="9" t="s">
        <v>577</v>
      </c>
      <c r="C319" s="9" t="s">
        <v>631</v>
      </c>
      <c r="D319" s="9" t="str">
        <f t="shared" si="52"/>
        <v>Duval - Family - Active</v>
      </c>
      <c r="E319" s="9" t="s">
        <v>2282</v>
      </c>
      <c r="F319" s="14" t="s">
        <v>437</v>
      </c>
      <c r="G319" s="9" t="s">
        <v>10</v>
      </c>
      <c r="H319" s="9" t="s">
        <v>37</v>
      </c>
      <c r="I319" s="9">
        <v>1</v>
      </c>
      <c r="J319" s="9">
        <v>52</v>
      </c>
      <c r="K319" s="9">
        <f t="shared" si="53"/>
        <v>312</v>
      </c>
      <c r="L319" s="9">
        <f t="shared" si="54"/>
        <v>305</v>
      </c>
      <c r="M319" s="48">
        <v>0.97756410256410253</v>
      </c>
      <c r="N319" s="9">
        <v>0</v>
      </c>
      <c r="O319" s="9">
        <v>52</v>
      </c>
      <c r="P319" s="9"/>
      <c r="Q319" s="9">
        <v>52</v>
      </c>
      <c r="R319" s="9"/>
      <c r="S319" s="9"/>
      <c r="T319" s="9"/>
      <c r="U319" s="9"/>
      <c r="V319" s="49">
        <f t="shared" si="56"/>
        <v>0.97756410256410253</v>
      </c>
      <c r="W319" s="14">
        <v>0.96150000000000002</v>
      </c>
      <c r="X319" s="14">
        <v>0.96150000000000002</v>
      </c>
      <c r="Y319" s="56">
        <v>51</v>
      </c>
      <c r="Z319" s="9">
        <v>51</v>
      </c>
      <c r="AA319" s="9">
        <v>52</v>
      </c>
      <c r="AB319" s="9">
        <v>50</v>
      </c>
      <c r="AC319" s="9">
        <v>50</v>
      </c>
      <c r="AD319" s="9">
        <v>51</v>
      </c>
      <c r="AE319" s="9" t="s">
        <v>633</v>
      </c>
      <c r="AF319" s="9">
        <v>40</v>
      </c>
      <c r="AG319" s="9">
        <v>30.1614</v>
      </c>
      <c r="AH319" s="9">
        <v>-81.611599999999996</v>
      </c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</row>
    <row r="320" spans="1:58" s="22" customFormat="1" outlineLevel="2" x14ac:dyDescent="0.25">
      <c r="A320" s="55">
        <v>273</v>
      </c>
      <c r="B320" s="9" t="s">
        <v>577</v>
      </c>
      <c r="C320" s="9" t="s">
        <v>634</v>
      </c>
      <c r="D320" s="9" t="str">
        <f t="shared" si="52"/>
        <v>Duval - Family - Active</v>
      </c>
      <c r="E320" s="9" t="s">
        <v>2282</v>
      </c>
      <c r="F320" s="14" t="s">
        <v>309</v>
      </c>
      <c r="G320" s="9" t="s">
        <v>10</v>
      </c>
      <c r="H320" s="9" t="s">
        <v>37</v>
      </c>
      <c r="I320" s="9">
        <v>1</v>
      </c>
      <c r="J320" s="9">
        <v>150</v>
      </c>
      <c r="K320" s="9">
        <f t="shared" si="53"/>
        <v>900</v>
      </c>
      <c r="L320" s="9">
        <f t="shared" si="54"/>
        <v>836</v>
      </c>
      <c r="M320" s="48">
        <v>0.92888888888888888</v>
      </c>
      <c r="N320" s="9">
        <v>0</v>
      </c>
      <c r="O320" s="9">
        <v>150</v>
      </c>
      <c r="P320" s="9"/>
      <c r="Q320" s="9">
        <v>150</v>
      </c>
      <c r="R320" s="9"/>
      <c r="S320" s="9"/>
      <c r="T320" s="9"/>
      <c r="U320" s="9"/>
      <c r="V320" s="49">
        <f t="shared" si="56"/>
        <v>0.92888888888888888</v>
      </c>
      <c r="W320" s="14">
        <v>0.83220000000000005</v>
      </c>
      <c r="X320" s="14">
        <v>0.87439999999999996</v>
      </c>
      <c r="Y320" s="56">
        <v>139</v>
      </c>
      <c r="Z320" s="9">
        <v>135</v>
      </c>
      <c r="AA320" s="9">
        <v>138</v>
      </c>
      <c r="AB320" s="9">
        <v>140</v>
      </c>
      <c r="AC320" s="9">
        <v>143</v>
      </c>
      <c r="AD320" s="9">
        <v>141</v>
      </c>
      <c r="AE320" s="9" t="s">
        <v>635</v>
      </c>
      <c r="AF320" s="9"/>
      <c r="AG320" s="9">
        <v>30.4377</v>
      </c>
      <c r="AH320" s="9">
        <v>-81.660300000000007</v>
      </c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</row>
    <row r="321" spans="1:58" s="22" customFormat="1" outlineLevel="2" x14ac:dyDescent="0.25">
      <c r="A321" s="55">
        <v>1020</v>
      </c>
      <c r="B321" s="9" t="s">
        <v>577</v>
      </c>
      <c r="C321" s="9" t="s">
        <v>641</v>
      </c>
      <c r="D321" s="9" t="str">
        <f t="shared" si="52"/>
        <v>Duval - Family - Active</v>
      </c>
      <c r="E321" s="9" t="s">
        <v>2282</v>
      </c>
      <c r="F321" s="14" t="s">
        <v>608</v>
      </c>
      <c r="G321" s="9" t="s">
        <v>10</v>
      </c>
      <c r="H321" s="9" t="s">
        <v>37</v>
      </c>
      <c r="I321" s="9">
        <v>1</v>
      </c>
      <c r="J321" s="9">
        <v>388</v>
      </c>
      <c r="K321" s="9">
        <f t="shared" si="53"/>
        <v>2328</v>
      </c>
      <c r="L321" s="9">
        <f t="shared" si="54"/>
        <v>2271</v>
      </c>
      <c r="M321" s="48">
        <v>0.97551546391752575</v>
      </c>
      <c r="N321" s="9">
        <v>0</v>
      </c>
      <c r="O321" s="9">
        <v>388</v>
      </c>
      <c r="P321" s="9"/>
      <c r="Q321" s="9">
        <v>388</v>
      </c>
      <c r="R321" s="9"/>
      <c r="S321" s="9"/>
      <c r="T321" s="9"/>
      <c r="U321" s="9"/>
      <c r="V321" s="49">
        <f t="shared" si="56"/>
        <v>0.97551546391752575</v>
      </c>
      <c r="W321" s="14">
        <v>0.97250000000000003</v>
      </c>
      <c r="X321" s="14">
        <v>0.98240000000000005</v>
      </c>
      <c r="Y321" s="56">
        <v>380</v>
      </c>
      <c r="Z321" s="9">
        <v>382</v>
      </c>
      <c r="AA321" s="9">
        <v>384</v>
      </c>
      <c r="AB321" s="9">
        <v>380</v>
      </c>
      <c r="AC321" s="9">
        <v>367</v>
      </c>
      <c r="AD321" s="9">
        <v>378</v>
      </c>
      <c r="AE321" s="9" t="s">
        <v>219</v>
      </c>
      <c r="AF321" s="9"/>
      <c r="AG321" s="9">
        <v>30.458200000000001</v>
      </c>
      <c r="AH321" s="9">
        <v>-81.669399999999996</v>
      </c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</row>
    <row r="322" spans="1:58" s="22" customFormat="1" outlineLevel="2" x14ac:dyDescent="0.25">
      <c r="A322" s="55">
        <v>1452</v>
      </c>
      <c r="B322" s="9" t="s">
        <v>577</v>
      </c>
      <c r="C322" s="9" t="s">
        <v>645</v>
      </c>
      <c r="D322" s="9" t="str">
        <f t="shared" si="52"/>
        <v>Duval - Family - Active</v>
      </c>
      <c r="E322" s="9" t="s">
        <v>2282</v>
      </c>
      <c r="F322" s="14" t="s">
        <v>646</v>
      </c>
      <c r="G322" s="9" t="s">
        <v>10</v>
      </c>
      <c r="H322" s="9" t="s">
        <v>37</v>
      </c>
      <c r="I322" s="9">
        <v>1</v>
      </c>
      <c r="J322" s="9">
        <v>100</v>
      </c>
      <c r="K322" s="9">
        <f t="shared" si="53"/>
        <v>600</v>
      </c>
      <c r="L322" s="9">
        <f t="shared" si="54"/>
        <v>595</v>
      </c>
      <c r="M322" s="48">
        <v>0.9916666666666667</v>
      </c>
      <c r="N322" s="9">
        <v>0</v>
      </c>
      <c r="O322" s="9">
        <v>100</v>
      </c>
      <c r="P322" s="9"/>
      <c r="Q322" s="9">
        <v>100</v>
      </c>
      <c r="R322" s="9"/>
      <c r="S322" s="9"/>
      <c r="T322" s="9"/>
      <c r="U322" s="9"/>
      <c r="V322" s="49">
        <f t="shared" si="56"/>
        <v>0.9916666666666667</v>
      </c>
      <c r="W322" s="14">
        <v>0.99329999999999996</v>
      </c>
      <c r="X322" s="14">
        <v>0.98499999999999999</v>
      </c>
      <c r="Y322" s="56">
        <v>98</v>
      </c>
      <c r="Z322" s="9">
        <v>99</v>
      </c>
      <c r="AA322" s="9">
        <v>99</v>
      </c>
      <c r="AB322" s="9">
        <v>99</v>
      </c>
      <c r="AC322" s="9">
        <v>100</v>
      </c>
      <c r="AD322" s="9">
        <v>100</v>
      </c>
      <c r="AE322" s="9" t="s">
        <v>81</v>
      </c>
      <c r="AF322" s="9">
        <v>99</v>
      </c>
      <c r="AG322" s="9">
        <v>30.2864</v>
      </c>
      <c r="AH322" s="9">
        <v>-81.791300000000007</v>
      </c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</row>
    <row r="323" spans="1:58" s="22" customFormat="1" outlineLevel="2" x14ac:dyDescent="0.25">
      <c r="A323" s="55">
        <v>552</v>
      </c>
      <c r="B323" s="9" t="s">
        <v>577</v>
      </c>
      <c r="C323" s="9" t="s">
        <v>647</v>
      </c>
      <c r="D323" s="9" t="str">
        <f t="shared" si="52"/>
        <v>Duval - Family - Active</v>
      </c>
      <c r="E323" s="9" t="s">
        <v>2282</v>
      </c>
      <c r="F323" s="14" t="s">
        <v>197</v>
      </c>
      <c r="G323" s="9" t="s">
        <v>10</v>
      </c>
      <c r="H323" s="9" t="s">
        <v>37</v>
      </c>
      <c r="I323" s="9">
        <v>1</v>
      </c>
      <c r="J323" s="9">
        <v>155</v>
      </c>
      <c r="K323" s="9">
        <f t="shared" si="53"/>
        <v>930</v>
      </c>
      <c r="L323" s="9">
        <f t="shared" si="54"/>
        <v>895</v>
      </c>
      <c r="M323" s="48">
        <v>0.9623655913978495</v>
      </c>
      <c r="N323" s="9">
        <v>0</v>
      </c>
      <c r="O323" s="9">
        <v>155</v>
      </c>
      <c r="P323" s="9"/>
      <c r="Q323" s="9">
        <v>155</v>
      </c>
      <c r="R323" s="9"/>
      <c r="S323" s="9"/>
      <c r="T323" s="9"/>
      <c r="U323" s="9"/>
      <c r="V323" s="49">
        <f t="shared" si="56"/>
        <v>0.9623655913978495</v>
      </c>
      <c r="W323" s="14">
        <v>0.99139999999999995</v>
      </c>
      <c r="X323" s="14">
        <v>0.97309999999999997</v>
      </c>
      <c r="Y323" s="56">
        <v>148</v>
      </c>
      <c r="Z323" s="9">
        <v>150</v>
      </c>
      <c r="AA323" s="9">
        <v>149</v>
      </c>
      <c r="AB323" s="9">
        <v>148</v>
      </c>
      <c r="AC323" s="9">
        <v>151</v>
      </c>
      <c r="AD323" s="9">
        <v>149</v>
      </c>
      <c r="AE323" s="9" t="s">
        <v>96</v>
      </c>
      <c r="AF323" s="9"/>
      <c r="AG323" s="9">
        <v>30.323499999999999</v>
      </c>
      <c r="AH323" s="9">
        <v>-81.573300000000003</v>
      </c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</row>
    <row r="324" spans="1:58" s="22" customFormat="1" outlineLevel="2" x14ac:dyDescent="0.25">
      <c r="A324" s="55">
        <v>2528</v>
      </c>
      <c r="B324" s="9" t="s">
        <v>577</v>
      </c>
      <c r="C324" s="9" t="s">
        <v>648</v>
      </c>
      <c r="D324" s="9" t="str">
        <f t="shared" si="52"/>
        <v>Duval - Family - Active</v>
      </c>
      <c r="E324" s="9" t="s">
        <v>2282</v>
      </c>
      <c r="F324" s="14" t="s">
        <v>66</v>
      </c>
      <c r="G324" s="9" t="s">
        <v>10</v>
      </c>
      <c r="H324" s="9" t="s">
        <v>37</v>
      </c>
      <c r="I324" s="9">
        <v>1</v>
      </c>
      <c r="J324" s="9">
        <v>60</v>
      </c>
      <c r="K324" s="9">
        <f t="shared" si="53"/>
        <v>360</v>
      </c>
      <c r="L324" s="9">
        <f t="shared" si="54"/>
        <v>343</v>
      </c>
      <c r="M324" s="48">
        <v>0.95277777777777772</v>
      </c>
      <c r="N324" s="9">
        <v>0</v>
      </c>
      <c r="O324" s="9">
        <v>60</v>
      </c>
      <c r="P324" s="9"/>
      <c r="Q324" s="9">
        <v>60</v>
      </c>
      <c r="R324" s="9"/>
      <c r="S324" s="9"/>
      <c r="T324" s="9">
        <v>6</v>
      </c>
      <c r="U324" s="9"/>
      <c r="V324" s="49">
        <f t="shared" si="56"/>
        <v>0.95277777777777772</v>
      </c>
      <c r="W324" s="14">
        <v>0.98609999999999998</v>
      </c>
      <c r="X324" s="14">
        <v>0.97219999999999995</v>
      </c>
      <c r="Y324" s="56">
        <v>57</v>
      </c>
      <c r="Z324" s="9">
        <v>58</v>
      </c>
      <c r="AA324" s="9">
        <v>56</v>
      </c>
      <c r="AB324" s="9">
        <v>57</v>
      </c>
      <c r="AC324" s="9">
        <v>58</v>
      </c>
      <c r="AD324" s="9">
        <v>57</v>
      </c>
      <c r="AE324" s="9" t="s">
        <v>649</v>
      </c>
      <c r="AF324" s="9">
        <v>60</v>
      </c>
      <c r="AG324" s="9">
        <v>30.333508999999999</v>
      </c>
      <c r="AH324" s="9">
        <v>-81.639426</v>
      </c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</row>
    <row r="325" spans="1:58" s="22" customFormat="1" outlineLevel="2" x14ac:dyDescent="0.25">
      <c r="A325" s="55">
        <v>569</v>
      </c>
      <c r="B325" s="9" t="s">
        <v>577</v>
      </c>
      <c r="C325" s="9" t="s">
        <v>650</v>
      </c>
      <c r="D325" s="9" t="str">
        <f t="shared" si="52"/>
        <v>Duval - Family - Active</v>
      </c>
      <c r="E325" s="9" t="s">
        <v>2282</v>
      </c>
      <c r="F325" s="14" t="s">
        <v>75</v>
      </c>
      <c r="G325" s="9" t="s">
        <v>10</v>
      </c>
      <c r="H325" s="9" t="s">
        <v>37</v>
      </c>
      <c r="I325" s="9">
        <v>1</v>
      </c>
      <c r="J325" s="9">
        <v>200</v>
      </c>
      <c r="K325" s="9">
        <f t="shared" si="53"/>
        <v>1200</v>
      </c>
      <c r="L325" s="9">
        <f t="shared" si="54"/>
        <v>1172</v>
      </c>
      <c r="M325" s="48">
        <v>0.97666666666666668</v>
      </c>
      <c r="N325" s="9">
        <v>0</v>
      </c>
      <c r="O325" s="9">
        <v>200</v>
      </c>
      <c r="P325" s="9"/>
      <c r="Q325" s="9">
        <v>200</v>
      </c>
      <c r="R325" s="9"/>
      <c r="S325" s="9"/>
      <c r="T325" s="9"/>
      <c r="U325" s="9"/>
      <c r="V325" s="49">
        <f t="shared" si="56"/>
        <v>0.97666666666666668</v>
      </c>
      <c r="W325" s="14">
        <v>0.98080000000000001</v>
      </c>
      <c r="X325" s="14">
        <v>0.98799999999999999</v>
      </c>
      <c r="Y325" s="56">
        <v>192</v>
      </c>
      <c r="Z325" s="9">
        <v>198</v>
      </c>
      <c r="AA325" s="9">
        <v>197</v>
      </c>
      <c r="AB325" s="9">
        <v>198</v>
      </c>
      <c r="AC325" s="9">
        <v>195</v>
      </c>
      <c r="AD325" s="9">
        <v>192</v>
      </c>
      <c r="AE325" s="9" t="s">
        <v>651</v>
      </c>
      <c r="AF325" s="9">
        <v>200</v>
      </c>
      <c r="AG325" s="9">
        <v>30.322700000000001</v>
      </c>
      <c r="AH325" s="9">
        <v>-81.573099999999997</v>
      </c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</row>
    <row r="326" spans="1:58" s="22" customFormat="1" outlineLevel="2" x14ac:dyDescent="0.25">
      <c r="A326" s="55">
        <v>580</v>
      </c>
      <c r="B326" s="9" t="s">
        <v>577</v>
      </c>
      <c r="C326" s="9" t="s">
        <v>652</v>
      </c>
      <c r="D326" s="9" t="str">
        <f t="shared" si="52"/>
        <v>Duval - Family - Active</v>
      </c>
      <c r="E326" s="9" t="s">
        <v>2282</v>
      </c>
      <c r="F326" s="14" t="s">
        <v>122</v>
      </c>
      <c r="G326" s="9" t="s">
        <v>10</v>
      </c>
      <c r="H326" s="9" t="s">
        <v>37</v>
      </c>
      <c r="I326" s="9">
        <v>1</v>
      </c>
      <c r="J326" s="9">
        <v>28</v>
      </c>
      <c r="K326" s="9">
        <f t="shared" si="53"/>
        <v>28</v>
      </c>
      <c r="L326" s="9">
        <f t="shared" si="54"/>
        <v>27</v>
      </c>
      <c r="M326" s="48">
        <v>0.9642857142857143</v>
      </c>
      <c r="N326" s="9">
        <v>0</v>
      </c>
      <c r="O326" s="9">
        <v>28</v>
      </c>
      <c r="P326" s="9"/>
      <c r="Q326" s="9">
        <v>28</v>
      </c>
      <c r="R326" s="9"/>
      <c r="S326" s="9"/>
      <c r="T326" s="9"/>
      <c r="U326" s="9"/>
      <c r="V326" s="49">
        <f t="shared" si="56"/>
        <v>0.9642857142857143</v>
      </c>
      <c r="W326" s="14">
        <v>0.89290000000000003</v>
      </c>
      <c r="X326" s="14">
        <v>0.88690000000000002</v>
      </c>
      <c r="Y326" s="56"/>
      <c r="Z326" s="9"/>
      <c r="AA326" s="9"/>
      <c r="AB326" s="9"/>
      <c r="AC326" s="9"/>
      <c r="AD326" s="9">
        <v>27</v>
      </c>
      <c r="AE326" s="9" t="s">
        <v>653</v>
      </c>
      <c r="AF326" s="9"/>
      <c r="AG326" s="9">
        <v>30.328600000000002</v>
      </c>
      <c r="AH326" s="9">
        <v>-81.420199999999994</v>
      </c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</row>
    <row r="327" spans="1:58" s="22" customFormat="1" outlineLevel="2" x14ac:dyDescent="0.25">
      <c r="A327" s="55">
        <v>1310</v>
      </c>
      <c r="B327" s="9" t="s">
        <v>577</v>
      </c>
      <c r="C327" s="9" t="s">
        <v>655</v>
      </c>
      <c r="D327" s="9" t="str">
        <f t="shared" si="52"/>
        <v>Duval - Family - Active</v>
      </c>
      <c r="E327" s="9" t="s">
        <v>2282</v>
      </c>
      <c r="F327" s="14" t="s">
        <v>157</v>
      </c>
      <c r="G327" s="9" t="s">
        <v>10</v>
      </c>
      <c r="H327" s="9" t="s">
        <v>37</v>
      </c>
      <c r="I327" s="9">
        <v>1</v>
      </c>
      <c r="J327" s="9">
        <v>224</v>
      </c>
      <c r="K327" s="9">
        <f t="shared" si="53"/>
        <v>1344</v>
      </c>
      <c r="L327" s="9">
        <f t="shared" si="54"/>
        <v>1229</v>
      </c>
      <c r="M327" s="48">
        <v>0.91443452380952384</v>
      </c>
      <c r="N327" s="9">
        <v>0</v>
      </c>
      <c r="O327" s="9">
        <v>224</v>
      </c>
      <c r="P327" s="9"/>
      <c r="Q327" s="9">
        <v>224</v>
      </c>
      <c r="R327" s="9"/>
      <c r="S327" s="9"/>
      <c r="T327" s="9"/>
      <c r="U327" s="9"/>
      <c r="V327" s="49">
        <f t="shared" si="56"/>
        <v>0.91443452380952384</v>
      </c>
      <c r="W327" s="14">
        <v>0.91290000000000004</v>
      </c>
      <c r="X327" s="14">
        <v>0.94789999999999996</v>
      </c>
      <c r="Y327" s="56">
        <v>205</v>
      </c>
      <c r="Z327" s="9">
        <v>208</v>
      </c>
      <c r="AA327" s="9">
        <v>207</v>
      </c>
      <c r="AB327" s="9">
        <v>209</v>
      </c>
      <c r="AC327" s="9">
        <v>202</v>
      </c>
      <c r="AD327" s="9">
        <v>198</v>
      </c>
      <c r="AE327" s="9" t="s">
        <v>231</v>
      </c>
      <c r="AF327" s="9"/>
      <c r="AG327" s="9">
        <v>30.2866</v>
      </c>
      <c r="AH327" s="9">
        <v>-81.536600000000007</v>
      </c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</row>
    <row r="328" spans="1:58" s="22" customFormat="1" outlineLevel="2" x14ac:dyDescent="0.25">
      <c r="A328" s="55">
        <v>637</v>
      </c>
      <c r="B328" s="9" t="s">
        <v>577</v>
      </c>
      <c r="C328" s="9" t="s">
        <v>656</v>
      </c>
      <c r="D328" s="9" t="str">
        <f t="shared" si="52"/>
        <v>Duval - Family - Active</v>
      </c>
      <c r="E328" s="9" t="s">
        <v>2282</v>
      </c>
      <c r="F328" s="14" t="s">
        <v>657</v>
      </c>
      <c r="G328" s="9" t="s">
        <v>10</v>
      </c>
      <c r="H328" s="9" t="s">
        <v>37</v>
      </c>
      <c r="I328" s="9">
        <v>1</v>
      </c>
      <c r="J328" s="9">
        <v>136</v>
      </c>
      <c r="K328" s="9">
        <f t="shared" si="53"/>
        <v>816</v>
      </c>
      <c r="L328" s="9">
        <f t="shared" si="54"/>
        <v>793</v>
      </c>
      <c r="M328" s="48">
        <v>0.97181372549019607</v>
      </c>
      <c r="N328" s="9">
        <v>0</v>
      </c>
      <c r="O328" s="9">
        <v>136</v>
      </c>
      <c r="P328" s="9"/>
      <c r="Q328" s="9">
        <v>136</v>
      </c>
      <c r="R328" s="9"/>
      <c r="S328" s="9"/>
      <c r="T328" s="9"/>
      <c r="U328" s="9"/>
      <c r="V328" s="49">
        <f t="shared" si="56"/>
        <v>0.97181372549019607</v>
      </c>
      <c r="W328" s="14">
        <v>0.96319999999999995</v>
      </c>
      <c r="X328" s="14">
        <v>0.95830000000000004</v>
      </c>
      <c r="Y328" s="56">
        <v>128</v>
      </c>
      <c r="Z328" s="9">
        <v>133</v>
      </c>
      <c r="AA328" s="9">
        <v>133</v>
      </c>
      <c r="AB328" s="9">
        <v>132</v>
      </c>
      <c r="AC328" s="9">
        <v>134</v>
      </c>
      <c r="AD328" s="9">
        <v>133</v>
      </c>
      <c r="AE328" s="9" t="s">
        <v>39</v>
      </c>
      <c r="AF328" s="9"/>
      <c r="AG328" s="9">
        <v>30.314499999999999</v>
      </c>
      <c r="AH328" s="9">
        <v>-81.489099999999993</v>
      </c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</row>
    <row r="329" spans="1:58" s="22" customFormat="1" outlineLevel="2" x14ac:dyDescent="0.25">
      <c r="A329" s="55">
        <v>1317</v>
      </c>
      <c r="B329" s="9" t="s">
        <v>577</v>
      </c>
      <c r="C329" s="9" t="s">
        <v>660</v>
      </c>
      <c r="D329" s="9" t="str">
        <f t="shared" si="52"/>
        <v>Duval - Family - Active</v>
      </c>
      <c r="E329" s="9" t="s">
        <v>2282</v>
      </c>
      <c r="F329" s="14" t="s">
        <v>157</v>
      </c>
      <c r="G329" s="9" t="s">
        <v>10</v>
      </c>
      <c r="H329" s="9" t="s">
        <v>37</v>
      </c>
      <c r="I329" s="9">
        <v>1</v>
      </c>
      <c r="J329" s="9">
        <v>132</v>
      </c>
      <c r="K329" s="9">
        <f t="shared" si="53"/>
        <v>792</v>
      </c>
      <c r="L329" s="9">
        <f t="shared" si="54"/>
        <v>776</v>
      </c>
      <c r="M329" s="48">
        <v>0.97979797979797978</v>
      </c>
      <c r="N329" s="9">
        <v>0</v>
      </c>
      <c r="O329" s="9">
        <v>132</v>
      </c>
      <c r="P329" s="9"/>
      <c r="Q329" s="9">
        <v>132</v>
      </c>
      <c r="R329" s="9"/>
      <c r="S329" s="9"/>
      <c r="T329" s="9"/>
      <c r="U329" s="9"/>
      <c r="V329" s="49">
        <f t="shared" si="56"/>
        <v>0.97979797979797978</v>
      </c>
      <c r="W329" s="14">
        <v>0.97350000000000003</v>
      </c>
      <c r="X329" s="14">
        <v>0.96719999999999995</v>
      </c>
      <c r="Y329" s="56">
        <v>129</v>
      </c>
      <c r="Z329" s="9">
        <v>129</v>
      </c>
      <c r="AA329" s="9">
        <v>130</v>
      </c>
      <c r="AB329" s="9">
        <v>128</v>
      </c>
      <c r="AC329" s="9">
        <v>130</v>
      </c>
      <c r="AD329" s="9">
        <v>130</v>
      </c>
      <c r="AE329" s="9" t="s">
        <v>478</v>
      </c>
      <c r="AF329" s="9"/>
      <c r="AG329" s="9">
        <v>30.2989</v>
      </c>
      <c r="AH329" s="9">
        <v>-81.5261</v>
      </c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</row>
    <row r="330" spans="1:58" s="22" customFormat="1" outlineLevel="2" x14ac:dyDescent="0.25">
      <c r="A330" s="55">
        <v>1523</v>
      </c>
      <c r="B330" s="9" t="s">
        <v>577</v>
      </c>
      <c r="C330" s="9" t="s">
        <v>661</v>
      </c>
      <c r="D330" s="9" t="str">
        <f t="shared" si="52"/>
        <v>Duval - Family - Active</v>
      </c>
      <c r="E330" s="9" t="s">
        <v>2282</v>
      </c>
      <c r="F330" s="14" t="s">
        <v>179</v>
      </c>
      <c r="G330" s="9" t="s">
        <v>10</v>
      </c>
      <c r="H330" s="9" t="s">
        <v>37</v>
      </c>
      <c r="I330" s="9">
        <v>1</v>
      </c>
      <c r="J330" s="9">
        <v>120</v>
      </c>
      <c r="K330" s="9">
        <f t="shared" si="53"/>
        <v>720</v>
      </c>
      <c r="L330" s="9">
        <f t="shared" si="54"/>
        <v>701</v>
      </c>
      <c r="M330" s="48">
        <v>0.97361111111111109</v>
      </c>
      <c r="N330" s="9">
        <v>0</v>
      </c>
      <c r="O330" s="9">
        <v>120</v>
      </c>
      <c r="P330" s="9"/>
      <c r="Q330" s="9">
        <v>120</v>
      </c>
      <c r="R330" s="9"/>
      <c r="S330" s="9"/>
      <c r="T330" s="9"/>
      <c r="U330" s="9"/>
      <c r="V330" s="49">
        <f t="shared" si="56"/>
        <v>0.97361111111111109</v>
      </c>
      <c r="W330" s="14">
        <v>0.95140000000000002</v>
      </c>
      <c r="X330" s="14">
        <v>0.94169999999999998</v>
      </c>
      <c r="Y330" s="56">
        <v>115</v>
      </c>
      <c r="Z330" s="9">
        <v>117</v>
      </c>
      <c r="AA330" s="9">
        <v>117</v>
      </c>
      <c r="AB330" s="9">
        <v>116</v>
      </c>
      <c r="AC330" s="9">
        <v>118</v>
      </c>
      <c r="AD330" s="9">
        <v>118</v>
      </c>
      <c r="AE330" s="9" t="s">
        <v>123</v>
      </c>
      <c r="AF330" s="9"/>
      <c r="AG330" s="9">
        <v>30.357299999999999</v>
      </c>
      <c r="AH330" s="9">
        <v>-81.644599999999997</v>
      </c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</row>
    <row r="331" spans="1:58" s="22" customFormat="1" outlineLevel="2" x14ac:dyDescent="0.25">
      <c r="A331" s="55">
        <v>1814</v>
      </c>
      <c r="B331" s="9" t="s">
        <v>577</v>
      </c>
      <c r="C331" s="9" t="s">
        <v>662</v>
      </c>
      <c r="D331" s="9" t="str">
        <f t="shared" si="52"/>
        <v>Duval - Family - Active</v>
      </c>
      <c r="E331" s="9" t="s">
        <v>2282</v>
      </c>
      <c r="F331" s="14" t="s">
        <v>663</v>
      </c>
      <c r="G331" s="9" t="s">
        <v>10</v>
      </c>
      <c r="H331" s="9" t="s">
        <v>37</v>
      </c>
      <c r="I331" s="9">
        <v>1</v>
      </c>
      <c r="J331" s="9">
        <v>234</v>
      </c>
      <c r="K331" s="9">
        <f t="shared" si="53"/>
        <v>1404</v>
      </c>
      <c r="L331" s="9">
        <f t="shared" si="54"/>
        <v>1317</v>
      </c>
      <c r="M331" s="48">
        <v>0.93803418803418803</v>
      </c>
      <c r="N331" s="9">
        <v>0</v>
      </c>
      <c r="O331" s="9">
        <v>234</v>
      </c>
      <c r="P331" s="9"/>
      <c r="Q331" s="9">
        <v>234</v>
      </c>
      <c r="R331" s="9"/>
      <c r="S331" s="9"/>
      <c r="T331" s="9"/>
      <c r="U331" s="9"/>
      <c r="V331" s="49">
        <f t="shared" si="56"/>
        <v>0.93803418803418803</v>
      </c>
      <c r="W331" s="14">
        <v>0.93869999999999998</v>
      </c>
      <c r="X331" s="14">
        <v>0.92810000000000004</v>
      </c>
      <c r="Y331" s="56">
        <v>229</v>
      </c>
      <c r="Z331" s="9">
        <v>219</v>
      </c>
      <c r="AA331" s="9">
        <v>205</v>
      </c>
      <c r="AB331" s="9">
        <v>220</v>
      </c>
      <c r="AC331" s="9">
        <v>226</v>
      </c>
      <c r="AD331" s="9">
        <v>218</v>
      </c>
      <c r="AE331" s="9" t="s">
        <v>104</v>
      </c>
      <c r="AF331" s="9"/>
      <c r="AG331" s="9">
        <v>30.226099999999999</v>
      </c>
      <c r="AH331" s="9">
        <v>-81.760999999999996</v>
      </c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</row>
    <row r="332" spans="1:58" s="22" customFormat="1" outlineLevel="2" x14ac:dyDescent="0.25">
      <c r="A332" s="55">
        <v>768</v>
      </c>
      <c r="B332" s="9" t="s">
        <v>577</v>
      </c>
      <c r="C332" s="9" t="s">
        <v>664</v>
      </c>
      <c r="D332" s="9" t="str">
        <f t="shared" si="52"/>
        <v>Duval - Family - Active</v>
      </c>
      <c r="E332" s="9" t="s">
        <v>2282</v>
      </c>
      <c r="F332" s="14" t="s">
        <v>519</v>
      </c>
      <c r="G332" s="9" t="s">
        <v>10</v>
      </c>
      <c r="H332" s="9" t="s">
        <v>37</v>
      </c>
      <c r="I332" s="9">
        <v>1</v>
      </c>
      <c r="J332" s="9">
        <v>101</v>
      </c>
      <c r="K332" s="9">
        <f t="shared" si="53"/>
        <v>606</v>
      </c>
      <c r="L332" s="9">
        <f t="shared" si="54"/>
        <v>604</v>
      </c>
      <c r="M332" s="48">
        <v>0.99669966996699666</v>
      </c>
      <c r="N332" s="9">
        <v>0</v>
      </c>
      <c r="O332" s="9">
        <v>101</v>
      </c>
      <c r="P332" s="9"/>
      <c r="Q332" s="9">
        <v>101</v>
      </c>
      <c r="R332" s="9"/>
      <c r="S332" s="9"/>
      <c r="T332" s="9"/>
      <c r="U332" s="9"/>
      <c r="V332" s="49">
        <f t="shared" si="56"/>
        <v>0.99669966996699666</v>
      </c>
      <c r="W332" s="14">
        <v>0.98350000000000004</v>
      </c>
      <c r="X332" s="14">
        <v>0.99829999999999997</v>
      </c>
      <c r="Y332" s="56">
        <v>101</v>
      </c>
      <c r="Z332" s="9">
        <v>101</v>
      </c>
      <c r="AA332" s="9">
        <v>101</v>
      </c>
      <c r="AB332" s="9">
        <v>101</v>
      </c>
      <c r="AC332" s="9">
        <v>100</v>
      </c>
      <c r="AD332" s="9">
        <v>100</v>
      </c>
      <c r="AE332" s="9" t="s">
        <v>334</v>
      </c>
      <c r="AF332" s="9"/>
      <c r="AG332" s="9">
        <v>30.444583000000002</v>
      </c>
      <c r="AH332" s="9">
        <v>-81.665610999999998</v>
      </c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</row>
    <row r="333" spans="1:58" s="22" customFormat="1" outlineLevel="2" x14ac:dyDescent="0.25">
      <c r="A333" s="55">
        <v>793</v>
      </c>
      <c r="B333" s="9" t="s">
        <v>577</v>
      </c>
      <c r="C333" s="9" t="s">
        <v>665</v>
      </c>
      <c r="D333" s="9" t="str">
        <f t="shared" si="52"/>
        <v>Duval - Family - Active</v>
      </c>
      <c r="E333" s="9" t="s">
        <v>2282</v>
      </c>
      <c r="F333" s="14" t="s">
        <v>197</v>
      </c>
      <c r="G333" s="9" t="s">
        <v>10</v>
      </c>
      <c r="H333" s="9" t="s">
        <v>37</v>
      </c>
      <c r="I333" s="9">
        <v>1</v>
      </c>
      <c r="J333" s="9">
        <v>288</v>
      </c>
      <c r="K333" s="9">
        <f t="shared" si="53"/>
        <v>1728</v>
      </c>
      <c r="L333" s="9">
        <f t="shared" si="54"/>
        <v>1685</v>
      </c>
      <c r="M333" s="48">
        <v>0.9751157407407407</v>
      </c>
      <c r="N333" s="9">
        <v>0</v>
      </c>
      <c r="O333" s="9">
        <v>288</v>
      </c>
      <c r="P333" s="9"/>
      <c r="Q333" s="9">
        <v>288</v>
      </c>
      <c r="R333" s="9"/>
      <c r="S333" s="9"/>
      <c r="T333" s="9"/>
      <c r="U333" s="9"/>
      <c r="V333" s="49">
        <f t="shared" si="56"/>
        <v>0.9751157407407407</v>
      </c>
      <c r="W333" s="14">
        <v>0.97450000000000003</v>
      </c>
      <c r="X333" s="14">
        <v>0.93059999999999998</v>
      </c>
      <c r="Y333" s="56">
        <v>284</v>
      </c>
      <c r="Z333" s="9">
        <v>280</v>
      </c>
      <c r="AA333" s="9">
        <v>281</v>
      </c>
      <c r="AB333" s="9">
        <v>283</v>
      </c>
      <c r="AC333" s="9">
        <v>277</v>
      </c>
      <c r="AD333" s="9">
        <v>280</v>
      </c>
      <c r="AE333" s="9" t="s">
        <v>666</v>
      </c>
      <c r="AF333" s="9"/>
      <c r="AG333" s="9">
        <v>30.277000000000001</v>
      </c>
      <c r="AH333" s="9">
        <v>-81.437399999999997</v>
      </c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</row>
    <row r="334" spans="1:58" s="22" customFormat="1" outlineLevel="2" x14ac:dyDescent="0.25">
      <c r="A334" s="55">
        <v>831</v>
      </c>
      <c r="B334" s="9" t="s">
        <v>577</v>
      </c>
      <c r="C334" s="9" t="s">
        <v>669</v>
      </c>
      <c r="D334" s="9" t="str">
        <f t="shared" si="52"/>
        <v>Duval - Family - Active</v>
      </c>
      <c r="E334" s="9" t="s">
        <v>2282</v>
      </c>
      <c r="F334" s="14" t="s">
        <v>670</v>
      </c>
      <c r="G334" s="9" t="s">
        <v>10</v>
      </c>
      <c r="H334" s="9" t="s">
        <v>37</v>
      </c>
      <c r="I334" s="9">
        <v>1</v>
      </c>
      <c r="J334" s="9">
        <v>288</v>
      </c>
      <c r="K334" s="9">
        <f t="shared" si="53"/>
        <v>1728</v>
      </c>
      <c r="L334" s="9">
        <f t="shared" si="54"/>
        <v>1634</v>
      </c>
      <c r="M334" s="48">
        <v>0.94560185185185186</v>
      </c>
      <c r="N334" s="9">
        <v>0</v>
      </c>
      <c r="O334" s="9">
        <v>288</v>
      </c>
      <c r="P334" s="9"/>
      <c r="Q334" s="9">
        <v>288</v>
      </c>
      <c r="R334" s="9"/>
      <c r="S334" s="9"/>
      <c r="T334" s="9">
        <v>28</v>
      </c>
      <c r="U334" s="9"/>
      <c r="V334" s="49">
        <f t="shared" si="56"/>
        <v>0.94560185185185186</v>
      </c>
      <c r="W334" s="14">
        <v>0.94789999999999996</v>
      </c>
      <c r="X334" s="14">
        <v>0.95779999999999998</v>
      </c>
      <c r="Y334" s="56">
        <v>277</v>
      </c>
      <c r="Z334" s="9">
        <v>274</v>
      </c>
      <c r="AA334" s="9">
        <v>267</v>
      </c>
      <c r="AB334" s="9">
        <v>275</v>
      </c>
      <c r="AC334" s="9">
        <v>269</v>
      </c>
      <c r="AD334" s="9">
        <v>272</v>
      </c>
      <c r="AE334" s="9" t="s">
        <v>671</v>
      </c>
      <c r="AF334" s="9"/>
      <c r="AG334" s="9">
        <v>30.383482000000001</v>
      </c>
      <c r="AH334" s="9">
        <v>-81.602969000000002</v>
      </c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</row>
    <row r="335" spans="1:58" s="22" customFormat="1" outlineLevel="2" x14ac:dyDescent="0.25">
      <c r="A335" s="55">
        <v>1180</v>
      </c>
      <c r="B335" s="9" t="s">
        <v>577</v>
      </c>
      <c r="C335" s="9" t="s">
        <v>672</v>
      </c>
      <c r="D335" s="9" t="str">
        <f t="shared" si="52"/>
        <v>Duval - Family - Active</v>
      </c>
      <c r="E335" s="9" t="s">
        <v>2282</v>
      </c>
      <c r="F335" s="14" t="s">
        <v>174</v>
      </c>
      <c r="G335" s="9" t="s">
        <v>10</v>
      </c>
      <c r="H335" s="9" t="s">
        <v>37</v>
      </c>
      <c r="I335" s="9">
        <v>1</v>
      </c>
      <c r="J335" s="9">
        <v>268</v>
      </c>
      <c r="K335" s="9">
        <f t="shared" si="53"/>
        <v>1608</v>
      </c>
      <c r="L335" s="9">
        <f t="shared" si="54"/>
        <v>1578</v>
      </c>
      <c r="M335" s="48">
        <v>0.98134328358208955</v>
      </c>
      <c r="N335" s="9">
        <v>0</v>
      </c>
      <c r="O335" s="9">
        <v>268</v>
      </c>
      <c r="P335" s="9"/>
      <c r="Q335" s="9">
        <v>268</v>
      </c>
      <c r="R335" s="9"/>
      <c r="S335" s="9"/>
      <c r="T335" s="9"/>
      <c r="U335" s="9"/>
      <c r="V335" s="49">
        <f t="shared" si="56"/>
        <v>0.98134328358208955</v>
      </c>
      <c r="W335" s="14">
        <v>0.98319999999999996</v>
      </c>
      <c r="X335" s="14">
        <v>0.96079999999999999</v>
      </c>
      <c r="Y335" s="56">
        <v>262</v>
      </c>
      <c r="Z335" s="9">
        <v>265</v>
      </c>
      <c r="AA335" s="9">
        <v>263</v>
      </c>
      <c r="AB335" s="9">
        <v>260</v>
      </c>
      <c r="AC335" s="9">
        <v>263</v>
      </c>
      <c r="AD335" s="9">
        <v>265</v>
      </c>
      <c r="AE335" s="9" t="s">
        <v>478</v>
      </c>
      <c r="AF335" s="9"/>
      <c r="AG335" s="9">
        <v>30.206099999999999</v>
      </c>
      <c r="AH335" s="9">
        <v>-81.586200000000005</v>
      </c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</row>
    <row r="336" spans="1:58" s="22" customFormat="1" outlineLevel="2" x14ac:dyDescent="0.25">
      <c r="A336" s="55">
        <v>855</v>
      </c>
      <c r="B336" s="9" t="s">
        <v>577</v>
      </c>
      <c r="C336" s="9" t="s">
        <v>673</v>
      </c>
      <c r="D336" s="9" t="str">
        <f t="shared" si="52"/>
        <v>Duval - Family - Active</v>
      </c>
      <c r="E336" s="9" t="s">
        <v>2282</v>
      </c>
      <c r="F336" s="14" t="s">
        <v>674</v>
      </c>
      <c r="G336" s="9" t="s">
        <v>10</v>
      </c>
      <c r="H336" s="9" t="s">
        <v>37</v>
      </c>
      <c r="I336" s="9">
        <v>1</v>
      </c>
      <c r="J336" s="9">
        <v>224</v>
      </c>
      <c r="K336" s="9">
        <f t="shared" si="53"/>
        <v>1344</v>
      </c>
      <c r="L336" s="9">
        <f t="shared" si="54"/>
        <v>1216</v>
      </c>
      <c r="M336" s="48">
        <v>0.90476190476190477</v>
      </c>
      <c r="N336" s="9">
        <v>0</v>
      </c>
      <c r="O336" s="9">
        <v>224</v>
      </c>
      <c r="P336" s="9"/>
      <c r="Q336" s="9">
        <v>224</v>
      </c>
      <c r="R336" s="9"/>
      <c r="S336" s="9"/>
      <c r="T336" s="9"/>
      <c r="U336" s="9"/>
      <c r="V336" s="49">
        <f t="shared" si="56"/>
        <v>0.90476190476190477</v>
      </c>
      <c r="W336" s="14">
        <v>0.92859999999999998</v>
      </c>
      <c r="X336" s="14">
        <v>0.92190000000000005</v>
      </c>
      <c r="Y336" s="56">
        <v>204</v>
      </c>
      <c r="Z336" s="9">
        <v>199</v>
      </c>
      <c r="AA336" s="9">
        <v>202</v>
      </c>
      <c r="AB336" s="9">
        <v>200</v>
      </c>
      <c r="AC336" s="9">
        <v>203</v>
      </c>
      <c r="AD336" s="9">
        <v>208</v>
      </c>
      <c r="AE336" s="9" t="s">
        <v>39</v>
      </c>
      <c r="AF336" s="9"/>
      <c r="AG336" s="9">
        <v>30.3185</v>
      </c>
      <c r="AH336" s="9">
        <v>-81.484899999999996</v>
      </c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</row>
    <row r="337" spans="1:58" s="22" customFormat="1" outlineLevel="2" x14ac:dyDescent="0.25">
      <c r="A337" s="55">
        <v>1426</v>
      </c>
      <c r="B337" s="9" t="s">
        <v>577</v>
      </c>
      <c r="C337" s="9" t="s">
        <v>675</v>
      </c>
      <c r="D337" s="9" t="str">
        <f t="shared" si="52"/>
        <v>Duval - Family - Active</v>
      </c>
      <c r="E337" s="9" t="s">
        <v>2282</v>
      </c>
      <c r="F337" s="14" t="s">
        <v>56</v>
      </c>
      <c r="G337" s="9" t="s">
        <v>10</v>
      </c>
      <c r="H337" s="9" t="s">
        <v>37</v>
      </c>
      <c r="I337" s="9">
        <v>1</v>
      </c>
      <c r="J337" s="9">
        <v>100</v>
      </c>
      <c r="K337" s="9">
        <f t="shared" si="53"/>
        <v>600</v>
      </c>
      <c r="L337" s="9">
        <f t="shared" si="54"/>
        <v>592</v>
      </c>
      <c r="M337" s="48">
        <v>0.98666666666666669</v>
      </c>
      <c r="N337" s="9">
        <v>0</v>
      </c>
      <c r="O337" s="9">
        <v>100</v>
      </c>
      <c r="P337" s="9"/>
      <c r="Q337" s="9">
        <v>100</v>
      </c>
      <c r="R337" s="9"/>
      <c r="S337" s="9"/>
      <c r="T337" s="9"/>
      <c r="U337" s="9"/>
      <c r="V337" s="49">
        <f t="shared" si="56"/>
        <v>0.98666666666666669</v>
      </c>
      <c r="W337" s="14">
        <v>0.96830000000000005</v>
      </c>
      <c r="X337" s="14">
        <v>0.99329999999999996</v>
      </c>
      <c r="Y337" s="56">
        <v>99</v>
      </c>
      <c r="Z337" s="9">
        <v>100</v>
      </c>
      <c r="AA337" s="9">
        <v>100</v>
      </c>
      <c r="AB337" s="9">
        <v>98</v>
      </c>
      <c r="AC337" s="9">
        <v>96</v>
      </c>
      <c r="AD337" s="9">
        <v>99</v>
      </c>
      <c r="AE337" s="9" t="s">
        <v>39</v>
      </c>
      <c r="AF337" s="9">
        <v>100</v>
      </c>
      <c r="AG337" s="9">
        <v>30.2454</v>
      </c>
      <c r="AH337" s="9">
        <v>-81.730599999999995</v>
      </c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</row>
    <row r="338" spans="1:58" s="22" customFormat="1" outlineLevel="2" x14ac:dyDescent="0.25">
      <c r="A338" s="55">
        <v>2557</v>
      </c>
      <c r="B338" s="9" t="s">
        <v>577</v>
      </c>
      <c r="C338" s="9" t="s">
        <v>679</v>
      </c>
      <c r="D338" s="9" t="str">
        <f t="shared" si="52"/>
        <v>Duval - Family - Active</v>
      </c>
      <c r="E338" s="9" t="s">
        <v>2282</v>
      </c>
      <c r="F338" s="14" t="s">
        <v>66</v>
      </c>
      <c r="G338" s="9" t="s">
        <v>10</v>
      </c>
      <c r="H338" s="9" t="s">
        <v>37</v>
      </c>
      <c r="I338" s="9">
        <v>1</v>
      </c>
      <c r="J338" s="9">
        <v>120</v>
      </c>
      <c r="K338" s="9">
        <f t="shared" si="53"/>
        <v>720</v>
      </c>
      <c r="L338" s="9">
        <f t="shared" si="54"/>
        <v>707</v>
      </c>
      <c r="M338" s="48">
        <v>0.9819444444444444</v>
      </c>
      <c r="N338" s="9">
        <v>0</v>
      </c>
      <c r="O338" s="9">
        <v>120</v>
      </c>
      <c r="P338" s="9"/>
      <c r="Q338" s="9">
        <v>120</v>
      </c>
      <c r="R338" s="9"/>
      <c r="S338" s="9"/>
      <c r="T338" s="9">
        <v>12</v>
      </c>
      <c r="U338" s="9"/>
      <c r="V338" s="49">
        <f t="shared" si="56"/>
        <v>0.9819444444444444</v>
      </c>
      <c r="W338" s="14">
        <v>0.98470000000000002</v>
      </c>
      <c r="X338" s="14">
        <v>0.98470000000000002</v>
      </c>
      <c r="Y338" s="56">
        <v>119</v>
      </c>
      <c r="Z338" s="9">
        <v>117</v>
      </c>
      <c r="AA338" s="9">
        <v>118</v>
      </c>
      <c r="AB338" s="9">
        <v>118</v>
      </c>
      <c r="AC338" s="9">
        <v>117</v>
      </c>
      <c r="AD338" s="9">
        <v>118</v>
      </c>
      <c r="AE338" s="9" t="s">
        <v>39</v>
      </c>
      <c r="AF338" s="9">
        <v>120</v>
      </c>
      <c r="AG338" s="9">
        <v>30.3506111111111</v>
      </c>
      <c r="AH338" s="9">
        <v>-81.6650833333333</v>
      </c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</row>
    <row r="339" spans="1:58" s="22" customFormat="1" outlineLevel="1" x14ac:dyDescent="0.25">
      <c r="A339" s="55"/>
      <c r="B339" s="9" t="s">
        <v>577</v>
      </c>
      <c r="C339" s="9"/>
      <c r="D339" s="9"/>
      <c r="E339" s="39" t="s">
        <v>2640</v>
      </c>
      <c r="F339" s="14"/>
      <c r="G339" s="9"/>
      <c r="H339" s="9"/>
      <c r="I339" s="9">
        <f>SUBTOTAL(9,I340:I340)</f>
        <v>1</v>
      </c>
      <c r="J339" s="9">
        <f>SUBTOTAL(9,J340:J340)</f>
        <v>38</v>
      </c>
      <c r="K339" s="9">
        <f>SUBTOTAL(9,K340:K340)</f>
        <v>76</v>
      </c>
      <c r="L339" s="9">
        <f>SUBTOTAL(9,L340:L340)</f>
        <v>72</v>
      </c>
      <c r="M339" s="48">
        <v>0.94736842105263153</v>
      </c>
      <c r="N339" s="9"/>
      <c r="O339" s="9"/>
      <c r="P339" s="9"/>
      <c r="Q339" s="9"/>
      <c r="R339" s="9"/>
      <c r="S339" s="9"/>
      <c r="T339" s="9"/>
      <c r="U339" s="9"/>
      <c r="V339" s="49"/>
      <c r="W339" s="14"/>
      <c r="X339" s="14"/>
      <c r="Y339" s="56"/>
      <c r="Z339" s="9"/>
      <c r="AA339" s="9"/>
      <c r="AB339" s="9"/>
      <c r="AC339" s="9"/>
      <c r="AD339" s="9"/>
      <c r="AE339" s="9"/>
      <c r="AF339" s="9"/>
      <c r="AG339" s="9"/>
      <c r="AH339" s="9">
        <f>SUBTOTAL(9,AH340:AH340)</f>
        <v>0</v>
      </c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</row>
    <row r="340" spans="1:58" s="22" customFormat="1" outlineLevel="2" x14ac:dyDescent="0.25">
      <c r="A340" s="55">
        <v>2917</v>
      </c>
      <c r="B340" s="9" t="s">
        <v>577</v>
      </c>
      <c r="C340" s="9" t="s">
        <v>583</v>
      </c>
      <c r="D340" s="9" t="str">
        <f>B340&amp;" - "&amp;E340</f>
        <v>Duval - Family - Lease-Up</v>
      </c>
      <c r="E340" s="9" t="s">
        <v>2640</v>
      </c>
      <c r="F340" s="14" t="s">
        <v>183</v>
      </c>
      <c r="G340" s="9" t="s">
        <v>10</v>
      </c>
      <c r="H340" s="9" t="s">
        <v>184</v>
      </c>
      <c r="I340" s="9">
        <v>1</v>
      </c>
      <c r="J340" s="9">
        <v>38</v>
      </c>
      <c r="K340" s="9">
        <f>COUNTA(Y340:AD340)*J340</f>
        <v>76</v>
      </c>
      <c r="L340" s="9">
        <f>SUM(Y340:AD340)</f>
        <v>72</v>
      </c>
      <c r="M340" s="48">
        <v>0.94736842105263153</v>
      </c>
      <c r="N340" s="9"/>
      <c r="O340" s="9">
        <v>38</v>
      </c>
      <c r="P340" s="9"/>
      <c r="Q340" s="9">
        <v>38</v>
      </c>
      <c r="R340" s="9"/>
      <c r="S340" s="9"/>
      <c r="T340" s="9"/>
      <c r="U340" s="9"/>
      <c r="V340" s="49">
        <f>(Y340+Z340+AA340+AB340+AC340+AD340)/(J340*COUNTA(Y340,Z340,AA340,AB340,AC340,AD340))</f>
        <v>0.94736842105263153</v>
      </c>
      <c r="W340" s="14"/>
      <c r="X340" s="14"/>
      <c r="Y340" s="56">
        <v>36</v>
      </c>
      <c r="Z340" s="9">
        <v>36</v>
      </c>
      <c r="AA340" s="9"/>
      <c r="AB340" s="9"/>
      <c r="AC340" s="9"/>
      <c r="AD340" s="9"/>
      <c r="AE340" s="9"/>
      <c r="AF340" s="9"/>
      <c r="AG340" s="9"/>
      <c r="AH340" s="9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</row>
    <row r="341" spans="1:58" s="22" customFormat="1" outlineLevel="1" x14ac:dyDescent="0.25">
      <c r="A341" s="55"/>
      <c r="B341" s="9" t="s">
        <v>577</v>
      </c>
      <c r="C341" s="9"/>
      <c r="D341" s="9"/>
      <c r="E341" s="39" t="s">
        <v>2283</v>
      </c>
      <c r="F341" s="14"/>
      <c r="G341" s="9"/>
      <c r="H341" s="9"/>
      <c r="I341" s="9">
        <f>SUBTOTAL(9,I342:I342)</f>
        <v>1</v>
      </c>
      <c r="J341" s="9">
        <f>SUBTOTAL(9,J342:J342)</f>
        <v>130</v>
      </c>
      <c r="K341" s="9">
        <f>SUBTOTAL(9,K342:K342)</f>
        <v>0</v>
      </c>
      <c r="L341" s="9">
        <f>SUBTOTAL(9,L342:L342)</f>
        <v>0</v>
      </c>
      <c r="M341" s="42">
        <v>0</v>
      </c>
      <c r="N341" s="9"/>
      <c r="O341" s="9"/>
      <c r="P341" s="9"/>
      <c r="Q341" s="9"/>
      <c r="R341" s="9"/>
      <c r="S341" s="9"/>
      <c r="T341" s="9"/>
      <c r="U341" s="9"/>
      <c r="V341" s="49"/>
      <c r="W341" s="14"/>
      <c r="X341" s="14"/>
      <c r="Y341" s="56"/>
      <c r="Z341" s="9"/>
      <c r="AA341" s="9"/>
      <c r="AB341" s="9"/>
      <c r="AC341" s="9"/>
      <c r="AD341" s="9"/>
      <c r="AE341" s="9"/>
      <c r="AF341" s="9"/>
      <c r="AG341" s="9"/>
      <c r="AH341" s="9">
        <f>SUBTOTAL(9,AH342:AH342)</f>
        <v>-81.669781</v>
      </c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</row>
    <row r="342" spans="1:58" s="22" customFormat="1" outlineLevel="2" x14ac:dyDescent="0.25">
      <c r="A342" s="55">
        <v>2852</v>
      </c>
      <c r="B342" s="9" t="s">
        <v>577</v>
      </c>
      <c r="C342" s="9" t="s">
        <v>624</v>
      </c>
      <c r="D342" s="9" t="str">
        <f>B342&amp;" - "&amp;E342</f>
        <v>Duval - Family - Pipeline</v>
      </c>
      <c r="E342" s="9" t="s">
        <v>2283</v>
      </c>
      <c r="F342" s="14" t="s">
        <v>238</v>
      </c>
      <c r="G342" s="9" t="s">
        <v>10</v>
      </c>
      <c r="H342" s="9" t="s">
        <v>42</v>
      </c>
      <c r="I342" s="9">
        <v>1</v>
      </c>
      <c r="J342" s="9">
        <v>130</v>
      </c>
      <c r="K342" s="9">
        <f>COUNTA(Y342:AD342)*J342</f>
        <v>0</v>
      </c>
      <c r="L342" s="9">
        <f>SUM(Y342:AD342)</f>
        <v>0</v>
      </c>
      <c r="M342" s="42">
        <v>0</v>
      </c>
      <c r="N342" s="9">
        <v>0</v>
      </c>
      <c r="O342" s="9">
        <v>130</v>
      </c>
      <c r="P342" s="9"/>
      <c r="Q342" s="9">
        <v>130</v>
      </c>
      <c r="R342" s="9"/>
      <c r="S342" s="9"/>
      <c r="T342" s="9">
        <v>7</v>
      </c>
      <c r="U342" s="9"/>
      <c r="V342" s="49"/>
      <c r="W342" s="14"/>
      <c r="X342" s="14"/>
      <c r="Y342" s="56"/>
      <c r="Z342" s="9"/>
      <c r="AA342" s="9"/>
      <c r="AB342" s="9"/>
      <c r="AC342" s="9"/>
      <c r="AD342" s="9"/>
      <c r="AE342" s="9" t="s">
        <v>478</v>
      </c>
      <c r="AF342" s="9"/>
      <c r="AG342" s="9">
        <v>30.327864000000002</v>
      </c>
      <c r="AH342" s="9">
        <v>-81.669781</v>
      </c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</row>
    <row r="343" spans="1:58" s="22" customFormat="1" outlineLevel="1" x14ac:dyDescent="0.25">
      <c r="A343" s="55"/>
      <c r="B343" s="9" t="s">
        <v>577</v>
      </c>
      <c r="C343" s="9"/>
      <c r="D343" s="9"/>
      <c r="E343" s="39" t="s">
        <v>2284</v>
      </c>
      <c r="F343" s="14"/>
      <c r="G343" s="9"/>
      <c r="H343" s="9"/>
      <c r="I343" s="9">
        <f>SUBTOTAL(9,I344:I348)</f>
        <v>5</v>
      </c>
      <c r="J343" s="9">
        <f>SUBTOTAL(9,J344:J348)</f>
        <v>1352</v>
      </c>
      <c r="K343" s="9">
        <f>SUBTOTAL(9,K344:K348)</f>
        <v>8112</v>
      </c>
      <c r="L343" s="9">
        <f>SUBTOTAL(9,L344:L348)</f>
        <v>7810</v>
      </c>
      <c r="M343" s="48">
        <v>0.96277120315581854</v>
      </c>
      <c r="N343" s="9"/>
      <c r="O343" s="9"/>
      <c r="P343" s="9"/>
      <c r="Q343" s="9"/>
      <c r="R343" s="9"/>
      <c r="S343" s="9"/>
      <c r="T343" s="9"/>
      <c r="U343" s="9"/>
      <c r="V343" s="49"/>
      <c r="W343" s="14"/>
      <c r="X343" s="14"/>
      <c r="Y343" s="56"/>
      <c r="Z343" s="9"/>
      <c r="AA343" s="9"/>
      <c r="AB343" s="9"/>
      <c r="AC343" s="9"/>
      <c r="AD343" s="9"/>
      <c r="AE343" s="9"/>
      <c r="AF343" s="9"/>
      <c r="AG343" s="9"/>
      <c r="AH343" s="9">
        <f>SUBTOTAL(9,AH344:AH348)</f>
        <v>-407.85440655560001</v>
      </c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</row>
    <row r="344" spans="1:58" s="22" customFormat="1" outlineLevel="2" x14ac:dyDescent="0.25">
      <c r="A344" s="55">
        <v>506</v>
      </c>
      <c r="B344" s="9" t="s">
        <v>577</v>
      </c>
      <c r="C344" s="9" t="s">
        <v>584</v>
      </c>
      <c r="D344" s="9" t="str">
        <f>B344&amp;" - "&amp;E344</f>
        <v>Duval - Family|MR - Active</v>
      </c>
      <c r="E344" s="9" t="s">
        <v>2284</v>
      </c>
      <c r="F344" s="14" t="s">
        <v>98</v>
      </c>
      <c r="G344" s="9" t="s">
        <v>99</v>
      </c>
      <c r="H344" s="9" t="s">
        <v>37</v>
      </c>
      <c r="I344" s="9">
        <v>1</v>
      </c>
      <c r="J344" s="9">
        <v>336</v>
      </c>
      <c r="K344" s="9">
        <f>COUNTA(Y344:AD344)*J344</f>
        <v>2016</v>
      </c>
      <c r="L344" s="9">
        <f>SUM(Y344:AD344)</f>
        <v>1921</v>
      </c>
      <c r="M344" s="48">
        <v>0.95287698412698407</v>
      </c>
      <c r="N344" s="9">
        <v>268</v>
      </c>
      <c r="O344" s="9">
        <v>68</v>
      </c>
      <c r="P344" s="9"/>
      <c r="Q344" s="9">
        <v>68</v>
      </c>
      <c r="R344" s="9"/>
      <c r="S344" s="9"/>
      <c r="T344" s="9"/>
      <c r="U344" s="9"/>
      <c r="V344" s="49">
        <f>(Y344+Z344+AA344+AB344+AC344+AD344)/(J344*COUNTA(Y344,Z344,AA344,AB344,AC344,AD344))</f>
        <v>0.95287698412698407</v>
      </c>
      <c r="W344" s="14">
        <v>0.94989999999999997</v>
      </c>
      <c r="X344" s="14">
        <v>0.92810000000000004</v>
      </c>
      <c r="Y344" s="56">
        <v>323</v>
      </c>
      <c r="Z344" s="9">
        <v>320</v>
      </c>
      <c r="AA344" s="9">
        <v>328</v>
      </c>
      <c r="AB344" s="9">
        <v>316</v>
      </c>
      <c r="AC344" s="9">
        <v>316</v>
      </c>
      <c r="AD344" s="9">
        <v>318</v>
      </c>
      <c r="AE344" s="9" t="s">
        <v>585</v>
      </c>
      <c r="AF344" s="9"/>
      <c r="AG344" s="9">
        <v>30.317900000000002</v>
      </c>
      <c r="AH344" s="9">
        <v>-81.449399999999997</v>
      </c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</row>
    <row r="345" spans="1:58" s="22" customFormat="1" outlineLevel="2" x14ac:dyDescent="0.25">
      <c r="A345" s="55">
        <v>2541</v>
      </c>
      <c r="B345" s="9" t="s">
        <v>577</v>
      </c>
      <c r="C345" s="9" t="s">
        <v>586</v>
      </c>
      <c r="D345" s="9" t="str">
        <f>B345&amp;" - "&amp;E345</f>
        <v>Duval - Family|MR - Active</v>
      </c>
      <c r="E345" s="9" t="s">
        <v>2284</v>
      </c>
      <c r="F345" s="14" t="s">
        <v>587</v>
      </c>
      <c r="G345" s="9" t="s">
        <v>99</v>
      </c>
      <c r="H345" s="9" t="s">
        <v>37</v>
      </c>
      <c r="I345" s="9">
        <v>1</v>
      </c>
      <c r="J345" s="9">
        <v>264</v>
      </c>
      <c r="K345" s="9">
        <f>COUNTA(Y345:AD345)*J345</f>
        <v>1584</v>
      </c>
      <c r="L345" s="9">
        <f>SUM(Y345:AD345)</f>
        <v>1524</v>
      </c>
      <c r="M345" s="48">
        <v>0.96212121212121215</v>
      </c>
      <c r="N345" s="9">
        <v>158</v>
      </c>
      <c r="O345" s="9">
        <v>106</v>
      </c>
      <c r="P345" s="9"/>
      <c r="Q345" s="9">
        <v>106</v>
      </c>
      <c r="R345" s="9"/>
      <c r="S345" s="9"/>
      <c r="T345" s="9"/>
      <c r="U345" s="9"/>
      <c r="V345" s="49">
        <f>(Y345+Z345+AA345+AB345+AC345+AD345)/(J345*COUNTA(Y345,Z345,AA345,AB345,AC345,AD345))</f>
        <v>0.96212121212121215</v>
      </c>
      <c r="W345" s="14">
        <v>0.97099999999999997</v>
      </c>
      <c r="X345" s="14">
        <v>0.95899999999999996</v>
      </c>
      <c r="Y345" s="56">
        <v>255</v>
      </c>
      <c r="Z345" s="9">
        <v>249</v>
      </c>
      <c r="AA345" s="9">
        <v>256</v>
      </c>
      <c r="AB345" s="9">
        <v>255</v>
      </c>
      <c r="AC345" s="9">
        <v>254</v>
      </c>
      <c r="AD345" s="9">
        <v>255</v>
      </c>
      <c r="AE345" s="9" t="s">
        <v>104</v>
      </c>
      <c r="AF345" s="9"/>
      <c r="AG345" s="9">
        <v>30.250467</v>
      </c>
      <c r="AH345" s="9">
        <v>-81.600609000000006</v>
      </c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</row>
    <row r="346" spans="1:58" s="22" customFormat="1" outlineLevel="2" x14ac:dyDescent="0.25">
      <c r="A346" s="55">
        <v>1580</v>
      </c>
      <c r="B346" s="9" t="s">
        <v>577</v>
      </c>
      <c r="C346" s="9" t="s">
        <v>590</v>
      </c>
      <c r="D346" s="9" t="str">
        <f>B346&amp;" - "&amp;E346</f>
        <v>Duval - Family|MR - Active</v>
      </c>
      <c r="E346" s="9" t="s">
        <v>2284</v>
      </c>
      <c r="F346" s="14" t="s">
        <v>591</v>
      </c>
      <c r="G346" s="9" t="s">
        <v>99</v>
      </c>
      <c r="H346" s="9" t="s">
        <v>37</v>
      </c>
      <c r="I346" s="9">
        <v>1</v>
      </c>
      <c r="J346" s="9">
        <v>168</v>
      </c>
      <c r="K346" s="9">
        <f>COUNTA(Y346:AD346)*J346</f>
        <v>1008</v>
      </c>
      <c r="L346" s="9">
        <f>SUM(Y346:AD346)</f>
        <v>959</v>
      </c>
      <c r="M346" s="48">
        <v>0.95138888888888884</v>
      </c>
      <c r="N346" s="9">
        <v>50</v>
      </c>
      <c r="O346" s="9">
        <v>118</v>
      </c>
      <c r="P346" s="9"/>
      <c r="Q346" s="9">
        <v>118</v>
      </c>
      <c r="R346" s="9"/>
      <c r="S346" s="9"/>
      <c r="T346" s="9"/>
      <c r="U346" s="9"/>
      <c r="V346" s="49">
        <f>(Y346+Z346+AA346+AB346+AC346+AD346)/(J346*COUNTA(Y346,Z346,AA346,AB346,AC346,AD346))</f>
        <v>0.95138888888888884</v>
      </c>
      <c r="W346" s="14">
        <v>0.9395</v>
      </c>
      <c r="X346" s="14">
        <v>0.95040000000000002</v>
      </c>
      <c r="Y346" s="56">
        <v>161</v>
      </c>
      <c r="Z346" s="9">
        <v>159</v>
      </c>
      <c r="AA346" s="9">
        <v>160</v>
      </c>
      <c r="AB346" s="9">
        <v>162</v>
      </c>
      <c r="AC346" s="9">
        <v>161</v>
      </c>
      <c r="AD346" s="9">
        <v>156</v>
      </c>
      <c r="AE346" s="9" t="s">
        <v>50</v>
      </c>
      <c r="AF346" s="9"/>
      <c r="AG346" s="9">
        <v>30.341899999999999</v>
      </c>
      <c r="AH346" s="9">
        <v>-81.532499999999999</v>
      </c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</row>
    <row r="347" spans="1:58" s="22" customFormat="1" outlineLevel="2" x14ac:dyDescent="0.25">
      <c r="A347" s="55">
        <v>483</v>
      </c>
      <c r="B347" s="9" t="s">
        <v>577</v>
      </c>
      <c r="C347" s="9" t="s">
        <v>602</v>
      </c>
      <c r="D347" s="9" t="str">
        <f>B347&amp;" - "&amp;E347</f>
        <v>Duval - Family|MR - Active</v>
      </c>
      <c r="E347" s="9" t="s">
        <v>2284</v>
      </c>
      <c r="F347" s="14" t="s">
        <v>603</v>
      </c>
      <c r="G347" s="9" t="s">
        <v>99</v>
      </c>
      <c r="H347" s="9" t="s">
        <v>37</v>
      </c>
      <c r="I347" s="9">
        <v>1</v>
      </c>
      <c r="J347" s="9">
        <v>248</v>
      </c>
      <c r="K347" s="9">
        <f>COUNTA(Y347:AD347)*J347</f>
        <v>1488</v>
      </c>
      <c r="L347" s="9">
        <f>SUM(Y347:AD347)</f>
        <v>1460</v>
      </c>
      <c r="M347" s="48">
        <v>0.98118279569892475</v>
      </c>
      <c r="N347" s="9">
        <v>87</v>
      </c>
      <c r="O347" s="9">
        <v>124</v>
      </c>
      <c r="P347" s="9"/>
      <c r="Q347" s="9">
        <v>124</v>
      </c>
      <c r="R347" s="9"/>
      <c r="S347" s="9"/>
      <c r="T347" s="9">
        <v>13</v>
      </c>
      <c r="U347" s="9"/>
      <c r="V347" s="49">
        <f>(Y347+Z347+AA347+AB347+AC347+AD347)/(J347*COUNTA(Y347,Z347,AA347,AB347,AC347,AD347))</f>
        <v>0.98118279569892475</v>
      </c>
      <c r="W347" s="14">
        <v>0.94889999999999997</v>
      </c>
      <c r="X347" s="14">
        <v>0.98119999999999996</v>
      </c>
      <c r="Y347" s="56">
        <v>239</v>
      </c>
      <c r="Z347" s="9">
        <v>242</v>
      </c>
      <c r="AA347" s="9">
        <v>244</v>
      </c>
      <c r="AB347" s="9">
        <v>246</v>
      </c>
      <c r="AC347" s="9">
        <v>245</v>
      </c>
      <c r="AD347" s="9">
        <v>244</v>
      </c>
      <c r="AE347" s="9" t="s">
        <v>219</v>
      </c>
      <c r="AF347" s="9"/>
      <c r="AG347" s="9">
        <v>30.283611388899999</v>
      </c>
      <c r="AH347" s="9">
        <v>-81.525805555600002</v>
      </c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</row>
    <row r="348" spans="1:58" s="22" customFormat="1" outlineLevel="2" x14ac:dyDescent="0.25">
      <c r="A348" s="55">
        <v>1231</v>
      </c>
      <c r="B348" s="9" t="s">
        <v>577</v>
      </c>
      <c r="C348" s="9" t="s">
        <v>622</v>
      </c>
      <c r="D348" s="9" t="str">
        <f>B348&amp;" - "&amp;E348</f>
        <v>Duval - Family|MR - Active</v>
      </c>
      <c r="E348" s="9" t="s">
        <v>2284</v>
      </c>
      <c r="F348" s="14" t="s">
        <v>623</v>
      </c>
      <c r="G348" s="9" t="s">
        <v>99</v>
      </c>
      <c r="H348" s="9" t="s">
        <v>37</v>
      </c>
      <c r="I348" s="9">
        <v>1</v>
      </c>
      <c r="J348" s="9">
        <v>336</v>
      </c>
      <c r="K348" s="9">
        <f>COUNTA(Y348:AD348)*J348</f>
        <v>2016</v>
      </c>
      <c r="L348" s="9">
        <f>SUM(Y348:AD348)</f>
        <v>1946</v>
      </c>
      <c r="M348" s="48">
        <v>0.96527777777777779</v>
      </c>
      <c r="N348" s="9">
        <v>17</v>
      </c>
      <c r="O348" s="9">
        <v>319</v>
      </c>
      <c r="P348" s="9"/>
      <c r="Q348" s="9">
        <v>319</v>
      </c>
      <c r="R348" s="9"/>
      <c r="S348" s="9"/>
      <c r="T348" s="9"/>
      <c r="U348" s="9"/>
      <c r="V348" s="49">
        <f>(Y348+Z348+AA348+AB348+AC348+AD348)/(J348*COUNTA(Y348,Z348,AA348,AB348,AC348,AD348))</f>
        <v>0.96527777777777779</v>
      </c>
      <c r="W348" s="14">
        <v>0.95440000000000003</v>
      </c>
      <c r="X348" s="14">
        <v>0.96919999999999995</v>
      </c>
      <c r="Y348" s="56">
        <v>327</v>
      </c>
      <c r="Z348" s="9">
        <v>325</v>
      </c>
      <c r="AA348" s="9">
        <v>321</v>
      </c>
      <c r="AB348" s="9">
        <v>324</v>
      </c>
      <c r="AC348" s="9">
        <v>324</v>
      </c>
      <c r="AD348" s="9">
        <v>325</v>
      </c>
      <c r="AE348" s="9" t="s">
        <v>478</v>
      </c>
      <c r="AF348" s="9"/>
      <c r="AG348" s="9">
        <v>30.193453000000002</v>
      </c>
      <c r="AH348" s="9">
        <v>-81.746092000000004</v>
      </c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</row>
    <row r="349" spans="1:58" s="22" customFormat="1" outlineLevel="2" x14ac:dyDescent="0.25">
      <c r="A349" s="55"/>
      <c r="B349" s="51" t="s">
        <v>680</v>
      </c>
      <c r="C349" s="51"/>
      <c r="D349" s="51"/>
      <c r="E349" s="51"/>
      <c r="F349" s="53"/>
      <c r="G349" s="51"/>
      <c r="H349" s="51"/>
      <c r="I349" s="51"/>
      <c r="J349" s="51"/>
      <c r="K349" s="51"/>
      <c r="L349" s="51"/>
      <c r="M349" s="54"/>
      <c r="N349" s="51"/>
      <c r="O349" s="51"/>
      <c r="P349" s="51"/>
      <c r="Q349" s="51"/>
      <c r="R349" s="51"/>
      <c r="S349" s="51"/>
      <c r="T349" s="51"/>
      <c r="U349" s="51"/>
      <c r="V349" s="52"/>
      <c r="W349" s="53"/>
      <c r="X349" s="53"/>
      <c r="Y349" s="56"/>
      <c r="Z349" s="9"/>
      <c r="AA349" s="9"/>
      <c r="AB349" s="9"/>
      <c r="AC349" s="9"/>
      <c r="AD349" s="9"/>
      <c r="AE349" s="9"/>
      <c r="AF349" s="9"/>
      <c r="AG349" s="9"/>
      <c r="AH349" s="9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</row>
    <row r="350" spans="1:58" s="22" customFormat="1" outlineLevel="1" x14ac:dyDescent="0.25">
      <c r="A350" s="55"/>
      <c r="B350" s="9" t="s">
        <v>680</v>
      </c>
      <c r="C350" s="9"/>
      <c r="D350" s="9"/>
      <c r="E350" s="39" t="s">
        <v>2280</v>
      </c>
      <c r="F350" s="14"/>
      <c r="G350" s="9"/>
      <c r="H350" s="9"/>
      <c r="I350" s="9">
        <f>SUBTOTAL(9,I351:I357)</f>
        <v>7</v>
      </c>
      <c r="J350" s="9">
        <f>SUBTOTAL(9,J351:J357)</f>
        <v>592</v>
      </c>
      <c r="K350" s="9">
        <f>SUBTOTAL(9,K351:K357)</f>
        <v>3552</v>
      </c>
      <c r="L350" s="9">
        <f>SUBTOTAL(9,L351:L357)</f>
        <v>3382</v>
      </c>
      <c r="M350" s="48">
        <v>0.95213963963963966</v>
      </c>
      <c r="N350" s="9"/>
      <c r="O350" s="9"/>
      <c r="P350" s="9"/>
      <c r="Q350" s="9"/>
      <c r="R350" s="9"/>
      <c r="S350" s="9"/>
      <c r="T350" s="9"/>
      <c r="U350" s="9"/>
      <c r="V350" s="49"/>
      <c r="W350" s="14"/>
      <c r="X350" s="14"/>
      <c r="Y350" s="56"/>
      <c r="Z350" s="9"/>
      <c r="AA350" s="9"/>
      <c r="AB350" s="9"/>
      <c r="AC350" s="9"/>
      <c r="AD350" s="9"/>
      <c r="AE350" s="9"/>
      <c r="AF350" s="9"/>
      <c r="AG350" s="9"/>
      <c r="AH350" s="9">
        <f>SUBTOTAL(9,AH351:AH357)</f>
        <v>-610.73536100000001</v>
      </c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</row>
    <row r="351" spans="1:58" s="22" customFormat="1" outlineLevel="2" x14ac:dyDescent="0.25">
      <c r="A351" s="55">
        <v>1462</v>
      </c>
      <c r="B351" s="9" t="s">
        <v>680</v>
      </c>
      <c r="C351" s="9" t="s">
        <v>681</v>
      </c>
      <c r="D351" s="9" t="str">
        <f t="shared" ref="D351:D357" si="57">B351&amp;" - "&amp;E351</f>
        <v>Escambia - Elderly - Active</v>
      </c>
      <c r="E351" s="9" t="s">
        <v>2280</v>
      </c>
      <c r="F351" s="14" t="s">
        <v>682</v>
      </c>
      <c r="G351" s="9" t="s">
        <v>9</v>
      </c>
      <c r="H351" s="9" t="s">
        <v>37</v>
      </c>
      <c r="I351" s="9">
        <v>1</v>
      </c>
      <c r="J351" s="9">
        <v>147</v>
      </c>
      <c r="K351" s="9">
        <f t="shared" ref="K351:K357" si="58">COUNTA(Y351:AD351)*J351</f>
        <v>882</v>
      </c>
      <c r="L351" s="9">
        <f t="shared" ref="L351:L357" si="59">SUM(Y351:AD351)</f>
        <v>817</v>
      </c>
      <c r="M351" s="48">
        <v>0.92630385487528344</v>
      </c>
      <c r="N351" s="9">
        <v>0</v>
      </c>
      <c r="O351" s="9">
        <v>147</v>
      </c>
      <c r="P351" s="9">
        <v>118</v>
      </c>
      <c r="Q351" s="9">
        <v>29</v>
      </c>
      <c r="R351" s="9"/>
      <c r="S351" s="9"/>
      <c r="T351" s="9"/>
      <c r="U351" s="9"/>
      <c r="V351" s="49">
        <f t="shared" ref="V351:V357" si="60">(Y351+Z351+AA351+AB351+AC351+AD351)/(J351*COUNTA(Y351,Z351,AA351,AB351,AC351,AD351))</f>
        <v>0.92630385487528344</v>
      </c>
      <c r="W351" s="14">
        <v>0.95120000000000005</v>
      </c>
      <c r="X351" s="14">
        <v>0.93879999999999997</v>
      </c>
      <c r="Y351" s="56">
        <v>137</v>
      </c>
      <c r="Z351" s="9">
        <v>133</v>
      </c>
      <c r="AA351" s="9">
        <v>136</v>
      </c>
      <c r="AB351" s="9">
        <v>138</v>
      </c>
      <c r="AC351" s="9">
        <v>136</v>
      </c>
      <c r="AD351" s="9">
        <v>137</v>
      </c>
      <c r="AE351" s="9" t="s">
        <v>683</v>
      </c>
      <c r="AF351" s="9"/>
      <c r="AG351" s="9">
        <v>30.452999999999999</v>
      </c>
      <c r="AH351" s="9">
        <v>-87.259500000000003</v>
      </c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</row>
    <row r="352" spans="1:58" s="22" customFormat="1" outlineLevel="2" x14ac:dyDescent="0.25">
      <c r="A352" s="55">
        <v>1807</v>
      </c>
      <c r="B352" s="9" t="s">
        <v>680</v>
      </c>
      <c r="C352" s="9" t="s">
        <v>694</v>
      </c>
      <c r="D352" s="9" t="str">
        <f t="shared" si="57"/>
        <v>Escambia - Elderly - Active</v>
      </c>
      <c r="E352" s="9" t="s">
        <v>2280</v>
      </c>
      <c r="F352" s="14" t="s">
        <v>113</v>
      </c>
      <c r="G352" s="9" t="s">
        <v>9</v>
      </c>
      <c r="H352" s="9" t="s">
        <v>37</v>
      </c>
      <c r="I352" s="9">
        <v>1</v>
      </c>
      <c r="J352" s="9">
        <v>92</v>
      </c>
      <c r="K352" s="9">
        <f t="shared" si="58"/>
        <v>552</v>
      </c>
      <c r="L352" s="9">
        <f t="shared" si="59"/>
        <v>507</v>
      </c>
      <c r="M352" s="48">
        <v>0.91847826086956519</v>
      </c>
      <c r="N352" s="9">
        <v>0</v>
      </c>
      <c r="O352" s="9">
        <v>92</v>
      </c>
      <c r="P352" s="9">
        <v>74</v>
      </c>
      <c r="Q352" s="9">
        <v>18</v>
      </c>
      <c r="R352" s="9"/>
      <c r="S352" s="9"/>
      <c r="T352" s="9"/>
      <c r="U352" s="9"/>
      <c r="V352" s="49">
        <f t="shared" si="60"/>
        <v>0.91847826086956519</v>
      </c>
      <c r="W352" s="14">
        <v>0.93479999999999996</v>
      </c>
      <c r="X352" s="14">
        <v>0.95469999999999999</v>
      </c>
      <c r="Y352" s="56">
        <v>84</v>
      </c>
      <c r="Z352" s="9">
        <v>83</v>
      </c>
      <c r="AA352" s="9">
        <v>85</v>
      </c>
      <c r="AB352" s="9">
        <v>86</v>
      </c>
      <c r="AC352" s="9">
        <v>85</v>
      </c>
      <c r="AD352" s="9">
        <v>84</v>
      </c>
      <c r="AE352" s="9" t="s">
        <v>223</v>
      </c>
      <c r="AF352" s="9"/>
      <c r="AG352" s="9">
        <v>30.4206</v>
      </c>
      <c r="AH352" s="9">
        <v>-87.238</v>
      </c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</row>
    <row r="353" spans="1:58" s="22" customFormat="1" outlineLevel="2" x14ac:dyDescent="0.25">
      <c r="A353" s="55">
        <v>2610</v>
      </c>
      <c r="B353" s="9" t="s">
        <v>680</v>
      </c>
      <c r="C353" s="9" t="s">
        <v>698</v>
      </c>
      <c r="D353" s="9" t="str">
        <f t="shared" si="57"/>
        <v>Escambia - Elderly - Active</v>
      </c>
      <c r="E353" s="9" t="s">
        <v>2280</v>
      </c>
      <c r="F353" s="14" t="s">
        <v>41</v>
      </c>
      <c r="G353" s="9" t="s">
        <v>9</v>
      </c>
      <c r="H353" s="9" t="s">
        <v>37</v>
      </c>
      <c r="I353" s="9">
        <v>1</v>
      </c>
      <c r="J353" s="9">
        <v>92</v>
      </c>
      <c r="K353" s="9">
        <f t="shared" si="58"/>
        <v>552</v>
      </c>
      <c r="L353" s="9">
        <f t="shared" si="59"/>
        <v>542</v>
      </c>
      <c r="M353" s="48">
        <v>0.98188405797101452</v>
      </c>
      <c r="N353" s="9">
        <v>0</v>
      </c>
      <c r="O353" s="9">
        <v>92</v>
      </c>
      <c r="P353" s="9">
        <v>74</v>
      </c>
      <c r="Q353" s="9">
        <v>18</v>
      </c>
      <c r="R353" s="9"/>
      <c r="S353" s="9"/>
      <c r="T353" s="9">
        <v>5</v>
      </c>
      <c r="U353" s="9"/>
      <c r="V353" s="49">
        <f t="shared" si="60"/>
        <v>0.98188405797101452</v>
      </c>
      <c r="W353" s="14">
        <v>0.96560000000000001</v>
      </c>
      <c r="X353" s="14">
        <v>0.5978</v>
      </c>
      <c r="Y353" s="56">
        <v>92</v>
      </c>
      <c r="Z353" s="9">
        <v>89</v>
      </c>
      <c r="AA353" s="9">
        <v>91</v>
      </c>
      <c r="AB353" s="9">
        <v>90</v>
      </c>
      <c r="AC353" s="9">
        <v>90</v>
      </c>
      <c r="AD353" s="9">
        <v>90</v>
      </c>
      <c r="AE353" s="9" t="s">
        <v>152</v>
      </c>
      <c r="AF353" s="9"/>
      <c r="AG353" s="9">
        <v>30.448277999999998</v>
      </c>
      <c r="AH353" s="9">
        <v>-87.232360999999997</v>
      </c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</row>
    <row r="354" spans="1:58" s="22" customFormat="1" outlineLevel="2" x14ac:dyDescent="0.25">
      <c r="A354" s="55">
        <v>1637</v>
      </c>
      <c r="B354" s="9" t="s">
        <v>680</v>
      </c>
      <c r="C354" s="9" t="s">
        <v>699</v>
      </c>
      <c r="D354" s="9" t="str">
        <f t="shared" si="57"/>
        <v>Escambia - Elderly - Active</v>
      </c>
      <c r="E354" s="9" t="s">
        <v>2280</v>
      </c>
      <c r="F354" s="14" t="s">
        <v>422</v>
      </c>
      <c r="G354" s="9" t="s">
        <v>9</v>
      </c>
      <c r="H354" s="9" t="s">
        <v>37</v>
      </c>
      <c r="I354" s="9">
        <v>1</v>
      </c>
      <c r="J354" s="9">
        <v>160</v>
      </c>
      <c r="K354" s="9">
        <f t="shared" si="58"/>
        <v>960</v>
      </c>
      <c r="L354" s="9">
        <f t="shared" si="59"/>
        <v>924</v>
      </c>
      <c r="M354" s="48">
        <v>0.96250000000000002</v>
      </c>
      <c r="N354" s="9">
        <v>0</v>
      </c>
      <c r="O354" s="9">
        <v>160</v>
      </c>
      <c r="P354" s="9">
        <v>128</v>
      </c>
      <c r="Q354" s="9">
        <v>32</v>
      </c>
      <c r="R354" s="9"/>
      <c r="S354" s="9"/>
      <c r="T354" s="9"/>
      <c r="U354" s="9"/>
      <c r="V354" s="49">
        <f t="shared" si="60"/>
        <v>0.96250000000000002</v>
      </c>
      <c r="W354" s="14">
        <v>0.96879999999999999</v>
      </c>
      <c r="X354" s="14">
        <v>0.93130000000000002</v>
      </c>
      <c r="Y354" s="56">
        <v>153</v>
      </c>
      <c r="Z354" s="9">
        <v>153</v>
      </c>
      <c r="AA354" s="9">
        <v>156</v>
      </c>
      <c r="AB354" s="9">
        <v>157</v>
      </c>
      <c r="AC354" s="9">
        <v>154</v>
      </c>
      <c r="AD354" s="9">
        <v>151</v>
      </c>
      <c r="AE354" s="9" t="s">
        <v>700</v>
      </c>
      <c r="AF354" s="9"/>
      <c r="AG354" s="9">
        <v>30.517399999999999</v>
      </c>
      <c r="AH354" s="9">
        <v>-87.228099999999998</v>
      </c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</row>
    <row r="355" spans="1:58" s="22" customFormat="1" outlineLevel="2" x14ac:dyDescent="0.25">
      <c r="A355" s="55">
        <v>474</v>
      </c>
      <c r="B355" s="9" t="s">
        <v>680</v>
      </c>
      <c r="C355" s="9" t="s">
        <v>701</v>
      </c>
      <c r="D355" s="9" t="str">
        <f t="shared" si="57"/>
        <v>Escambia - Elderly - Active</v>
      </c>
      <c r="E355" s="9" t="s">
        <v>2280</v>
      </c>
      <c r="F355" s="14" t="s">
        <v>702</v>
      </c>
      <c r="G355" s="9" t="s">
        <v>9</v>
      </c>
      <c r="H355" s="9" t="s">
        <v>37</v>
      </c>
      <c r="I355" s="9">
        <v>1</v>
      </c>
      <c r="J355" s="9">
        <v>11</v>
      </c>
      <c r="K355" s="9">
        <f t="shared" si="58"/>
        <v>66</v>
      </c>
      <c r="L355" s="9">
        <f t="shared" si="59"/>
        <v>64</v>
      </c>
      <c r="M355" s="48">
        <v>0.96969696969696972</v>
      </c>
      <c r="N355" s="9">
        <v>0</v>
      </c>
      <c r="O355" s="9">
        <v>11</v>
      </c>
      <c r="P355" s="9">
        <v>11</v>
      </c>
      <c r="Q355" s="9"/>
      <c r="R355" s="9"/>
      <c r="S355" s="9"/>
      <c r="T355" s="9"/>
      <c r="U355" s="9"/>
      <c r="V355" s="49">
        <f t="shared" si="60"/>
        <v>0.96969696969696972</v>
      </c>
      <c r="W355" s="14">
        <v>0.83330000000000004</v>
      </c>
      <c r="X355" s="14">
        <v>0.92420000000000002</v>
      </c>
      <c r="Y355" s="56">
        <v>11</v>
      </c>
      <c r="Z355" s="9">
        <v>11</v>
      </c>
      <c r="AA355" s="9">
        <v>11</v>
      </c>
      <c r="AB355" s="9">
        <v>11</v>
      </c>
      <c r="AC355" s="9">
        <v>10</v>
      </c>
      <c r="AD355" s="9">
        <v>10</v>
      </c>
      <c r="AE355" s="9" t="s">
        <v>686</v>
      </c>
      <c r="AF355" s="9"/>
      <c r="AG355" s="9">
        <v>30.426400000000001</v>
      </c>
      <c r="AH355" s="9">
        <v>-87.285600000000002</v>
      </c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</row>
    <row r="356" spans="1:58" s="22" customFormat="1" outlineLevel="2" x14ac:dyDescent="0.25">
      <c r="A356" s="55">
        <v>1694</v>
      </c>
      <c r="B356" s="9" t="s">
        <v>680</v>
      </c>
      <c r="C356" s="9" t="s">
        <v>704</v>
      </c>
      <c r="D356" s="9" t="str">
        <f t="shared" si="57"/>
        <v>Escambia - Elderly - Active</v>
      </c>
      <c r="E356" s="9" t="s">
        <v>2280</v>
      </c>
      <c r="F356" s="14" t="s">
        <v>405</v>
      </c>
      <c r="G356" s="9" t="s">
        <v>9</v>
      </c>
      <c r="H356" s="9" t="s">
        <v>37</v>
      </c>
      <c r="I356" s="9">
        <v>1</v>
      </c>
      <c r="J356" s="9">
        <v>50</v>
      </c>
      <c r="K356" s="9">
        <f t="shared" si="58"/>
        <v>300</v>
      </c>
      <c r="L356" s="9">
        <f t="shared" si="59"/>
        <v>295</v>
      </c>
      <c r="M356" s="48">
        <v>0.98333333333333328</v>
      </c>
      <c r="N356" s="9">
        <v>0</v>
      </c>
      <c r="O356" s="9">
        <v>50</v>
      </c>
      <c r="P356" s="9">
        <v>40</v>
      </c>
      <c r="Q356" s="9">
        <v>10</v>
      </c>
      <c r="R356" s="9"/>
      <c r="S356" s="9"/>
      <c r="T356" s="9"/>
      <c r="U356" s="9"/>
      <c r="V356" s="49">
        <f t="shared" si="60"/>
        <v>0.98333333333333328</v>
      </c>
      <c r="W356" s="14">
        <v>0.9667</v>
      </c>
      <c r="X356" s="14">
        <v>0.99</v>
      </c>
      <c r="Y356" s="56">
        <v>47</v>
      </c>
      <c r="Z356" s="9">
        <v>50</v>
      </c>
      <c r="AA356" s="9">
        <v>50</v>
      </c>
      <c r="AB356" s="9">
        <v>50</v>
      </c>
      <c r="AC356" s="9">
        <v>50</v>
      </c>
      <c r="AD356" s="9">
        <v>48</v>
      </c>
      <c r="AE356" s="9" t="s">
        <v>317</v>
      </c>
      <c r="AF356" s="9"/>
      <c r="AG356" s="9">
        <v>30.411799999999999</v>
      </c>
      <c r="AH356" s="9">
        <v>-87.238699999999994</v>
      </c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</row>
    <row r="357" spans="1:58" s="22" customFormat="1" outlineLevel="2" x14ac:dyDescent="0.25">
      <c r="A357" s="55">
        <v>939</v>
      </c>
      <c r="B357" s="9" t="s">
        <v>680</v>
      </c>
      <c r="C357" s="9" t="s">
        <v>717</v>
      </c>
      <c r="D357" s="9" t="str">
        <f t="shared" si="57"/>
        <v>Escambia - Elderly - Active</v>
      </c>
      <c r="E357" s="9" t="s">
        <v>2280</v>
      </c>
      <c r="F357" s="14" t="s">
        <v>122</v>
      </c>
      <c r="G357" s="9" t="s">
        <v>9</v>
      </c>
      <c r="H357" s="9" t="s">
        <v>37</v>
      </c>
      <c r="I357" s="9">
        <v>1</v>
      </c>
      <c r="J357" s="9">
        <v>40</v>
      </c>
      <c r="K357" s="9">
        <f t="shared" si="58"/>
        <v>240</v>
      </c>
      <c r="L357" s="9">
        <f t="shared" si="59"/>
        <v>233</v>
      </c>
      <c r="M357" s="48">
        <v>0.97083333333333333</v>
      </c>
      <c r="N357" s="9">
        <v>0</v>
      </c>
      <c r="O357" s="9">
        <v>40</v>
      </c>
      <c r="P357" s="9">
        <v>32</v>
      </c>
      <c r="Q357" s="9">
        <v>8</v>
      </c>
      <c r="R357" s="9"/>
      <c r="S357" s="9"/>
      <c r="T357" s="9"/>
      <c r="U357" s="9"/>
      <c r="V357" s="49">
        <f t="shared" si="60"/>
        <v>0.97083333333333333</v>
      </c>
      <c r="W357" s="14">
        <v>0.98750000000000004</v>
      </c>
      <c r="X357" s="14">
        <v>0.98</v>
      </c>
      <c r="Y357" s="56">
        <v>40</v>
      </c>
      <c r="Z357" s="9">
        <v>40</v>
      </c>
      <c r="AA357" s="9">
        <v>38</v>
      </c>
      <c r="AB357" s="9">
        <v>38</v>
      </c>
      <c r="AC357" s="9">
        <v>39</v>
      </c>
      <c r="AD357" s="9">
        <v>38</v>
      </c>
      <c r="AE357" s="9" t="s">
        <v>718</v>
      </c>
      <c r="AF357" s="9"/>
      <c r="AG357" s="9">
        <v>30.438199999999998</v>
      </c>
      <c r="AH357" s="9">
        <v>-87.253100000000003</v>
      </c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</row>
    <row r="358" spans="1:58" s="22" customFormat="1" outlineLevel="1" x14ac:dyDescent="0.25">
      <c r="A358" s="55"/>
      <c r="B358" s="9" t="s">
        <v>680</v>
      </c>
      <c r="C358" s="9"/>
      <c r="D358" s="9"/>
      <c r="E358" s="39" t="s">
        <v>2282</v>
      </c>
      <c r="F358" s="14"/>
      <c r="G358" s="9"/>
      <c r="H358" s="9"/>
      <c r="I358" s="9">
        <f>SUBTOTAL(9,I359:I370)</f>
        <v>12</v>
      </c>
      <c r="J358" s="9">
        <f>SUBTOTAL(9,J359:J370)</f>
        <v>834</v>
      </c>
      <c r="K358" s="9">
        <f>SUBTOTAL(9,K359:K370)</f>
        <v>5004</v>
      </c>
      <c r="L358" s="9">
        <f>SUBTOTAL(9,L359:L370)</f>
        <v>4779</v>
      </c>
      <c r="M358" s="48">
        <v>0.95503597122302153</v>
      </c>
      <c r="N358" s="9"/>
      <c r="O358" s="9"/>
      <c r="P358" s="9"/>
      <c r="Q358" s="9"/>
      <c r="R358" s="9"/>
      <c r="S358" s="9"/>
      <c r="T358" s="9"/>
      <c r="U358" s="9"/>
      <c r="V358" s="49"/>
      <c r="W358" s="14"/>
      <c r="X358" s="14"/>
      <c r="Y358" s="56"/>
      <c r="Z358" s="9"/>
      <c r="AA358" s="9"/>
      <c r="AB358" s="9"/>
      <c r="AC358" s="9"/>
      <c r="AD358" s="9"/>
      <c r="AE358" s="9"/>
      <c r="AF358" s="9"/>
      <c r="AG358" s="9"/>
      <c r="AH358" s="9">
        <f>SUBTOTAL(9,AH359:AH370)</f>
        <v>-1047.0456766666666</v>
      </c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</row>
    <row r="359" spans="1:58" s="22" customFormat="1" outlineLevel="2" x14ac:dyDescent="0.25">
      <c r="A359" s="55">
        <v>1824</v>
      </c>
      <c r="B359" s="9" t="s">
        <v>680</v>
      </c>
      <c r="C359" s="9" t="s">
        <v>684</v>
      </c>
      <c r="D359" s="9" t="str">
        <f t="shared" ref="D359:D370" si="61">B359&amp;" - "&amp;E359</f>
        <v>Escambia - Family - Active</v>
      </c>
      <c r="E359" s="9" t="s">
        <v>2282</v>
      </c>
      <c r="F359" s="14" t="s">
        <v>113</v>
      </c>
      <c r="G359" s="9" t="s">
        <v>10</v>
      </c>
      <c r="H359" s="9" t="s">
        <v>37</v>
      </c>
      <c r="I359" s="9">
        <v>1</v>
      </c>
      <c r="J359" s="9">
        <v>112</v>
      </c>
      <c r="K359" s="9">
        <f t="shared" ref="K359:K370" si="62">COUNTA(Y359:AD359)*J359</f>
        <v>672</v>
      </c>
      <c r="L359" s="9">
        <f t="shared" ref="L359:L370" si="63">SUM(Y359:AD359)</f>
        <v>659</v>
      </c>
      <c r="M359" s="48">
        <v>0.98065476190476186</v>
      </c>
      <c r="N359" s="9">
        <v>0</v>
      </c>
      <c r="O359" s="9">
        <v>112</v>
      </c>
      <c r="P359" s="9"/>
      <c r="Q359" s="9">
        <v>112</v>
      </c>
      <c r="R359" s="9"/>
      <c r="S359" s="9"/>
      <c r="T359" s="9"/>
      <c r="U359" s="9"/>
      <c r="V359" s="49">
        <f t="shared" ref="V359:V370" si="64">(Y359+Z359+AA359+AB359+AC359+AD359)/(J359*COUNTA(Y359,Z359,AA359,AB359,AC359,AD359))</f>
        <v>0.98065476190476186</v>
      </c>
      <c r="W359" s="14">
        <v>0.98509999999999998</v>
      </c>
      <c r="X359" s="14">
        <v>0.96879999999999999</v>
      </c>
      <c r="Y359" s="56">
        <v>110</v>
      </c>
      <c r="Z359" s="9">
        <v>112</v>
      </c>
      <c r="AA359" s="9">
        <v>112</v>
      </c>
      <c r="AB359" s="9">
        <v>111</v>
      </c>
      <c r="AC359" s="9">
        <v>107</v>
      </c>
      <c r="AD359" s="9">
        <v>107</v>
      </c>
      <c r="AE359" s="9" t="s">
        <v>43</v>
      </c>
      <c r="AF359" s="9"/>
      <c r="AG359" s="9">
        <v>30.5227</v>
      </c>
      <c r="AH359" s="9">
        <v>-87.254300000000001</v>
      </c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</row>
    <row r="360" spans="1:58" s="22" customFormat="1" outlineLevel="2" x14ac:dyDescent="0.25">
      <c r="A360" s="55">
        <v>125</v>
      </c>
      <c r="B360" s="9" t="s">
        <v>680</v>
      </c>
      <c r="C360" s="9" t="s">
        <v>687</v>
      </c>
      <c r="D360" s="9" t="str">
        <f t="shared" si="61"/>
        <v>Escambia - Family - Active</v>
      </c>
      <c r="E360" s="9" t="s">
        <v>2282</v>
      </c>
      <c r="F360" s="14" t="s">
        <v>197</v>
      </c>
      <c r="G360" s="9" t="s">
        <v>10</v>
      </c>
      <c r="H360" s="9" t="s">
        <v>37</v>
      </c>
      <c r="I360" s="9">
        <v>1</v>
      </c>
      <c r="J360" s="9">
        <v>32</v>
      </c>
      <c r="K360" s="9">
        <f t="shared" si="62"/>
        <v>192</v>
      </c>
      <c r="L360" s="9">
        <f t="shared" si="63"/>
        <v>184</v>
      </c>
      <c r="M360" s="48">
        <v>0.95833333333333337</v>
      </c>
      <c r="N360" s="9">
        <v>0</v>
      </c>
      <c r="O360" s="9">
        <v>32</v>
      </c>
      <c r="P360" s="9"/>
      <c r="Q360" s="9">
        <v>32</v>
      </c>
      <c r="R360" s="9"/>
      <c r="S360" s="9"/>
      <c r="T360" s="9"/>
      <c r="U360" s="9"/>
      <c r="V360" s="49">
        <f t="shared" si="64"/>
        <v>0.95833333333333337</v>
      </c>
      <c r="W360" s="14">
        <v>0.96350000000000002</v>
      </c>
      <c r="X360" s="14">
        <v>0.97399999999999998</v>
      </c>
      <c r="Y360" s="56">
        <v>31</v>
      </c>
      <c r="Z360" s="9">
        <v>31</v>
      </c>
      <c r="AA360" s="9">
        <v>31</v>
      </c>
      <c r="AB360" s="9">
        <v>31</v>
      </c>
      <c r="AC360" s="9">
        <v>30</v>
      </c>
      <c r="AD360" s="9">
        <v>30</v>
      </c>
      <c r="AE360" s="9" t="s">
        <v>96</v>
      </c>
      <c r="AF360" s="9">
        <v>29</v>
      </c>
      <c r="AG360" s="9">
        <v>30.971399999999999</v>
      </c>
      <c r="AH360" s="9">
        <v>-87.245000000000005</v>
      </c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</row>
    <row r="361" spans="1:58" s="22" customFormat="1" outlineLevel="2" x14ac:dyDescent="0.25">
      <c r="A361" s="55">
        <v>232</v>
      </c>
      <c r="B361" s="9" t="s">
        <v>680</v>
      </c>
      <c r="C361" s="9" t="s">
        <v>691</v>
      </c>
      <c r="D361" s="9" t="str">
        <f t="shared" si="61"/>
        <v>Escambia - Family - Active</v>
      </c>
      <c r="E361" s="9" t="s">
        <v>2282</v>
      </c>
      <c r="F361" s="14" t="s">
        <v>692</v>
      </c>
      <c r="G361" s="9" t="s">
        <v>10</v>
      </c>
      <c r="H361" s="9" t="s">
        <v>37</v>
      </c>
      <c r="I361" s="9">
        <v>1</v>
      </c>
      <c r="J361" s="9">
        <v>16</v>
      </c>
      <c r="K361" s="9">
        <f t="shared" si="62"/>
        <v>96</v>
      </c>
      <c r="L361" s="9">
        <f t="shared" si="63"/>
        <v>94</v>
      </c>
      <c r="M361" s="48">
        <v>0.97916666666666663</v>
      </c>
      <c r="N361" s="9">
        <v>0</v>
      </c>
      <c r="O361" s="9">
        <v>16</v>
      </c>
      <c r="P361" s="9"/>
      <c r="Q361" s="9">
        <v>16</v>
      </c>
      <c r="R361" s="9"/>
      <c r="S361" s="9"/>
      <c r="T361" s="9"/>
      <c r="U361" s="9"/>
      <c r="V361" s="49">
        <f t="shared" si="64"/>
        <v>0.97916666666666663</v>
      </c>
      <c r="W361" s="14">
        <v>0.98960000000000004</v>
      </c>
      <c r="X361" s="14">
        <v>0.98960000000000004</v>
      </c>
      <c r="Y361" s="56">
        <v>16</v>
      </c>
      <c r="Z361" s="9">
        <v>15</v>
      </c>
      <c r="AA361" s="9">
        <v>15</v>
      </c>
      <c r="AB361" s="9">
        <v>16</v>
      </c>
      <c r="AC361" s="9">
        <v>16</v>
      </c>
      <c r="AD361" s="9">
        <v>16</v>
      </c>
      <c r="AE361" s="9" t="s">
        <v>693</v>
      </c>
      <c r="AF361" s="9"/>
      <c r="AG361" s="9">
        <v>30.417869</v>
      </c>
      <c r="AH361" s="9">
        <v>-87.223484999999997</v>
      </c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</row>
    <row r="362" spans="1:58" s="22" customFormat="1" outlineLevel="2" x14ac:dyDescent="0.25">
      <c r="A362" s="55">
        <v>1842</v>
      </c>
      <c r="B362" s="9" t="s">
        <v>680</v>
      </c>
      <c r="C362" s="9" t="s">
        <v>703</v>
      </c>
      <c r="D362" s="9" t="str">
        <f t="shared" si="61"/>
        <v>Escambia - Family - Active</v>
      </c>
      <c r="E362" s="9" t="s">
        <v>2282</v>
      </c>
      <c r="F362" s="14" t="s">
        <v>113</v>
      </c>
      <c r="G362" s="9" t="s">
        <v>10</v>
      </c>
      <c r="H362" s="9" t="s">
        <v>37</v>
      </c>
      <c r="I362" s="9">
        <v>1</v>
      </c>
      <c r="J362" s="9">
        <v>74</v>
      </c>
      <c r="K362" s="9">
        <f t="shared" si="62"/>
        <v>444</v>
      </c>
      <c r="L362" s="9">
        <f t="shared" si="63"/>
        <v>428</v>
      </c>
      <c r="M362" s="48">
        <v>0.963963963963964</v>
      </c>
      <c r="N362" s="9">
        <v>0</v>
      </c>
      <c r="O362" s="9">
        <v>74</v>
      </c>
      <c r="P362" s="9"/>
      <c r="Q362" s="9">
        <v>74</v>
      </c>
      <c r="R362" s="9"/>
      <c r="S362" s="9"/>
      <c r="T362" s="9"/>
      <c r="U362" s="9"/>
      <c r="V362" s="49">
        <f t="shared" si="64"/>
        <v>0.963963963963964</v>
      </c>
      <c r="W362" s="14">
        <v>0.96619999999999995</v>
      </c>
      <c r="X362" s="14">
        <v>0.95269999999999999</v>
      </c>
      <c r="Y362" s="56">
        <v>72</v>
      </c>
      <c r="Z362" s="9">
        <v>72</v>
      </c>
      <c r="AA362" s="9">
        <v>71</v>
      </c>
      <c r="AB362" s="9">
        <v>70</v>
      </c>
      <c r="AC362" s="9">
        <v>72</v>
      </c>
      <c r="AD362" s="9">
        <v>71</v>
      </c>
      <c r="AE362" s="9" t="s">
        <v>317</v>
      </c>
      <c r="AF362" s="9"/>
      <c r="AG362" s="9">
        <v>30.427499999999998</v>
      </c>
      <c r="AH362" s="9">
        <v>-87.236099999999993</v>
      </c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</row>
    <row r="363" spans="1:58" s="22" customFormat="1" outlineLevel="2" x14ac:dyDescent="0.25">
      <c r="A363" s="55">
        <v>570</v>
      </c>
      <c r="B363" s="9" t="s">
        <v>680</v>
      </c>
      <c r="C363" s="9" t="s">
        <v>705</v>
      </c>
      <c r="D363" s="9" t="str">
        <f t="shared" si="61"/>
        <v>Escambia - Family - Active</v>
      </c>
      <c r="E363" s="9" t="s">
        <v>2282</v>
      </c>
      <c r="F363" s="14" t="s">
        <v>519</v>
      </c>
      <c r="G363" s="9" t="s">
        <v>10</v>
      </c>
      <c r="H363" s="9" t="s">
        <v>37</v>
      </c>
      <c r="I363" s="9">
        <v>1</v>
      </c>
      <c r="J363" s="9">
        <v>40</v>
      </c>
      <c r="K363" s="9">
        <f t="shared" si="62"/>
        <v>240</v>
      </c>
      <c r="L363" s="9">
        <f t="shared" si="63"/>
        <v>230</v>
      </c>
      <c r="M363" s="48">
        <v>0.95833333333333337</v>
      </c>
      <c r="N363" s="9">
        <v>0</v>
      </c>
      <c r="O363" s="9">
        <v>40</v>
      </c>
      <c r="P363" s="9"/>
      <c r="Q363" s="9">
        <v>40</v>
      </c>
      <c r="R363" s="9"/>
      <c r="S363" s="9"/>
      <c r="T363" s="9"/>
      <c r="U363" s="9"/>
      <c r="V363" s="49">
        <f t="shared" si="64"/>
        <v>0.95833333333333337</v>
      </c>
      <c r="W363" s="14">
        <v>0.97499999999999998</v>
      </c>
      <c r="X363" s="14">
        <v>0.9708</v>
      </c>
      <c r="Y363" s="56">
        <v>40</v>
      </c>
      <c r="Z363" s="9">
        <v>40</v>
      </c>
      <c r="AA363" s="9">
        <v>38</v>
      </c>
      <c r="AB363" s="9">
        <v>38</v>
      </c>
      <c r="AC363" s="9">
        <v>37</v>
      </c>
      <c r="AD363" s="9">
        <v>37</v>
      </c>
      <c r="AE363" s="9" t="s">
        <v>448</v>
      </c>
      <c r="AF363" s="9">
        <v>39</v>
      </c>
      <c r="AG363" s="9">
        <v>30.997399999999999</v>
      </c>
      <c r="AH363" s="9">
        <v>-87.2667</v>
      </c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</row>
    <row r="364" spans="1:58" s="22" customFormat="1" outlineLevel="2" x14ac:dyDescent="0.25">
      <c r="A364" s="55">
        <v>1827</v>
      </c>
      <c r="B364" s="9" t="s">
        <v>680</v>
      </c>
      <c r="C364" s="9" t="s">
        <v>706</v>
      </c>
      <c r="D364" s="9" t="str">
        <f t="shared" si="61"/>
        <v>Escambia - Family - Active</v>
      </c>
      <c r="E364" s="9" t="s">
        <v>2282</v>
      </c>
      <c r="F364" s="14" t="s">
        <v>147</v>
      </c>
      <c r="G364" s="9" t="s">
        <v>10</v>
      </c>
      <c r="H364" s="9" t="s">
        <v>37</v>
      </c>
      <c r="I364" s="9">
        <v>1</v>
      </c>
      <c r="J364" s="9">
        <v>96</v>
      </c>
      <c r="K364" s="9">
        <f t="shared" si="62"/>
        <v>576</v>
      </c>
      <c r="L364" s="9">
        <f t="shared" si="63"/>
        <v>548</v>
      </c>
      <c r="M364" s="48">
        <v>0.95138888888888884</v>
      </c>
      <c r="N364" s="9">
        <v>0</v>
      </c>
      <c r="O364" s="9">
        <v>96</v>
      </c>
      <c r="P364" s="9"/>
      <c r="Q364" s="9">
        <v>96</v>
      </c>
      <c r="R364" s="9"/>
      <c r="S364" s="9"/>
      <c r="T364" s="9">
        <v>5</v>
      </c>
      <c r="U364" s="9"/>
      <c r="V364" s="49">
        <f t="shared" si="64"/>
        <v>0.95138888888888884</v>
      </c>
      <c r="W364" s="14">
        <v>0.96879999999999999</v>
      </c>
      <c r="X364" s="14">
        <v>0.96350000000000002</v>
      </c>
      <c r="Y364" s="56">
        <v>92</v>
      </c>
      <c r="Z364" s="9">
        <v>91</v>
      </c>
      <c r="AA364" s="9">
        <v>90</v>
      </c>
      <c r="AB364" s="9">
        <v>89</v>
      </c>
      <c r="AC364" s="9">
        <v>93</v>
      </c>
      <c r="AD364" s="9">
        <v>93</v>
      </c>
      <c r="AE364" s="9" t="s">
        <v>317</v>
      </c>
      <c r="AF364" s="9"/>
      <c r="AG364" s="9">
        <v>30.498899999999999</v>
      </c>
      <c r="AH364" s="9">
        <v>-87.255799999999994</v>
      </c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</row>
    <row r="365" spans="1:58" s="22" customFormat="1" outlineLevel="2" x14ac:dyDescent="0.25">
      <c r="A365" s="55">
        <v>881</v>
      </c>
      <c r="B365" s="9" t="s">
        <v>680</v>
      </c>
      <c r="C365" s="9" t="s">
        <v>707</v>
      </c>
      <c r="D365" s="9" t="str">
        <f t="shared" si="61"/>
        <v>Escambia - Family - Active</v>
      </c>
      <c r="E365" s="9" t="s">
        <v>2282</v>
      </c>
      <c r="F365" s="14" t="s">
        <v>446</v>
      </c>
      <c r="G365" s="9" t="s">
        <v>10</v>
      </c>
      <c r="H365" s="9" t="s">
        <v>37</v>
      </c>
      <c r="I365" s="9">
        <v>1</v>
      </c>
      <c r="J365" s="9">
        <v>218</v>
      </c>
      <c r="K365" s="9">
        <f t="shared" si="62"/>
        <v>1308</v>
      </c>
      <c r="L365" s="9">
        <f t="shared" si="63"/>
        <v>1257</v>
      </c>
      <c r="M365" s="48">
        <v>0.96100917431192656</v>
      </c>
      <c r="N365" s="9">
        <v>0</v>
      </c>
      <c r="O365" s="9">
        <v>218</v>
      </c>
      <c r="P365" s="9"/>
      <c r="Q365" s="9">
        <v>218</v>
      </c>
      <c r="R365" s="9"/>
      <c r="S365" s="9"/>
      <c r="T365" s="9"/>
      <c r="U365" s="9"/>
      <c r="V365" s="49">
        <f t="shared" si="64"/>
        <v>0.96100917431192656</v>
      </c>
      <c r="W365" s="14">
        <v>0.93730000000000002</v>
      </c>
      <c r="X365" s="14">
        <v>0.87539999999999996</v>
      </c>
      <c r="Y365" s="56">
        <v>209</v>
      </c>
      <c r="Z365" s="9">
        <v>211</v>
      </c>
      <c r="AA365" s="9">
        <v>208</v>
      </c>
      <c r="AB365" s="9">
        <v>207</v>
      </c>
      <c r="AC365" s="9">
        <v>211</v>
      </c>
      <c r="AD365" s="9">
        <v>211</v>
      </c>
      <c r="AE365" s="9" t="s">
        <v>708</v>
      </c>
      <c r="AF365" s="9"/>
      <c r="AG365" s="9">
        <v>30.411280999999999</v>
      </c>
      <c r="AH365" s="9">
        <v>-87.279875000000004</v>
      </c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</row>
    <row r="366" spans="1:58" s="22" customFormat="1" outlineLevel="2" x14ac:dyDescent="0.25">
      <c r="A366" s="55">
        <v>1744</v>
      </c>
      <c r="B366" s="9" t="s">
        <v>680</v>
      </c>
      <c r="C366" s="9" t="s">
        <v>711</v>
      </c>
      <c r="D366" s="9" t="str">
        <f t="shared" si="61"/>
        <v>Escambia - Family - Active</v>
      </c>
      <c r="E366" s="9" t="s">
        <v>2282</v>
      </c>
      <c r="F366" s="14" t="s">
        <v>294</v>
      </c>
      <c r="G366" s="9" t="s">
        <v>10</v>
      </c>
      <c r="H366" s="9" t="s">
        <v>37</v>
      </c>
      <c r="I366" s="9">
        <v>1</v>
      </c>
      <c r="J366" s="9">
        <v>72</v>
      </c>
      <c r="K366" s="9">
        <f t="shared" si="62"/>
        <v>432</v>
      </c>
      <c r="L366" s="9">
        <f t="shared" si="63"/>
        <v>414</v>
      </c>
      <c r="M366" s="48">
        <v>0.95833333333333337</v>
      </c>
      <c r="N366" s="9">
        <v>0</v>
      </c>
      <c r="O366" s="9">
        <v>72</v>
      </c>
      <c r="P366" s="9"/>
      <c r="Q366" s="9">
        <v>72</v>
      </c>
      <c r="R366" s="9"/>
      <c r="S366" s="9"/>
      <c r="T366" s="9"/>
      <c r="U366" s="9"/>
      <c r="V366" s="49">
        <f t="shared" si="64"/>
        <v>0.95833333333333337</v>
      </c>
      <c r="W366" s="14">
        <v>0.96299999999999997</v>
      </c>
      <c r="X366" s="14">
        <v>0.96060000000000001</v>
      </c>
      <c r="Y366" s="56">
        <v>70</v>
      </c>
      <c r="Z366" s="9">
        <v>68</v>
      </c>
      <c r="AA366" s="9">
        <v>69</v>
      </c>
      <c r="AB366" s="9">
        <v>69</v>
      </c>
      <c r="AC366" s="9">
        <v>70</v>
      </c>
      <c r="AD366" s="9">
        <v>68</v>
      </c>
      <c r="AE366" s="9" t="s">
        <v>317</v>
      </c>
      <c r="AF366" s="9"/>
      <c r="AG366" s="9">
        <v>30.4392</v>
      </c>
      <c r="AH366" s="9">
        <v>-87.259100000000004</v>
      </c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</row>
    <row r="367" spans="1:58" s="22" customFormat="1" outlineLevel="2" x14ac:dyDescent="0.25">
      <c r="A367" s="55">
        <v>1765</v>
      </c>
      <c r="B367" s="9" t="s">
        <v>680</v>
      </c>
      <c r="C367" s="9" t="s">
        <v>714</v>
      </c>
      <c r="D367" s="9" t="str">
        <f t="shared" si="61"/>
        <v>Escambia - Family - Active</v>
      </c>
      <c r="E367" s="9" t="s">
        <v>2282</v>
      </c>
      <c r="F367" s="14" t="s">
        <v>113</v>
      </c>
      <c r="G367" s="9" t="s">
        <v>10</v>
      </c>
      <c r="H367" s="9" t="s">
        <v>37</v>
      </c>
      <c r="I367" s="9">
        <v>1</v>
      </c>
      <c r="J367" s="9">
        <v>51</v>
      </c>
      <c r="K367" s="9">
        <f t="shared" si="62"/>
        <v>306</v>
      </c>
      <c r="L367" s="9">
        <f t="shared" si="63"/>
        <v>252</v>
      </c>
      <c r="M367" s="48">
        <v>0.82352941176470584</v>
      </c>
      <c r="N367" s="9">
        <v>0</v>
      </c>
      <c r="O367" s="9">
        <v>51</v>
      </c>
      <c r="P367" s="9"/>
      <c r="Q367" s="9">
        <v>51</v>
      </c>
      <c r="R367" s="9"/>
      <c r="S367" s="9"/>
      <c r="T367" s="9"/>
      <c r="U367" s="9"/>
      <c r="V367" s="49">
        <f t="shared" si="64"/>
        <v>0.82352941176470584</v>
      </c>
      <c r="W367" s="14">
        <v>0.94440000000000002</v>
      </c>
      <c r="X367" s="14">
        <v>0.94769999999999999</v>
      </c>
      <c r="Y367" s="56">
        <v>40</v>
      </c>
      <c r="Z367" s="9">
        <v>42</v>
      </c>
      <c r="AA367" s="9">
        <v>41</v>
      </c>
      <c r="AB367" s="9">
        <v>42</v>
      </c>
      <c r="AC367" s="9">
        <v>40</v>
      </c>
      <c r="AD367" s="9">
        <v>47</v>
      </c>
      <c r="AE367" s="9" t="s">
        <v>715</v>
      </c>
      <c r="AF367" s="9">
        <v>49</v>
      </c>
      <c r="AG367" s="9">
        <v>30.544799999999999</v>
      </c>
      <c r="AH367" s="9">
        <v>-87.247299999999996</v>
      </c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</row>
    <row r="368" spans="1:58" s="22" customFormat="1" outlineLevel="2" x14ac:dyDescent="0.25">
      <c r="A368" s="55">
        <v>1432</v>
      </c>
      <c r="B368" s="9" t="s">
        <v>680</v>
      </c>
      <c r="C368" s="9" t="s">
        <v>716</v>
      </c>
      <c r="D368" s="9" t="str">
        <f t="shared" si="61"/>
        <v>Escambia - Family - Active</v>
      </c>
      <c r="E368" s="9" t="s">
        <v>2282</v>
      </c>
      <c r="F368" s="14" t="s">
        <v>646</v>
      </c>
      <c r="G368" s="9" t="s">
        <v>10</v>
      </c>
      <c r="H368" s="9" t="s">
        <v>37</v>
      </c>
      <c r="I368" s="9">
        <v>1</v>
      </c>
      <c r="J368" s="9">
        <v>8</v>
      </c>
      <c r="K368" s="9">
        <f t="shared" si="62"/>
        <v>48</v>
      </c>
      <c r="L368" s="9">
        <f t="shared" si="63"/>
        <v>46</v>
      </c>
      <c r="M368" s="48">
        <v>0.95833333333333337</v>
      </c>
      <c r="N368" s="9">
        <v>0</v>
      </c>
      <c r="O368" s="9">
        <v>8</v>
      </c>
      <c r="P368" s="9"/>
      <c r="Q368" s="9">
        <v>8</v>
      </c>
      <c r="R368" s="9"/>
      <c r="S368" s="9"/>
      <c r="T368" s="9"/>
      <c r="U368" s="9"/>
      <c r="V368" s="49">
        <f t="shared" si="64"/>
        <v>0.95833333333333337</v>
      </c>
      <c r="W368" s="14">
        <v>1</v>
      </c>
      <c r="X368" s="14">
        <v>0.97499999999999998</v>
      </c>
      <c r="Y368" s="56">
        <v>7</v>
      </c>
      <c r="Z368" s="9">
        <v>7</v>
      </c>
      <c r="AA368" s="9">
        <v>8</v>
      </c>
      <c r="AB368" s="9">
        <v>8</v>
      </c>
      <c r="AC368" s="9">
        <v>8</v>
      </c>
      <c r="AD368" s="9">
        <v>8</v>
      </c>
      <c r="AE368" s="9" t="s">
        <v>693</v>
      </c>
      <c r="AF368" s="9"/>
      <c r="AG368" s="9">
        <v>30.497699999999998</v>
      </c>
      <c r="AH368" s="9">
        <v>-87.212800000000001</v>
      </c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</row>
    <row r="369" spans="1:58" s="22" customFormat="1" outlineLevel="2" x14ac:dyDescent="0.25">
      <c r="A369" s="55">
        <v>2566</v>
      </c>
      <c r="B369" s="9" t="s">
        <v>680</v>
      </c>
      <c r="C369" s="9" t="s">
        <v>719</v>
      </c>
      <c r="D369" s="9" t="str">
        <f t="shared" si="61"/>
        <v>Escambia - Family - Active</v>
      </c>
      <c r="E369" s="9" t="s">
        <v>2282</v>
      </c>
      <c r="F369" s="14" t="s">
        <v>66</v>
      </c>
      <c r="G369" s="9" t="s">
        <v>10</v>
      </c>
      <c r="H369" s="9" t="s">
        <v>37</v>
      </c>
      <c r="I369" s="9">
        <v>1</v>
      </c>
      <c r="J369" s="9">
        <v>107</v>
      </c>
      <c r="K369" s="9">
        <f t="shared" si="62"/>
        <v>642</v>
      </c>
      <c r="L369" s="9">
        <f t="shared" si="63"/>
        <v>628</v>
      </c>
      <c r="M369" s="48">
        <v>0.97819314641744548</v>
      </c>
      <c r="N369" s="9">
        <v>0</v>
      </c>
      <c r="O369" s="9">
        <v>107</v>
      </c>
      <c r="P369" s="9"/>
      <c r="Q369" s="9">
        <v>107</v>
      </c>
      <c r="R369" s="9"/>
      <c r="S369" s="9"/>
      <c r="T369" s="9">
        <v>11</v>
      </c>
      <c r="U369" s="9"/>
      <c r="V369" s="49">
        <f t="shared" si="64"/>
        <v>0.97819314641744548</v>
      </c>
      <c r="W369" s="14">
        <v>0.95169999999999999</v>
      </c>
      <c r="X369" s="14">
        <v>0.9657</v>
      </c>
      <c r="Y369" s="56">
        <v>104</v>
      </c>
      <c r="Z369" s="9">
        <v>105</v>
      </c>
      <c r="AA369" s="9">
        <v>105</v>
      </c>
      <c r="AB369" s="9">
        <v>105</v>
      </c>
      <c r="AC369" s="9">
        <v>103</v>
      </c>
      <c r="AD369" s="9">
        <v>106</v>
      </c>
      <c r="AE369" s="9" t="s">
        <v>715</v>
      </c>
      <c r="AF369" s="9">
        <v>107</v>
      </c>
      <c r="AG369" s="9">
        <v>30.621777777777801</v>
      </c>
      <c r="AH369" s="9">
        <v>-87.326416666666702</v>
      </c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</row>
    <row r="370" spans="1:58" s="22" customFormat="1" outlineLevel="2" x14ac:dyDescent="0.25">
      <c r="A370" s="55">
        <v>1010</v>
      </c>
      <c r="B370" s="9" t="s">
        <v>680</v>
      </c>
      <c r="C370" s="9" t="s">
        <v>720</v>
      </c>
      <c r="D370" s="9" t="str">
        <f t="shared" si="61"/>
        <v>Escambia - Family - Active</v>
      </c>
      <c r="E370" s="9" t="s">
        <v>2282</v>
      </c>
      <c r="F370" s="14" t="s">
        <v>721</v>
      </c>
      <c r="G370" s="9" t="s">
        <v>10</v>
      </c>
      <c r="H370" s="9" t="s">
        <v>37</v>
      </c>
      <c r="I370" s="9">
        <v>1</v>
      </c>
      <c r="J370" s="9">
        <v>8</v>
      </c>
      <c r="K370" s="9">
        <f t="shared" si="62"/>
        <v>48</v>
      </c>
      <c r="L370" s="9">
        <f t="shared" si="63"/>
        <v>39</v>
      </c>
      <c r="M370" s="48">
        <v>0.8125</v>
      </c>
      <c r="N370" s="9">
        <v>0</v>
      </c>
      <c r="O370" s="9">
        <v>8</v>
      </c>
      <c r="P370" s="9"/>
      <c r="Q370" s="9">
        <v>8</v>
      </c>
      <c r="R370" s="9"/>
      <c r="S370" s="9"/>
      <c r="T370" s="9"/>
      <c r="U370" s="9"/>
      <c r="V370" s="49">
        <f t="shared" si="64"/>
        <v>0.8125</v>
      </c>
      <c r="W370" s="14">
        <v>0.92500000000000004</v>
      </c>
      <c r="X370" s="14">
        <v>0.83330000000000004</v>
      </c>
      <c r="Y370" s="56">
        <v>6</v>
      </c>
      <c r="Z370" s="9">
        <v>6</v>
      </c>
      <c r="AA370" s="9">
        <v>6</v>
      </c>
      <c r="AB370" s="9">
        <v>7</v>
      </c>
      <c r="AC370" s="9">
        <v>7</v>
      </c>
      <c r="AD370" s="9">
        <v>7</v>
      </c>
      <c r="AE370" s="9" t="s">
        <v>686</v>
      </c>
      <c r="AF370" s="9"/>
      <c r="AG370" s="9">
        <v>30.406600000000001</v>
      </c>
      <c r="AH370" s="9">
        <v>-87.238799999999998</v>
      </c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</row>
    <row r="371" spans="1:58" s="22" customFormat="1" outlineLevel="1" x14ac:dyDescent="0.25">
      <c r="A371" s="55"/>
      <c r="B371" s="9" t="s">
        <v>680</v>
      </c>
      <c r="C371" s="9"/>
      <c r="D371" s="9"/>
      <c r="E371" s="39" t="s">
        <v>2283</v>
      </c>
      <c r="F371" s="14"/>
      <c r="G371" s="9"/>
      <c r="H371" s="9"/>
      <c r="I371" s="9">
        <f>SUBTOTAL(9,I372:I373)</f>
        <v>2</v>
      </c>
      <c r="J371" s="9">
        <f>SUBTOTAL(9,J372:J373)</f>
        <v>122</v>
      </c>
      <c r="K371" s="9">
        <f>SUBTOTAL(9,K372:K373)</f>
        <v>0</v>
      </c>
      <c r="L371" s="9">
        <f>SUBTOTAL(9,L372:L373)</f>
        <v>0</v>
      </c>
      <c r="M371" s="42">
        <v>0</v>
      </c>
      <c r="N371" s="9"/>
      <c r="O371" s="9"/>
      <c r="P371" s="9"/>
      <c r="Q371" s="9"/>
      <c r="R371" s="9"/>
      <c r="S371" s="9"/>
      <c r="T371" s="9"/>
      <c r="U371" s="9"/>
      <c r="V371" s="49"/>
      <c r="W371" s="14"/>
      <c r="X371" s="14"/>
      <c r="Y371" s="56"/>
      <c r="Z371" s="9"/>
      <c r="AA371" s="9"/>
      <c r="AB371" s="9"/>
      <c r="AC371" s="9"/>
      <c r="AD371" s="9"/>
      <c r="AE371" s="9"/>
      <c r="AF371" s="9"/>
      <c r="AG371" s="9"/>
      <c r="AH371" s="9">
        <f>SUBTOTAL(9,AH372:AH373)</f>
        <v>-174.50238100000001</v>
      </c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</row>
    <row r="372" spans="1:58" s="22" customFormat="1" outlineLevel="2" x14ac:dyDescent="0.25">
      <c r="A372" s="55">
        <v>2830</v>
      </c>
      <c r="B372" s="9" t="s">
        <v>680</v>
      </c>
      <c r="C372" s="9" t="s">
        <v>688</v>
      </c>
      <c r="D372" s="9" t="str">
        <f>B372&amp;" - "&amp;E372</f>
        <v>Escambia - Family - Pipeline</v>
      </c>
      <c r="E372" s="9" t="s">
        <v>2283</v>
      </c>
      <c r="F372" s="14" t="s">
        <v>689</v>
      </c>
      <c r="G372" s="9" t="s">
        <v>10</v>
      </c>
      <c r="H372" s="9" t="s">
        <v>42</v>
      </c>
      <c r="I372" s="9">
        <v>1</v>
      </c>
      <c r="J372" s="9">
        <v>50</v>
      </c>
      <c r="K372" s="9">
        <f>COUNTA(Y372:AD372)*J372</f>
        <v>0</v>
      </c>
      <c r="L372" s="9">
        <f>SUM(Y372:AD372)</f>
        <v>0</v>
      </c>
      <c r="M372" s="42">
        <v>0</v>
      </c>
      <c r="N372" s="9">
        <v>0</v>
      </c>
      <c r="O372" s="9">
        <v>50</v>
      </c>
      <c r="P372" s="9"/>
      <c r="Q372" s="9">
        <v>50</v>
      </c>
      <c r="R372" s="9"/>
      <c r="S372" s="9"/>
      <c r="T372" s="9"/>
      <c r="U372" s="9"/>
      <c r="V372" s="49"/>
      <c r="W372" s="14"/>
      <c r="X372" s="14"/>
      <c r="Y372" s="56"/>
      <c r="Z372" s="9"/>
      <c r="AA372" s="9"/>
      <c r="AB372" s="9"/>
      <c r="AC372" s="9"/>
      <c r="AD372" s="9"/>
      <c r="AE372" s="9" t="s">
        <v>152</v>
      </c>
      <c r="AF372" s="9"/>
      <c r="AG372" s="9">
        <v>30.969767000000001</v>
      </c>
      <c r="AH372" s="9">
        <v>-87.265000000000001</v>
      </c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</row>
    <row r="373" spans="1:58" s="22" customFormat="1" outlineLevel="2" x14ac:dyDescent="0.25">
      <c r="A373" s="55">
        <v>2911</v>
      </c>
      <c r="B373" s="9" t="s">
        <v>680</v>
      </c>
      <c r="C373" s="9" t="s">
        <v>690</v>
      </c>
      <c r="D373" s="9" t="str">
        <f>B373&amp;" - "&amp;E373</f>
        <v>Escambia - Family - Pipeline</v>
      </c>
      <c r="E373" s="9" t="s">
        <v>2283</v>
      </c>
      <c r="F373" s="14" t="s">
        <v>354</v>
      </c>
      <c r="G373" s="9" t="s">
        <v>10</v>
      </c>
      <c r="H373" s="9" t="s">
        <v>42</v>
      </c>
      <c r="I373" s="9">
        <v>1</v>
      </c>
      <c r="J373" s="9">
        <v>72</v>
      </c>
      <c r="K373" s="9">
        <f>COUNTA(Y373:AD373)*J373</f>
        <v>0</v>
      </c>
      <c r="L373" s="9">
        <f>SUM(Y373:AD373)</f>
        <v>0</v>
      </c>
      <c r="M373" s="42">
        <v>0</v>
      </c>
      <c r="N373" s="9"/>
      <c r="O373" s="9">
        <v>72</v>
      </c>
      <c r="P373" s="9"/>
      <c r="Q373" s="9">
        <v>72</v>
      </c>
      <c r="R373" s="9"/>
      <c r="S373" s="9"/>
      <c r="T373" s="9">
        <v>4</v>
      </c>
      <c r="U373" s="9"/>
      <c r="V373" s="49"/>
      <c r="W373" s="14"/>
      <c r="X373" s="14"/>
      <c r="Y373" s="56"/>
      <c r="Z373" s="9"/>
      <c r="AA373" s="9"/>
      <c r="AB373" s="9"/>
      <c r="AC373" s="9"/>
      <c r="AD373" s="9"/>
      <c r="AE373" s="9"/>
      <c r="AF373" s="9"/>
      <c r="AG373" s="9">
        <v>30.420003000000001</v>
      </c>
      <c r="AH373" s="9">
        <v>-87.237380999999999</v>
      </c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</row>
    <row r="374" spans="1:58" s="22" customFormat="1" outlineLevel="1" x14ac:dyDescent="0.25">
      <c r="A374" s="55"/>
      <c r="B374" s="9" t="s">
        <v>680</v>
      </c>
      <c r="C374" s="9"/>
      <c r="D374" s="9"/>
      <c r="E374" s="39" t="s">
        <v>2284</v>
      </c>
      <c r="F374" s="14"/>
      <c r="G374" s="9"/>
      <c r="H374" s="9"/>
      <c r="I374" s="9">
        <f>SUBTOTAL(9,I375:I377)</f>
        <v>3</v>
      </c>
      <c r="J374" s="9">
        <f>SUBTOTAL(9,J375:J377)</f>
        <v>506</v>
      </c>
      <c r="K374" s="9">
        <f>SUBTOTAL(9,K375:K377)</f>
        <v>3036</v>
      </c>
      <c r="L374" s="9">
        <f>SUBTOTAL(9,L375:L377)</f>
        <v>2601</v>
      </c>
      <c r="M374" s="48">
        <v>0.85671936758893286</v>
      </c>
      <c r="N374" s="9"/>
      <c r="O374" s="9"/>
      <c r="P374" s="9"/>
      <c r="Q374" s="9"/>
      <c r="R374" s="9"/>
      <c r="S374" s="9"/>
      <c r="T374" s="9"/>
      <c r="U374" s="9"/>
      <c r="V374" s="49"/>
      <c r="W374" s="14"/>
      <c r="X374" s="14"/>
      <c r="Y374" s="56"/>
      <c r="Z374" s="9"/>
      <c r="AA374" s="9"/>
      <c r="AB374" s="9"/>
      <c r="AC374" s="9"/>
      <c r="AD374" s="9"/>
      <c r="AE374" s="9"/>
      <c r="AF374" s="9"/>
      <c r="AG374" s="9"/>
      <c r="AH374" s="9">
        <f>SUBTOTAL(9,AH375:AH377)</f>
        <v>-261.86989799999998</v>
      </c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</row>
    <row r="375" spans="1:58" s="22" customFormat="1" outlineLevel="2" x14ac:dyDescent="0.25">
      <c r="A375" s="55">
        <v>75</v>
      </c>
      <c r="B375" s="9" t="s">
        <v>680</v>
      </c>
      <c r="C375" s="9" t="s">
        <v>685</v>
      </c>
      <c r="D375" s="9" t="str">
        <f>B375&amp;" - "&amp;E375</f>
        <v>Escambia - Family|MR - Active</v>
      </c>
      <c r="E375" s="9" t="s">
        <v>2284</v>
      </c>
      <c r="F375" s="14" t="s">
        <v>253</v>
      </c>
      <c r="G375" s="9" t="s">
        <v>99</v>
      </c>
      <c r="H375" s="9" t="s">
        <v>37</v>
      </c>
      <c r="I375" s="9">
        <v>1</v>
      </c>
      <c r="J375" s="9">
        <v>26</v>
      </c>
      <c r="K375" s="9">
        <f>COUNTA(Y375:AD375)*J375</f>
        <v>156</v>
      </c>
      <c r="L375" s="9">
        <f>SUM(Y375:AD375)</f>
        <v>133</v>
      </c>
      <c r="M375" s="48">
        <v>0.85256410256410253</v>
      </c>
      <c r="N375" s="9">
        <v>18</v>
      </c>
      <c r="O375" s="9">
        <v>8</v>
      </c>
      <c r="P375" s="9"/>
      <c r="Q375" s="9">
        <v>8</v>
      </c>
      <c r="R375" s="9"/>
      <c r="S375" s="9"/>
      <c r="T375" s="9"/>
      <c r="U375" s="9"/>
      <c r="V375" s="49">
        <f>(Y375+Z375+AA375+AB375+AC375+AD375)/(J375*COUNTA(Y375,Z375,AA375,AB375,AC375,AD375))</f>
        <v>0.85256410256410253</v>
      </c>
      <c r="W375" s="14">
        <v>0.81410000000000005</v>
      </c>
      <c r="X375" s="14">
        <v>0.79490000000000005</v>
      </c>
      <c r="Y375" s="56">
        <v>23</v>
      </c>
      <c r="Z375" s="9">
        <v>23</v>
      </c>
      <c r="AA375" s="9">
        <v>22</v>
      </c>
      <c r="AB375" s="9">
        <v>22</v>
      </c>
      <c r="AC375" s="9">
        <v>22</v>
      </c>
      <c r="AD375" s="9">
        <v>21</v>
      </c>
      <c r="AE375" s="9" t="s">
        <v>686</v>
      </c>
      <c r="AF375" s="9"/>
      <c r="AG375" s="9">
        <v>30.406987999999998</v>
      </c>
      <c r="AH375" s="9">
        <v>-87.238997999999995</v>
      </c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</row>
    <row r="376" spans="1:58" s="22" customFormat="1" outlineLevel="2" x14ac:dyDescent="0.25">
      <c r="A376" s="55">
        <v>1573</v>
      </c>
      <c r="B376" s="9" t="s">
        <v>680</v>
      </c>
      <c r="C376" s="9" t="s">
        <v>709</v>
      </c>
      <c r="D376" s="9" t="str">
        <f>B376&amp;" - "&amp;E376</f>
        <v>Escambia - Family|MR - Active</v>
      </c>
      <c r="E376" s="9" t="s">
        <v>2284</v>
      </c>
      <c r="F376" s="14" t="s">
        <v>240</v>
      </c>
      <c r="G376" s="9" t="s">
        <v>99</v>
      </c>
      <c r="H376" s="9" t="s">
        <v>37</v>
      </c>
      <c r="I376" s="9">
        <v>1</v>
      </c>
      <c r="J376" s="9">
        <v>160</v>
      </c>
      <c r="K376" s="9">
        <f>COUNTA(Y376:AD376)*J376</f>
        <v>960</v>
      </c>
      <c r="L376" s="9">
        <f>SUM(Y376:AD376)</f>
        <v>860</v>
      </c>
      <c r="M376" s="48">
        <v>0.89583333333333337</v>
      </c>
      <c r="N376" s="9">
        <v>16</v>
      </c>
      <c r="O376" s="9">
        <v>144</v>
      </c>
      <c r="P376" s="9"/>
      <c r="Q376" s="9">
        <v>144</v>
      </c>
      <c r="R376" s="9"/>
      <c r="S376" s="9"/>
      <c r="T376" s="9"/>
      <c r="U376" s="9"/>
      <c r="V376" s="49">
        <f>(Y376+Z376+AA376+AB376+AC376+AD376)/(J376*COUNTA(Y376,Z376,AA376,AB376,AC376,AD376))</f>
        <v>0.89583333333333337</v>
      </c>
      <c r="W376" s="14">
        <v>0.76770000000000005</v>
      </c>
      <c r="X376" s="14">
        <v>0.92710000000000004</v>
      </c>
      <c r="Y376" s="56">
        <v>146</v>
      </c>
      <c r="Z376" s="9">
        <v>144</v>
      </c>
      <c r="AA376" s="9">
        <v>144</v>
      </c>
      <c r="AB376" s="9">
        <v>146</v>
      </c>
      <c r="AC376" s="9">
        <v>140</v>
      </c>
      <c r="AD376" s="9">
        <v>140</v>
      </c>
      <c r="AE376" s="9" t="s">
        <v>223</v>
      </c>
      <c r="AF376" s="9"/>
      <c r="AG376" s="9">
        <v>30.4069</v>
      </c>
      <c r="AH376" s="9">
        <v>-87.273600000000002</v>
      </c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</row>
    <row r="377" spans="1:58" s="22" customFormat="1" outlineLevel="2" x14ac:dyDescent="0.25">
      <c r="A377" s="55">
        <v>809</v>
      </c>
      <c r="B377" s="9" t="s">
        <v>680</v>
      </c>
      <c r="C377" s="9" t="s">
        <v>712</v>
      </c>
      <c r="D377" s="9" t="str">
        <f>B377&amp;" - "&amp;E377</f>
        <v>Escambia - Family|MR - Active</v>
      </c>
      <c r="E377" s="9" t="s">
        <v>2284</v>
      </c>
      <c r="F377" s="14" t="s">
        <v>713</v>
      </c>
      <c r="G377" s="9" t="s">
        <v>99</v>
      </c>
      <c r="H377" s="9" t="s">
        <v>37</v>
      </c>
      <c r="I377" s="9">
        <v>1</v>
      </c>
      <c r="J377" s="9">
        <v>320</v>
      </c>
      <c r="K377" s="9">
        <f>COUNTA(Y377:AD377)*J377</f>
        <v>1920</v>
      </c>
      <c r="L377" s="9">
        <f>SUM(Y377:AD377)</f>
        <v>1608</v>
      </c>
      <c r="M377" s="48">
        <v>0.83750000000000002</v>
      </c>
      <c r="N377" s="9">
        <v>68</v>
      </c>
      <c r="O377" s="9">
        <v>320</v>
      </c>
      <c r="P377" s="9"/>
      <c r="Q377" s="9">
        <v>252</v>
      </c>
      <c r="R377" s="9"/>
      <c r="S377" s="9"/>
      <c r="T377" s="9"/>
      <c r="U377" s="9"/>
      <c r="V377" s="49">
        <f>(Y377+Z377+AA377+AB377+AC377+AD377)/(J377*COUNTA(Y377,Z377,AA377,AB377,AC377,AD377))</f>
        <v>0.83750000000000002</v>
      </c>
      <c r="W377" s="14">
        <v>0.88180000000000003</v>
      </c>
      <c r="X377" s="14">
        <v>0.93489999999999995</v>
      </c>
      <c r="Y377" s="56">
        <v>281</v>
      </c>
      <c r="Z377" s="9">
        <v>264</v>
      </c>
      <c r="AA377" s="9">
        <v>268</v>
      </c>
      <c r="AB377" s="9">
        <v>271</v>
      </c>
      <c r="AC377" s="9">
        <v>261</v>
      </c>
      <c r="AD377" s="9">
        <v>263</v>
      </c>
      <c r="AE377" s="9" t="s">
        <v>104</v>
      </c>
      <c r="AF377" s="9"/>
      <c r="AG377" s="9">
        <v>30.37</v>
      </c>
      <c r="AH377" s="9">
        <v>-87.357299999999995</v>
      </c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</row>
    <row r="378" spans="1:58" s="22" customFormat="1" outlineLevel="2" x14ac:dyDescent="0.25">
      <c r="A378" s="55"/>
      <c r="B378" s="51" t="s">
        <v>724</v>
      </c>
      <c r="C378" s="51"/>
      <c r="D378" s="51"/>
      <c r="E378" s="51"/>
      <c r="F378" s="53"/>
      <c r="G378" s="51"/>
      <c r="H378" s="51"/>
      <c r="I378" s="51"/>
      <c r="J378" s="51"/>
      <c r="K378" s="51"/>
      <c r="L378" s="51"/>
      <c r="M378" s="54"/>
      <c r="N378" s="51"/>
      <c r="O378" s="51"/>
      <c r="P378" s="51"/>
      <c r="Q378" s="51"/>
      <c r="R378" s="51"/>
      <c r="S378" s="51"/>
      <c r="T378" s="51"/>
      <c r="U378" s="51"/>
      <c r="V378" s="52"/>
      <c r="W378" s="53"/>
      <c r="X378" s="53"/>
      <c r="Y378" s="56"/>
      <c r="Z378" s="9"/>
      <c r="AA378" s="9"/>
      <c r="AB378" s="9"/>
      <c r="AC378" s="9"/>
      <c r="AD378" s="9"/>
      <c r="AE378" s="9"/>
      <c r="AF378" s="9"/>
      <c r="AG378" s="9"/>
      <c r="AH378" s="9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</row>
    <row r="379" spans="1:58" s="22" customFormat="1" outlineLevel="1" x14ac:dyDescent="0.25">
      <c r="A379" s="55"/>
      <c r="B379" s="9" t="s">
        <v>724</v>
      </c>
      <c r="C379" s="9"/>
      <c r="D379" s="9"/>
      <c r="E379" s="39" t="s">
        <v>2286</v>
      </c>
      <c r="F379" s="14"/>
      <c r="G379" s="9"/>
      <c r="H379" s="9"/>
      <c r="I379" s="9">
        <f>SUBTOTAL(9,I380:I380)</f>
        <v>1</v>
      </c>
      <c r="J379" s="9">
        <f>SUBTOTAL(9,J380:J380)</f>
        <v>61</v>
      </c>
      <c r="K379" s="9">
        <f>SUBTOTAL(9,K380:K380)</f>
        <v>305</v>
      </c>
      <c r="L379" s="9">
        <f>SUBTOTAL(9,L380:L380)</f>
        <v>303</v>
      </c>
      <c r="M379" s="48">
        <v>0.99344262295081964</v>
      </c>
      <c r="N379" s="9"/>
      <c r="O379" s="9"/>
      <c r="P379" s="9"/>
      <c r="Q379" s="9"/>
      <c r="R379" s="9"/>
      <c r="S379" s="9"/>
      <c r="T379" s="9"/>
      <c r="U379" s="9"/>
      <c r="V379" s="49"/>
      <c r="W379" s="14"/>
      <c r="X379" s="14"/>
      <c r="Y379" s="56"/>
      <c r="Z379" s="9"/>
      <c r="AA379" s="9"/>
      <c r="AB379" s="9"/>
      <c r="AC379" s="9"/>
      <c r="AD379" s="9"/>
      <c r="AE379" s="9"/>
      <c r="AF379" s="9"/>
      <c r="AG379" s="9"/>
      <c r="AH379" s="9">
        <f>SUBTOTAL(9,AH380:AH380)</f>
        <v>-81.215500000000006</v>
      </c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</row>
    <row r="380" spans="1:58" s="22" customFormat="1" outlineLevel="2" x14ac:dyDescent="0.25">
      <c r="A380" s="55">
        <v>2621</v>
      </c>
      <c r="B380" s="9" t="s">
        <v>724</v>
      </c>
      <c r="C380" s="9" t="s">
        <v>729</v>
      </c>
      <c r="D380" s="9" t="str">
        <f>B380&amp;" - "&amp;E380</f>
        <v>Flagler - Elderly|MR - Active</v>
      </c>
      <c r="E380" s="9" t="s">
        <v>2286</v>
      </c>
      <c r="F380" s="14" t="s">
        <v>41</v>
      </c>
      <c r="G380" s="9" t="s">
        <v>194</v>
      </c>
      <c r="H380" s="9" t="s">
        <v>37</v>
      </c>
      <c r="I380" s="9">
        <v>1</v>
      </c>
      <c r="J380" s="9">
        <v>61</v>
      </c>
      <c r="K380" s="9">
        <f>COUNTA(Y380:AD380)*J380</f>
        <v>305</v>
      </c>
      <c r="L380" s="9">
        <f>SUM(Y380:AD380)</f>
        <v>303</v>
      </c>
      <c r="M380" s="48">
        <v>0.99344262295081964</v>
      </c>
      <c r="N380" s="9">
        <v>9</v>
      </c>
      <c r="O380" s="9">
        <v>52</v>
      </c>
      <c r="P380" s="9">
        <v>49</v>
      </c>
      <c r="Q380" s="9">
        <v>12</v>
      </c>
      <c r="R380" s="9"/>
      <c r="S380" s="9"/>
      <c r="T380" s="9">
        <v>4</v>
      </c>
      <c r="U380" s="9"/>
      <c r="V380" s="49">
        <f>(Y380+Z380+AA380+AB380+AC380+AD380)/(J380*COUNTA(Y380,Z380,AA380,AB380,AC380,AD380))</f>
        <v>0.99344262295081964</v>
      </c>
      <c r="W380" s="14">
        <v>0.98360000000000003</v>
      </c>
      <c r="X380" s="14"/>
      <c r="Y380" s="56">
        <v>61</v>
      </c>
      <c r="Z380" s="9">
        <v>61</v>
      </c>
      <c r="AA380" s="9">
        <v>60</v>
      </c>
      <c r="AB380" s="9">
        <v>60</v>
      </c>
      <c r="AC380" s="9"/>
      <c r="AD380" s="9">
        <v>61</v>
      </c>
      <c r="AE380" s="9" t="s">
        <v>180</v>
      </c>
      <c r="AF380" s="9"/>
      <c r="AG380" s="9">
        <v>29.481583000000001</v>
      </c>
      <c r="AH380" s="9">
        <v>-81.215500000000006</v>
      </c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</row>
    <row r="381" spans="1:58" s="22" customFormat="1" outlineLevel="1" x14ac:dyDescent="0.25">
      <c r="A381" s="55"/>
      <c r="B381" s="9" t="s">
        <v>724</v>
      </c>
      <c r="C381" s="9"/>
      <c r="D381" s="9"/>
      <c r="E381" s="39" t="s">
        <v>2282</v>
      </c>
      <c r="F381" s="14"/>
      <c r="G381" s="9"/>
      <c r="H381" s="9"/>
      <c r="I381" s="9">
        <f>SUBTOTAL(9,I382:I384)</f>
        <v>3</v>
      </c>
      <c r="J381" s="9">
        <f>SUBTOTAL(9,J382:J384)</f>
        <v>216</v>
      </c>
      <c r="K381" s="9">
        <f>SUBTOTAL(9,K382:K384)</f>
        <v>1296</v>
      </c>
      <c r="L381" s="9">
        <f>SUBTOTAL(9,L382:L384)</f>
        <v>1287</v>
      </c>
      <c r="M381" s="48">
        <v>0.99305555555555558</v>
      </c>
      <c r="N381" s="9"/>
      <c r="O381" s="9"/>
      <c r="P381" s="9"/>
      <c r="Q381" s="9"/>
      <c r="R381" s="9"/>
      <c r="S381" s="9"/>
      <c r="T381" s="9"/>
      <c r="U381" s="9"/>
      <c r="V381" s="49"/>
      <c r="W381" s="14"/>
      <c r="X381" s="14"/>
      <c r="Y381" s="56"/>
      <c r="Z381" s="9"/>
      <c r="AA381" s="9"/>
      <c r="AB381" s="9"/>
      <c r="AC381" s="9"/>
      <c r="AD381" s="9"/>
      <c r="AE381" s="9"/>
      <c r="AF381" s="9"/>
      <c r="AG381" s="9"/>
      <c r="AH381" s="9">
        <f>SUBTOTAL(9,AH382:AH384)</f>
        <v>-243.58050000000003</v>
      </c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</row>
    <row r="382" spans="1:58" s="22" customFormat="1" outlineLevel="2" x14ac:dyDescent="0.25">
      <c r="A382" s="55">
        <v>73</v>
      </c>
      <c r="B382" s="9" t="s">
        <v>724</v>
      </c>
      <c r="C382" s="9" t="s">
        <v>726</v>
      </c>
      <c r="D382" s="9" t="str">
        <f>B382&amp;" - "&amp;E382</f>
        <v>Flagler - Family - Active</v>
      </c>
      <c r="E382" s="9" t="s">
        <v>2282</v>
      </c>
      <c r="F382" s="14" t="s">
        <v>243</v>
      </c>
      <c r="G382" s="9" t="s">
        <v>10</v>
      </c>
      <c r="H382" s="9" t="s">
        <v>37</v>
      </c>
      <c r="I382" s="9">
        <v>1</v>
      </c>
      <c r="J382" s="9">
        <v>45</v>
      </c>
      <c r="K382" s="9">
        <f>COUNTA(Y382:AD382)*J382</f>
        <v>270</v>
      </c>
      <c r="L382" s="9">
        <f>SUM(Y382:AD382)</f>
        <v>264</v>
      </c>
      <c r="M382" s="48">
        <v>0.97777777777777775</v>
      </c>
      <c r="N382" s="9">
        <v>0</v>
      </c>
      <c r="O382" s="9">
        <v>45</v>
      </c>
      <c r="P382" s="9"/>
      <c r="Q382" s="9">
        <v>45</v>
      </c>
      <c r="R382" s="9"/>
      <c r="S382" s="9"/>
      <c r="T382" s="9"/>
      <c r="U382" s="9"/>
      <c r="V382" s="49">
        <f>(Y382+Z382+AA382+AB382+AC382+AD382)/(J382*COUNTA(Y382,Z382,AA382,AB382,AC382,AD382))</f>
        <v>0.97777777777777775</v>
      </c>
      <c r="W382" s="14">
        <v>0.9667</v>
      </c>
      <c r="X382" s="14">
        <v>0.98519999999999996</v>
      </c>
      <c r="Y382" s="56">
        <v>44</v>
      </c>
      <c r="Z382" s="9">
        <v>43</v>
      </c>
      <c r="AA382" s="9">
        <v>45</v>
      </c>
      <c r="AB382" s="9">
        <v>44</v>
      </c>
      <c r="AC382" s="9">
        <v>44</v>
      </c>
      <c r="AD382" s="9">
        <v>44</v>
      </c>
      <c r="AE382" s="9" t="s">
        <v>727</v>
      </c>
      <c r="AF382" s="9">
        <v>27</v>
      </c>
      <c r="AG382" s="9">
        <v>29.468399999999999</v>
      </c>
      <c r="AH382" s="9">
        <v>-81.249499999999998</v>
      </c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</row>
    <row r="383" spans="1:58" s="22" customFormat="1" outlineLevel="2" x14ac:dyDescent="0.25">
      <c r="A383" s="55">
        <v>1354</v>
      </c>
      <c r="B383" s="9" t="s">
        <v>724</v>
      </c>
      <c r="C383" s="9" t="s">
        <v>728</v>
      </c>
      <c r="D383" s="9" t="str">
        <f>B383&amp;" - "&amp;E383</f>
        <v>Flagler - Family - Active</v>
      </c>
      <c r="E383" s="9" t="s">
        <v>2282</v>
      </c>
      <c r="F383" s="14" t="s">
        <v>157</v>
      </c>
      <c r="G383" s="9" t="s">
        <v>10</v>
      </c>
      <c r="H383" s="9" t="s">
        <v>37</v>
      </c>
      <c r="I383" s="9">
        <v>1</v>
      </c>
      <c r="J383" s="9">
        <v>128</v>
      </c>
      <c r="K383" s="9">
        <f>COUNTA(Y383:AD383)*J383</f>
        <v>768</v>
      </c>
      <c r="L383" s="9">
        <f>SUM(Y383:AD383)</f>
        <v>767</v>
      </c>
      <c r="M383" s="48">
        <v>0.99869791666666663</v>
      </c>
      <c r="N383" s="9">
        <v>0</v>
      </c>
      <c r="O383" s="9">
        <v>128</v>
      </c>
      <c r="P383" s="9"/>
      <c r="Q383" s="9">
        <v>128</v>
      </c>
      <c r="R383" s="9"/>
      <c r="S383" s="9"/>
      <c r="T383" s="9"/>
      <c r="U383" s="9"/>
      <c r="V383" s="49">
        <f>(Y383+Z383+AA383+AB383+AC383+AD383)/(J383*COUNTA(Y383,Z383,AA383,AB383,AC383,AD383))</f>
        <v>0.99869791666666663</v>
      </c>
      <c r="W383" s="14">
        <v>0.99609999999999999</v>
      </c>
      <c r="X383" s="14">
        <v>0.99219999999999997</v>
      </c>
      <c r="Y383" s="56">
        <v>127</v>
      </c>
      <c r="Z383" s="9">
        <v>128</v>
      </c>
      <c r="AA383" s="9">
        <v>128</v>
      </c>
      <c r="AB383" s="9">
        <v>128</v>
      </c>
      <c r="AC383" s="9">
        <v>128</v>
      </c>
      <c r="AD383" s="9">
        <v>128</v>
      </c>
      <c r="AE383" s="9" t="s">
        <v>628</v>
      </c>
      <c r="AF383" s="9"/>
      <c r="AG383" s="9">
        <v>29.4619</v>
      </c>
      <c r="AH383" s="9">
        <v>-81.184100000000001</v>
      </c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</row>
    <row r="384" spans="1:58" s="22" customFormat="1" outlineLevel="2" x14ac:dyDescent="0.25">
      <c r="A384" s="55">
        <v>630</v>
      </c>
      <c r="B384" s="9" t="s">
        <v>724</v>
      </c>
      <c r="C384" s="9" t="s">
        <v>730</v>
      </c>
      <c r="D384" s="9" t="str">
        <f>B384&amp;" - "&amp;E384</f>
        <v>Flagler - Family - Active</v>
      </c>
      <c r="E384" s="9" t="s">
        <v>2282</v>
      </c>
      <c r="F384" s="14" t="s">
        <v>519</v>
      </c>
      <c r="G384" s="9" t="s">
        <v>10</v>
      </c>
      <c r="H384" s="9" t="s">
        <v>37</v>
      </c>
      <c r="I384" s="9">
        <v>1</v>
      </c>
      <c r="J384" s="9">
        <v>43</v>
      </c>
      <c r="K384" s="9">
        <f>COUNTA(Y384:AD384)*J384</f>
        <v>258</v>
      </c>
      <c r="L384" s="9">
        <f>SUM(Y384:AD384)</f>
        <v>256</v>
      </c>
      <c r="M384" s="48">
        <v>0.99224806201550386</v>
      </c>
      <c r="N384" s="9">
        <v>0</v>
      </c>
      <c r="O384" s="9">
        <v>43</v>
      </c>
      <c r="P384" s="9"/>
      <c r="Q384" s="9">
        <v>43</v>
      </c>
      <c r="R384" s="9"/>
      <c r="S384" s="9"/>
      <c r="T384" s="9"/>
      <c r="U384" s="9"/>
      <c r="V384" s="49">
        <f>(Y384+Z384+AA384+AB384+AC384+AD384)/(J384*COUNTA(Y384,Z384,AA384,AB384,AC384,AD384))</f>
        <v>0.99224806201550386</v>
      </c>
      <c r="W384" s="14">
        <v>0.97670000000000001</v>
      </c>
      <c r="X384" s="14">
        <v>0.99609999999999999</v>
      </c>
      <c r="Y384" s="56">
        <v>43</v>
      </c>
      <c r="Z384" s="9">
        <v>42</v>
      </c>
      <c r="AA384" s="9">
        <v>43</v>
      </c>
      <c r="AB384" s="9">
        <v>43</v>
      </c>
      <c r="AC384" s="9">
        <v>43</v>
      </c>
      <c r="AD384" s="9">
        <v>42</v>
      </c>
      <c r="AE384" s="9" t="s">
        <v>465</v>
      </c>
      <c r="AF384" s="9">
        <v>42</v>
      </c>
      <c r="AG384" s="9">
        <v>29.474299999999999</v>
      </c>
      <c r="AH384" s="9">
        <v>-81.146900000000002</v>
      </c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</row>
    <row r="385" spans="1:58" s="22" customFormat="1" outlineLevel="1" x14ac:dyDescent="0.25">
      <c r="A385" s="55"/>
      <c r="B385" s="9" t="s">
        <v>724</v>
      </c>
      <c r="C385" s="9"/>
      <c r="D385" s="9"/>
      <c r="E385" s="39" t="s">
        <v>2284</v>
      </c>
      <c r="F385" s="14"/>
      <c r="G385" s="9"/>
      <c r="H385" s="9"/>
      <c r="I385" s="9">
        <f>SUBTOTAL(9,I386:I386)</f>
        <v>1</v>
      </c>
      <c r="J385" s="9">
        <f>SUBTOTAL(9,J386:J386)</f>
        <v>106</v>
      </c>
      <c r="K385" s="9">
        <f>SUBTOTAL(9,K386:K386)</f>
        <v>636</v>
      </c>
      <c r="L385" s="9">
        <f>SUBTOTAL(9,L386:L386)</f>
        <v>612</v>
      </c>
      <c r="M385" s="48">
        <v>0.96226415094339623</v>
      </c>
      <c r="N385" s="9"/>
      <c r="O385" s="9"/>
      <c r="P385" s="9"/>
      <c r="Q385" s="9"/>
      <c r="R385" s="9"/>
      <c r="S385" s="9"/>
      <c r="T385" s="9"/>
      <c r="U385" s="9"/>
      <c r="V385" s="49"/>
      <c r="W385" s="14"/>
      <c r="X385" s="14"/>
      <c r="Y385" s="56"/>
      <c r="Z385" s="9"/>
      <c r="AA385" s="9"/>
      <c r="AB385" s="9"/>
      <c r="AC385" s="9"/>
      <c r="AD385" s="9"/>
      <c r="AE385" s="9"/>
      <c r="AF385" s="9"/>
      <c r="AG385" s="9"/>
      <c r="AH385" s="9">
        <f>SUBTOTAL(9,AH386:AH386)</f>
        <v>-81.150278</v>
      </c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</row>
    <row r="386" spans="1:58" s="22" customFormat="1" outlineLevel="2" x14ac:dyDescent="0.25">
      <c r="A386" s="55">
        <v>2174</v>
      </c>
      <c r="B386" s="9" t="s">
        <v>724</v>
      </c>
      <c r="C386" s="9" t="s">
        <v>725</v>
      </c>
      <c r="D386" s="9" t="str">
        <f>B386&amp;" - "&amp;E386</f>
        <v>Flagler - Family|MR - Active</v>
      </c>
      <c r="E386" s="9" t="s">
        <v>2284</v>
      </c>
      <c r="F386" s="14" t="s">
        <v>199</v>
      </c>
      <c r="G386" s="9" t="s">
        <v>99</v>
      </c>
      <c r="H386" s="9" t="s">
        <v>37</v>
      </c>
      <c r="I386" s="9">
        <v>1</v>
      </c>
      <c r="J386" s="9">
        <v>106</v>
      </c>
      <c r="K386" s="9">
        <f>COUNTA(Y386:AD386)*J386</f>
        <v>636</v>
      </c>
      <c r="L386" s="9">
        <f>SUM(Y386:AD386)</f>
        <v>612</v>
      </c>
      <c r="M386" s="48">
        <v>0.96226415094339623</v>
      </c>
      <c r="N386" s="9">
        <v>6</v>
      </c>
      <c r="O386" s="9">
        <v>100</v>
      </c>
      <c r="P386" s="9"/>
      <c r="Q386" s="9">
        <v>100</v>
      </c>
      <c r="R386" s="9"/>
      <c r="S386" s="9"/>
      <c r="T386" s="9"/>
      <c r="U386" s="9"/>
      <c r="V386" s="49">
        <f>(Y386+Z386+AA386+AB386+AC386+AD386)/(J386*COUNTA(Y386,Z386,AA386,AB386,AC386,AD386))</f>
        <v>0.96226415094339623</v>
      </c>
      <c r="W386" s="14">
        <v>0.98109999999999997</v>
      </c>
      <c r="X386" s="14">
        <v>0.98429999999999995</v>
      </c>
      <c r="Y386" s="56">
        <v>104</v>
      </c>
      <c r="Z386" s="9">
        <v>100</v>
      </c>
      <c r="AA386" s="9">
        <v>101</v>
      </c>
      <c r="AB386" s="9">
        <v>101</v>
      </c>
      <c r="AC386" s="9">
        <v>103</v>
      </c>
      <c r="AD386" s="9">
        <v>103</v>
      </c>
      <c r="AE386" s="9" t="s">
        <v>202</v>
      </c>
      <c r="AF386" s="9"/>
      <c r="AG386" s="9">
        <v>29.478000000000002</v>
      </c>
      <c r="AH386" s="9">
        <v>-81.150278</v>
      </c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</row>
    <row r="387" spans="1:58" s="22" customFormat="1" outlineLevel="2" x14ac:dyDescent="0.25">
      <c r="A387" s="55"/>
      <c r="B387" s="51" t="s">
        <v>731</v>
      </c>
      <c r="C387" s="51"/>
      <c r="D387" s="51"/>
      <c r="E387" s="51"/>
      <c r="F387" s="53"/>
      <c r="G387" s="51"/>
      <c r="H387" s="51"/>
      <c r="I387" s="51"/>
      <c r="J387" s="51"/>
      <c r="K387" s="51"/>
      <c r="L387" s="51"/>
      <c r="M387" s="54"/>
      <c r="N387" s="51"/>
      <c r="O387" s="51"/>
      <c r="P387" s="51"/>
      <c r="Q387" s="51"/>
      <c r="R387" s="51"/>
      <c r="S387" s="51"/>
      <c r="T387" s="51"/>
      <c r="U387" s="51"/>
      <c r="V387" s="52"/>
      <c r="W387" s="53"/>
      <c r="X387" s="53"/>
      <c r="Y387" s="56"/>
      <c r="Z387" s="9"/>
      <c r="AA387" s="9"/>
      <c r="AB387" s="9"/>
      <c r="AC387" s="9"/>
      <c r="AD387" s="9"/>
      <c r="AE387" s="9"/>
      <c r="AF387" s="9"/>
      <c r="AG387" s="9"/>
      <c r="AH387" s="9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</row>
    <row r="388" spans="1:58" s="22" customFormat="1" outlineLevel="1" x14ac:dyDescent="0.25">
      <c r="A388" s="55"/>
      <c r="B388" s="9" t="s">
        <v>731</v>
      </c>
      <c r="C388" s="9"/>
      <c r="D388" s="9"/>
      <c r="E388" s="39" t="s">
        <v>2282</v>
      </c>
      <c r="F388" s="14"/>
      <c r="G388" s="9"/>
      <c r="H388" s="9"/>
      <c r="I388" s="9">
        <f>SUBTOTAL(9,I389:I391)</f>
        <v>3</v>
      </c>
      <c r="J388" s="9">
        <f>SUBTOTAL(9,J389:J391)</f>
        <v>85</v>
      </c>
      <c r="K388" s="9">
        <f>SUBTOTAL(9,K389:K391)</f>
        <v>510</v>
      </c>
      <c r="L388" s="9">
        <f>SUBTOTAL(9,L389:L391)</f>
        <v>484</v>
      </c>
      <c r="M388" s="48">
        <v>0.94901960784313721</v>
      </c>
      <c r="N388" s="9"/>
      <c r="O388" s="9"/>
      <c r="P388" s="9"/>
      <c r="Q388" s="9"/>
      <c r="R388" s="9"/>
      <c r="S388" s="9"/>
      <c r="T388" s="9"/>
      <c r="U388" s="9"/>
      <c r="V388" s="49"/>
      <c r="W388" s="14"/>
      <c r="X388" s="14"/>
      <c r="Y388" s="56"/>
      <c r="Z388" s="9"/>
      <c r="AA388" s="9"/>
      <c r="AB388" s="9"/>
      <c r="AC388" s="9"/>
      <c r="AD388" s="9"/>
      <c r="AE388" s="9"/>
      <c r="AF388" s="9"/>
      <c r="AG388" s="9"/>
      <c r="AH388" s="9">
        <f>SUBTOTAL(9,AH389:AH391)</f>
        <v>-254.55251900000002</v>
      </c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</row>
    <row r="389" spans="1:58" s="22" customFormat="1" outlineLevel="2" x14ac:dyDescent="0.25">
      <c r="A389" s="55">
        <v>137</v>
      </c>
      <c r="B389" s="9" t="s">
        <v>731</v>
      </c>
      <c r="C389" s="9" t="s">
        <v>732</v>
      </c>
      <c r="D389" s="9" t="str">
        <f>B389&amp;" - "&amp;E389</f>
        <v>Franklin - Family - Active</v>
      </c>
      <c r="E389" s="9" t="s">
        <v>2282</v>
      </c>
      <c r="F389" s="14" t="s">
        <v>446</v>
      </c>
      <c r="G389" s="9" t="s">
        <v>10</v>
      </c>
      <c r="H389" s="9" t="s">
        <v>37</v>
      </c>
      <c r="I389" s="9">
        <v>1</v>
      </c>
      <c r="J389" s="9">
        <v>32</v>
      </c>
      <c r="K389" s="9">
        <f>COUNTA(Y389:AD389)*J389</f>
        <v>192</v>
      </c>
      <c r="L389" s="9">
        <f>SUM(Y389:AD389)</f>
        <v>187</v>
      </c>
      <c r="M389" s="48">
        <v>0.97395833333333337</v>
      </c>
      <c r="N389" s="9">
        <v>0</v>
      </c>
      <c r="O389" s="9">
        <v>32</v>
      </c>
      <c r="P389" s="9"/>
      <c r="Q389" s="9">
        <v>32</v>
      </c>
      <c r="R389" s="9"/>
      <c r="S389" s="9"/>
      <c r="T389" s="9"/>
      <c r="U389" s="9"/>
      <c r="V389" s="49">
        <f>(Y389+Z389+AA389+AB389+AC389+AD389)/(J389*COUNTA(Y389,Z389,AA389,AB389,AC389,AD389))</f>
        <v>0.97395833333333337</v>
      </c>
      <c r="W389" s="14">
        <v>0.96350000000000002</v>
      </c>
      <c r="X389" s="14">
        <v>0.97919999999999996</v>
      </c>
      <c r="Y389" s="56">
        <v>32</v>
      </c>
      <c r="Z389" s="9">
        <v>30</v>
      </c>
      <c r="AA389" s="9">
        <v>31</v>
      </c>
      <c r="AB389" s="9">
        <v>31</v>
      </c>
      <c r="AC389" s="9">
        <v>31</v>
      </c>
      <c r="AD389" s="9">
        <v>32</v>
      </c>
      <c r="AE389" s="9" t="s">
        <v>448</v>
      </c>
      <c r="AF389" s="9">
        <v>32</v>
      </c>
      <c r="AG389" s="9">
        <v>29.854700000000001</v>
      </c>
      <c r="AH389" s="9">
        <v>-84.658299999999997</v>
      </c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</row>
    <row r="390" spans="1:58" s="22" customFormat="1" outlineLevel="2" x14ac:dyDescent="0.25">
      <c r="A390" s="55">
        <v>248</v>
      </c>
      <c r="B390" s="9" t="s">
        <v>731</v>
      </c>
      <c r="C390" s="9" t="s">
        <v>734</v>
      </c>
      <c r="D390" s="9" t="str">
        <f>B390&amp;" - "&amp;E390</f>
        <v>Franklin - Family - Active</v>
      </c>
      <c r="E390" s="9" t="s">
        <v>2282</v>
      </c>
      <c r="F390" s="14" t="s">
        <v>446</v>
      </c>
      <c r="G390" s="9" t="s">
        <v>10</v>
      </c>
      <c r="H390" s="9" t="s">
        <v>37</v>
      </c>
      <c r="I390" s="9">
        <v>1</v>
      </c>
      <c r="J390" s="9">
        <v>30</v>
      </c>
      <c r="K390" s="9">
        <f>COUNTA(Y390:AD390)*J390</f>
        <v>180</v>
      </c>
      <c r="L390" s="9">
        <f>SUM(Y390:AD390)</f>
        <v>170</v>
      </c>
      <c r="M390" s="48">
        <v>0.94444444444444442</v>
      </c>
      <c r="N390" s="9">
        <v>0</v>
      </c>
      <c r="O390" s="9">
        <v>30</v>
      </c>
      <c r="P390" s="9"/>
      <c r="Q390" s="9">
        <v>30</v>
      </c>
      <c r="R390" s="9"/>
      <c r="S390" s="9"/>
      <c r="T390" s="9"/>
      <c r="U390" s="9"/>
      <c r="V390" s="49">
        <f>(Y390+Z390+AA390+AB390+AC390+AD390)/(J390*COUNTA(Y390,Z390,AA390,AB390,AC390,AD390))</f>
        <v>0.94444444444444442</v>
      </c>
      <c r="W390" s="14">
        <v>0.98329999999999995</v>
      </c>
      <c r="X390" s="14">
        <v>0.9556</v>
      </c>
      <c r="Y390" s="56">
        <v>28</v>
      </c>
      <c r="Z390" s="9">
        <v>26</v>
      </c>
      <c r="AA390" s="9">
        <v>29</v>
      </c>
      <c r="AB390" s="9">
        <v>30</v>
      </c>
      <c r="AC390" s="9">
        <v>29</v>
      </c>
      <c r="AD390" s="9">
        <v>28</v>
      </c>
      <c r="AE390" s="9" t="s">
        <v>96</v>
      </c>
      <c r="AF390" s="9">
        <v>30</v>
      </c>
      <c r="AG390" s="9">
        <v>29.732759999999999</v>
      </c>
      <c r="AH390" s="9">
        <v>-84.891119000000003</v>
      </c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</row>
    <row r="391" spans="1:58" s="22" customFormat="1" outlineLevel="2" x14ac:dyDescent="0.25">
      <c r="A391" s="55">
        <v>348</v>
      </c>
      <c r="B391" s="9" t="s">
        <v>731</v>
      </c>
      <c r="C391" s="9" t="s">
        <v>735</v>
      </c>
      <c r="D391" s="9" t="str">
        <f>B391&amp;" - "&amp;E391</f>
        <v>Franklin - Family - Active</v>
      </c>
      <c r="E391" s="9" t="s">
        <v>2282</v>
      </c>
      <c r="F391" s="14" t="s">
        <v>446</v>
      </c>
      <c r="G391" s="9" t="s">
        <v>10</v>
      </c>
      <c r="H391" s="9" t="s">
        <v>37</v>
      </c>
      <c r="I391" s="9">
        <v>1</v>
      </c>
      <c r="J391" s="9">
        <v>23</v>
      </c>
      <c r="K391" s="9">
        <f>COUNTA(Y391:AD391)*J391</f>
        <v>138</v>
      </c>
      <c r="L391" s="9">
        <f>SUM(Y391:AD391)</f>
        <v>127</v>
      </c>
      <c r="M391" s="48">
        <v>0.92028985507246375</v>
      </c>
      <c r="N391" s="9">
        <v>0</v>
      </c>
      <c r="O391" s="9">
        <v>23</v>
      </c>
      <c r="P391" s="9"/>
      <c r="Q391" s="9">
        <v>23</v>
      </c>
      <c r="R391" s="9"/>
      <c r="S391" s="9"/>
      <c r="T391" s="9"/>
      <c r="U391" s="9"/>
      <c r="V391" s="49">
        <f>(Y391+Z391+AA391+AB391+AC391+AD391)/(J391*COUNTA(Y391,Z391,AA391,AB391,AC391,AD391))</f>
        <v>0.92028985507246375</v>
      </c>
      <c r="W391" s="14">
        <v>0.94199999999999995</v>
      </c>
      <c r="X391" s="14">
        <v>0.94199999999999995</v>
      </c>
      <c r="Y391" s="56">
        <v>21</v>
      </c>
      <c r="Z391" s="9">
        <v>21</v>
      </c>
      <c r="AA391" s="9">
        <v>21</v>
      </c>
      <c r="AB391" s="9">
        <v>21</v>
      </c>
      <c r="AC391" s="9">
        <v>21</v>
      </c>
      <c r="AD391" s="9">
        <v>22</v>
      </c>
      <c r="AE391" s="9" t="s">
        <v>96</v>
      </c>
      <c r="AF391" s="9">
        <v>21</v>
      </c>
      <c r="AG391" s="9">
        <v>29.727900000000002</v>
      </c>
      <c r="AH391" s="9">
        <v>-85.003100000000003</v>
      </c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</row>
    <row r="392" spans="1:58" s="22" customFormat="1" outlineLevel="1" x14ac:dyDescent="0.25">
      <c r="A392" s="55"/>
      <c r="B392" s="9" t="s">
        <v>731</v>
      </c>
      <c r="C392" s="9"/>
      <c r="D392" s="9"/>
      <c r="E392" s="39" t="s">
        <v>2283</v>
      </c>
      <c r="F392" s="14"/>
      <c r="G392" s="9"/>
      <c r="H392" s="9"/>
      <c r="I392" s="9">
        <f>SUBTOTAL(9,I393:I393)</f>
        <v>1</v>
      </c>
      <c r="J392" s="9">
        <f>SUBTOTAL(9,J393:J393)</f>
        <v>52</v>
      </c>
      <c r="K392" s="9">
        <f>SUBTOTAL(9,K393:K393)</f>
        <v>0</v>
      </c>
      <c r="L392" s="9">
        <f>SUBTOTAL(9,L393:L393)</f>
        <v>0</v>
      </c>
      <c r="M392" s="42">
        <v>0</v>
      </c>
      <c r="N392" s="9"/>
      <c r="O392" s="9"/>
      <c r="P392" s="9"/>
      <c r="Q392" s="9"/>
      <c r="R392" s="9"/>
      <c r="S392" s="9"/>
      <c r="T392" s="9"/>
      <c r="U392" s="9"/>
      <c r="V392" s="49"/>
      <c r="W392" s="14"/>
      <c r="X392" s="14"/>
      <c r="Y392" s="56"/>
      <c r="Z392" s="9"/>
      <c r="AA392" s="9"/>
      <c r="AB392" s="9"/>
      <c r="AC392" s="9"/>
      <c r="AD392" s="9"/>
      <c r="AE392" s="9"/>
      <c r="AF392" s="9"/>
      <c r="AG392" s="9"/>
      <c r="AH392" s="9">
        <f>SUBTOTAL(9,AH393:AH393)</f>
        <v>-85.165788890000002</v>
      </c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</row>
    <row r="393" spans="1:58" s="22" customFormat="1" outlineLevel="2" x14ac:dyDescent="0.25">
      <c r="A393" s="55">
        <v>2759</v>
      </c>
      <c r="B393" s="9" t="s">
        <v>731</v>
      </c>
      <c r="C393" s="9" t="s">
        <v>733</v>
      </c>
      <c r="D393" s="9" t="str">
        <f>B393&amp;" - "&amp;E393</f>
        <v>Franklin - Family - Pipeline</v>
      </c>
      <c r="E393" s="9" t="s">
        <v>2283</v>
      </c>
      <c r="F393" s="14" t="s">
        <v>91</v>
      </c>
      <c r="G393" s="9" t="s">
        <v>10</v>
      </c>
      <c r="H393" s="9" t="s">
        <v>42</v>
      </c>
      <c r="I393" s="9">
        <v>1</v>
      </c>
      <c r="J393" s="9">
        <v>52</v>
      </c>
      <c r="K393" s="9">
        <f>COUNTA(Y393:AD393)*J393</f>
        <v>0</v>
      </c>
      <c r="L393" s="9">
        <f>SUM(Y393:AD393)</f>
        <v>0</v>
      </c>
      <c r="M393" s="42">
        <v>0</v>
      </c>
      <c r="N393" s="9">
        <v>0</v>
      </c>
      <c r="O393" s="9">
        <v>52</v>
      </c>
      <c r="P393" s="9"/>
      <c r="Q393" s="9">
        <v>52</v>
      </c>
      <c r="R393" s="9"/>
      <c r="S393" s="9"/>
      <c r="T393" s="9">
        <v>3</v>
      </c>
      <c r="U393" s="9"/>
      <c r="V393" s="49"/>
      <c r="W393" s="14"/>
      <c r="X393" s="14"/>
      <c r="Y393" s="56"/>
      <c r="Z393" s="9"/>
      <c r="AA393" s="9"/>
      <c r="AB393" s="9"/>
      <c r="AC393" s="9"/>
      <c r="AD393" s="9"/>
      <c r="AE393" s="9"/>
      <c r="AF393" s="9"/>
      <c r="AG393" s="9">
        <v>29.723733330000002</v>
      </c>
      <c r="AH393" s="9">
        <v>-85.165788890000002</v>
      </c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</row>
    <row r="394" spans="1:58" s="22" customFormat="1" outlineLevel="2" x14ac:dyDescent="0.25">
      <c r="A394" s="55"/>
      <c r="B394" s="51" t="s">
        <v>736</v>
      </c>
      <c r="C394" s="51"/>
      <c r="D394" s="51"/>
      <c r="E394" s="51"/>
      <c r="F394" s="53"/>
      <c r="G394" s="51"/>
      <c r="H394" s="51"/>
      <c r="I394" s="51"/>
      <c r="J394" s="51"/>
      <c r="K394" s="51"/>
      <c r="L394" s="51"/>
      <c r="M394" s="54"/>
      <c r="N394" s="51"/>
      <c r="O394" s="51"/>
      <c r="P394" s="51"/>
      <c r="Q394" s="51"/>
      <c r="R394" s="51"/>
      <c r="S394" s="51"/>
      <c r="T394" s="51"/>
      <c r="U394" s="51"/>
      <c r="V394" s="52"/>
      <c r="W394" s="53"/>
      <c r="X394" s="53"/>
      <c r="Y394" s="56"/>
      <c r="Z394" s="9"/>
      <c r="AA394" s="9"/>
      <c r="AB394" s="9"/>
      <c r="AC394" s="9"/>
      <c r="AD394" s="9"/>
      <c r="AE394" s="9"/>
      <c r="AF394" s="9"/>
      <c r="AG394" s="9"/>
      <c r="AH394" s="9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</row>
    <row r="395" spans="1:58" s="22" customFormat="1" outlineLevel="1" x14ac:dyDescent="0.25">
      <c r="A395" s="55"/>
      <c r="B395" s="9" t="s">
        <v>736</v>
      </c>
      <c r="C395" s="9"/>
      <c r="D395" s="9"/>
      <c r="E395" s="39" t="s">
        <v>2641</v>
      </c>
      <c r="F395" s="14"/>
      <c r="G395" s="9"/>
      <c r="H395" s="9"/>
      <c r="I395" s="9">
        <f>SUBTOTAL(9,I396:I396)</f>
        <v>1</v>
      </c>
      <c r="J395" s="9">
        <f>SUBTOTAL(9,J396:J396)</f>
        <v>37</v>
      </c>
      <c r="K395" s="9">
        <f>SUBTOTAL(9,K396:K396)</f>
        <v>74</v>
      </c>
      <c r="L395" s="9">
        <f>SUBTOTAL(9,L396:L396)</f>
        <v>73</v>
      </c>
      <c r="M395" s="48">
        <v>0.98648648648648651</v>
      </c>
      <c r="N395" s="9"/>
      <c r="O395" s="9"/>
      <c r="P395" s="9"/>
      <c r="Q395" s="9"/>
      <c r="R395" s="9"/>
      <c r="S395" s="9"/>
      <c r="T395" s="9"/>
      <c r="U395" s="9"/>
      <c r="V395" s="49"/>
      <c r="W395" s="14"/>
      <c r="X395" s="14"/>
      <c r="Y395" s="56"/>
      <c r="Z395" s="9"/>
      <c r="AA395" s="9"/>
      <c r="AB395" s="9"/>
      <c r="AC395" s="9"/>
      <c r="AD395" s="9"/>
      <c r="AE395" s="9"/>
      <c r="AF395" s="9"/>
      <c r="AG395" s="9"/>
      <c r="AH395" s="9">
        <f>SUBTOTAL(9,AH396:AH396)</f>
        <v>-84.552000000000007</v>
      </c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</row>
    <row r="396" spans="1:58" s="22" customFormat="1" outlineLevel="2" x14ac:dyDescent="0.25">
      <c r="A396" s="55">
        <v>316</v>
      </c>
      <c r="B396" s="9" t="s">
        <v>736</v>
      </c>
      <c r="C396" s="9" t="s">
        <v>742</v>
      </c>
      <c r="D396" s="9" t="str">
        <f>B396&amp;" - "&amp;E396</f>
        <v>Gadsden - Elderly - Lease-Up</v>
      </c>
      <c r="E396" s="9" t="s">
        <v>2641</v>
      </c>
      <c r="F396" s="14" t="s">
        <v>183</v>
      </c>
      <c r="G396" s="9" t="s">
        <v>9</v>
      </c>
      <c r="H396" s="9" t="s">
        <v>184</v>
      </c>
      <c r="I396" s="9">
        <v>1</v>
      </c>
      <c r="J396" s="9">
        <v>37</v>
      </c>
      <c r="K396" s="9">
        <f>COUNTA(Y396:AD396)*J396</f>
        <v>74</v>
      </c>
      <c r="L396" s="9">
        <f>SUM(Y396:AD396)</f>
        <v>73</v>
      </c>
      <c r="M396" s="48">
        <v>0.98648648648648651</v>
      </c>
      <c r="N396" s="9"/>
      <c r="O396" s="9">
        <v>37</v>
      </c>
      <c r="P396" s="9">
        <v>30</v>
      </c>
      <c r="Q396" s="9">
        <v>7</v>
      </c>
      <c r="R396" s="9"/>
      <c r="S396" s="9"/>
      <c r="T396" s="9"/>
      <c r="U396" s="9"/>
      <c r="V396" s="49">
        <f>(Y396+Z396+AA396+AB396+AC396+AD396)/(J396*COUNTA(Y396,Z396,AA396,AB396,AC396,AD396))</f>
        <v>0.98648648648648651</v>
      </c>
      <c r="W396" s="14"/>
      <c r="X396" s="14"/>
      <c r="Y396" s="56">
        <v>36</v>
      </c>
      <c r="Z396" s="9">
        <v>37</v>
      </c>
      <c r="AA396" s="9"/>
      <c r="AB396" s="9"/>
      <c r="AC396" s="9"/>
      <c r="AD396" s="9"/>
      <c r="AE396" s="9" t="s">
        <v>448</v>
      </c>
      <c r="AF396" s="9"/>
      <c r="AG396" s="9">
        <v>30.569900000000001</v>
      </c>
      <c r="AH396" s="9">
        <v>-84.552000000000007</v>
      </c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</row>
    <row r="397" spans="1:58" s="22" customFormat="1" outlineLevel="1" x14ac:dyDescent="0.25">
      <c r="A397" s="55"/>
      <c r="B397" s="9" t="s">
        <v>736</v>
      </c>
      <c r="C397" s="9"/>
      <c r="D397" s="9"/>
      <c r="E397" s="39" t="s">
        <v>2282</v>
      </c>
      <c r="F397" s="14"/>
      <c r="G397" s="9"/>
      <c r="H397" s="9"/>
      <c r="I397" s="9">
        <f>SUBTOTAL(9,I398:I402)</f>
        <v>5</v>
      </c>
      <c r="J397" s="9">
        <f>SUBTOTAL(9,J398:J402)</f>
        <v>376</v>
      </c>
      <c r="K397" s="9">
        <f>SUBTOTAL(9,K398:K402)</f>
        <v>2124</v>
      </c>
      <c r="L397" s="9">
        <f>SUBTOTAL(9,L398:L402)</f>
        <v>1984</v>
      </c>
      <c r="M397" s="48">
        <v>0.93408662900188322</v>
      </c>
      <c r="N397" s="9"/>
      <c r="O397" s="9"/>
      <c r="P397" s="9"/>
      <c r="Q397" s="9"/>
      <c r="R397" s="9"/>
      <c r="S397" s="9"/>
      <c r="T397" s="9"/>
      <c r="U397" s="9"/>
      <c r="V397" s="49"/>
      <c r="W397" s="14"/>
      <c r="X397" s="14"/>
      <c r="Y397" s="56"/>
      <c r="Z397" s="9"/>
      <c r="AA397" s="9"/>
      <c r="AB397" s="9"/>
      <c r="AC397" s="9"/>
      <c r="AD397" s="9"/>
      <c r="AE397" s="9"/>
      <c r="AF397" s="9"/>
      <c r="AG397" s="9"/>
      <c r="AH397" s="9">
        <f>SUBTOTAL(9,AH398:AH402)</f>
        <v>-422.68831700000004</v>
      </c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</row>
    <row r="398" spans="1:58" s="22" customFormat="1" outlineLevel="2" x14ac:dyDescent="0.25">
      <c r="A398" s="55">
        <v>1463</v>
      </c>
      <c r="B398" s="9" t="s">
        <v>736</v>
      </c>
      <c r="C398" s="9" t="s">
        <v>737</v>
      </c>
      <c r="D398" s="9" t="str">
        <f>B398&amp;" - "&amp;E398</f>
        <v>Gadsden - Family - Active</v>
      </c>
      <c r="E398" s="9" t="s">
        <v>2282</v>
      </c>
      <c r="F398" s="14" t="s">
        <v>179</v>
      </c>
      <c r="G398" s="9" t="s">
        <v>10</v>
      </c>
      <c r="H398" s="9" t="s">
        <v>37</v>
      </c>
      <c r="I398" s="9">
        <v>1</v>
      </c>
      <c r="J398" s="9">
        <v>120</v>
      </c>
      <c r="K398" s="9">
        <f>COUNTA(Y398:AD398)*J398</f>
        <v>720</v>
      </c>
      <c r="L398" s="9">
        <f>SUM(Y398:AD398)</f>
        <v>622</v>
      </c>
      <c r="M398" s="48">
        <v>0.86388888888888893</v>
      </c>
      <c r="N398" s="9">
        <v>0</v>
      </c>
      <c r="O398" s="9">
        <v>120</v>
      </c>
      <c r="P398" s="9"/>
      <c r="Q398" s="9">
        <v>120</v>
      </c>
      <c r="R398" s="9"/>
      <c r="S398" s="9"/>
      <c r="T398" s="9"/>
      <c r="U398" s="9"/>
      <c r="V398" s="49">
        <f>(Y398+Z398+AA398+AB398+AC398+AD398)/(J398*COUNTA(Y398,Z398,AA398,AB398,AC398,AD398))</f>
        <v>0.86388888888888893</v>
      </c>
      <c r="W398" s="14">
        <v>0.8931</v>
      </c>
      <c r="X398" s="14">
        <v>0.83889999999999998</v>
      </c>
      <c r="Y398" s="56">
        <v>105</v>
      </c>
      <c r="Z398" s="9">
        <v>103</v>
      </c>
      <c r="AA398" s="9">
        <v>105</v>
      </c>
      <c r="AB398" s="9">
        <v>105</v>
      </c>
      <c r="AC398" s="9">
        <v>102</v>
      </c>
      <c r="AD398" s="9">
        <v>102</v>
      </c>
      <c r="AE398" s="9" t="s">
        <v>420</v>
      </c>
      <c r="AF398" s="9"/>
      <c r="AG398" s="9">
        <v>30.587599999999998</v>
      </c>
      <c r="AH398" s="9">
        <v>-84.596100000000007</v>
      </c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</row>
    <row r="399" spans="1:58" s="22" customFormat="1" outlineLevel="2" x14ac:dyDescent="0.25">
      <c r="A399" s="55">
        <v>235</v>
      </c>
      <c r="B399" s="9" t="s">
        <v>736</v>
      </c>
      <c r="C399" s="9" t="s">
        <v>738</v>
      </c>
      <c r="D399" s="9" t="str">
        <f>B399&amp;" - "&amp;E399</f>
        <v>Gadsden - Family - Active</v>
      </c>
      <c r="E399" s="9" t="s">
        <v>2282</v>
      </c>
      <c r="F399" s="14" t="s">
        <v>243</v>
      </c>
      <c r="G399" s="9" t="s">
        <v>10</v>
      </c>
      <c r="H399" s="9" t="s">
        <v>37</v>
      </c>
      <c r="I399" s="9">
        <v>1</v>
      </c>
      <c r="J399" s="9">
        <v>38</v>
      </c>
      <c r="K399" s="9">
        <f>COUNTA(Y399:AD399)*J399</f>
        <v>228</v>
      </c>
      <c r="L399" s="9">
        <f>SUM(Y399:AD399)</f>
        <v>225</v>
      </c>
      <c r="M399" s="48">
        <v>0.98684210526315785</v>
      </c>
      <c r="N399" s="9">
        <v>0</v>
      </c>
      <c r="O399" s="9">
        <v>38</v>
      </c>
      <c r="P399" s="9"/>
      <c r="Q399" s="9">
        <v>38</v>
      </c>
      <c r="R399" s="9"/>
      <c r="S399" s="9"/>
      <c r="T399" s="9"/>
      <c r="U399" s="9"/>
      <c r="V399" s="49">
        <f>(Y399+Z399+AA399+AB399+AC399+AD399)/(J399*COUNTA(Y399,Z399,AA399,AB399,AC399,AD399))</f>
        <v>0.98684210526315785</v>
      </c>
      <c r="W399" s="14">
        <v>0.95609999999999995</v>
      </c>
      <c r="X399" s="14">
        <v>0.96489999999999998</v>
      </c>
      <c r="Y399" s="56">
        <v>37</v>
      </c>
      <c r="Z399" s="9">
        <v>37</v>
      </c>
      <c r="AA399" s="9">
        <v>38</v>
      </c>
      <c r="AB399" s="9">
        <v>37</v>
      </c>
      <c r="AC399" s="9">
        <v>38</v>
      </c>
      <c r="AD399" s="9">
        <v>38</v>
      </c>
      <c r="AE399" s="9" t="s">
        <v>739</v>
      </c>
      <c r="AF399" s="9">
        <v>36</v>
      </c>
      <c r="AG399" s="9">
        <v>30.628699999999998</v>
      </c>
      <c r="AH399" s="9">
        <v>-84.411000000000001</v>
      </c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</row>
    <row r="400" spans="1:58" s="22" customFormat="1" outlineLevel="2" x14ac:dyDescent="0.25">
      <c r="A400" s="55">
        <v>1965</v>
      </c>
      <c r="B400" s="9" t="s">
        <v>736</v>
      </c>
      <c r="C400" s="9" t="s">
        <v>740</v>
      </c>
      <c r="D400" s="9" t="str">
        <f>B400&amp;" - "&amp;E400</f>
        <v>Gadsden - Family - Active</v>
      </c>
      <c r="E400" s="9" t="s">
        <v>2282</v>
      </c>
      <c r="F400" s="14" t="s">
        <v>741</v>
      </c>
      <c r="G400" s="9" t="s">
        <v>10</v>
      </c>
      <c r="H400" s="9" t="s">
        <v>37</v>
      </c>
      <c r="I400" s="9">
        <v>1</v>
      </c>
      <c r="J400" s="9">
        <v>100</v>
      </c>
      <c r="K400" s="9">
        <f>COUNTA(Y400:AD400)*J400</f>
        <v>600</v>
      </c>
      <c r="L400" s="9">
        <f>SUM(Y400:AD400)</f>
        <v>575</v>
      </c>
      <c r="M400" s="48">
        <v>0.95833333333333337</v>
      </c>
      <c r="N400" s="9">
        <v>0</v>
      </c>
      <c r="O400" s="9">
        <v>100</v>
      </c>
      <c r="P400" s="9"/>
      <c r="Q400" s="9">
        <v>100</v>
      </c>
      <c r="R400" s="9"/>
      <c r="S400" s="9"/>
      <c r="T400" s="9"/>
      <c r="U400" s="9"/>
      <c r="V400" s="49">
        <f>(Y400+Z400+AA400+AB400+AC400+AD400)/(J400*COUNTA(Y400,Z400,AA400,AB400,AC400,AD400))</f>
        <v>0.95833333333333337</v>
      </c>
      <c r="W400" s="14">
        <v>0.95669999999999999</v>
      </c>
      <c r="X400" s="14">
        <v>0.99329999999999996</v>
      </c>
      <c r="Y400" s="56">
        <v>94</v>
      </c>
      <c r="Z400" s="9">
        <v>93</v>
      </c>
      <c r="AA400" s="9">
        <v>95</v>
      </c>
      <c r="AB400" s="9">
        <v>98</v>
      </c>
      <c r="AC400" s="9">
        <v>97</v>
      </c>
      <c r="AD400" s="9">
        <v>98</v>
      </c>
      <c r="AE400" s="9" t="s">
        <v>39</v>
      </c>
      <c r="AF400" s="9">
        <v>100</v>
      </c>
      <c r="AG400" s="9">
        <v>30.582277999999999</v>
      </c>
      <c r="AH400" s="9">
        <v>-84.580416999999997</v>
      </c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</row>
    <row r="401" spans="1:58" s="22" customFormat="1" outlineLevel="2" x14ac:dyDescent="0.25">
      <c r="A401" s="55">
        <v>457</v>
      </c>
      <c r="B401" s="9" t="s">
        <v>736</v>
      </c>
      <c r="C401" s="9" t="s">
        <v>743</v>
      </c>
      <c r="D401" s="9" t="str">
        <f>B401&amp;" - "&amp;E401</f>
        <v>Gadsden - Family - Active</v>
      </c>
      <c r="E401" s="9" t="s">
        <v>2282</v>
      </c>
      <c r="F401" s="14" t="s">
        <v>744</v>
      </c>
      <c r="G401" s="9" t="s">
        <v>10</v>
      </c>
      <c r="H401" s="9" t="s">
        <v>37</v>
      </c>
      <c r="I401" s="9">
        <v>1</v>
      </c>
      <c r="J401" s="9">
        <v>22</v>
      </c>
      <c r="K401" s="9">
        <f>COUNTA(Y401:AD401)*J401</f>
        <v>0</v>
      </c>
      <c r="L401" s="9">
        <f>SUM(Y401:AD401)</f>
        <v>0</v>
      </c>
      <c r="M401" s="42">
        <v>0</v>
      </c>
      <c r="N401" s="9">
        <v>0</v>
      </c>
      <c r="O401" s="9">
        <v>22</v>
      </c>
      <c r="P401" s="9"/>
      <c r="Q401" s="9">
        <v>20</v>
      </c>
      <c r="R401" s="9"/>
      <c r="S401" s="9"/>
      <c r="T401" s="9"/>
      <c r="U401" s="9"/>
      <c r="V401" s="49"/>
      <c r="W401" s="14"/>
      <c r="X401" s="14"/>
      <c r="Y401" s="56"/>
      <c r="Z401" s="9"/>
      <c r="AA401" s="9"/>
      <c r="AB401" s="9"/>
      <c r="AC401" s="9"/>
      <c r="AD401" s="9"/>
      <c r="AE401" s="9" t="s">
        <v>745</v>
      </c>
      <c r="AF401" s="9"/>
      <c r="AG401" s="9">
        <v>30.623799999999999</v>
      </c>
      <c r="AH401" s="9">
        <v>-84.673100000000005</v>
      </c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</row>
    <row r="402" spans="1:58" s="22" customFormat="1" outlineLevel="2" x14ac:dyDescent="0.25">
      <c r="A402" s="55">
        <v>1527</v>
      </c>
      <c r="B402" s="9" t="s">
        <v>736</v>
      </c>
      <c r="C402" s="9" t="s">
        <v>746</v>
      </c>
      <c r="D402" s="9" t="str">
        <f>B402&amp;" - "&amp;E402</f>
        <v>Gadsden - Family - Active</v>
      </c>
      <c r="E402" s="9" t="s">
        <v>2282</v>
      </c>
      <c r="F402" s="14" t="s">
        <v>179</v>
      </c>
      <c r="G402" s="9" t="s">
        <v>10</v>
      </c>
      <c r="H402" s="9" t="s">
        <v>37</v>
      </c>
      <c r="I402" s="9">
        <v>1</v>
      </c>
      <c r="J402" s="9">
        <v>96</v>
      </c>
      <c r="K402" s="9">
        <f>COUNTA(Y402:AD402)*J402</f>
        <v>576</v>
      </c>
      <c r="L402" s="9">
        <f>SUM(Y402:AD402)</f>
        <v>562</v>
      </c>
      <c r="M402" s="48">
        <v>0.97569444444444442</v>
      </c>
      <c r="N402" s="9">
        <v>0</v>
      </c>
      <c r="O402" s="9">
        <v>96</v>
      </c>
      <c r="P402" s="9"/>
      <c r="Q402" s="9">
        <v>96</v>
      </c>
      <c r="R402" s="9"/>
      <c r="S402" s="9"/>
      <c r="T402" s="9"/>
      <c r="U402" s="9"/>
      <c r="V402" s="49">
        <f>(Y402+Z402+AA402+AB402+AC402+AD402)/(J402*COUNTA(Y402,Z402,AA402,AB402,AC402,AD402))</f>
        <v>0.97569444444444442</v>
      </c>
      <c r="W402" s="14">
        <v>0.97399999999999998</v>
      </c>
      <c r="X402" s="14">
        <v>0.93579999999999997</v>
      </c>
      <c r="Y402" s="56">
        <v>95</v>
      </c>
      <c r="Z402" s="9">
        <v>93</v>
      </c>
      <c r="AA402" s="9">
        <v>89</v>
      </c>
      <c r="AB402" s="9">
        <v>95</v>
      </c>
      <c r="AC402" s="9">
        <v>95</v>
      </c>
      <c r="AD402" s="9">
        <v>95</v>
      </c>
      <c r="AE402" s="9" t="s">
        <v>85</v>
      </c>
      <c r="AF402" s="9"/>
      <c r="AG402" s="9">
        <v>30.492599999999999</v>
      </c>
      <c r="AH402" s="9">
        <v>-84.427700000000002</v>
      </c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</row>
    <row r="403" spans="1:58" s="22" customFormat="1" outlineLevel="1" x14ac:dyDescent="0.25">
      <c r="A403" s="55"/>
      <c r="B403" s="9" t="s">
        <v>736</v>
      </c>
      <c r="C403" s="9"/>
      <c r="D403" s="9"/>
      <c r="E403" s="39" t="s">
        <v>2284</v>
      </c>
      <c r="F403" s="14"/>
      <c r="G403" s="9"/>
      <c r="H403" s="9"/>
      <c r="I403" s="9">
        <f>SUBTOTAL(9,I404:I404)</f>
        <v>1</v>
      </c>
      <c r="J403" s="9">
        <f>SUBTOTAL(9,J404:J404)</f>
        <v>56</v>
      </c>
      <c r="K403" s="9">
        <f>SUBTOTAL(9,K404:K404)</f>
        <v>336</v>
      </c>
      <c r="L403" s="9">
        <f>SUBTOTAL(9,L404:L404)</f>
        <v>328</v>
      </c>
      <c r="M403" s="48">
        <v>0.97619047619047616</v>
      </c>
      <c r="N403" s="9"/>
      <c r="O403" s="9"/>
      <c r="P403" s="9"/>
      <c r="Q403" s="9"/>
      <c r="R403" s="9"/>
      <c r="S403" s="9"/>
      <c r="T403" s="9"/>
      <c r="U403" s="9"/>
      <c r="V403" s="49"/>
      <c r="W403" s="14"/>
      <c r="X403" s="14"/>
      <c r="Y403" s="56"/>
      <c r="Z403" s="9"/>
      <c r="AA403" s="9"/>
      <c r="AB403" s="9"/>
      <c r="AC403" s="9"/>
      <c r="AD403" s="9"/>
      <c r="AE403" s="9"/>
      <c r="AF403" s="9"/>
      <c r="AG403" s="9"/>
      <c r="AH403" s="9">
        <f>SUBTOTAL(9,AH404:AH404)</f>
        <v>-84.554400000000001</v>
      </c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</row>
    <row r="404" spans="1:58" s="22" customFormat="1" outlineLevel="2" x14ac:dyDescent="0.25">
      <c r="A404" s="55">
        <v>876</v>
      </c>
      <c r="B404" s="9" t="s">
        <v>736</v>
      </c>
      <c r="C404" s="9" t="s">
        <v>747</v>
      </c>
      <c r="D404" s="9" t="str">
        <f>B404&amp;" - "&amp;E404</f>
        <v>Gadsden - Family|MR - Active</v>
      </c>
      <c r="E404" s="9" t="s">
        <v>2284</v>
      </c>
      <c r="F404" s="14" t="s">
        <v>75</v>
      </c>
      <c r="G404" s="9" t="s">
        <v>99</v>
      </c>
      <c r="H404" s="9" t="s">
        <v>37</v>
      </c>
      <c r="I404" s="9">
        <v>1</v>
      </c>
      <c r="J404" s="9">
        <v>56</v>
      </c>
      <c r="K404" s="9">
        <f>COUNTA(Y404:AD404)*J404</f>
        <v>336</v>
      </c>
      <c r="L404" s="9">
        <f>SUM(Y404:AD404)</f>
        <v>328</v>
      </c>
      <c r="M404" s="48">
        <v>0.97619047619047616</v>
      </c>
      <c r="N404" s="9">
        <v>10</v>
      </c>
      <c r="O404" s="9">
        <v>46</v>
      </c>
      <c r="P404" s="9"/>
      <c r="Q404" s="9">
        <v>46</v>
      </c>
      <c r="R404" s="9"/>
      <c r="S404" s="9"/>
      <c r="T404" s="9"/>
      <c r="U404" s="9"/>
      <c r="V404" s="49">
        <f>(Y404+Z404+AA404+AB404+AC404+AD404)/(J404*COUNTA(Y404,Z404,AA404,AB404,AC404,AD404))</f>
        <v>0.97619047619047616</v>
      </c>
      <c r="W404" s="14">
        <v>0.95830000000000004</v>
      </c>
      <c r="X404" s="14">
        <v>0.94940000000000002</v>
      </c>
      <c r="Y404" s="56">
        <v>54</v>
      </c>
      <c r="Z404" s="9">
        <v>54</v>
      </c>
      <c r="AA404" s="9">
        <v>54</v>
      </c>
      <c r="AB404" s="9">
        <v>55</v>
      </c>
      <c r="AC404" s="9">
        <v>55</v>
      </c>
      <c r="AD404" s="9">
        <v>56</v>
      </c>
      <c r="AE404" s="9" t="s">
        <v>748</v>
      </c>
      <c r="AF404" s="9">
        <v>38</v>
      </c>
      <c r="AG404" s="9">
        <v>30.567900000000002</v>
      </c>
      <c r="AH404" s="9">
        <v>-84.554400000000001</v>
      </c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</row>
    <row r="405" spans="1:58" s="22" customFormat="1" outlineLevel="2" x14ac:dyDescent="0.25">
      <c r="A405" s="55"/>
      <c r="B405" s="51" t="s">
        <v>749</v>
      </c>
      <c r="C405" s="51"/>
      <c r="D405" s="51"/>
      <c r="E405" s="51"/>
      <c r="F405" s="53"/>
      <c r="G405" s="51"/>
      <c r="H405" s="51"/>
      <c r="I405" s="51"/>
      <c r="J405" s="51"/>
      <c r="K405" s="51"/>
      <c r="L405" s="51"/>
      <c r="M405" s="54"/>
      <c r="N405" s="51"/>
      <c r="O405" s="51"/>
      <c r="P405" s="51"/>
      <c r="Q405" s="51"/>
      <c r="R405" s="51"/>
      <c r="S405" s="51"/>
      <c r="T405" s="51"/>
      <c r="U405" s="51"/>
      <c r="V405" s="52"/>
      <c r="W405" s="53"/>
      <c r="X405" s="53"/>
      <c r="Y405" s="56"/>
      <c r="Z405" s="9"/>
      <c r="AA405" s="9"/>
      <c r="AB405" s="9"/>
      <c r="AC405" s="9"/>
      <c r="AD405" s="9"/>
      <c r="AE405" s="9"/>
      <c r="AF405" s="9"/>
      <c r="AG405" s="9"/>
      <c r="AH405" s="9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</row>
    <row r="406" spans="1:58" s="22" customFormat="1" outlineLevel="1" x14ac:dyDescent="0.25">
      <c r="A406" s="55"/>
      <c r="B406" s="9" t="s">
        <v>749</v>
      </c>
      <c r="C406" s="9"/>
      <c r="D406" s="9"/>
      <c r="E406" s="39" t="s">
        <v>2283</v>
      </c>
      <c r="F406" s="14"/>
      <c r="G406" s="9"/>
      <c r="H406" s="9"/>
      <c r="I406" s="9">
        <f>SUBTOTAL(9,I407:I407)</f>
        <v>1</v>
      </c>
      <c r="J406" s="9">
        <f>SUBTOTAL(9,J407:J407)</f>
        <v>50</v>
      </c>
      <c r="K406" s="9">
        <f>SUBTOTAL(9,K407:K407)</f>
        <v>0</v>
      </c>
      <c r="L406" s="9">
        <f>SUBTOTAL(9,L407:L407)</f>
        <v>0</v>
      </c>
      <c r="M406" s="42">
        <v>0</v>
      </c>
      <c r="N406" s="9"/>
      <c r="O406" s="9"/>
      <c r="P406" s="9"/>
      <c r="Q406" s="9"/>
      <c r="R406" s="9"/>
      <c r="S406" s="9"/>
      <c r="T406" s="9"/>
      <c r="U406" s="9"/>
      <c r="V406" s="49"/>
      <c r="W406" s="14"/>
      <c r="X406" s="14"/>
      <c r="Y406" s="56"/>
      <c r="Z406" s="9"/>
      <c r="AA406" s="9"/>
      <c r="AB406" s="9"/>
      <c r="AC406" s="9"/>
      <c r="AD406" s="9"/>
      <c r="AE406" s="9"/>
      <c r="AF406" s="9"/>
      <c r="AG406" s="9"/>
      <c r="AH406" s="9">
        <f>SUBTOTAL(9,AH407:AH407)</f>
        <v>-81.105199999999996</v>
      </c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</row>
    <row r="407" spans="1:58" s="22" customFormat="1" outlineLevel="2" x14ac:dyDescent="0.25">
      <c r="A407" s="55">
        <v>2714</v>
      </c>
      <c r="B407" s="9" t="s">
        <v>749</v>
      </c>
      <c r="C407" s="9" t="s">
        <v>750</v>
      </c>
      <c r="D407" s="9" t="str">
        <f>B407&amp;" - "&amp;E407</f>
        <v>Glades - Family - Pipeline</v>
      </c>
      <c r="E407" s="9" t="s">
        <v>2283</v>
      </c>
      <c r="F407" s="14" t="s">
        <v>558</v>
      </c>
      <c r="G407" s="9" t="s">
        <v>10</v>
      </c>
      <c r="H407" s="9" t="s">
        <v>42</v>
      </c>
      <c r="I407" s="9">
        <v>1</v>
      </c>
      <c r="J407" s="9">
        <v>50</v>
      </c>
      <c r="K407" s="9">
        <f>COUNTA(Y407:AD407)*J407</f>
        <v>0</v>
      </c>
      <c r="L407" s="9">
        <f>SUM(Y407:AD407)</f>
        <v>0</v>
      </c>
      <c r="M407" s="42">
        <v>0</v>
      </c>
      <c r="N407" s="9">
        <v>0</v>
      </c>
      <c r="O407" s="9">
        <v>50</v>
      </c>
      <c r="P407" s="9"/>
      <c r="Q407" s="9">
        <v>50</v>
      </c>
      <c r="R407" s="9"/>
      <c r="S407" s="9"/>
      <c r="T407" s="9"/>
      <c r="U407" s="9"/>
      <c r="V407" s="49"/>
      <c r="W407" s="14"/>
      <c r="X407" s="14"/>
      <c r="Y407" s="56"/>
      <c r="Z407" s="9"/>
      <c r="AA407" s="9"/>
      <c r="AB407" s="9"/>
      <c r="AC407" s="9"/>
      <c r="AD407" s="9"/>
      <c r="AE407" s="9"/>
      <c r="AF407" s="9"/>
      <c r="AG407" s="9">
        <v>26.828900000000001</v>
      </c>
      <c r="AH407" s="9">
        <v>-81.105199999999996</v>
      </c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</row>
    <row r="408" spans="1:58" s="22" customFormat="1" outlineLevel="2" x14ac:dyDescent="0.25">
      <c r="A408" s="55"/>
      <c r="B408" s="51" t="s">
        <v>751</v>
      </c>
      <c r="C408" s="51"/>
      <c r="D408" s="51"/>
      <c r="E408" s="51"/>
      <c r="F408" s="53"/>
      <c r="G408" s="51"/>
      <c r="H408" s="51"/>
      <c r="I408" s="51"/>
      <c r="J408" s="51"/>
      <c r="K408" s="51"/>
      <c r="L408" s="51"/>
      <c r="M408" s="54"/>
      <c r="N408" s="51"/>
      <c r="O408" s="51"/>
      <c r="P408" s="51"/>
      <c r="Q408" s="51"/>
      <c r="R408" s="51"/>
      <c r="S408" s="51"/>
      <c r="T408" s="51"/>
      <c r="U408" s="51"/>
      <c r="V408" s="52"/>
      <c r="W408" s="53"/>
      <c r="X408" s="53"/>
      <c r="Y408" s="56"/>
      <c r="Z408" s="9"/>
      <c r="AA408" s="9"/>
      <c r="AB408" s="9"/>
      <c r="AC408" s="9"/>
      <c r="AD408" s="9"/>
      <c r="AE408" s="9"/>
      <c r="AF408" s="9"/>
      <c r="AG408" s="9"/>
      <c r="AH408" s="9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</row>
    <row r="409" spans="1:58" s="22" customFormat="1" outlineLevel="1" x14ac:dyDescent="0.25">
      <c r="A409" s="55"/>
      <c r="B409" s="9" t="s">
        <v>751</v>
      </c>
      <c r="C409" s="9"/>
      <c r="D409" s="9"/>
      <c r="E409" s="39" t="s">
        <v>2282</v>
      </c>
      <c r="F409" s="14"/>
      <c r="G409" s="9"/>
      <c r="H409" s="9"/>
      <c r="I409" s="9">
        <f>SUBTOTAL(9,I410:I410)</f>
        <v>1</v>
      </c>
      <c r="J409" s="9">
        <f>SUBTOTAL(9,J410:J410)</f>
        <v>51</v>
      </c>
      <c r="K409" s="9">
        <f>SUBTOTAL(9,K410:K410)</f>
        <v>102</v>
      </c>
      <c r="L409" s="9">
        <f>SUBTOTAL(9,L410:L410)</f>
        <v>91</v>
      </c>
      <c r="M409" s="48">
        <v>0.89215686274509809</v>
      </c>
      <c r="N409" s="9"/>
      <c r="O409" s="9"/>
      <c r="P409" s="9"/>
      <c r="Q409" s="9"/>
      <c r="R409" s="9"/>
      <c r="S409" s="9"/>
      <c r="T409" s="9"/>
      <c r="U409" s="9"/>
      <c r="V409" s="49"/>
      <c r="W409" s="14"/>
      <c r="X409" s="14"/>
      <c r="Y409" s="56"/>
      <c r="Z409" s="9"/>
      <c r="AA409" s="9"/>
      <c r="AB409" s="9"/>
      <c r="AC409" s="9"/>
      <c r="AD409" s="9"/>
      <c r="AE409" s="9"/>
      <c r="AF409" s="9"/>
      <c r="AG409" s="9"/>
      <c r="AH409" s="9">
        <f>SUBTOTAL(9,AH410:AH410)</f>
        <v>-85.285300000000007</v>
      </c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</row>
    <row r="410" spans="1:58" s="22" customFormat="1" outlineLevel="2" x14ac:dyDescent="0.25">
      <c r="A410" s="55">
        <v>627</v>
      </c>
      <c r="B410" s="9" t="s">
        <v>751</v>
      </c>
      <c r="C410" s="9" t="s">
        <v>753</v>
      </c>
      <c r="D410" s="9" t="str">
        <f>B410&amp;" - "&amp;E410</f>
        <v>Gulf - Family - Active</v>
      </c>
      <c r="E410" s="9" t="s">
        <v>2282</v>
      </c>
      <c r="F410" s="14" t="s">
        <v>183</v>
      </c>
      <c r="G410" s="9" t="s">
        <v>10</v>
      </c>
      <c r="H410" s="9" t="s">
        <v>37</v>
      </c>
      <c r="I410" s="9">
        <v>1</v>
      </c>
      <c r="J410" s="9">
        <v>51</v>
      </c>
      <c r="K410" s="9">
        <f>COUNTA(Y410:AD410)*J410</f>
        <v>102</v>
      </c>
      <c r="L410" s="9">
        <f>SUM(Y410:AD410)</f>
        <v>91</v>
      </c>
      <c r="M410" s="48">
        <v>0.89215686274509809</v>
      </c>
      <c r="N410" s="9"/>
      <c r="O410" s="9">
        <v>51</v>
      </c>
      <c r="P410" s="9"/>
      <c r="Q410" s="9">
        <v>51</v>
      </c>
      <c r="R410" s="9"/>
      <c r="S410" s="9"/>
      <c r="T410" s="9"/>
      <c r="U410" s="9"/>
      <c r="V410" s="49">
        <f>(Y410+Z410+AA410+AB410+AC410+AD410)/(J410*COUNTA(Y410,Z410,AA410,AB410,AC410,AD410))</f>
        <v>0.89215686274509809</v>
      </c>
      <c r="W410" s="14"/>
      <c r="X410" s="14"/>
      <c r="Y410" s="56">
        <v>46</v>
      </c>
      <c r="Z410" s="9">
        <v>45</v>
      </c>
      <c r="AA410" s="9"/>
      <c r="AB410" s="9"/>
      <c r="AC410" s="9"/>
      <c r="AD410" s="9"/>
      <c r="AE410" s="9" t="s">
        <v>448</v>
      </c>
      <c r="AF410" s="9"/>
      <c r="AG410" s="9">
        <v>29.794699999999999</v>
      </c>
      <c r="AH410" s="9">
        <v>-85.285300000000007</v>
      </c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</row>
    <row r="411" spans="1:58" s="22" customFormat="1" outlineLevel="1" x14ac:dyDescent="0.25">
      <c r="A411" s="55"/>
      <c r="B411" s="9" t="s">
        <v>751</v>
      </c>
      <c r="C411" s="9"/>
      <c r="D411" s="9"/>
      <c r="E411" s="39" t="s">
        <v>2283</v>
      </c>
      <c r="F411" s="14"/>
      <c r="G411" s="9"/>
      <c r="H411" s="9"/>
      <c r="I411" s="9">
        <f>SUBTOTAL(9,I412:I412)</f>
        <v>1</v>
      </c>
      <c r="J411" s="9">
        <f>SUBTOTAL(9,J412:J412)</f>
        <v>50</v>
      </c>
      <c r="K411" s="9">
        <f>SUBTOTAL(9,K412:K412)</f>
        <v>0</v>
      </c>
      <c r="L411" s="9">
        <f>SUBTOTAL(9,L412:L412)</f>
        <v>0</v>
      </c>
      <c r="M411" s="42">
        <v>0</v>
      </c>
      <c r="N411" s="9"/>
      <c r="O411" s="9"/>
      <c r="P411" s="9"/>
      <c r="Q411" s="9"/>
      <c r="R411" s="9"/>
      <c r="S411" s="9"/>
      <c r="T411" s="9"/>
      <c r="U411" s="9"/>
      <c r="V411" s="49"/>
      <c r="W411" s="14"/>
      <c r="X411" s="14"/>
      <c r="Y411" s="56"/>
      <c r="Z411" s="9"/>
      <c r="AA411" s="9"/>
      <c r="AB411" s="9"/>
      <c r="AC411" s="9"/>
      <c r="AD411" s="9"/>
      <c r="AE411" s="9"/>
      <c r="AF411" s="9"/>
      <c r="AG411" s="9"/>
      <c r="AH411" s="9">
        <f>SUBTOTAL(9,AH412:AH412)</f>
        <v>-85.294600000000003</v>
      </c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</row>
    <row r="412" spans="1:58" s="22" customFormat="1" outlineLevel="2" x14ac:dyDescent="0.25">
      <c r="A412" s="55">
        <v>2715</v>
      </c>
      <c r="B412" s="9" t="s">
        <v>751</v>
      </c>
      <c r="C412" s="9" t="s">
        <v>752</v>
      </c>
      <c r="D412" s="9" t="str">
        <f>B412&amp;" - "&amp;E412</f>
        <v>Gulf - Family - Pipeline</v>
      </c>
      <c r="E412" s="9" t="s">
        <v>2283</v>
      </c>
      <c r="F412" s="14" t="s">
        <v>558</v>
      </c>
      <c r="G412" s="9" t="s">
        <v>10</v>
      </c>
      <c r="H412" s="9" t="s">
        <v>42</v>
      </c>
      <c r="I412" s="9">
        <v>1</v>
      </c>
      <c r="J412" s="9">
        <v>50</v>
      </c>
      <c r="K412" s="9">
        <f>COUNTA(Y412:AD412)*J412</f>
        <v>0</v>
      </c>
      <c r="L412" s="9">
        <f>SUM(Y412:AD412)</f>
        <v>0</v>
      </c>
      <c r="M412" s="42">
        <v>0</v>
      </c>
      <c r="N412" s="9">
        <v>0</v>
      </c>
      <c r="O412" s="9">
        <v>50</v>
      </c>
      <c r="P412" s="9"/>
      <c r="Q412" s="9">
        <v>50</v>
      </c>
      <c r="R412" s="9"/>
      <c r="S412" s="9"/>
      <c r="T412" s="9"/>
      <c r="U412" s="9"/>
      <c r="V412" s="49"/>
      <c r="W412" s="14"/>
      <c r="X412" s="14"/>
      <c r="Y412" s="56"/>
      <c r="Z412" s="9"/>
      <c r="AA412" s="9"/>
      <c r="AB412" s="9"/>
      <c r="AC412" s="9"/>
      <c r="AD412" s="9"/>
      <c r="AE412" s="9" t="s">
        <v>152</v>
      </c>
      <c r="AF412" s="9"/>
      <c r="AG412" s="9">
        <v>29.817810000000001</v>
      </c>
      <c r="AH412" s="9">
        <v>-85.294600000000003</v>
      </c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</row>
    <row r="413" spans="1:58" s="22" customFormat="1" outlineLevel="2" x14ac:dyDescent="0.25">
      <c r="A413" s="55"/>
      <c r="B413" s="51" t="s">
        <v>754</v>
      </c>
      <c r="C413" s="51"/>
      <c r="D413" s="51"/>
      <c r="E413" s="51"/>
      <c r="F413" s="53"/>
      <c r="G413" s="51"/>
      <c r="H413" s="51"/>
      <c r="I413" s="51"/>
      <c r="J413" s="51"/>
      <c r="K413" s="51"/>
      <c r="L413" s="51"/>
      <c r="M413" s="54"/>
      <c r="N413" s="51"/>
      <c r="O413" s="51"/>
      <c r="P413" s="51"/>
      <c r="Q413" s="51"/>
      <c r="R413" s="51"/>
      <c r="S413" s="51"/>
      <c r="T413" s="51"/>
      <c r="U413" s="51"/>
      <c r="V413" s="52"/>
      <c r="W413" s="53"/>
      <c r="X413" s="53"/>
      <c r="Y413" s="56"/>
      <c r="Z413" s="9"/>
      <c r="AA413" s="9"/>
      <c r="AB413" s="9"/>
      <c r="AC413" s="9"/>
      <c r="AD413" s="9"/>
      <c r="AE413" s="9"/>
      <c r="AF413" s="9"/>
      <c r="AG413" s="9"/>
      <c r="AH413" s="9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</row>
    <row r="414" spans="1:58" s="22" customFormat="1" outlineLevel="1" x14ac:dyDescent="0.25">
      <c r="A414" s="55"/>
      <c r="B414" s="9" t="s">
        <v>754</v>
      </c>
      <c r="C414" s="9"/>
      <c r="D414" s="9"/>
      <c r="E414" s="39" t="s">
        <v>2282</v>
      </c>
      <c r="F414" s="14"/>
      <c r="G414" s="9"/>
      <c r="H414" s="9"/>
      <c r="I414" s="9">
        <f>SUBTOTAL(9,I415:I418)</f>
        <v>4</v>
      </c>
      <c r="J414" s="9">
        <f>SUBTOTAL(9,J415:J418)</f>
        <v>109</v>
      </c>
      <c r="K414" s="9">
        <f>SUBTOTAL(9,K415:K418)</f>
        <v>654</v>
      </c>
      <c r="L414" s="9">
        <f>SUBTOTAL(9,L415:L418)</f>
        <v>597</v>
      </c>
      <c r="M414" s="48">
        <v>0.91284403669724767</v>
      </c>
      <c r="N414" s="9"/>
      <c r="O414" s="9"/>
      <c r="P414" s="9"/>
      <c r="Q414" s="9"/>
      <c r="R414" s="9"/>
      <c r="S414" s="9"/>
      <c r="T414" s="9"/>
      <c r="U414" s="9"/>
      <c r="V414" s="49"/>
      <c r="W414" s="14"/>
      <c r="X414" s="14"/>
      <c r="Y414" s="56"/>
      <c r="Z414" s="9"/>
      <c r="AA414" s="9"/>
      <c r="AB414" s="9"/>
      <c r="AC414" s="9"/>
      <c r="AD414" s="9"/>
      <c r="AE414" s="9"/>
      <c r="AF414" s="9"/>
      <c r="AG414" s="9"/>
      <c r="AH414" s="9">
        <f>SUBTOTAL(9,AH415:AH418)</f>
        <v>-331.97733400000004</v>
      </c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</row>
    <row r="415" spans="1:58" s="22" customFormat="1" outlineLevel="2" x14ac:dyDescent="0.25">
      <c r="A415" s="55">
        <v>309</v>
      </c>
      <c r="B415" s="9" t="s">
        <v>754</v>
      </c>
      <c r="C415" s="9" t="s">
        <v>755</v>
      </c>
      <c r="D415" s="9" t="str">
        <f>B415&amp;" - "&amp;E415</f>
        <v>Hamilton - Family - Active</v>
      </c>
      <c r="E415" s="9" t="s">
        <v>2282</v>
      </c>
      <c r="F415" s="14" t="s">
        <v>197</v>
      </c>
      <c r="G415" s="9" t="s">
        <v>10</v>
      </c>
      <c r="H415" s="9" t="s">
        <v>37</v>
      </c>
      <c r="I415" s="9">
        <v>1</v>
      </c>
      <c r="J415" s="9">
        <v>24</v>
      </c>
      <c r="K415" s="9">
        <f>COUNTA(Y415:AD415)*J415</f>
        <v>144</v>
      </c>
      <c r="L415" s="9">
        <f>SUM(Y415:AD415)</f>
        <v>124</v>
      </c>
      <c r="M415" s="48">
        <v>0.86111111111111116</v>
      </c>
      <c r="N415" s="9">
        <v>0</v>
      </c>
      <c r="O415" s="9">
        <v>24</v>
      </c>
      <c r="P415" s="9"/>
      <c r="Q415" s="9">
        <v>24</v>
      </c>
      <c r="R415" s="9"/>
      <c r="S415" s="9"/>
      <c r="T415" s="9"/>
      <c r="U415" s="9"/>
      <c r="V415" s="49">
        <f>(Y415+Z415+AA415+AB415+AC415+AD415)/(J415*COUNTA(Y415,Z415,AA415,AB415,AC415,AD415))</f>
        <v>0.86111111111111116</v>
      </c>
      <c r="W415" s="14">
        <v>0.875</v>
      </c>
      <c r="X415" s="14">
        <v>0.90280000000000005</v>
      </c>
      <c r="Y415" s="56">
        <v>18</v>
      </c>
      <c r="Z415" s="9">
        <v>20</v>
      </c>
      <c r="AA415" s="9">
        <v>22</v>
      </c>
      <c r="AB415" s="9">
        <v>20</v>
      </c>
      <c r="AC415" s="9">
        <v>22</v>
      </c>
      <c r="AD415" s="9">
        <v>22</v>
      </c>
      <c r="AE415" s="9" t="s">
        <v>756</v>
      </c>
      <c r="AF415" s="9">
        <v>22</v>
      </c>
      <c r="AG415" s="9">
        <v>30.513500000000001</v>
      </c>
      <c r="AH415" s="9">
        <v>-82.952600000000004</v>
      </c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</row>
    <row r="416" spans="1:58" s="22" customFormat="1" outlineLevel="2" x14ac:dyDescent="0.25">
      <c r="A416" s="55">
        <v>311</v>
      </c>
      <c r="B416" s="9" t="s">
        <v>754</v>
      </c>
      <c r="C416" s="9" t="s">
        <v>757</v>
      </c>
      <c r="D416" s="9" t="str">
        <f>B416&amp;" - "&amp;E416</f>
        <v>Hamilton - Family - Active</v>
      </c>
      <c r="E416" s="9" t="s">
        <v>2282</v>
      </c>
      <c r="F416" s="14" t="s">
        <v>197</v>
      </c>
      <c r="G416" s="9" t="s">
        <v>10</v>
      </c>
      <c r="H416" s="9" t="s">
        <v>37</v>
      </c>
      <c r="I416" s="9">
        <v>1</v>
      </c>
      <c r="J416" s="9">
        <v>37</v>
      </c>
      <c r="K416" s="9">
        <f>COUNTA(Y416:AD416)*J416</f>
        <v>222</v>
      </c>
      <c r="L416" s="9">
        <f>SUM(Y416:AD416)</f>
        <v>204</v>
      </c>
      <c r="M416" s="48">
        <v>0.91891891891891897</v>
      </c>
      <c r="N416" s="9">
        <v>0</v>
      </c>
      <c r="O416" s="9">
        <v>37</v>
      </c>
      <c r="P416" s="9"/>
      <c r="Q416" s="9">
        <v>37</v>
      </c>
      <c r="R416" s="9"/>
      <c r="S416" s="9"/>
      <c r="T416" s="9"/>
      <c r="U416" s="9"/>
      <c r="V416" s="49">
        <f>(Y416+Z416+AA416+AB416+AC416+AD416)/(J416*COUNTA(Y416,Z416,AA416,AB416,AC416,AD416))</f>
        <v>0.91891891891891897</v>
      </c>
      <c r="W416" s="14">
        <v>0.94140000000000001</v>
      </c>
      <c r="X416" s="14">
        <v>0.94589999999999996</v>
      </c>
      <c r="Y416" s="56">
        <v>34</v>
      </c>
      <c r="Z416" s="9">
        <v>34</v>
      </c>
      <c r="AA416" s="9">
        <v>35</v>
      </c>
      <c r="AB416" s="9">
        <v>35</v>
      </c>
      <c r="AC416" s="9">
        <v>33</v>
      </c>
      <c r="AD416" s="9">
        <v>33</v>
      </c>
      <c r="AE416" s="9" t="s">
        <v>756</v>
      </c>
      <c r="AF416" s="9">
        <v>33</v>
      </c>
      <c r="AG416" s="9">
        <v>30.524256000000001</v>
      </c>
      <c r="AH416" s="9">
        <v>-82.959834000000001</v>
      </c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</row>
    <row r="417" spans="1:58" s="22" customFormat="1" outlineLevel="2" x14ac:dyDescent="0.25">
      <c r="A417" s="55">
        <v>324</v>
      </c>
      <c r="B417" s="9" t="s">
        <v>754</v>
      </c>
      <c r="C417" s="9" t="s">
        <v>758</v>
      </c>
      <c r="D417" s="9" t="str">
        <f>B417&amp;" - "&amp;E417</f>
        <v>Hamilton - Family - Active</v>
      </c>
      <c r="E417" s="9" t="s">
        <v>2282</v>
      </c>
      <c r="F417" s="14" t="s">
        <v>197</v>
      </c>
      <c r="G417" s="9" t="s">
        <v>10</v>
      </c>
      <c r="H417" s="9" t="s">
        <v>37</v>
      </c>
      <c r="I417" s="9">
        <v>1</v>
      </c>
      <c r="J417" s="9">
        <v>24</v>
      </c>
      <c r="K417" s="9">
        <f>COUNTA(Y417:AD417)*J417</f>
        <v>144</v>
      </c>
      <c r="L417" s="9">
        <f>SUM(Y417:AD417)</f>
        <v>143</v>
      </c>
      <c r="M417" s="48">
        <v>0.99305555555555558</v>
      </c>
      <c r="N417" s="9">
        <v>0</v>
      </c>
      <c r="O417" s="9">
        <v>24</v>
      </c>
      <c r="P417" s="9"/>
      <c r="Q417" s="9">
        <v>24</v>
      </c>
      <c r="R417" s="9"/>
      <c r="S417" s="9"/>
      <c r="T417" s="9"/>
      <c r="U417" s="9"/>
      <c r="V417" s="49">
        <f>(Y417+Z417+AA417+AB417+AC417+AD417)/(J417*COUNTA(Y417,Z417,AA417,AB417,AC417,AD417))</f>
        <v>0.99305555555555558</v>
      </c>
      <c r="W417" s="14">
        <v>0.95140000000000002</v>
      </c>
      <c r="X417" s="14">
        <v>0.97219999999999995</v>
      </c>
      <c r="Y417" s="56">
        <v>24</v>
      </c>
      <c r="Z417" s="9">
        <v>24</v>
      </c>
      <c r="AA417" s="9">
        <v>24</v>
      </c>
      <c r="AB417" s="9">
        <v>24</v>
      </c>
      <c r="AC417" s="9">
        <v>24</v>
      </c>
      <c r="AD417" s="9">
        <v>23</v>
      </c>
      <c r="AE417" s="9" t="s">
        <v>756</v>
      </c>
      <c r="AF417" s="9">
        <v>22</v>
      </c>
      <c r="AG417" s="9">
        <v>30.604099999999999</v>
      </c>
      <c r="AH417" s="9">
        <v>-83.101200000000006</v>
      </c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</row>
    <row r="418" spans="1:58" s="22" customFormat="1" outlineLevel="2" x14ac:dyDescent="0.25">
      <c r="A418" s="55">
        <v>566</v>
      </c>
      <c r="B418" s="9" t="s">
        <v>754</v>
      </c>
      <c r="C418" s="9" t="s">
        <v>759</v>
      </c>
      <c r="D418" s="9" t="str">
        <f>B418&amp;" - "&amp;E418</f>
        <v>Hamilton - Family - Active</v>
      </c>
      <c r="E418" s="9" t="s">
        <v>2282</v>
      </c>
      <c r="F418" s="14" t="s">
        <v>197</v>
      </c>
      <c r="G418" s="9" t="s">
        <v>10</v>
      </c>
      <c r="H418" s="9" t="s">
        <v>37</v>
      </c>
      <c r="I418" s="9">
        <v>1</v>
      </c>
      <c r="J418" s="9">
        <v>24</v>
      </c>
      <c r="K418" s="9">
        <f>COUNTA(Y418:AD418)*J418</f>
        <v>144</v>
      </c>
      <c r="L418" s="9">
        <f>SUM(Y418:AD418)</f>
        <v>126</v>
      </c>
      <c r="M418" s="48">
        <v>0.875</v>
      </c>
      <c r="N418" s="9">
        <v>0</v>
      </c>
      <c r="O418" s="9">
        <v>24</v>
      </c>
      <c r="P418" s="9"/>
      <c r="Q418" s="9">
        <v>24</v>
      </c>
      <c r="R418" s="9"/>
      <c r="S418" s="9"/>
      <c r="T418" s="9"/>
      <c r="U418" s="9"/>
      <c r="V418" s="49">
        <f>(Y418+Z418+AA418+AB418+AC418+AD418)/(J418*COUNTA(Y418,Z418,AA418,AB418,AC418,AD418))</f>
        <v>0.875</v>
      </c>
      <c r="W418" s="14">
        <v>0.875</v>
      </c>
      <c r="X418" s="14">
        <v>0.9375</v>
      </c>
      <c r="Y418" s="56">
        <v>20</v>
      </c>
      <c r="Z418" s="9">
        <v>22</v>
      </c>
      <c r="AA418" s="9">
        <v>21</v>
      </c>
      <c r="AB418" s="9">
        <v>22</v>
      </c>
      <c r="AC418" s="9">
        <v>21</v>
      </c>
      <c r="AD418" s="9">
        <v>20</v>
      </c>
      <c r="AE418" s="9" t="s">
        <v>756</v>
      </c>
      <c r="AF418" s="9">
        <v>21</v>
      </c>
      <c r="AG418" s="9">
        <v>30.5322</v>
      </c>
      <c r="AH418" s="9">
        <v>-82.963700000000003</v>
      </c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</row>
    <row r="419" spans="1:58" s="22" customFormat="1" outlineLevel="2" x14ac:dyDescent="0.25">
      <c r="A419" s="55"/>
      <c r="B419" s="51" t="s">
        <v>760</v>
      </c>
      <c r="C419" s="51"/>
      <c r="D419" s="51"/>
      <c r="E419" s="51"/>
      <c r="F419" s="53"/>
      <c r="G419" s="51"/>
      <c r="H419" s="51"/>
      <c r="I419" s="51"/>
      <c r="J419" s="51"/>
      <c r="K419" s="51"/>
      <c r="L419" s="51"/>
      <c r="M419" s="54"/>
      <c r="N419" s="51"/>
      <c r="O419" s="51"/>
      <c r="P419" s="51"/>
      <c r="Q419" s="51"/>
      <c r="R419" s="51"/>
      <c r="S419" s="51"/>
      <c r="T419" s="51"/>
      <c r="U419" s="51"/>
      <c r="V419" s="52"/>
      <c r="W419" s="53"/>
      <c r="X419" s="53"/>
      <c r="Y419" s="56"/>
      <c r="Z419" s="9"/>
      <c r="AA419" s="9"/>
      <c r="AB419" s="9"/>
      <c r="AC419" s="9"/>
      <c r="AD419" s="9"/>
      <c r="AE419" s="9"/>
      <c r="AF419" s="9"/>
      <c r="AG419" s="9"/>
      <c r="AH419" s="9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</row>
    <row r="420" spans="1:58" s="22" customFormat="1" outlineLevel="1" x14ac:dyDescent="0.25">
      <c r="A420" s="55"/>
      <c r="B420" s="9" t="s">
        <v>760</v>
      </c>
      <c r="C420" s="9"/>
      <c r="D420" s="9"/>
      <c r="E420" s="39" t="s">
        <v>2280</v>
      </c>
      <c r="F420" s="14"/>
      <c r="G420" s="9"/>
      <c r="H420" s="9"/>
      <c r="I420" s="9">
        <f>SUBTOTAL(9,I421:I421)</f>
        <v>1</v>
      </c>
      <c r="J420" s="9">
        <f>SUBTOTAL(9,J421:J421)</f>
        <v>67</v>
      </c>
      <c r="K420" s="9">
        <f>SUBTOTAL(9,K421:K421)</f>
        <v>402</v>
      </c>
      <c r="L420" s="9">
        <f>SUBTOTAL(9,L421:L421)</f>
        <v>394</v>
      </c>
      <c r="M420" s="48">
        <v>0.98009950248756217</v>
      </c>
      <c r="N420" s="9"/>
      <c r="O420" s="9"/>
      <c r="P420" s="9"/>
      <c r="Q420" s="9"/>
      <c r="R420" s="9"/>
      <c r="S420" s="9"/>
      <c r="T420" s="9"/>
      <c r="U420" s="9"/>
      <c r="V420" s="49"/>
      <c r="W420" s="14"/>
      <c r="X420" s="14"/>
      <c r="Y420" s="56"/>
      <c r="Z420" s="9"/>
      <c r="AA420" s="9"/>
      <c r="AB420" s="9"/>
      <c r="AC420" s="9"/>
      <c r="AD420" s="9"/>
      <c r="AE420" s="9"/>
      <c r="AF420" s="9"/>
      <c r="AG420" s="9"/>
      <c r="AH420" s="9">
        <f>SUBTOTAL(9,AH421:AH421)</f>
        <v>-81.833600000000004</v>
      </c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</row>
    <row r="421" spans="1:58" s="22" customFormat="1" outlineLevel="2" x14ac:dyDescent="0.25">
      <c r="A421" s="55">
        <v>1759</v>
      </c>
      <c r="B421" s="9" t="s">
        <v>760</v>
      </c>
      <c r="C421" s="9" t="s">
        <v>763</v>
      </c>
      <c r="D421" s="9" t="str">
        <f>B421&amp;" - "&amp;E421</f>
        <v>Hardee - Elderly - Active</v>
      </c>
      <c r="E421" s="9" t="s">
        <v>2280</v>
      </c>
      <c r="F421" s="14" t="s">
        <v>199</v>
      </c>
      <c r="G421" s="9" t="s">
        <v>9</v>
      </c>
      <c r="H421" s="9" t="s">
        <v>37</v>
      </c>
      <c r="I421" s="9">
        <v>1</v>
      </c>
      <c r="J421" s="9">
        <v>67</v>
      </c>
      <c r="K421" s="9">
        <f>COUNTA(Y421:AD421)*J421</f>
        <v>402</v>
      </c>
      <c r="L421" s="9">
        <f>SUM(Y421:AD421)</f>
        <v>394</v>
      </c>
      <c r="M421" s="48">
        <v>0.98009950248756217</v>
      </c>
      <c r="N421" s="9">
        <v>0</v>
      </c>
      <c r="O421" s="9">
        <v>67</v>
      </c>
      <c r="P421" s="9">
        <v>54</v>
      </c>
      <c r="Q421" s="9">
        <v>13</v>
      </c>
      <c r="R421" s="9"/>
      <c r="S421" s="9"/>
      <c r="T421" s="9"/>
      <c r="U421" s="9"/>
      <c r="V421" s="49">
        <f>(Y421+Z421+AA421+AB421+AC421+AD421)/(J421*COUNTA(Y421,Z421,AA421,AB421,AC421,AD421))</f>
        <v>0.98009950248756217</v>
      </c>
      <c r="W421" s="14">
        <v>0.90549999999999997</v>
      </c>
      <c r="X421" s="14">
        <v>0.91790000000000005</v>
      </c>
      <c r="Y421" s="56">
        <v>65</v>
      </c>
      <c r="Z421" s="9">
        <v>64</v>
      </c>
      <c r="AA421" s="9">
        <v>67</v>
      </c>
      <c r="AB421" s="9">
        <v>66</v>
      </c>
      <c r="AC421" s="9">
        <v>67</v>
      </c>
      <c r="AD421" s="9">
        <v>65</v>
      </c>
      <c r="AE421" s="9" t="s">
        <v>340</v>
      </c>
      <c r="AF421" s="9"/>
      <c r="AG421" s="9">
        <v>27.532699999999998</v>
      </c>
      <c r="AH421" s="9">
        <v>-81.833600000000004</v>
      </c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</row>
    <row r="422" spans="1:58" s="22" customFormat="1" outlineLevel="1" x14ac:dyDescent="0.25">
      <c r="A422" s="55"/>
      <c r="B422" s="9" t="s">
        <v>760</v>
      </c>
      <c r="C422" s="9"/>
      <c r="D422" s="9"/>
      <c r="E422" s="39" t="s">
        <v>2282</v>
      </c>
      <c r="F422" s="14"/>
      <c r="G422" s="9"/>
      <c r="H422" s="9"/>
      <c r="I422" s="9">
        <f>SUBTOTAL(9,I423:I425)</f>
        <v>3</v>
      </c>
      <c r="J422" s="9">
        <f>SUBTOTAL(9,J423:J425)</f>
        <v>216</v>
      </c>
      <c r="K422" s="9">
        <f>SUBTOTAL(9,K423:K425)</f>
        <v>1128</v>
      </c>
      <c r="L422" s="9">
        <f>SUBTOTAL(9,L423:L425)</f>
        <v>1085</v>
      </c>
      <c r="M422" s="48">
        <v>0.96187943262411346</v>
      </c>
      <c r="N422" s="9"/>
      <c r="O422" s="9"/>
      <c r="P422" s="9"/>
      <c r="Q422" s="9"/>
      <c r="R422" s="9"/>
      <c r="S422" s="9"/>
      <c r="T422" s="9"/>
      <c r="U422" s="9"/>
      <c r="V422" s="49"/>
      <c r="W422" s="14"/>
      <c r="X422" s="14"/>
      <c r="Y422" s="56"/>
      <c r="Z422" s="9"/>
      <c r="AA422" s="9"/>
      <c r="AB422" s="9"/>
      <c r="AC422" s="9"/>
      <c r="AD422" s="9"/>
      <c r="AE422" s="9"/>
      <c r="AF422" s="9"/>
      <c r="AG422" s="9"/>
      <c r="AH422" s="9">
        <f>SUBTOTAL(9,AH423:AH425)</f>
        <v>-245.43290000000002</v>
      </c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</row>
    <row r="423" spans="1:58" s="22" customFormat="1" outlineLevel="2" x14ac:dyDescent="0.25">
      <c r="A423" s="55">
        <v>1632</v>
      </c>
      <c r="B423" s="9" t="s">
        <v>760</v>
      </c>
      <c r="C423" s="9" t="s">
        <v>765</v>
      </c>
      <c r="D423" s="9" t="str">
        <f>B423&amp;" - "&amp;E423</f>
        <v>Hardee - Family - Active</v>
      </c>
      <c r="E423" s="9" t="s">
        <v>2282</v>
      </c>
      <c r="F423" s="14" t="s">
        <v>766</v>
      </c>
      <c r="G423" s="9" t="s">
        <v>10</v>
      </c>
      <c r="H423" s="9" t="s">
        <v>37</v>
      </c>
      <c r="I423" s="9">
        <v>1</v>
      </c>
      <c r="J423" s="9">
        <v>64</v>
      </c>
      <c r="K423" s="9">
        <f>COUNTA(Y423:AD423)*J423</f>
        <v>320</v>
      </c>
      <c r="L423" s="9">
        <f>SUM(Y423:AD423)</f>
        <v>313</v>
      </c>
      <c r="M423" s="48">
        <v>0.97812500000000002</v>
      </c>
      <c r="N423" s="9">
        <v>0</v>
      </c>
      <c r="O423" s="9">
        <v>64</v>
      </c>
      <c r="P423" s="9"/>
      <c r="Q423" s="9">
        <v>64</v>
      </c>
      <c r="R423" s="9"/>
      <c r="S423" s="9"/>
      <c r="T423" s="9"/>
      <c r="U423" s="9"/>
      <c r="V423" s="49">
        <f>(Y423+Z423+AA423+AB423+AC423+AD423)/(J423*COUNTA(Y423,Z423,AA423,AB423,AC423,AD423))</f>
        <v>0.97812500000000002</v>
      </c>
      <c r="W423" s="14">
        <v>0.96879999999999999</v>
      </c>
      <c r="X423" s="14">
        <v>0.87760000000000005</v>
      </c>
      <c r="Y423" s="56">
        <v>61</v>
      </c>
      <c r="Z423" s="9">
        <v>63</v>
      </c>
      <c r="AA423" s="9">
        <v>63</v>
      </c>
      <c r="AB423" s="9">
        <v>63</v>
      </c>
      <c r="AC423" s="9"/>
      <c r="AD423" s="9">
        <v>63</v>
      </c>
      <c r="AE423" s="9" t="s">
        <v>317</v>
      </c>
      <c r="AF423" s="9"/>
      <c r="AG423" s="9">
        <v>27.586600000000001</v>
      </c>
      <c r="AH423" s="9">
        <v>-81.816000000000003</v>
      </c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</row>
    <row r="424" spans="1:58" s="22" customFormat="1" outlineLevel="2" x14ac:dyDescent="0.25">
      <c r="A424" s="55">
        <v>693</v>
      </c>
      <c r="B424" s="9" t="s">
        <v>760</v>
      </c>
      <c r="C424" s="9" t="s">
        <v>767</v>
      </c>
      <c r="D424" s="9" t="str">
        <f>B424&amp;" - "&amp;E424</f>
        <v>Hardee - Family - Active</v>
      </c>
      <c r="E424" s="9" t="s">
        <v>2282</v>
      </c>
      <c r="F424" s="14" t="s">
        <v>446</v>
      </c>
      <c r="G424" s="9" t="s">
        <v>10</v>
      </c>
      <c r="H424" s="9" t="s">
        <v>37</v>
      </c>
      <c r="I424" s="9">
        <v>1</v>
      </c>
      <c r="J424" s="9">
        <v>48</v>
      </c>
      <c r="K424" s="9">
        <f>COUNTA(Y424:AD424)*J424</f>
        <v>288</v>
      </c>
      <c r="L424" s="9">
        <f>SUM(Y424:AD424)</f>
        <v>282</v>
      </c>
      <c r="M424" s="48">
        <v>0.97916666666666663</v>
      </c>
      <c r="N424" s="9">
        <v>0</v>
      </c>
      <c r="O424" s="9">
        <v>48</v>
      </c>
      <c r="P424" s="9"/>
      <c r="Q424" s="9">
        <v>48</v>
      </c>
      <c r="R424" s="9"/>
      <c r="S424" s="9"/>
      <c r="T424" s="9"/>
      <c r="U424" s="9"/>
      <c r="V424" s="49">
        <f>(Y424+Z424+AA424+AB424+AC424+AD424)/(J424*COUNTA(Y424,Z424,AA424,AB424,AC424,AD424))</f>
        <v>0.97916666666666663</v>
      </c>
      <c r="W424" s="14">
        <v>0.96179999999999999</v>
      </c>
      <c r="X424" s="14">
        <v>0.98329999999999995</v>
      </c>
      <c r="Y424" s="56">
        <v>45</v>
      </c>
      <c r="Z424" s="9">
        <v>48</v>
      </c>
      <c r="AA424" s="9">
        <v>47</v>
      </c>
      <c r="AB424" s="9">
        <v>48</v>
      </c>
      <c r="AC424" s="9">
        <v>48</v>
      </c>
      <c r="AD424" s="9">
        <v>46</v>
      </c>
      <c r="AE424" s="9" t="s">
        <v>448</v>
      </c>
      <c r="AF424" s="9">
        <v>45</v>
      </c>
      <c r="AG424" s="9">
        <v>27.550999999999998</v>
      </c>
      <c r="AH424" s="9">
        <v>-81.804100000000005</v>
      </c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</row>
    <row r="425" spans="1:58" s="22" customFormat="1" outlineLevel="2" x14ac:dyDescent="0.25">
      <c r="A425" s="55">
        <v>1608</v>
      </c>
      <c r="B425" s="9" t="s">
        <v>760</v>
      </c>
      <c r="C425" s="9" t="s">
        <v>768</v>
      </c>
      <c r="D425" s="9" t="str">
        <f>B425&amp;" - "&amp;E425</f>
        <v>Hardee - Family - Active</v>
      </c>
      <c r="E425" s="9" t="s">
        <v>2282</v>
      </c>
      <c r="F425" s="14" t="s">
        <v>240</v>
      </c>
      <c r="G425" s="9" t="s">
        <v>10</v>
      </c>
      <c r="H425" s="9" t="s">
        <v>37</v>
      </c>
      <c r="I425" s="9">
        <v>1</v>
      </c>
      <c r="J425" s="9">
        <v>104</v>
      </c>
      <c r="K425" s="9">
        <f>COUNTA(Y425:AD425)*J425</f>
        <v>520</v>
      </c>
      <c r="L425" s="9">
        <f>SUM(Y425:AD425)</f>
        <v>490</v>
      </c>
      <c r="M425" s="48">
        <v>0.94230769230769229</v>
      </c>
      <c r="N425" s="9">
        <v>0</v>
      </c>
      <c r="O425" s="9">
        <v>104</v>
      </c>
      <c r="P425" s="9"/>
      <c r="Q425" s="9">
        <v>104</v>
      </c>
      <c r="R425" s="9"/>
      <c r="S425" s="9"/>
      <c r="T425" s="9"/>
      <c r="U425" s="9"/>
      <c r="V425" s="49">
        <f>(Y425+Z425+AA425+AB425+AC425+AD425)/(J425*COUNTA(Y425,Z425,AA425,AB425,AC425,AD425))</f>
        <v>0.94230769230769229</v>
      </c>
      <c r="W425" s="14">
        <v>0.92310000000000003</v>
      </c>
      <c r="X425" s="14">
        <v>0.71789999999999998</v>
      </c>
      <c r="Y425" s="56">
        <v>102</v>
      </c>
      <c r="Z425" s="9">
        <v>100</v>
      </c>
      <c r="AA425" s="9">
        <v>97</v>
      </c>
      <c r="AB425" s="9">
        <v>97</v>
      </c>
      <c r="AC425" s="9">
        <v>94</v>
      </c>
      <c r="AD425" s="9"/>
      <c r="AE425" s="9" t="s">
        <v>769</v>
      </c>
      <c r="AF425" s="9"/>
      <c r="AG425" s="9">
        <v>27.543199999999999</v>
      </c>
      <c r="AH425" s="9">
        <v>-81.812799999999996</v>
      </c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</row>
    <row r="426" spans="1:58" s="22" customFormat="1" outlineLevel="1" x14ac:dyDescent="0.25">
      <c r="A426" s="55"/>
      <c r="B426" s="9" t="s">
        <v>760</v>
      </c>
      <c r="C426" s="9"/>
      <c r="D426" s="9"/>
      <c r="E426" s="39" t="s">
        <v>2284</v>
      </c>
      <c r="F426" s="14"/>
      <c r="G426" s="9"/>
      <c r="H426" s="9"/>
      <c r="I426" s="9">
        <f>SUBTOTAL(9,I427:I427)</f>
        <v>1</v>
      </c>
      <c r="J426" s="9">
        <f>SUBTOTAL(9,J427:J427)</f>
        <v>40</v>
      </c>
      <c r="K426" s="9">
        <f>SUBTOTAL(9,K427:K427)</f>
        <v>200</v>
      </c>
      <c r="L426" s="9">
        <f>SUBTOTAL(9,L427:L427)</f>
        <v>190</v>
      </c>
      <c r="M426" s="48">
        <v>0.95</v>
      </c>
      <c r="N426" s="9"/>
      <c r="O426" s="9"/>
      <c r="P426" s="9"/>
      <c r="Q426" s="9"/>
      <c r="R426" s="9"/>
      <c r="S426" s="9"/>
      <c r="T426" s="9"/>
      <c r="U426" s="9"/>
      <c r="V426" s="49"/>
      <c r="W426" s="14"/>
      <c r="X426" s="14"/>
      <c r="Y426" s="56"/>
      <c r="Z426" s="9"/>
      <c r="AA426" s="9"/>
      <c r="AB426" s="9"/>
      <c r="AC426" s="9"/>
      <c r="AD426" s="9"/>
      <c r="AE426" s="9"/>
      <c r="AF426" s="9"/>
      <c r="AG426" s="9"/>
      <c r="AH426" s="9">
        <f>SUBTOTAL(9,AH427:AH427)</f>
        <v>-81.832184999999996</v>
      </c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</row>
    <row r="427" spans="1:58" s="22" customFormat="1" outlineLevel="2" x14ac:dyDescent="0.25">
      <c r="A427" s="55">
        <v>1101</v>
      </c>
      <c r="B427" s="9" t="s">
        <v>760</v>
      </c>
      <c r="C427" s="9" t="s">
        <v>761</v>
      </c>
      <c r="D427" s="9" t="str">
        <f>B427&amp;" - "&amp;E427</f>
        <v>Hardee - Family|MR - Active</v>
      </c>
      <c r="E427" s="9" t="s">
        <v>2284</v>
      </c>
      <c r="F427" s="14" t="s">
        <v>762</v>
      </c>
      <c r="G427" s="9" t="s">
        <v>99</v>
      </c>
      <c r="H427" s="9" t="s">
        <v>37</v>
      </c>
      <c r="I427" s="9">
        <v>1</v>
      </c>
      <c r="J427" s="9">
        <v>40</v>
      </c>
      <c r="K427" s="9">
        <f>COUNTA(Y427:AD427)*J427</f>
        <v>200</v>
      </c>
      <c r="L427" s="9">
        <f>SUM(Y427:AD427)</f>
        <v>190</v>
      </c>
      <c r="M427" s="48">
        <v>0.95</v>
      </c>
      <c r="N427" s="9">
        <v>32</v>
      </c>
      <c r="O427" s="9">
        <v>40</v>
      </c>
      <c r="P427" s="9"/>
      <c r="Q427" s="9">
        <v>40</v>
      </c>
      <c r="R427" s="9"/>
      <c r="S427" s="9"/>
      <c r="T427" s="9"/>
      <c r="U427" s="9"/>
      <c r="V427" s="49">
        <f>(Y427+Z427+AA427+AB427+AC427+AD427)/(J427*COUNTA(Y427,Z427,AA427,AB427,AC427,AD427))</f>
        <v>0.95</v>
      </c>
      <c r="W427" s="14">
        <v>0.97499999999999998</v>
      </c>
      <c r="X427" s="14">
        <v>0.99</v>
      </c>
      <c r="Y427" s="56">
        <v>39</v>
      </c>
      <c r="Z427" s="9">
        <v>37</v>
      </c>
      <c r="AA427" s="9">
        <v>38</v>
      </c>
      <c r="AB427" s="9">
        <v>39</v>
      </c>
      <c r="AC427" s="9">
        <v>37</v>
      </c>
      <c r="AD427" s="9"/>
      <c r="AE427" s="9" t="s">
        <v>454</v>
      </c>
      <c r="AF427" s="9"/>
      <c r="AG427" s="9">
        <v>27.639935000000001</v>
      </c>
      <c r="AH427" s="9">
        <v>-81.832184999999996</v>
      </c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</row>
    <row r="428" spans="1:58" s="22" customFormat="1" outlineLevel="1" x14ac:dyDescent="0.25">
      <c r="A428" s="55"/>
      <c r="B428" s="9" t="s">
        <v>760</v>
      </c>
      <c r="C428" s="9"/>
      <c r="D428" s="9"/>
      <c r="E428" s="39" t="s">
        <v>2288</v>
      </c>
      <c r="F428" s="14"/>
      <c r="G428" s="9"/>
      <c r="H428" s="9"/>
      <c r="I428" s="9">
        <f>SUBTOTAL(9,I429:I429)</f>
        <v>1</v>
      </c>
      <c r="J428" s="9">
        <f>SUBTOTAL(9,J429:J429)</f>
        <v>120</v>
      </c>
      <c r="K428" s="9">
        <f>SUBTOTAL(9,K429:K429)</f>
        <v>720</v>
      </c>
      <c r="L428" s="9">
        <f>SUBTOTAL(9,L429:L429)</f>
        <v>588</v>
      </c>
      <c r="M428" s="48">
        <v>0.81666666666666665</v>
      </c>
      <c r="N428" s="9"/>
      <c r="O428" s="9"/>
      <c r="P428" s="9"/>
      <c r="Q428" s="9"/>
      <c r="R428" s="9"/>
      <c r="S428" s="9"/>
      <c r="T428" s="9"/>
      <c r="U428" s="9"/>
      <c r="V428" s="49"/>
      <c r="W428" s="14"/>
      <c r="X428" s="14"/>
      <c r="Y428" s="56"/>
      <c r="Z428" s="9"/>
      <c r="AA428" s="9"/>
      <c r="AB428" s="9"/>
      <c r="AC428" s="9"/>
      <c r="AD428" s="9"/>
      <c r="AE428" s="9"/>
      <c r="AF428" s="9"/>
      <c r="AG428" s="9"/>
      <c r="AH428" s="9">
        <f>SUBTOTAL(9,AH429:AH429)</f>
        <v>-81.827699999999993</v>
      </c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</row>
    <row r="429" spans="1:58" s="22" customFormat="1" outlineLevel="2" x14ac:dyDescent="0.25">
      <c r="A429" s="55">
        <v>1114</v>
      </c>
      <c r="B429" s="9" t="s">
        <v>760</v>
      </c>
      <c r="C429" s="9" t="s">
        <v>764</v>
      </c>
      <c r="D429" s="9" t="str">
        <f>B429&amp;" - "&amp;E429</f>
        <v>Hardee - FW|FW - Active</v>
      </c>
      <c r="E429" s="9" t="s">
        <v>2288</v>
      </c>
      <c r="F429" s="14" t="s">
        <v>170</v>
      </c>
      <c r="G429" s="9" t="s">
        <v>499</v>
      </c>
      <c r="H429" s="9" t="s">
        <v>37</v>
      </c>
      <c r="I429" s="9">
        <v>1</v>
      </c>
      <c r="J429" s="9">
        <v>120</v>
      </c>
      <c r="K429" s="9">
        <f>COUNTA(Y429:AD429)*J429</f>
        <v>720</v>
      </c>
      <c r="L429" s="9">
        <f>SUM(Y429:AD429)</f>
        <v>588</v>
      </c>
      <c r="M429" s="48">
        <v>0.81666666666666665</v>
      </c>
      <c r="N429" s="9">
        <v>0</v>
      </c>
      <c r="O429" s="9">
        <v>120</v>
      </c>
      <c r="P429" s="9"/>
      <c r="Q429" s="9">
        <v>72</v>
      </c>
      <c r="R429" s="9">
        <v>48</v>
      </c>
      <c r="S429" s="9"/>
      <c r="T429" s="9"/>
      <c r="U429" s="9"/>
      <c r="V429" s="49">
        <f>(Y429+Z429+AA429+AB429+AC429+AD429)/(J429*COUNTA(Y429,Z429,AA429,AB429,AC429,AD429))</f>
        <v>0.81666666666666665</v>
      </c>
      <c r="W429" s="14">
        <v>0.91390000000000005</v>
      </c>
      <c r="X429" s="14">
        <v>0.75419999999999998</v>
      </c>
      <c r="Y429" s="56">
        <v>98</v>
      </c>
      <c r="Z429" s="9">
        <v>97</v>
      </c>
      <c r="AA429" s="9">
        <v>93</v>
      </c>
      <c r="AB429" s="9">
        <v>97</v>
      </c>
      <c r="AC429" s="9">
        <v>100</v>
      </c>
      <c r="AD429" s="9">
        <v>103</v>
      </c>
      <c r="AE429" s="9" t="s">
        <v>317</v>
      </c>
      <c r="AF429" s="9"/>
      <c r="AG429" s="9">
        <v>27.594799999999999</v>
      </c>
      <c r="AH429" s="9">
        <v>-81.827699999999993</v>
      </c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</row>
    <row r="430" spans="1:58" s="22" customFormat="1" outlineLevel="2" x14ac:dyDescent="0.25">
      <c r="A430" s="55"/>
      <c r="B430" s="51" t="s">
        <v>770</v>
      </c>
      <c r="C430" s="51"/>
      <c r="D430" s="51"/>
      <c r="E430" s="51"/>
      <c r="F430" s="53"/>
      <c r="G430" s="51"/>
      <c r="H430" s="51"/>
      <c r="I430" s="51"/>
      <c r="J430" s="51"/>
      <c r="K430" s="51"/>
      <c r="L430" s="51"/>
      <c r="M430" s="54"/>
      <c r="N430" s="51"/>
      <c r="O430" s="51"/>
      <c r="P430" s="51"/>
      <c r="Q430" s="51"/>
      <c r="R430" s="51"/>
      <c r="S430" s="51"/>
      <c r="T430" s="51"/>
      <c r="U430" s="51"/>
      <c r="V430" s="52"/>
      <c r="W430" s="53"/>
      <c r="X430" s="53"/>
      <c r="Y430" s="56"/>
      <c r="Z430" s="9"/>
      <c r="AA430" s="9"/>
      <c r="AB430" s="9"/>
      <c r="AC430" s="9"/>
      <c r="AD430" s="9"/>
      <c r="AE430" s="9"/>
      <c r="AF430" s="9"/>
      <c r="AG430" s="9"/>
      <c r="AH430" s="9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</row>
    <row r="431" spans="1:58" s="22" customFormat="1" outlineLevel="1" x14ac:dyDescent="0.25">
      <c r="A431" s="55"/>
      <c r="B431" s="9" t="s">
        <v>770</v>
      </c>
      <c r="C431" s="9"/>
      <c r="D431" s="9"/>
      <c r="E431" s="39" t="s">
        <v>2280</v>
      </c>
      <c r="F431" s="14"/>
      <c r="G431" s="9"/>
      <c r="H431" s="9"/>
      <c r="I431" s="9">
        <f>SUBTOTAL(9,I432:I432)</f>
        <v>1</v>
      </c>
      <c r="J431" s="9">
        <f>SUBTOTAL(9,J432:J432)</f>
        <v>36</v>
      </c>
      <c r="K431" s="9">
        <f>SUBTOTAL(9,K432:K432)</f>
        <v>216</v>
      </c>
      <c r="L431" s="9">
        <f>SUBTOTAL(9,L432:L432)</f>
        <v>216</v>
      </c>
      <c r="M431" s="48">
        <v>1</v>
      </c>
      <c r="N431" s="9"/>
      <c r="O431" s="9"/>
      <c r="P431" s="9"/>
      <c r="Q431" s="9"/>
      <c r="R431" s="9"/>
      <c r="S431" s="9"/>
      <c r="T431" s="9"/>
      <c r="U431" s="9"/>
      <c r="V431" s="49"/>
      <c r="W431" s="14"/>
      <c r="X431" s="14"/>
      <c r="Y431" s="56"/>
      <c r="Z431" s="9"/>
      <c r="AA431" s="9"/>
      <c r="AB431" s="9"/>
      <c r="AC431" s="9"/>
      <c r="AD431" s="9"/>
      <c r="AE431" s="9"/>
      <c r="AF431" s="9"/>
      <c r="AG431" s="9"/>
      <c r="AH431" s="9">
        <f>SUBTOTAL(9,AH432:AH432)</f>
        <v>-81.4071</v>
      </c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</row>
    <row r="432" spans="1:58" s="22" customFormat="1" outlineLevel="2" x14ac:dyDescent="0.25">
      <c r="A432" s="55">
        <v>183</v>
      </c>
      <c r="B432" s="9" t="s">
        <v>770</v>
      </c>
      <c r="C432" s="9" t="s">
        <v>771</v>
      </c>
      <c r="D432" s="9" t="str">
        <f>B432&amp;" - "&amp;E432</f>
        <v>Hendry - Elderly - Active</v>
      </c>
      <c r="E432" s="9" t="s">
        <v>2280</v>
      </c>
      <c r="F432" s="14" t="s">
        <v>437</v>
      </c>
      <c r="G432" s="9" t="s">
        <v>9</v>
      </c>
      <c r="H432" s="9" t="s">
        <v>37</v>
      </c>
      <c r="I432" s="9">
        <v>1</v>
      </c>
      <c r="J432" s="9">
        <v>36</v>
      </c>
      <c r="K432" s="9">
        <f>COUNTA(Y432:AD432)*J432</f>
        <v>216</v>
      </c>
      <c r="L432" s="9">
        <f>SUM(Y432:AD432)</f>
        <v>216</v>
      </c>
      <c r="M432" s="48">
        <v>1</v>
      </c>
      <c r="N432" s="9">
        <v>0</v>
      </c>
      <c r="O432" s="9">
        <v>36</v>
      </c>
      <c r="P432" s="9">
        <v>36</v>
      </c>
      <c r="Q432" s="9"/>
      <c r="R432" s="9"/>
      <c r="S432" s="9"/>
      <c r="T432" s="9"/>
      <c r="U432" s="9"/>
      <c r="V432" s="49">
        <f>(Y432+Z432+AA432+AB432+AC432+AD432)/(J432*COUNTA(Y432,Z432,AA432,AB432,AC432,AD432))</f>
        <v>1</v>
      </c>
      <c r="W432" s="14">
        <v>0.95369999999999999</v>
      </c>
      <c r="X432" s="14">
        <v>0.95830000000000004</v>
      </c>
      <c r="Y432" s="56">
        <v>36</v>
      </c>
      <c r="Z432" s="9">
        <v>36</v>
      </c>
      <c r="AA432" s="9">
        <v>36</v>
      </c>
      <c r="AB432" s="9">
        <v>36</v>
      </c>
      <c r="AC432" s="9">
        <v>36</v>
      </c>
      <c r="AD432" s="9">
        <v>36</v>
      </c>
      <c r="AE432" s="9" t="s">
        <v>715</v>
      </c>
      <c r="AF432" s="9">
        <v>35</v>
      </c>
      <c r="AG432" s="9">
        <v>26.7469</v>
      </c>
      <c r="AH432" s="9">
        <v>-81.4071</v>
      </c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</row>
    <row r="433" spans="1:58" s="22" customFormat="1" outlineLevel="1" x14ac:dyDescent="0.25">
      <c r="A433" s="55"/>
      <c r="B433" s="9" t="s">
        <v>770</v>
      </c>
      <c r="C433" s="9"/>
      <c r="D433" s="9"/>
      <c r="E433" s="39" t="s">
        <v>2641</v>
      </c>
      <c r="F433" s="14"/>
      <c r="G433" s="9"/>
      <c r="H433" s="9"/>
      <c r="I433" s="9">
        <f>SUBTOTAL(9,I434:I434)</f>
        <v>1</v>
      </c>
      <c r="J433" s="9">
        <f>SUBTOTAL(9,J434:J434)</f>
        <v>50</v>
      </c>
      <c r="K433" s="9">
        <f>SUBTOTAL(9,K434:K434)</f>
        <v>250</v>
      </c>
      <c r="L433" s="9">
        <f>SUBTOTAL(9,L434:L434)</f>
        <v>77</v>
      </c>
      <c r="M433" s="48">
        <v>0.308</v>
      </c>
      <c r="N433" s="9"/>
      <c r="O433" s="9"/>
      <c r="P433" s="9"/>
      <c r="Q433" s="9"/>
      <c r="R433" s="9"/>
      <c r="S433" s="9"/>
      <c r="T433" s="9"/>
      <c r="U433" s="9"/>
      <c r="V433" s="49"/>
      <c r="W433" s="14"/>
      <c r="X433" s="14"/>
      <c r="Y433" s="56"/>
      <c r="Z433" s="9"/>
      <c r="AA433" s="9"/>
      <c r="AB433" s="9"/>
      <c r="AC433" s="9"/>
      <c r="AD433" s="9"/>
      <c r="AE433" s="9"/>
      <c r="AF433" s="9"/>
      <c r="AG433" s="9"/>
      <c r="AH433" s="9">
        <f>SUBTOTAL(9,AH434:AH434)</f>
        <v>-80.949592999999993</v>
      </c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</row>
    <row r="434" spans="1:58" s="22" customFormat="1" outlineLevel="2" x14ac:dyDescent="0.25">
      <c r="A434" s="55">
        <v>2713</v>
      </c>
      <c r="B434" s="9" t="s">
        <v>770</v>
      </c>
      <c r="C434" s="9" t="s">
        <v>772</v>
      </c>
      <c r="D434" s="9" t="str">
        <f>B434&amp;" - "&amp;E434</f>
        <v>Hendry - Elderly - Lease-Up</v>
      </c>
      <c r="E434" s="9" t="s">
        <v>2641</v>
      </c>
      <c r="F434" s="14" t="s">
        <v>558</v>
      </c>
      <c r="G434" s="9" t="s">
        <v>9</v>
      </c>
      <c r="H434" s="9" t="s">
        <v>184</v>
      </c>
      <c r="I434" s="9">
        <v>1</v>
      </c>
      <c r="J434" s="9">
        <v>50</v>
      </c>
      <c r="K434" s="9">
        <f>COUNTA(Y434:AD434)*J434</f>
        <v>250</v>
      </c>
      <c r="L434" s="9">
        <f>SUM(Y434:AD434)</f>
        <v>77</v>
      </c>
      <c r="M434" s="48">
        <v>0.308</v>
      </c>
      <c r="N434" s="9">
        <v>0</v>
      </c>
      <c r="O434" s="9">
        <v>50</v>
      </c>
      <c r="P434" s="9">
        <v>50</v>
      </c>
      <c r="Q434" s="9"/>
      <c r="R434" s="9"/>
      <c r="S434" s="9"/>
      <c r="T434" s="9"/>
      <c r="U434" s="9"/>
      <c r="V434" s="49">
        <f>(Y434+Z434+AA434+AB434+AC434+AD434)/(J434*COUNTA(Y434,Z434,AA434,AB434,AC434,AD434))</f>
        <v>0.308</v>
      </c>
      <c r="W434" s="14"/>
      <c r="X434" s="14"/>
      <c r="Y434" s="56">
        <v>20</v>
      </c>
      <c r="Z434" s="9">
        <v>18</v>
      </c>
      <c r="AA434" s="9">
        <v>18</v>
      </c>
      <c r="AB434" s="9">
        <v>19</v>
      </c>
      <c r="AC434" s="9">
        <v>2</v>
      </c>
      <c r="AD434" s="9"/>
      <c r="AE434" s="9" t="s">
        <v>773</v>
      </c>
      <c r="AF434" s="9"/>
      <c r="AG434" s="9">
        <v>26.751427</v>
      </c>
      <c r="AH434" s="9">
        <v>-80.949592999999993</v>
      </c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</row>
    <row r="435" spans="1:58" s="22" customFormat="1" outlineLevel="1" x14ac:dyDescent="0.25">
      <c r="A435" s="55"/>
      <c r="B435" s="9" t="s">
        <v>770</v>
      </c>
      <c r="C435" s="9"/>
      <c r="D435" s="9"/>
      <c r="E435" s="39" t="s">
        <v>2282</v>
      </c>
      <c r="F435" s="14"/>
      <c r="G435" s="9"/>
      <c r="H435" s="9"/>
      <c r="I435" s="9">
        <f>SUBTOTAL(9,I436:I436)</f>
        <v>1</v>
      </c>
      <c r="J435" s="9">
        <f>SUBTOTAL(9,J436:J436)</f>
        <v>32</v>
      </c>
      <c r="K435" s="9">
        <f>SUBTOTAL(9,K436:K436)</f>
        <v>192</v>
      </c>
      <c r="L435" s="9">
        <f>SUBTOTAL(9,L436:L436)</f>
        <v>189</v>
      </c>
      <c r="M435" s="48">
        <v>0.984375</v>
      </c>
      <c r="N435" s="9"/>
      <c r="O435" s="9"/>
      <c r="P435" s="9"/>
      <c r="Q435" s="9"/>
      <c r="R435" s="9"/>
      <c r="S435" s="9"/>
      <c r="T435" s="9"/>
      <c r="U435" s="9"/>
      <c r="V435" s="49"/>
      <c r="W435" s="14"/>
      <c r="X435" s="14"/>
      <c r="Y435" s="56"/>
      <c r="Z435" s="9"/>
      <c r="AA435" s="9"/>
      <c r="AB435" s="9"/>
      <c r="AC435" s="9"/>
      <c r="AD435" s="9"/>
      <c r="AE435" s="9"/>
      <c r="AF435" s="9"/>
      <c r="AG435" s="9"/>
      <c r="AH435" s="9">
        <f>SUBTOTAL(9,AH436:AH436)</f>
        <v>-81.433700000000002</v>
      </c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</row>
    <row r="436" spans="1:58" s="22" customFormat="1" outlineLevel="2" x14ac:dyDescent="0.25">
      <c r="A436" s="55">
        <v>421</v>
      </c>
      <c r="B436" s="9" t="s">
        <v>770</v>
      </c>
      <c r="C436" s="9" t="s">
        <v>774</v>
      </c>
      <c r="D436" s="9" t="str">
        <f>B436&amp;" - "&amp;E436</f>
        <v>Hendry - Family - Active</v>
      </c>
      <c r="E436" s="9" t="s">
        <v>2282</v>
      </c>
      <c r="F436" s="14" t="s">
        <v>243</v>
      </c>
      <c r="G436" s="9" t="s">
        <v>10</v>
      </c>
      <c r="H436" s="9" t="s">
        <v>37</v>
      </c>
      <c r="I436" s="9">
        <v>1</v>
      </c>
      <c r="J436" s="9">
        <v>32</v>
      </c>
      <c r="K436" s="9">
        <f>COUNTA(Y436:AD436)*J436</f>
        <v>192</v>
      </c>
      <c r="L436" s="9">
        <f>SUM(Y436:AD436)</f>
        <v>189</v>
      </c>
      <c r="M436" s="48">
        <v>0.984375</v>
      </c>
      <c r="N436" s="9">
        <v>0</v>
      </c>
      <c r="O436" s="9">
        <v>32</v>
      </c>
      <c r="P436" s="9"/>
      <c r="Q436" s="9">
        <v>32</v>
      </c>
      <c r="R436" s="9"/>
      <c r="S436" s="9"/>
      <c r="T436" s="9"/>
      <c r="U436" s="9"/>
      <c r="V436" s="49">
        <f>(Y436+Z436+AA436+AB436+AC436+AD436)/(J436*COUNTA(Y436,Z436,AA436,AB436,AC436,AD436))</f>
        <v>0.984375</v>
      </c>
      <c r="W436" s="14">
        <v>0.98440000000000005</v>
      </c>
      <c r="X436" s="14">
        <v>0.96879999999999999</v>
      </c>
      <c r="Y436" s="56">
        <v>31</v>
      </c>
      <c r="Z436" s="9">
        <v>32</v>
      </c>
      <c r="AA436" s="9">
        <v>32</v>
      </c>
      <c r="AB436" s="9">
        <v>32</v>
      </c>
      <c r="AC436" s="9">
        <v>31</v>
      </c>
      <c r="AD436" s="9">
        <v>31</v>
      </c>
      <c r="AE436" s="9" t="s">
        <v>448</v>
      </c>
      <c r="AF436" s="9">
        <v>31</v>
      </c>
      <c r="AG436" s="9">
        <v>26.756699999999999</v>
      </c>
      <c r="AH436" s="9">
        <v>-81.433700000000002</v>
      </c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</row>
    <row r="437" spans="1:58" s="22" customFormat="1" outlineLevel="1" x14ac:dyDescent="0.25">
      <c r="A437" s="55"/>
      <c r="B437" s="9" t="s">
        <v>770</v>
      </c>
      <c r="C437" s="9"/>
      <c r="D437" s="9"/>
      <c r="E437" s="39" t="s">
        <v>2288</v>
      </c>
      <c r="F437" s="14"/>
      <c r="G437" s="9"/>
      <c r="H437" s="9"/>
      <c r="I437" s="9">
        <f>SUBTOTAL(9,I438:I439)</f>
        <v>2</v>
      </c>
      <c r="J437" s="9">
        <f>SUBTOTAL(9,J438:J439)</f>
        <v>179</v>
      </c>
      <c r="K437" s="9">
        <f>SUBTOTAL(9,K438:K439)</f>
        <v>1074</v>
      </c>
      <c r="L437" s="9">
        <f>SUBTOTAL(9,L438:L439)</f>
        <v>1059</v>
      </c>
      <c r="M437" s="48">
        <v>0.98603351955307261</v>
      </c>
      <c r="N437" s="9"/>
      <c r="O437" s="9"/>
      <c r="P437" s="9"/>
      <c r="Q437" s="9"/>
      <c r="R437" s="9"/>
      <c r="S437" s="9"/>
      <c r="T437" s="9"/>
      <c r="U437" s="9"/>
      <c r="V437" s="49"/>
      <c r="W437" s="14"/>
      <c r="X437" s="14"/>
      <c r="Y437" s="56"/>
      <c r="Z437" s="9"/>
      <c r="AA437" s="9"/>
      <c r="AB437" s="9"/>
      <c r="AC437" s="9"/>
      <c r="AD437" s="9"/>
      <c r="AE437" s="9"/>
      <c r="AF437" s="9"/>
      <c r="AG437" s="9"/>
      <c r="AH437" s="9">
        <f>SUBTOTAL(9,AH438:AH439)</f>
        <v>-162.80629999999999</v>
      </c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</row>
    <row r="438" spans="1:58" s="22" customFormat="1" outlineLevel="2" x14ac:dyDescent="0.25">
      <c r="A438" s="55">
        <v>517</v>
      </c>
      <c r="B438" s="9" t="s">
        <v>770</v>
      </c>
      <c r="C438" s="9" t="s">
        <v>775</v>
      </c>
      <c r="D438" s="9" t="str">
        <f>B438&amp;" - "&amp;E438</f>
        <v>Hendry - FW|FW - Active</v>
      </c>
      <c r="E438" s="9" t="s">
        <v>2288</v>
      </c>
      <c r="F438" s="14" t="s">
        <v>776</v>
      </c>
      <c r="G438" s="9" t="s">
        <v>499</v>
      </c>
      <c r="H438" s="9" t="s">
        <v>37</v>
      </c>
      <c r="I438" s="9">
        <v>1</v>
      </c>
      <c r="J438" s="9">
        <v>140</v>
      </c>
      <c r="K438" s="9">
        <f>COUNTA(Y438:AD438)*J438</f>
        <v>840</v>
      </c>
      <c r="L438" s="9">
        <f>SUM(Y438:AD438)</f>
        <v>826</v>
      </c>
      <c r="M438" s="48">
        <v>0.98333333333333328</v>
      </c>
      <c r="N438" s="9">
        <v>0</v>
      </c>
      <c r="O438" s="9">
        <v>140</v>
      </c>
      <c r="P438" s="9"/>
      <c r="Q438" s="9">
        <v>140</v>
      </c>
      <c r="R438" s="9">
        <v>84</v>
      </c>
      <c r="S438" s="9"/>
      <c r="T438" s="9"/>
      <c r="U438" s="9"/>
      <c r="V438" s="49">
        <f>(Y438+Z438+AA438+AB438+AC438+AD438)/(J438*COUNTA(Y438,Z438,AA438,AB438,AC438,AD438))</f>
        <v>0.98333333333333328</v>
      </c>
      <c r="W438" s="14">
        <v>0.97619999999999996</v>
      </c>
      <c r="X438" s="14">
        <v>0.97019999999999995</v>
      </c>
      <c r="Y438" s="56">
        <v>140</v>
      </c>
      <c r="Z438" s="9">
        <v>137</v>
      </c>
      <c r="AA438" s="9">
        <v>137</v>
      </c>
      <c r="AB438" s="9">
        <v>138</v>
      </c>
      <c r="AC438" s="9">
        <v>136</v>
      </c>
      <c r="AD438" s="9">
        <v>138</v>
      </c>
      <c r="AE438" s="9" t="s">
        <v>104</v>
      </c>
      <c r="AF438" s="9"/>
      <c r="AG438" s="9">
        <v>26.7531</v>
      </c>
      <c r="AH438" s="9">
        <v>-81.375699999999995</v>
      </c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</row>
    <row r="439" spans="1:58" s="22" customFormat="1" outlineLevel="2" x14ac:dyDescent="0.25">
      <c r="A439" s="55">
        <v>844</v>
      </c>
      <c r="B439" s="9" t="s">
        <v>770</v>
      </c>
      <c r="C439" s="9" t="s">
        <v>781</v>
      </c>
      <c r="D439" s="9" t="str">
        <f>B439&amp;" - "&amp;E439</f>
        <v>Hendry - FW|FW - Active</v>
      </c>
      <c r="E439" s="9" t="s">
        <v>2288</v>
      </c>
      <c r="F439" s="14" t="s">
        <v>75</v>
      </c>
      <c r="G439" s="9" t="s">
        <v>499</v>
      </c>
      <c r="H439" s="9" t="s">
        <v>37</v>
      </c>
      <c r="I439" s="9">
        <v>1</v>
      </c>
      <c r="J439" s="9">
        <v>39</v>
      </c>
      <c r="K439" s="9">
        <f>COUNTA(Y439:AD439)*J439</f>
        <v>234</v>
      </c>
      <c r="L439" s="9">
        <f>SUM(Y439:AD439)</f>
        <v>233</v>
      </c>
      <c r="M439" s="48">
        <v>0.99572649572649574</v>
      </c>
      <c r="N439" s="9">
        <v>0</v>
      </c>
      <c r="O439" s="9">
        <v>39</v>
      </c>
      <c r="P439" s="9"/>
      <c r="Q439" s="9">
        <v>7</v>
      </c>
      <c r="R439" s="9">
        <v>32</v>
      </c>
      <c r="S439" s="9"/>
      <c r="T439" s="9"/>
      <c r="U439" s="9"/>
      <c r="V439" s="49">
        <f>(Y439+Z439+AA439+AB439+AC439+AD439)/(J439*COUNTA(Y439,Z439,AA439,AB439,AC439,AD439))</f>
        <v>0.99572649572649574</v>
      </c>
      <c r="W439" s="14">
        <v>0.97440000000000004</v>
      </c>
      <c r="X439" s="14">
        <v>0.98719999999999997</v>
      </c>
      <c r="Y439" s="56">
        <v>39</v>
      </c>
      <c r="Z439" s="9">
        <v>38</v>
      </c>
      <c r="AA439" s="9">
        <v>39</v>
      </c>
      <c r="AB439" s="9">
        <v>39</v>
      </c>
      <c r="AC439" s="9">
        <v>39</v>
      </c>
      <c r="AD439" s="9">
        <v>39</v>
      </c>
      <c r="AE439" s="9" t="s">
        <v>131</v>
      </c>
      <c r="AF439" s="9"/>
      <c r="AG439" s="9">
        <v>26.7559</v>
      </c>
      <c r="AH439" s="9">
        <v>-81.430599999999998</v>
      </c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</row>
    <row r="440" spans="1:58" s="22" customFormat="1" outlineLevel="1" x14ac:dyDescent="0.25">
      <c r="A440" s="55"/>
      <c r="B440" s="9" t="s">
        <v>770</v>
      </c>
      <c r="C440" s="9"/>
      <c r="D440" s="9"/>
      <c r="E440" s="39" t="s">
        <v>2289</v>
      </c>
      <c r="F440" s="14"/>
      <c r="G440" s="9"/>
      <c r="H440" s="9"/>
      <c r="I440" s="9">
        <f>SUBTOTAL(9,I441:I442)</f>
        <v>2</v>
      </c>
      <c r="J440" s="9">
        <f>SUBTOTAL(9,J441:J442)</f>
        <v>64</v>
      </c>
      <c r="K440" s="9">
        <f>SUBTOTAL(9,K441:K442)</f>
        <v>384</v>
      </c>
      <c r="L440" s="9">
        <f>SUBTOTAL(9,L441:L442)</f>
        <v>359</v>
      </c>
      <c r="M440" s="48">
        <v>0.93489583333333337</v>
      </c>
      <c r="N440" s="9"/>
      <c r="O440" s="9"/>
      <c r="P440" s="9"/>
      <c r="Q440" s="9"/>
      <c r="R440" s="9"/>
      <c r="S440" s="9"/>
      <c r="T440" s="9"/>
      <c r="U440" s="9"/>
      <c r="V440" s="49"/>
      <c r="W440" s="14"/>
      <c r="X440" s="14"/>
      <c r="Y440" s="56"/>
      <c r="Z440" s="9"/>
      <c r="AA440" s="9"/>
      <c r="AB440" s="9"/>
      <c r="AC440" s="9"/>
      <c r="AD440" s="9"/>
      <c r="AE440" s="9"/>
      <c r="AF440" s="9"/>
      <c r="AG440" s="9"/>
      <c r="AH440" s="9">
        <f>SUBTOTAL(9,AH441:AH442)</f>
        <v>-162.879054</v>
      </c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</row>
    <row r="441" spans="1:58" s="22" customFormat="1" outlineLevel="2" x14ac:dyDescent="0.25">
      <c r="A441" s="55">
        <v>1670</v>
      </c>
      <c r="B441" s="9" t="s">
        <v>770</v>
      </c>
      <c r="C441" s="9" t="s">
        <v>777</v>
      </c>
      <c r="D441" s="9" t="str">
        <f>B441&amp;" - "&amp;E441</f>
        <v>Hendry - FW|FW|MR - Active</v>
      </c>
      <c r="E441" s="9" t="s">
        <v>2289</v>
      </c>
      <c r="F441" s="14" t="s">
        <v>778</v>
      </c>
      <c r="G441" s="9" t="s">
        <v>503</v>
      </c>
      <c r="H441" s="9" t="s">
        <v>37</v>
      </c>
      <c r="I441" s="9">
        <v>1</v>
      </c>
      <c r="J441" s="9">
        <v>40</v>
      </c>
      <c r="K441" s="9">
        <f>COUNTA(Y441:AD441)*J441</f>
        <v>240</v>
      </c>
      <c r="L441" s="9">
        <f>SUM(Y441:AD441)</f>
        <v>226</v>
      </c>
      <c r="M441" s="48">
        <v>0.94166666666666665</v>
      </c>
      <c r="N441" s="9">
        <v>11</v>
      </c>
      <c r="O441" s="9">
        <v>29</v>
      </c>
      <c r="P441" s="9"/>
      <c r="Q441" s="9"/>
      <c r="R441" s="9">
        <v>40</v>
      </c>
      <c r="S441" s="9"/>
      <c r="T441" s="9"/>
      <c r="U441" s="9"/>
      <c r="V441" s="49">
        <f>(Y441+Z441+AA441+AB441+AC441+AD441)/(J441*COUNTA(Y441,Z441,AA441,AB441,AC441,AD441))</f>
        <v>0.94166666666666665</v>
      </c>
      <c r="W441" s="14">
        <v>0.98750000000000004</v>
      </c>
      <c r="X441" s="14">
        <v>0.99170000000000003</v>
      </c>
      <c r="Y441" s="56">
        <v>37</v>
      </c>
      <c r="Z441" s="9">
        <v>36</v>
      </c>
      <c r="AA441" s="9">
        <v>38</v>
      </c>
      <c r="AB441" s="9">
        <v>38</v>
      </c>
      <c r="AC441" s="9">
        <v>38</v>
      </c>
      <c r="AD441" s="9">
        <v>39</v>
      </c>
      <c r="AE441" s="9" t="s">
        <v>500</v>
      </c>
      <c r="AF441" s="9">
        <v>40</v>
      </c>
      <c r="AG441" s="9">
        <v>26.761897000000001</v>
      </c>
      <c r="AH441" s="9">
        <v>-81.438389000000001</v>
      </c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</row>
    <row r="442" spans="1:58" s="22" customFormat="1" outlineLevel="2" x14ac:dyDescent="0.25">
      <c r="A442" s="55">
        <v>2096</v>
      </c>
      <c r="B442" s="9" t="s">
        <v>770</v>
      </c>
      <c r="C442" s="9" t="s">
        <v>779</v>
      </c>
      <c r="D442" s="9" t="str">
        <f>B442&amp;" - "&amp;E442</f>
        <v>Hendry - FW|FW|MR - Active</v>
      </c>
      <c r="E442" s="9" t="s">
        <v>2289</v>
      </c>
      <c r="F442" s="14" t="s">
        <v>780</v>
      </c>
      <c r="G442" s="9" t="s">
        <v>503</v>
      </c>
      <c r="H442" s="9" t="s">
        <v>37</v>
      </c>
      <c r="I442" s="9">
        <v>1</v>
      </c>
      <c r="J442" s="9">
        <v>24</v>
      </c>
      <c r="K442" s="9">
        <f>COUNTA(Y442:AD442)*J442</f>
        <v>144</v>
      </c>
      <c r="L442" s="9">
        <f>SUM(Y442:AD442)</f>
        <v>133</v>
      </c>
      <c r="M442" s="48">
        <v>0.92361111111111116</v>
      </c>
      <c r="N442" s="9">
        <v>19</v>
      </c>
      <c r="O442" s="9">
        <v>5</v>
      </c>
      <c r="P442" s="9"/>
      <c r="Q442" s="9"/>
      <c r="R442" s="9">
        <v>24</v>
      </c>
      <c r="S442" s="9"/>
      <c r="T442" s="9"/>
      <c r="U442" s="9"/>
      <c r="V442" s="49">
        <f>(Y442+Z442+AA442+AB442+AC442+AD442)/(J442*COUNTA(Y442,Z442,AA442,AB442,AC442,AD442))</f>
        <v>0.92361111111111116</v>
      </c>
      <c r="W442" s="14">
        <v>0.96530000000000005</v>
      </c>
      <c r="X442" s="14">
        <v>0.97219999999999995</v>
      </c>
      <c r="Y442" s="56">
        <v>24</v>
      </c>
      <c r="Z442" s="9">
        <v>21</v>
      </c>
      <c r="AA442" s="9">
        <v>21</v>
      </c>
      <c r="AB442" s="9">
        <v>22</v>
      </c>
      <c r="AC442" s="9">
        <v>22</v>
      </c>
      <c r="AD442" s="9">
        <v>23</v>
      </c>
      <c r="AE442" s="9" t="s">
        <v>500</v>
      </c>
      <c r="AF442" s="9">
        <v>24</v>
      </c>
      <c r="AG442" s="9">
        <v>26.750602000000001</v>
      </c>
      <c r="AH442" s="9">
        <v>-81.440664999999996</v>
      </c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</row>
    <row r="443" spans="1:58" s="22" customFormat="1" outlineLevel="2" x14ac:dyDescent="0.25">
      <c r="A443" s="55"/>
      <c r="B443" s="51" t="s">
        <v>782</v>
      </c>
      <c r="C443" s="51"/>
      <c r="D443" s="51"/>
      <c r="E443" s="51"/>
      <c r="F443" s="53"/>
      <c r="G443" s="51"/>
      <c r="H443" s="51"/>
      <c r="I443" s="51"/>
      <c r="J443" s="51"/>
      <c r="K443" s="51"/>
      <c r="L443" s="51"/>
      <c r="M443" s="54"/>
      <c r="N443" s="51"/>
      <c r="O443" s="51"/>
      <c r="P443" s="51"/>
      <c r="Q443" s="51"/>
      <c r="R443" s="51"/>
      <c r="S443" s="51"/>
      <c r="T443" s="51"/>
      <c r="U443" s="51"/>
      <c r="V443" s="52"/>
      <c r="W443" s="53"/>
      <c r="X443" s="53"/>
      <c r="Y443" s="56"/>
      <c r="Z443" s="9"/>
      <c r="AA443" s="9"/>
      <c r="AB443" s="9"/>
      <c r="AC443" s="9"/>
      <c r="AD443" s="9"/>
      <c r="AE443" s="9"/>
      <c r="AF443" s="9"/>
      <c r="AG443" s="9"/>
      <c r="AH443" s="9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</row>
    <row r="444" spans="1:58" s="22" customFormat="1" outlineLevel="1" x14ac:dyDescent="0.25">
      <c r="A444" s="55"/>
      <c r="B444" s="9" t="s">
        <v>782</v>
      </c>
      <c r="C444" s="9"/>
      <c r="D444" s="9"/>
      <c r="E444" s="39" t="s">
        <v>2280</v>
      </c>
      <c r="F444" s="14"/>
      <c r="G444" s="9"/>
      <c r="H444" s="9"/>
      <c r="I444" s="9">
        <f>SUBTOTAL(9,I445:I447)</f>
        <v>3</v>
      </c>
      <c r="J444" s="9">
        <f>SUBTOTAL(9,J445:J447)</f>
        <v>174</v>
      </c>
      <c r="K444" s="9">
        <f>SUBTOTAL(9,K445:K447)</f>
        <v>1044</v>
      </c>
      <c r="L444" s="9">
        <f>SUBTOTAL(9,L445:L447)</f>
        <v>1030</v>
      </c>
      <c r="M444" s="48">
        <v>0.98659003831417624</v>
      </c>
      <c r="N444" s="9"/>
      <c r="O444" s="9"/>
      <c r="P444" s="9"/>
      <c r="Q444" s="9"/>
      <c r="R444" s="9"/>
      <c r="S444" s="9"/>
      <c r="T444" s="9"/>
      <c r="U444" s="9"/>
      <c r="V444" s="49"/>
      <c r="W444" s="14"/>
      <c r="X444" s="14"/>
      <c r="Y444" s="56"/>
      <c r="Z444" s="9"/>
      <c r="AA444" s="9"/>
      <c r="AB444" s="9"/>
      <c r="AC444" s="9"/>
      <c r="AD444" s="9"/>
      <c r="AE444" s="9"/>
      <c r="AF444" s="9"/>
      <c r="AG444" s="9"/>
      <c r="AH444" s="9">
        <f>SUBTOTAL(9,AH445:AH447)</f>
        <v>-247.48641800000001</v>
      </c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</row>
    <row r="445" spans="1:58" s="22" customFormat="1" outlineLevel="2" x14ac:dyDescent="0.25">
      <c r="A445" s="55">
        <v>2382</v>
      </c>
      <c r="B445" s="9" t="s">
        <v>782</v>
      </c>
      <c r="C445" s="9" t="s">
        <v>791</v>
      </c>
      <c r="D445" s="9" t="str">
        <f>B445&amp;" - "&amp;E445</f>
        <v>Hernando - Elderly - Active</v>
      </c>
      <c r="E445" s="9" t="s">
        <v>2280</v>
      </c>
      <c r="F445" s="14" t="s">
        <v>792</v>
      </c>
      <c r="G445" s="9" t="s">
        <v>9</v>
      </c>
      <c r="H445" s="9" t="s">
        <v>37</v>
      </c>
      <c r="I445" s="9">
        <v>1</v>
      </c>
      <c r="J445" s="9">
        <v>90</v>
      </c>
      <c r="K445" s="9">
        <f>COUNTA(Y445:AD445)*J445</f>
        <v>540</v>
      </c>
      <c r="L445" s="9">
        <f>SUM(Y445:AD445)</f>
        <v>540</v>
      </c>
      <c r="M445" s="48">
        <v>1</v>
      </c>
      <c r="N445" s="9">
        <v>0</v>
      </c>
      <c r="O445" s="9">
        <v>90</v>
      </c>
      <c r="P445" s="9">
        <v>72</v>
      </c>
      <c r="Q445" s="9">
        <v>18</v>
      </c>
      <c r="R445" s="9"/>
      <c r="S445" s="9"/>
      <c r="T445" s="9">
        <v>5</v>
      </c>
      <c r="U445" s="9"/>
      <c r="V445" s="49">
        <f>(Y445+Z445+AA445+AB445+AC445+AD445)/(J445*COUNTA(Y445,Z445,AA445,AB445,AC445,AD445))</f>
        <v>1</v>
      </c>
      <c r="W445" s="14">
        <v>0.99629999999999996</v>
      </c>
      <c r="X445" s="14">
        <v>0.99260000000000004</v>
      </c>
      <c r="Y445" s="56">
        <v>90</v>
      </c>
      <c r="Z445" s="9">
        <v>90</v>
      </c>
      <c r="AA445" s="9">
        <v>90</v>
      </c>
      <c r="AB445" s="9">
        <v>90</v>
      </c>
      <c r="AC445" s="9">
        <v>90</v>
      </c>
      <c r="AD445" s="9">
        <v>90</v>
      </c>
      <c r="AE445" s="9" t="s">
        <v>628</v>
      </c>
      <c r="AF445" s="9"/>
      <c r="AG445" s="9">
        <v>28.436733</v>
      </c>
      <c r="AH445" s="9">
        <v>-82.544618</v>
      </c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</row>
    <row r="446" spans="1:58" s="22" customFormat="1" outlineLevel="2" x14ac:dyDescent="0.25">
      <c r="A446" s="55">
        <v>2437</v>
      </c>
      <c r="B446" s="9" t="s">
        <v>782</v>
      </c>
      <c r="C446" s="9" t="s">
        <v>793</v>
      </c>
      <c r="D446" s="9" t="str">
        <f>B446&amp;" - "&amp;E446</f>
        <v>Hernando - Elderly - Active</v>
      </c>
      <c r="E446" s="9" t="s">
        <v>2280</v>
      </c>
      <c r="F446" s="14" t="s">
        <v>143</v>
      </c>
      <c r="G446" s="9" t="s">
        <v>9</v>
      </c>
      <c r="H446" s="9" t="s">
        <v>37</v>
      </c>
      <c r="I446" s="9">
        <v>1</v>
      </c>
      <c r="J446" s="9">
        <v>60</v>
      </c>
      <c r="K446" s="9">
        <f>COUNTA(Y446:AD446)*J446</f>
        <v>360</v>
      </c>
      <c r="L446" s="9">
        <f>SUM(Y446:AD446)</f>
        <v>355</v>
      </c>
      <c r="M446" s="48">
        <v>0.98611111111111116</v>
      </c>
      <c r="N446" s="9">
        <v>0</v>
      </c>
      <c r="O446" s="9">
        <v>60</v>
      </c>
      <c r="P446" s="9">
        <v>48</v>
      </c>
      <c r="Q446" s="9">
        <v>12</v>
      </c>
      <c r="R446" s="9"/>
      <c r="S446" s="9"/>
      <c r="T446" s="9">
        <v>3</v>
      </c>
      <c r="U446" s="9"/>
      <c r="V446" s="49">
        <f>(Y446+Z446+AA446+AB446+AC446+AD446)/(J446*COUNTA(Y446,Z446,AA446,AB446,AC446,AD446))</f>
        <v>0.98611111111111116</v>
      </c>
      <c r="W446" s="14">
        <v>0.98609999999999998</v>
      </c>
      <c r="X446" s="14">
        <v>0.9778</v>
      </c>
      <c r="Y446" s="56">
        <v>60</v>
      </c>
      <c r="Z446" s="9">
        <v>60</v>
      </c>
      <c r="AA446" s="9">
        <v>59</v>
      </c>
      <c r="AB446" s="9">
        <v>60</v>
      </c>
      <c r="AC446" s="9">
        <v>58</v>
      </c>
      <c r="AD446" s="9">
        <v>58</v>
      </c>
      <c r="AE446" s="9" t="s">
        <v>340</v>
      </c>
      <c r="AF446" s="9"/>
      <c r="AG446" s="9">
        <v>28.538</v>
      </c>
      <c r="AH446" s="9">
        <v>-82.399000000000001</v>
      </c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</row>
    <row r="447" spans="1:58" s="22" customFormat="1" outlineLevel="2" x14ac:dyDescent="0.25">
      <c r="A447" s="55">
        <v>650</v>
      </c>
      <c r="B447" s="9" t="s">
        <v>782</v>
      </c>
      <c r="C447" s="9" t="s">
        <v>800</v>
      </c>
      <c r="D447" s="9" t="str">
        <f>B447&amp;" - "&amp;E447</f>
        <v>Hernando - Elderly - Active</v>
      </c>
      <c r="E447" s="9" t="s">
        <v>2280</v>
      </c>
      <c r="F447" s="14" t="s">
        <v>801</v>
      </c>
      <c r="G447" s="9" t="s">
        <v>9</v>
      </c>
      <c r="H447" s="9" t="s">
        <v>37</v>
      </c>
      <c r="I447" s="9">
        <v>1</v>
      </c>
      <c r="J447" s="9">
        <v>24</v>
      </c>
      <c r="K447" s="9">
        <f>COUNTA(Y447:AD447)*J447</f>
        <v>144</v>
      </c>
      <c r="L447" s="9">
        <f>SUM(Y447:AD447)</f>
        <v>135</v>
      </c>
      <c r="M447" s="48">
        <v>0.9375</v>
      </c>
      <c r="N447" s="9">
        <v>0</v>
      </c>
      <c r="O447" s="9">
        <v>24</v>
      </c>
      <c r="P447" s="9">
        <v>24</v>
      </c>
      <c r="Q447" s="9">
        <v>4</v>
      </c>
      <c r="R447" s="9"/>
      <c r="S447" s="9"/>
      <c r="T447" s="9"/>
      <c r="U447" s="9"/>
      <c r="V447" s="49">
        <f>(Y447+Z447+AA447+AB447+AC447+AD447)/(J447*COUNTA(Y447,Z447,AA447,AB447,AC447,AD447))</f>
        <v>0.9375</v>
      </c>
      <c r="W447" s="14">
        <v>0.92359999999999998</v>
      </c>
      <c r="X447" s="14">
        <v>0.875</v>
      </c>
      <c r="Y447" s="56">
        <v>24</v>
      </c>
      <c r="Z447" s="9">
        <v>23</v>
      </c>
      <c r="AA447" s="9">
        <v>22</v>
      </c>
      <c r="AB447" s="9">
        <v>22</v>
      </c>
      <c r="AC447" s="9">
        <v>21</v>
      </c>
      <c r="AD447" s="9">
        <v>23</v>
      </c>
      <c r="AE447" s="9" t="s">
        <v>802</v>
      </c>
      <c r="AF447" s="9">
        <v>14</v>
      </c>
      <c r="AG447" s="9">
        <v>28.485099999999999</v>
      </c>
      <c r="AH447" s="9">
        <v>-82.5428</v>
      </c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</row>
    <row r="448" spans="1:58" s="22" customFormat="1" outlineLevel="1" x14ac:dyDescent="0.25">
      <c r="A448" s="55"/>
      <c r="B448" s="9" t="s">
        <v>782</v>
      </c>
      <c r="C448" s="9"/>
      <c r="D448" s="9"/>
      <c r="E448" s="39" t="s">
        <v>2281</v>
      </c>
      <c r="F448" s="14"/>
      <c r="G448" s="9"/>
      <c r="H448" s="9"/>
      <c r="I448" s="9">
        <f>SUBTOTAL(9,I449:I449)</f>
        <v>1</v>
      </c>
      <c r="J448" s="9">
        <f>SUBTOTAL(9,J449:J449)</f>
        <v>92</v>
      </c>
      <c r="K448" s="9">
        <f>SUBTOTAL(9,K449:K449)</f>
        <v>0</v>
      </c>
      <c r="L448" s="9">
        <f>SUBTOTAL(9,L449:L449)</f>
        <v>0</v>
      </c>
      <c r="M448" s="42">
        <v>0</v>
      </c>
      <c r="N448" s="9"/>
      <c r="O448" s="9"/>
      <c r="P448" s="9"/>
      <c r="Q448" s="9"/>
      <c r="R448" s="9"/>
      <c r="S448" s="9"/>
      <c r="T448" s="9"/>
      <c r="U448" s="9"/>
      <c r="V448" s="49"/>
      <c r="W448" s="14"/>
      <c r="X448" s="14"/>
      <c r="Y448" s="56"/>
      <c r="Z448" s="9"/>
      <c r="AA448" s="9"/>
      <c r="AB448" s="9"/>
      <c r="AC448" s="9"/>
      <c r="AD448" s="9"/>
      <c r="AE448" s="9"/>
      <c r="AF448" s="9"/>
      <c r="AG448" s="9"/>
      <c r="AH448" s="9">
        <f>SUBTOTAL(9,AH449:AH449)</f>
        <v>-82.588103000000004</v>
      </c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</row>
    <row r="449" spans="1:58" s="22" customFormat="1" outlineLevel="2" x14ac:dyDescent="0.25">
      <c r="A449" s="55">
        <v>2958</v>
      </c>
      <c r="B449" s="9" t="s">
        <v>782</v>
      </c>
      <c r="C449" s="9" t="s">
        <v>789</v>
      </c>
      <c r="D449" s="9" t="str">
        <f>B449&amp;" - "&amp;E449</f>
        <v>Hernando - Elderly - Pipeline</v>
      </c>
      <c r="E449" s="9" t="s">
        <v>2281</v>
      </c>
      <c r="F449" s="14" t="s">
        <v>208</v>
      </c>
      <c r="G449" s="9" t="s">
        <v>9</v>
      </c>
      <c r="H449" s="9" t="s">
        <v>42</v>
      </c>
      <c r="I449" s="9">
        <v>1</v>
      </c>
      <c r="J449" s="9">
        <v>92</v>
      </c>
      <c r="K449" s="9">
        <f>COUNTA(Y449:AD449)*J449</f>
        <v>0</v>
      </c>
      <c r="L449" s="9">
        <f>SUM(Y449:AD449)</f>
        <v>0</v>
      </c>
      <c r="M449" s="42">
        <v>0</v>
      </c>
      <c r="N449" s="9"/>
      <c r="O449" s="9">
        <v>92</v>
      </c>
      <c r="P449" s="9">
        <v>74</v>
      </c>
      <c r="Q449" s="9">
        <v>18</v>
      </c>
      <c r="R449" s="9"/>
      <c r="S449" s="9"/>
      <c r="T449" s="9">
        <v>5</v>
      </c>
      <c r="U449" s="9"/>
      <c r="V449" s="49"/>
      <c r="W449" s="14"/>
      <c r="X449" s="14"/>
      <c r="Y449" s="56"/>
      <c r="Z449" s="9"/>
      <c r="AA449" s="9"/>
      <c r="AB449" s="9"/>
      <c r="AC449" s="9"/>
      <c r="AD449" s="9"/>
      <c r="AE449" s="9"/>
      <c r="AF449" s="9"/>
      <c r="AG449" s="9">
        <v>28.450707999999999</v>
      </c>
      <c r="AH449" s="9">
        <v>-82.588103000000004</v>
      </c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</row>
    <row r="450" spans="1:58" s="22" customFormat="1" outlineLevel="1" x14ac:dyDescent="0.25">
      <c r="A450" s="55"/>
      <c r="B450" s="9" t="s">
        <v>782</v>
      </c>
      <c r="C450" s="9"/>
      <c r="D450" s="9"/>
      <c r="E450" s="39" t="s">
        <v>2286</v>
      </c>
      <c r="F450" s="14"/>
      <c r="G450" s="9"/>
      <c r="H450" s="9"/>
      <c r="I450" s="9">
        <f>SUBTOTAL(9,I451:I451)</f>
        <v>1</v>
      </c>
      <c r="J450" s="9">
        <f>SUBTOTAL(9,J451:J451)</f>
        <v>103</v>
      </c>
      <c r="K450" s="9">
        <f>SUBTOTAL(9,K451:K451)</f>
        <v>618</v>
      </c>
      <c r="L450" s="9">
        <f>SUBTOTAL(9,L451:L451)</f>
        <v>602</v>
      </c>
      <c r="M450" s="48">
        <v>0.97411003236245952</v>
      </c>
      <c r="N450" s="9"/>
      <c r="O450" s="9"/>
      <c r="P450" s="9"/>
      <c r="Q450" s="9"/>
      <c r="R450" s="9"/>
      <c r="S450" s="9"/>
      <c r="T450" s="9"/>
      <c r="U450" s="9"/>
      <c r="V450" s="49"/>
      <c r="W450" s="14"/>
      <c r="X450" s="14"/>
      <c r="Y450" s="56"/>
      <c r="Z450" s="9"/>
      <c r="AA450" s="9"/>
      <c r="AB450" s="9"/>
      <c r="AC450" s="9"/>
      <c r="AD450" s="9"/>
      <c r="AE450" s="9"/>
      <c r="AF450" s="9"/>
      <c r="AG450" s="9"/>
      <c r="AH450" s="9">
        <f>SUBTOTAL(9,AH451:AH451)</f>
        <v>-82.521028000000001</v>
      </c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</row>
    <row r="451" spans="1:58" s="22" customFormat="1" outlineLevel="2" x14ac:dyDescent="0.25">
      <c r="A451" s="55">
        <v>2629</v>
      </c>
      <c r="B451" s="9" t="s">
        <v>782</v>
      </c>
      <c r="C451" s="9" t="s">
        <v>808</v>
      </c>
      <c r="D451" s="9" t="str">
        <f>B451&amp;" - "&amp;E451</f>
        <v>Hernando - Elderly|MR - Active</v>
      </c>
      <c r="E451" s="9" t="s">
        <v>2286</v>
      </c>
      <c r="F451" s="14" t="s">
        <v>41</v>
      </c>
      <c r="G451" s="9" t="s">
        <v>194</v>
      </c>
      <c r="H451" s="9" t="s">
        <v>37</v>
      </c>
      <c r="I451" s="9">
        <v>1</v>
      </c>
      <c r="J451" s="9">
        <v>103</v>
      </c>
      <c r="K451" s="9">
        <f>COUNTA(Y451:AD451)*J451</f>
        <v>618</v>
      </c>
      <c r="L451" s="9">
        <f>SUM(Y451:AD451)</f>
        <v>602</v>
      </c>
      <c r="M451" s="48">
        <v>0.97411003236245952</v>
      </c>
      <c r="N451" s="9">
        <v>9</v>
      </c>
      <c r="O451" s="9">
        <v>94</v>
      </c>
      <c r="P451" s="9">
        <v>83</v>
      </c>
      <c r="Q451" s="9">
        <v>20</v>
      </c>
      <c r="R451" s="9"/>
      <c r="S451" s="9"/>
      <c r="T451" s="9">
        <v>6</v>
      </c>
      <c r="U451" s="9"/>
      <c r="V451" s="49">
        <f>(Y451+Z451+AA451+AB451+AC451+AD451)/(J451*COUNTA(Y451,Z451,AA451,AB451,AC451,AD451))</f>
        <v>0.97411003236245952</v>
      </c>
      <c r="W451" s="14">
        <v>0.90449999999999997</v>
      </c>
      <c r="X451" s="14"/>
      <c r="Y451" s="56">
        <v>100</v>
      </c>
      <c r="Z451" s="9">
        <v>101</v>
      </c>
      <c r="AA451" s="9">
        <v>102</v>
      </c>
      <c r="AB451" s="9">
        <v>101</v>
      </c>
      <c r="AC451" s="9">
        <v>100</v>
      </c>
      <c r="AD451" s="9">
        <v>98</v>
      </c>
      <c r="AE451" s="9"/>
      <c r="AF451" s="9"/>
      <c r="AG451" s="9">
        <v>28.535722</v>
      </c>
      <c r="AH451" s="9">
        <v>-82.521028000000001</v>
      </c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</row>
    <row r="452" spans="1:58" s="22" customFormat="1" outlineLevel="1" x14ac:dyDescent="0.25">
      <c r="A452" s="55"/>
      <c r="B452" s="9" t="s">
        <v>782</v>
      </c>
      <c r="C452" s="9"/>
      <c r="D452" s="9"/>
      <c r="E452" s="39" t="s">
        <v>2282</v>
      </c>
      <c r="F452" s="14"/>
      <c r="G452" s="9"/>
      <c r="H452" s="9"/>
      <c r="I452" s="9">
        <f>SUBTOTAL(9,I453:I462)</f>
        <v>10</v>
      </c>
      <c r="J452" s="9">
        <f>SUBTOTAL(9,J453:J462)</f>
        <v>1089</v>
      </c>
      <c r="K452" s="9">
        <f>SUBTOTAL(9,K453:K462)</f>
        <v>6534</v>
      </c>
      <c r="L452" s="9">
        <f>SUBTOTAL(9,L453:L462)</f>
        <v>6358</v>
      </c>
      <c r="M452" s="48">
        <v>0.97306397306397308</v>
      </c>
      <c r="N452" s="9"/>
      <c r="O452" s="9"/>
      <c r="P452" s="9"/>
      <c r="Q452" s="9"/>
      <c r="R452" s="9"/>
      <c r="S452" s="9"/>
      <c r="T452" s="9"/>
      <c r="U452" s="9"/>
      <c r="V452" s="49"/>
      <c r="W452" s="14"/>
      <c r="X452" s="14"/>
      <c r="Y452" s="56"/>
      <c r="Z452" s="9"/>
      <c r="AA452" s="9"/>
      <c r="AB452" s="9"/>
      <c r="AC452" s="9"/>
      <c r="AD452" s="9"/>
      <c r="AE452" s="9"/>
      <c r="AF452" s="9"/>
      <c r="AG452" s="9"/>
      <c r="AH452" s="9">
        <f>SUBTOTAL(9,AH453:AH462)</f>
        <v>-824.99906399999986</v>
      </c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</row>
    <row r="453" spans="1:58" s="22" customFormat="1" outlineLevel="2" x14ac:dyDescent="0.25">
      <c r="A453" s="55">
        <v>1021</v>
      </c>
      <c r="B453" s="9" t="s">
        <v>782</v>
      </c>
      <c r="C453" s="9" t="s">
        <v>783</v>
      </c>
      <c r="D453" s="9" t="str">
        <f t="shared" ref="D453:D462" si="65">B453&amp;" - "&amp;E453</f>
        <v>Hernando - Family - Active</v>
      </c>
      <c r="E453" s="9" t="s">
        <v>2282</v>
      </c>
      <c r="F453" s="14" t="s">
        <v>784</v>
      </c>
      <c r="G453" s="9" t="s">
        <v>10</v>
      </c>
      <c r="H453" s="9" t="s">
        <v>37</v>
      </c>
      <c r="I453" s="9">
        <v>1</v>
      </c>
      <c r="J453" s="9">
        <v>192</v>
      </c>
      <c r="K453" s="9">
        <f t="shared" ref="K453:K462" si="66">COUNTA(Y453:AD453)*J453</f>
        <v>1152</v>
      </c>
      <c r="L453" s="9">
        <f t="shared" ref="L453:L462" si="67">SUM(Y453:AD453)</f>
        <v>1120</v>
      </c>
      <c r="M453" s="48">
        <v>0.97222222222222221</v>
      </c>
      <c r="N453" s="9">
        <v>0</v>
      </c>
      <c r="O453" s="9">
        <v>192</v>
      </c>
      <c r="P453" s="9"/>
      <c r="Q453" s="9">
        <v>192</v>
      </c>
      <c r="R453" s="9"/>
      <c r="S453" s="9"/>
      <c r="T453" s="9"/>
      <c r="U453" s="9"/>
      <c r="V453" s="49">
        <f t="shared" ref="V453:V462" si="68">(Y453+Z453+AA453+AB453+AC453+AD453)/(J453*COUNTA(Y453,Z453,AA453,AB453,AC453,AD453))</f>
        <v>0.97222222222222221</v>
      </c>
      <c r="W453" s="14">
        <v>0.95399999999999996</v>
      </c>
      <c r="X453" s="14">
        <v>0.96009999999999995</v>
      </c>
      <c r="Y453" s="56">
        <v>190</v>
      </c>
      <c r="Z453" s="9">
        <v>185</v>
      </c>
      <c r="AA453" s="9">
        <v>186</v>
      </c>
      <c r="AB453" s="9">
        <v>186</v>
      </c>
      <c r="AC453" s="9">
        <v>188</v>
      </c>
      <c r="AD453" s="9">
        <v>185</v>
      </c>
      <c r="AE453" s="9" t="s">
        <v>50</v>
      </c>
      <c r="AF453" s="9"/>
      <c r="AG453" s="9">
        <v>28.496300000000002</v>
      </c>
      <c r="AH453" s="9">
        <v>-82.597399999999993</v>
      </c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</row>
    <row r="454" spans="1:58" s="22" customFormat="1" outlineLevel="2" x14ac:dyDescent="0.25">
      <c r="A454" s="55">
        <v>1591</v>
      </c>
      <c r="B454" s="9" t="s">
        <v>782</v>
      </c>
      <c r="C454" s="9" t="s">
        <v>785</v>
      </c>
      <c r="D454" s="9" t="str">
        <f t="shared" si="65"/>
        <v>Hernando - Family - Active</v>
      </c>
      <c r="E454" s="9" t="s">
        <v>2282</v>
      </c>
      <c r="F454" s="14" t="s">
        <v>786</v>
      </c>
      <c r="G454" s="9" t="s">
        <v>10</v>
      </c>
      <c r="H454" s="9" t="s">
        <v>37</v>
      </c>
      <c r="I454" s="9">
        <v>1</v>
      </c>
      <c r="J454" s="9">
        <v>160</v>
      </c>
      <c r="K454" s="9">
        <f t="shared" si="66"/>
        <v>960</v>
      </c>
      <c r="L454" s="9">
        <f t="shared" si="67"/>
        <v>925</v>
      </c>
      <c r="M454" s="48">
        <v>0.96354166666666663</v>
      </c>
      <c r="N454" s="9">
        <v>0</v>
      </c>
      <c r="O454" s="9">
        <v>160</v>
      </c>
      <c r="P454" s="9"/>
      <c r="Q454" s="9">
        <v>160</v>
      </c>
      <c r="R454" s="9"/>
      <c r="S454" s="9"/>
      <c r="T454" s="9"/>
      <c r="U454" s="9"/>
      <c r="V454" s="49">
        <f t="shared" si="68"/>
        <v>0.96354166666666663</v>
      </c>
      <c r="W454" s="14">
        <v>0.91459999999999997</v>
      </c>
      <c r="X454" s="14">
        <v>0.98329999999999995</v>
      </c>
      <c r="Y454" s="56">
        <v>153</v>
      </c>
      <c r="Z454" s="9">
        <v>157</v>
      </c>
      <c r="AA454" s="9">
        <v>156</v>
      </c>
      <c r="AB454" s="9">
        <v>154</v>
      </c>
      <c r="AC454" s="9">
        <v>153</v>
      </c>
      <c r="AD454" s="9">
        <v>152</v>
      </c>
      <c r="AE454" s="9" t="s">
        <v>104</v>
      </c>
      <c r="AF454" s="9"/>
      <c r="AG454" s="9">
        <v>28.533200000000001</v>
      </c>
      <c r="AH454" s="9">
        <v>-82.389700000000005</v>
      </c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</row>
    <row r="455" spans="1:58" s="22" customFormat="1" outlineLevel="2" x14ac:dyDescent="0.25">
      <c r="A455" s="55">
        <v>2019</v>
      </c>
      <c r="B455" s="9" t="s">
        <v>782</v>
      </c>
      <c r="C455" s="9" t="s">
        <v>794</v>
      </c>
      <c r="D455" s="9" t="str">
        <f t="shared" si="65"/>
        <v>Hernando - Family - Active</v>
      </c>
      <c r="E455" s="9" t="s">
        <v>2282</v>
      </c>
      <c r="F455" s="14" t="s">
        <v>795</v>
      </c>
      <c r="G455" s="9" t="s">
        <v>10</v>
      </c>
      <c r="H455" s="9" t="s">
        <v>37</v>
      </c>
      <c r="I455" s="9">
        <v>1</v>
      </c>
      <c r="J455" s="9">
        <v>160</v>
      </c>
      <c r="K455" s="9">
        <f t="shared" si="66"/>
        <v>960</v>
      </c>
      <c r="L455" s="9">
        <f t="shared" si="67"/>
        <v>941</v>
      </c>
      <c r="M455" s="48">
        <v>0.98020833333333335</v>
      </c>
      <c r="N455" s="9">
        <v>0</v>
      </c>
      <c r="O455" s="9">
        <v>160</v>
      </c>
      <c r="P455" s="9"/>
      <c r="Q455" s="9">
        <v>160</v>
      </c>
      <c r="R455" s="9"/>
      <c r="S455" s="9"/>
      <c r="T455" s="9"/>
      <c r="U455" s="9"/>
      <c r="V455" s="49">
        <f t="shared" si="68"/>
        <v>0.98020833333333335</v>
      </c>
      <c r="W455" s="14">
        <v>0.97499999999999998</v>
      </c>
      <c r="X455" s="14">
        <v>0.98650000000000004</v>
      </c>
      <c r="Y455" s="56">
        <v>156</v>
      </c>
      <c r="Z455" s="9">
        <v>158</v>
      </c>
      <c r="AA455" s="9">
        <v>155</v>
      </c>
      <c r="AB455" s="9">
        <v>159</v>
      </c>
      <c r="AC455" s="9">
        <v>155</v>
      </c>
      <c r="AD455" s="9">
        <v>158</v>
      </c>
      <c r="AE455" s="9" t="s">
        <v>104</v>
      </c>
      <c r="AF455" s="9"/>
      <c r="AG455" s="9">
        <v>28.493162999999999</v>
      </c>
      <c r="AH455" s="9">
        <v>-82.544263999999998</v>
      </c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</row>
    <row r="456" spans="1:58" s="22" customFormat="1" outlineLevel="2" x14ac:dyDescent="0.25">
      <c r="A456" s="55">
        <v>1446</v>
      </c>
      <c r="B456" s="9" t="s">
        <v>782</v>
      </c>
      <c r="C456" s="9" t="s">
        <v>796</v>
      </c>
      <c r="D456" s="9" t="str">
        <f t="shared" si="65"/>
        <v>Hernando - Family - Active</v>
      </c>
      <c r="E456" s="9" t="s">
        <v>2282</v>
      </c>
      <c r="F456" s="14" t="s">
        <v>179</v>
      </c>
      <c r="G456" s="9" t="s">
        <v>10</v>
      </c>
      <c r="H456" s="9" t="s">
        <v>37</v>
      </c>
      <c r="I456" s="9">
        <v>1</v>
      </c>
      <c r="J456" s="9">
        <v>128</v>
      </c>
      <c r="K456" s="9">
        <f t="shared" si="66"/>
        <v>768</v>
      </c>
      <c r="L456" s="9">
        <f t="shared" si="67"/>
        <v>719</v>
      </c>
      <c r="M456" s="48">
        <v>0.93619791666666663</v>
      </c>
      <c r="N456" s="9">
        <v>0</v>
      </c>
      <c r="O456" s="9">
        <v>128</v>
      </c>
      <c r="P456" s="9"/>
      <c r="Q456" s="9">
        <v>128</v>
      </c>
      <c r="R456" s="9"/>
      <c r="S456" s="9"/>
      <c r="T456" s="9"/>
      <c r="U456" s="9"/>
      <c r="V456" s="49">
        <f t="shared" si="68"/>
        <v>0.93619791666666663</v>
      </c>
      <c r="W456" s="14">
        <v>0.97009999999999996</v>
      </c>
      <c r="X456" s="14">
        <v>0.9466</v>
      </c>
      <c r="Y456" s="56">
        <v>126</v>
      </c>
      <c r="Z456" s="9">
        <v>118</v>
      </c>
      <c r="AA456" s="9">
        <v>116</v>
      </c>
      <c r="AB456" s="9">
        <v>121</v>
      </c>
      <c r="AC456" s="9">
        <v>119</v>
      </c>
      <c r="AD456" s="9">
        <v>119</v>
      </c>
      <c r="AE456" s="9" t="s">
        <v>180</v>
      </c>
      <c r="AF456" s="9"/>
      <c r="AG456" s="9">
        <v>28.456900000000001</v>
      </c>
      <c r="AH456" s="9">
        <v>-82.634699999999995</v>
      </c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</row>
    <row r="457" spans="1:58" s="22" customFormat="1" outlineLevel="2" x14ac:dyDescent="0.25">
      <c r="A457" s="55">
        <v>543</v>
      </c>
      <c r="B457" s="9" t="s">
        <v>782</v>
      </c>
      <c r="C457" s="9" t="s">
        <v>797</v>
      </c>
      <c r="D457" s="9" t="str">
        <f t="shared" si="65"/>
        <v>Hernando - Family - Active</v>
      </c>
      <c r="E457" s="9" t="s">
        <v>2282</v>
      </c>
      <c r="F457" s="14" t="s">
        <v>243</v>
      </c>
      <c r="G457" s="9" t="s">
        <v>10</v>
      </c>
      <c r="H457" s="9" t="s">
        <v>37</v>
      </c>
      <c r="I457" s="9">
        <v>1</v>
      </c>
      <c r="J457" s="9">
        <v>44</v>
      </c>
      <c r="K457" s="9">
        <f t="shared" si="66"/>
        <v>264</v>
      </c>
      <c r="L457" s="9">
        <f t="shared" si="67"/>
        <v>258</v>
      </c>
      <c r="M457" s="48">
        <v>0.97727272727272729</v>
      </c>
      <c r="N457" s="9">
        <v>0</v>
      </c>
      <c r="O457" s="9">
        <v>44</v>
      </c>
      <c r="P457" s="9"/>
      <c r="Q457" s="9">
        <v>44</v>
      </c>
      <c r="R457" s="9"/>
      <c r="S457" s="9"/>
      <c r="T457" s="9"/>
      <c r="U457" s="9"/>
      <c r="V457" s="49">
        <f t="shared" si="68"/>
        <v>0.97727272727272729</v>
      </c>
      <c r="W457" s="14">
        <v>0.90910000000000002</v>
      </c>
      <c r="X457" s="14">
        <v>0.95450000000000002</v>
      </c>
      <c r="Y457" s="56">
        <v>43</v>
      </c>
      <c r="Z457" s="9">
        <v>43</v>
      </c>
      <c r="AA457" s="9">
        <v>43</v>
      </c>
      <c r="AB457" s="9">
        <v>43</v>
      </c>
      <c r="AC457" s="9">
        <v>43</v>
      </c>
      <c r="AD457" s="9">
        <v>43</v>
      </c>
      <c r="AE457" s="9" t="s">
        <v>798</v>
      </c>
      <c r="AF457" s="9">
        <v>38</v>
      </c>
      <c r="AG457" s="9">
        <v>28.549600000000002</v>
      </c>
      <c r="AH457" s="9">
        <v>-82.4041</v>
      </c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</row>
    <row r="458" spans="1:58" s="22" customFormat="1" outlineLevel="2" x14ac:dyDescent="0.25">
      <c r="A458" s="55">
        <v>544</v>
      </c>
      <c r="B458" s="9" t="s">
        <v>782</v>
      </c>
      <c r="C458" s="9" t="s">
        <v>799</v>
      </c>
      <c r="D458" s="9" t="str">
        <f t="shared" si="65"/>
        <v>Hernando - Family - Active</v>
      </c>
      <c r="E458" s="9" t="s">
        <v>2282</v>
      </c>
      <c r="F458" s="14" t="s">
        <v>309</v>
      </c>
      <c r="G458" s="9" t="s">
        <v>10</v>
      </c>
      <c r="H458" s="9" t="s">
        <v>37</v>
      </c>
      <c r="I458" s="9">
        <v>1</v>
      </c>
      <c r="J458" s="9">
        <v>15</v>
      </c>
      <c r="K458" s="9">
        <f t="shared" si="66"/>
        <v>90</v>
      </c>
      <c r="L458" s="9">
        <f t="shared" si="67"/>
        <v>105</v>
      </c>
      <c r="M458" s="48">
        <v>1.1666666666666667</v>
      </c>
      <c r="N458" s="9">
        <v>0</v>
      </c>
      <c r="O458" s="9">
        <v>15</v>
      </c>
      <c r="P458" s="9"/>
      <c r="Q458" s="9">
        <v>15</v>
      </c>
      <c r="R458" s="9"/>
      <c r="S458" s="9"/>
      <c r="T458" s="9"/>
      <c r="U458" s="9"/>
      <c r="V458" s="49">
        <f t="shared" si="68"/>
        <v>1.1666666666666667</v>
      </c>
      <c r="W458" s="14">
        <v>0.93330000000000002</v>
      </c>
      <c r="X458" s="14">
        <v>0.9667</v>
      </c>
      <c r="Y458" s="56">
        <v>15</v>
      </c>
      <c r="Z458" s="9">
        <v>15</v>
      </c>
      <c r="AA458" s="9">
        <v>15</v>
      </c>
      <c r="AB458" s="9">
        <v>15</v>
      </c>
      <c r="AC458" s="9">
        <v>30</v>
      </c>
      <c r="AD458" s="9">
        <v>15</v>
      </c>
      <c r="AE458" s="9" t="s">
        <v>798</v>
      </c>
      <c r="AF458" s="9">
        <v>10</v>
      </c>
      <c r="AG458" s="9">
        <v>28.549600000000002</v>
      </c>
      <c r="AH458" s="9">
        <v>-82.4041</v>
      </c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</row>
    <row r="459" spans="1:58" s="22" customFormat="1" outlineLevel="2" x14ac:dyDescent="0.25">
      <c r="A459" s="55">
        <v>1142</v>
      </c>
      <c r="B459" s="9" t="s">
        <v>782</v>
      </c>
      <c r="C459" s="9" t="s">
        <v>803</v>
      </c>
      <c r="D459" s="9" t="str">
        <f t="shared" si="65"/>
        <v>Hernando - Family - Active</v>
      </c>
      <c r="E459" s="9" t="s">
        <v>2282</v>
      </c>
      <c r="F459" s="14" t="s">
        <v>804</v>
      </c>
      <c r="G459" s="9" t="s">
        <v>10</v>
      </c>
      <c r="H459" s="9" t="s">
        <v>37</v>
      </c>
      <c r="I459" s="9">
        <v>1</v>
      </c>
      <c r="J459" s="9">
        <v>176</v>
      </c>
      <c r="K459" s="9">
        <f t="shared" si="66"/>
        <v>1056</v>
      </c>
      <c r="L459" s="9">
        <f t="shared" si="67"/>
        <v>1023</v>
      </c>
      <c r="M459" s="48">
        <v>0.96875</v>
      </c>
      <c r="N459" s="9">
        <v>0</v>
      </c>
      <c r="O459" s="9">
        <v>176</v>
      </c>
      <c r="P459" s="9"/>
      <c r="Q459" s="9">
        <v>176</v>
      </c>
      <c r="R459" s="9"/>
      <c r="S459" s="9"/>
      <c r="T459" s="9"/>
      <c r="U459" s="9"/>
      <c r="V459" s="49">
        <f t="shared" si="68"/>
        <v>0.96875</v>
      </c>
      <c r="W459" s="14">
        <v>0.9375</v>
      </c>
      <c r="X459" s="14">
        <v>0.95450000000000002</v>
      </c>
      <c r="Y459" s="56">
        <v>171</v>
      </c>
      <c r="Z459" s="9">
        <v>173</v>
      </c>
      <c r="AA459" s="9">
        <v>171</v>
      </c>
      <c r="AB459" s="9">
        <v>172</v>
      </c>
      <c r="AC459" s="9">
        <v>168</v>
      </c>
      <c r="AD459" s="9">
        <v>168</v>
      </c>
      <c r="AE459" s="9" t="s">
        <v>104</v>
      </c>
      <c r="AF459" s="9"/>
      <c r="AG459" s="9">
        <v>28.439800000000002</v>
      </c>
      <c r="AH459" s="9">
        <v>-82.544799999999995</v>
      </c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</row>
    <row r="460" spans="1:58" s="22" customFormat="1" outlineLevel="2" x14ac:dyDescent="0.25">
      <c r="A460" s="55">
        <v>1596</v>
      </c>
      <c r="B460" s="9" t="s">
        <v>782</v>
      </c>
      <c r="C460" s="9" t="s">
        <v>805</v>
      </c>
      <c r="D460" s="9" t="str">
        <f t="shared" si="65"/>
        <v>Hernando - Family - Active</v>
      </c>
      <c r="E460" s="9" t="s">
        <v>2282</v>
      </c>
      <c r="F460" s="14" t="s">
        <v>786</v>
      </c>
      <c r="G460" s="9" t="s">
        <v>10</v>
      </c>
      <c r="H460" s="9" t="s">
        <v>37</v>
      </c>
      <c r="I460" s="9">
        <v>1</v>
      </c>
      <c r="J460" s="9">
        <v>88</v>
      </c>
      <c r="K460" s="9">
        <f t="shared" si="66"/>
        <v>528</v>
      </c>
      <c r="L460" s="9">
        <f t="shared" si="67"/>
        <v>519</v>
      </c>
      <c r="M460" s="48">
        <v>0.98295454545454541</v>
      </c>
      <c r="N460" s="9">
        <v>0</v>
      </c>
      <c r="O460" s="9">
        <v>88</v>
      </c>
      <c r="P460" s="9"/>
      <c r="Q460" s="9">
        <v>88</v>
      </c>
      <c r="R460" s="9"/>
      <c r="S460" s="9"/>
      <c r="T460" s="9"/>
      <c r="U460" s="9"/>
      <c r="V460" s="49">
        <f t="shared" si="68"/>
        <v>0.98295454545454541</v>
      </c>
      <c r="W460" s="14">
        <v>0.96589999999999998</v>
      </c>
      <c r="X460" s="14">
        <v>0.96589999999999998</v>
      </c>
      <c r="Y460" s="56">
        <v>85</v>
      </c>
      <c r="Z460" s="9">
        <v>86</v>
      </c>
      <c r="AA460" s="9">
        <v>88</v>
      </c>
      <c r="AB460" s="9">
        <v>85</v>
      </c>
      <c r="AC460" s="9">
        <v>88</v>
      </c>
      <c r="AD460" s="9">
        <v>87</v>
      </c>
      <c r="AE460" s="9" t="s">
        <v>104</v>
      </c>
      <c r="AF460" s="9"/>
      <c r="AG460" s="9">
        <v>28.443200000000001</v>
      </c>
      <c r="AH460" s="9">
        <v>-82.548699999999997</v>
      </c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</row>
    <row r="461" spans="1:58" s="22" customFormat="1" outlineLevel="2" x14ac:dyDescent="0.25">
      <c r="A461" s="55">
        <v>902</v>
      </c>
      <c r="B461" s="9" t="s">
        <v>782</v>
      </c>
      <c r="C461" s="9" t="s">
        <v>806</v>
      </c>
      <c r="D461" s="9" t="str">
        <f t="shared" si="65"/>
        <v>Hernando - Family - Active</v>
      </c>
      <c r="E461" s="9" t="s">
        <v>2282</v>
      </c>
      <c r="F461" s="14" t="s">
        <v>309</v>
      </c>
      <c r="G461" s="9" t="s">
        <v>10</v>
      </c>
      <c r="H461" s="9" t="s">
        <v>37</v>
      </c>
      <c r="I461" s="9">
        <v>1</v>
      </c>
      <c r="J461" s="9">
        <v>36</v>
      </c>
      <c r="K461" s="9">
        <f t="shared" si="66"/>
        <v>216</v>
      </c>
      <c r="L461" s="9">
        <f t="shared" si="67"/>
        <v>212</v>
      </c>
      <c r="M461" s="48">
        <v>0.98148148148148151</v>
      </c>
      <c r="N461" s="9">
        <v>0</v>
      </c>
      <c r="O461" s="9">
        <v>36</v>
      </c>
      <c r="P461" s="9"/>
      <c r="Q461" s="9">
        <v>36</v>
      </c>
      <c r="R461" s="9"/>
      <c r="S461" s="9"/>
      <c r="T461" s="9"/>
      <c r="U461" s="9"/>
      <c r="V461" s="49">
        <f t="shared" si="68"/>
        <v>0.98148148148148151</v>
      </c>
      <c r="W461" s="14">
        <v>0.99539999999999995</v>
      </c>
      <c r="X461" s="14">
        <v>0.96760000000000002</v>
      </c>
      <c r="Y461" s="56">
        <v>36</v>
      </c>
      <c r="Z461" s="9">
        <v>36</v>
      </c>
      <c r="AA461" s="9">
        <v>35</v>
      </c>
      <c r="AB461" s="9">
        <v>35</v>
      </c>
      <c r="AC461" s="9">
        <v>35</v>
      </c>
      <c r="AD461" s="9">
        <v>35</v>
      </c>
      <c r="AE461" s="9" t="s">
        <v>96</v>
      </c>
      <c r="AF461" s="9">
        <v>29</v>
      </c>
      <c r="AG461" s="9">
        <v>28.543600000000001</v>
      </c>
      <c r="AH461" s="9">
        <v>-82.388300000000001</v>
      </c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</row>
    <row r="462" spans="1:58" s="22" customFormat="1" outlineLevel="2" x14ac:dyDescent="0.25">
      <c r="A462" s="55">
        <v>2491</v>
      </c>
      <c r="B462" s="9" t="s">
        <v>782</v>
      </c>
      <c r="C462" s="9" t="s">
        <v>807</v>
      </c>
      <c r="D462" s="9" t="str">
        <f t="shared" si="65"/>
        <v>Hernando - Family - Active</v>
      </c>
      <c r="E462" s="9" t="s">
        <v>2282</v>
      </c>
      <c r="F462" s="14" t="s">
        <v>143</v>
      </c>
      <c r="G462" s="9" t="s">
        <v>10</v>
      </c>
      <c r="H462" s="9" t="s">
        <v>37</v>
      </c>
      <c r="I462" s="9">
        <v>1</v>
      </c>
      <c r="J462" s="9">
        <v>90</v>
      </c>
      <c r="K462" s="9">
        <f t="shared" si="66"/>
        <v>540</v>
      </c>
      <c r="L462" s="9">
        <f t="shared" si="67"/>
        <v>536</v>
      </c>
      <c r="M462" s="48">
        <v>0.99259259259259258</v>
      </c>
      <c r="N462" s="9">
        <v>0</v>
      </c>
      <c r="O462" s="9">
        <v>90</v>
      </c>
      <c r="P462" s="9"/>
      <c r="Q462" s="9">
        <v>90</v>
      </c>
      <c r="R462" s="9"/>
      <c r="S462" s="9"/>
      <c r="T462" s="9">
        <v>9</v>
      </c>
      <c r="U462" s="9"/>
      <c r="V462" s="49">
        <f t="shared" si="68"/>
        <v>0.99259259259259258</v>
      </c>
      <c r="W462" s="14">
        <v>0.98329999999999995</v>
      </c>
      <c r="X462" s="14">
        <v>0.99260000000000004</v>
      </c>
      <c r="Y462" s="56">
        <v>88</v>
      </c>
      <c r="Z462" s="9">
        <v>89</v>
      </c>
      <c r="AA462" s="9">
        <v>90</v>
      </c>
      <c r="AB462" s="9">
        <v>90</v>
      </c>
      <c r="AC462" s="9">
        <v>89</v>
      </c>
      <c r="AD462" s="9">
        <v>90</v>
      </c>
      <c r="AE462" s="9" t="s">
        <v>383</v>
      </c>
      <c r="AF462" s="9"/>
      <c r="AG462" s="9">
        <v>28.436</v>
      </c>
      <c r="AH462" s="9">
        <v>-82.543000000000006</v>
      </c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</row>
    <row r="463" spans="1:58" s="22" customFormat="1" outlineLevel="1" x14ac:dyDescent="0.25">
      <c r="A463" s="55"/>
      <c r="B463" s="9" t="s">
        <v>782</v>
      </c>
      <c r="C463" s="9"/>
      <c r="D463" s="9"/>
      <c r="E463" s="39" t="s">
        <v>2283</v>
      </c>
      <c r="F463" s="14"/>
      <c r="G463" s="9"/>
      <c r="H463" s="9"/>
      <c r="I463" s="9">
        <f>SUBTOTAL(9,I464:I466)</f>
        <v>3</v>
      </c>
      <c r="J463" s="9">
        <f>SUBTOTAL(9,J464:J466)</f>
        <v>294</v>
      </c>
      <c r="K463" s="9">
        <f>SUBTOTAL(9,K464:K466)</f>
        <v>0</v>
      </c>
      <c r="L463" s="9">
        <f>SUBTOTAL(9,L464:L466)</f>
        <v>0</v>
      </c>
      <c r="M463" s="42">
        <v>0</v>
      </c>
      <c r="N463" s="9"/>
      <c r="O463" s="9"/>
      <c r="P463" s="9"/>
      <c r="Q463" s="9"/>
      <c r="R463" s="9"/>
      <c r="S463" s="9"/>
      <c r="T463" s="9"/>
      <c r="U463" s="9"/>
      <c r="V463" s="49"/>
      <c r="W463" s="14"/>
      <c r="X463" s="14"/>
      <c r="Y463" s="56"/>
      <c r="Z463" s="9"/>
      <c r="AA463" s="9"/>
      <c r="AB463" s="9"/>
      <c r="AC463" s="9"/>
      <c r="AD463" s="9"/>
      <c r="AE463" s="9"/>
      <c r="AF463" s="9"/>
      <c r="AG463" s="9"/>
      <c r="AH463" s="9">
        <f>SUBTOTAL(9,AH464:AH466)</f>
        <v>-247.36606399999999</v>
      </c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</row>
    <row r="464" spans="1:58" s="22" customFormat="1" outlineLevel="2" x14ac:dyDescent="0.25">
      <c r="A464" s="55">
        <v>2753</v>
      </c>
      <c r="B464" s="9" t="s">
        <v>782</v>
      </c>
      <c r="C464" s="9" t="s">
        <v>787</v>
      </c>
      <c r="D464" s="9" t="str">
        <f>B464&amp;" - "&amp;E464</f>
        <v>Hernando - Family - Pipeline</v>
      </c>
      <c r="E464" s="9" t="s">
        <v>2283</v>
      </c>
      <c r="F464" s="14" t="s">
        <v>91</v>
      </c>
      <c r="G464" s="9" t="s">
        <v>10</v>
      </c>
      <c r="H464" s="9" t="s">
        <v>42</v>
      </c>
      <c r="I464" s="9">
        <v>1</v>
      </c>
      <c r="J464" s="9">
        <v>96</v>
      </c>
      <c r="K464" s="9">
        <f>COUNTA(Y464:AD464)*J464</f>
        <v>0</v>
      </c>
      <c r="L464" s="9">
        <f>SUM(Y464:AD464)</f>
        <v>0</v>
      </c>
      <c r="M464" s="42">
        <v>0</v>
      </c>
      <c r="N464" s="9">
        <v>0</v>
      </c>
      <c r="O464" s="9">
        <v>96</v>
      </c>
      <c r="P464" s="9"/>
      <c r="Q464" s="9">
        <v>96</v>
      </c>
      <c r="R464" s="9"/>
      <c r="S464" s="9"/>
      <c r="T464" s="9">
        <v>5</v>
      </c>
      <c r="U464" s="9"/>
      <c r="V464" s="49"/>
      <c r="W464" s="14"/>
      <c r="X464" s="14"/>
      <c r="Y464" s="56"/>
      <c r="Z464" s="9"/>
      <c r="AA464" s="9"/>
      <c r="AB464" s="9"/>
      <c r="AC464" s="9"/>
      <c r="AD464" s="9"/>
      <c r="AE464" s="9" t="s">
        <v>409</v>
      </c>
      <c r="AF464" s="9"/>
      <c r="AG464" s="9">
        <v>28.540908000000002</v>
      </c>
      <c r="AH464" s="9">
        <v>-82.390063999999995</v>
      </c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</row>
    <row r="465" spans="1:58" s="22" customFormat="1" outlineLevel="2" x14ac:dyDescent="0.25">
      <c r="A465" s="55">
        <v>2894</v>
      </c>
      <c r="B465" s="9" t="s">
        <v>782</v>
      </c>
      <c r="C465" s="9" t="s">
        <v>788</v>
      </c>
      <c r="D465" s="9" t="str">
        <f>B465&amp;" - "&amp;E465</f>
        <v>Hernando - Family - Pipeline</v>
      </c>
      <c r="E465" s="9" t="s">
        <v>2283</v>
      </c>
      <c r="F465" s="14" t="s">
        <v>238</v>
      </c>
      <c r="G465" s="9" t="s">
        <v>10</v>
      </c>
      <c r="H465" s="9" t="s">
        <v>42</v>
      </c>
      <c r="I465" s="9">
        <v>1</v>
      </c>
      <c r="J465" s="9">
        <v>104</v>
      </c>
      <c r="K465" s="9">
        <f>COUNTA(Y465:AD465)*J465</f>
        <v>0</v>
      </c>
      <c r="L465" s="9">
        <f>SUM(Y465:AD465)</f>
        <v>0</v>
      </c>
      <c r="M465" s="42">
        <v>0</v>
      </c>
      <c r="N465" s="9"/>
      <c r="O465" s="9">
        <v>104</v>
      </c>
      <c r="P465" s="9"/>
      <c r="Q465" s="9">
        <v>104</v>
      </c>
      <c r="R465" s="9"/>
      <c r="S465" s="9"/>
      <c r="T465" s="9">
        <v>6</v>
      </c>
      <c r="U465" s="9"/>
      <c r="V465" s="49"/>
      <c r="W465" s="14"/>
      <c r="X465" s="14"/>
      <c r="Y465" s="56"/>
      <c r="Z465" s="9"/>
      <c r="AA465" s="9"/>
      <c r="AB465" s="9"/>
      <c r="AC465" s="9"/>
      <c r="AD465" s="9"/>
      <c r="AE465" s="9"/>
      <c r="AF465" s="9"/>
      <c r="AG465" s="9">
        <v>28.451574999999998</v>
      </c>
      <c r="AH465" s="9">
        <v>-82.584389000000002</v>
      </c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</row>
    <row r="466" spans="1:58" s="22" customFormat="1" outlineLevel="2" x14ac:dyDescent="0.25">
      <c r="A466" s="55">
        <v>2908</v>
      </c>
      <c r="B466" s="9" t="s">
        <v>782</v>
      </c>
      <c r="C466" s="9" t="s">
        <v>790</v>
      </c>
      <c r="D466" s="9" t="str">
        <f>B466&amp;" - "&amp;E466</f>
        <v>Hernando - Family - Pipeline</v>
      </c>
      <c r="E466" s="9" t="s">
        <v>2283</v>
      </c>
      <c r="F466" s="14" t="s">
        <v>191</v>
      </c>
      <c r="G466" s="9" t="s">
        <v>10</v>
      </c>
      <c r="H466" s="9" t="s">
        <v>42</v>
      </c>
      <c r="I466" s="9">
        <v>1</v>
      </c>
      <c r="J466" s="9">
        <v>94</v>
      </c>
      <c r="K466" s="9">
        <f>COUNTA(Y466:AD466)*J466</f>
        <v>0</v>
      </c>
      <c r="L466" s="9">
        <f>SUM(Y466:AD466)</f>
        <v>0</v>
      </c>
      <c r="M466" s="42">
        <v>0</v>
      </c>
      <c r="N466" s="9"/>
      <c r="O466" s="9">
        <v>94</v>
      </c>
      <c r="P466" s="9"/>
      <c r="Q466" s="9">
        <v>94</v>
      </c>
      <c r="R466" s="9"/>
      <c r="S466" s="9"/>
      <c r="T466" s="9">
        <v>5</v>
      </c>
      <c r="U466" s="9"/>
      <c r="V466" s="49"/>
      <c r="W466" s="14"/>
      <c r="X466" s="14"/>
      <c r="Y466" s="56"/>
      <c r="Z466" s="9"/>
      <c r="AA466" s="9"/>
      <c r="AB466" s="9"/>
      <c r="AC466" s="9"/>
      <c r="AD466" s="9"/>
      <c r="AE466" s="9"/>
      <c r="AF466" s="9"/>
      <c r="AG466" s="9">
        <v>28.541716999999998</v>
      </c>
      <c r="AH466" s="9">
        <v>-82.391610999999997</v>
      </c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</row>
    <row r="467" spans="1:58" s="22" customFormat="1" outlineLevel="2" x14ac:dyDescent="0.25">
      <c r="A467" s="55"/>
      <c r="B467" s="51" t="s">
        <v>809</v>
      </c>
      <c r="C467" s="51"/>
      <c r="D467" s="51"/>
      <c r="E467" s="51"/>
      <c r="F467" s="53"/>
      <c r="G467" s="51"/>
      <c r="H467" s="51"/>
      <c r="I467" s="51"/>
      <c r="J467" s="51"/>
      <c r="K467" s="51"/>
      <c r="L467" s="51"/>
      <c r="M467" s="54"/>
      <c r="N467" s="51"/>
      <c r="O467" s="51"/>
      <c r="P467" s="51"/>
      <c r="Q467" s="51"/>
      <c r="R467" s="51"/>
      <c r="S467" s="51"/>
      <c r="T467" s="51"/>
      <c r="U467" s="51"/>
      <c r="V467" s="52"/>
      <c r="W467" s="53"/>
      <c r="X467" s="53"/>
      <c r="Y467" s="56"/>
      <c r="Z467" s="9"/>
      <c r="AA467" s="9"/>
      <c r="AB467" s="9"/>
      <c r="AC467" s="9"/>
      <c r="AD467" s="9"/>
      <c r="AE467" s="9"/>
      <c r="AF467" s="9"/>
      <c r="AG467" s="9"/>
      <c r="AH467" s="9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</row>
    <row r="468" spans="1:58" s="22" customFormat="1" outlineLevel="1" x14ac:dyDescent="0.25">
      <c r="A468" s="55"/>
      <c r="B468" s="9" t="s">
        <v>809</v>
      </c>
      <c r="C468" s="9"/>
      <c r="D468" s="9"/>
      <c r="E468" s="39" t="s">
        <v>2280</v>
      </c>
      <c r="F468" s="14"/>
      <c r="G468" s="9"/>
      <c r="H468" s="9"/>
      <c r="I468" s="9">
        <f>SUBTOTAL(9,I469:I469)</f>
        <v>1</v>
      </c>
      <c r="J468" s="9">
        <f>SUBTOTAL(9,J469:J469)</f>
        <v>122</v>
      </c>
      <c r="K468" s="9">
        <f>SUBTOTAL(9,K469:K469)</f>
        <v>732</v>
      </c>
      <c r="L468" s="9">
        <f>SUBTOTAL(9,L469:L469)</f>
        <v>716</v>
      </c>
      <c r="M468" s="48">
        <v>0.97814207650273222</v>
      </c>
      <c r="N468" s="9"/>
      <c r="O468" s="9"/>
      <c r="P468" s="9"/>
      <c r="Q468" s="9"/>
      <c r="R468" s="9"/>
      <c r="S468" s="9"/>
      <c r="T468" s="9"/>
      <c r="U468" s="9"/>
      <c r="V468" s="49"/>
      <c r="W468" s="14"/>
      <c r="X468" s="14"/>
      <c r="Y468" s="56"/>
      <c r="Z468" s="9"/>
      <c r="AA468" s="9"/>
      <c r="AB468" s="9"/>
      <c r="AC468" s="9"/>
      <c r="AD468" s="9"/>
      <c r="AE468" s="9"/>
      <c r="AF468" s="9"/>
      <c r="AG468" s="9"/>
      <c r="AH468" s="9">
        <f>SUBTOTAL(9,AH469:AH469)</f>
        <v>-81.423699999999997</v>
      </c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</row>
    <row r="469" spans="1:58" s="22" customFormat="1" outlineLevel="2" x14ac:dyDescent="0.25">
      <c r="A469" s="55">
        <v>1326</v>
      </c>
      <c r="B469" s="9" t="s">
        <v>809</v>
      </c>
      <c r="C469" s="9" t="s">
        <v>814</v>
      </c>
      <c r="D469" s="9" t="str">
        <f>B469&amp;" - "&amp;E469</f>
        <v>Highlands - Elderly - Active</v>
      </c>
      <c r="E469" s="9" t="s">
        <v>2280</v>
      </c>
      <c r="F469" s="14" t="s">
        <v>815</v>
      </c>
      <c r="G469" s="9" t="s">
        <v>9</v>
      </c>
      <c r="H469" s="9" t="s">
        <v>37</v>
      </c>
      <c r="I469" s="9">
        <v>1</v>
      </c>
      <c r="J469" s="9">
        <v>122</v>
      </c>
      <c r="K469" s="9">
        <f>COUNTA(Y469:AD469)*J469</f>
        <v>732</v>
      </c>
      <c r="L469" s="9">
        <f>SUM(Y469:AD469)</f>
        <v>716</v>
      </c>
      <c r="M469" s="48">
        <v>0.97814207650273222</v>
      </c>
      <c r="N469" s="9">
        <v>0</v>
      </c>
      <c r="O469" s="9">
        <v>122</v>
      </c>
      <c r="P469" s="9">
        <v>98</v>
      </c>
      <c r="Q469" s="9">
        <v>24</v>
      </c>
      <c r="R469" s="9"/>
      <c r="S469" s="9"/>
      <c r="T469" s="9"/>
      <c r="U469" s="9"/>
      <c r="V469" s="49">
        <f>(Y469+Z469+AA469+AB469+AC469+AD469)/(J469*COUNTA(Y469,Z469,AA469,AB469,AC469,AD469))</f>
        <v>0.97814207650273222</v>
      </c>
      <c r="W469" s="14">
        <v>0.95079999999999998</v>
      </c>
      <c r="X469" s="14">
        <v>0.94950000000000001</v>
      </c>
      <c r="Y469" s="56">
        <v>118</v>
      </c>
      <c r="Z469" s="9">
        <v>119</v>
      </c>
      <c r="AA469" s="9">
        <v>119</v>
      </c>
      <c r="AB469" s="9">
        <v>119</v>
      </c>
      <c r="AC469" s="9">
        <v>120</v>
      </c>
      <c r="AD469" s="9">
        <v>121</v>
      </c>
      <c r="AE469" s="9" t="s">
        <v>816</v>
      </c>
      <c r="AF469" s="9"/>
      <c r="AG469" s="9">
        <v>27.488299999999999</v>
      </c>
      <c r="AH469" s="9">
        <v>-81.423699999999997</v>
      </c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</row>
    <row r="470" spans="1:58" s="22" customFormat="1" outlineLevel="1" x14ac:dyDescent="0.25">
      <c r="A470" s="55"/>
      <c r="B470" s="9" t="s">
        <v>809</v>
      </c>
      <c r="C470" s="9"/>
      <c r="D470" s="9"/>
      <c r="E470" s="39" t="s">
        <v>2282</v>
      </c>
      <c r="F470" s="14"/>
      <c r="G470" s="9"/>
      <c r="H470" s="9"/>
      <c r="I470" s="9">
        <f>SUBTOTAL(9,I471:I480)</f>
        <v>10</v>
      </c>
      <c r="J470" s="9">
        <f>SUBTOTAL(9,J471:J480)</f>
        <v>486</v>
      </c>
      <c r="K470" s="9">
        <f>SUBTOTAL(9,K471:K480)</f>
        <v>2916</v>
      </c>
      <c r="L470" s="9">
        <f>SUBTOTAL(9,L471:L480)</f>
        <v>2592</v>
      </c>
      <c r="M470" s="48">
        <v>0.88888888888888884</v>
      </c>
      <c r="N470" s="9"/>
      <c r="O470" s="9"/>
      <c r="P470" s="9"/>
      <c r="Q470" s="9"/>
      <c r="R470" s="9"/>
      <c r="S470" s="9"/>
      <c r="T470" s="9"/>
      <c r="U470" s="9"/>
      <c r="V470" s="49"/>
      <c r="W470" s="14"/>
      <c r="X470" s="14"/>
      <c r="Y470" s="56"/>
      <c r="Z470" s="9"/>
      <c r="AA470" s="9"/>
      <c r="AB470" s="9"/>
      <c r="AC470" s="9"/>
      <c r="AD470" s="9"/>
      <c r="AE470" s="9"/>
      <c r="AF470" s="9"/>
      <c r="AG470" s="9"/>
      <c r="AH470" s="9">
        <f>SUBTOTAL(9,AH471:AH480)</f>
        <v>-814.49157600000012</v>
      </c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</row>
    <row r="471" spans="1:58" s="22" customFormat="1" outlineLevel="2" x14ac:dyDescent="0.25">
      <c r="A471" s="55">
        <v>104</v>
      </c>
      <c r="B471" s="9" t="s">
        <v>809</v>
      </c>
      <c r="C471" s="9" t="s">
        <v>810</v>
      </c>
      <c r="D471" s="9" t="str">
        <f t="shared" ref="D471:D480" si="69">B471&amp;" - "&amp;E471</f>
        <v>Highlands - Family - Active</v>
      </c>
      <c r="E471" s="9" t="s">
        <v>2282</v>
      </c>
      <c r="F471" s="14" t="s">
        <v>309</v>
      </c>
      <c r="G471" s="9" t="s">
        <v>10</v>
      </c>
      <c r="H471" s="9" t="s">
        <v>37</v>
      </c>
      <c r="I471" s="9">
        <v>1</v>
      </c>
      <c r="J471" s="9">
        <v>41</v>
      </c>
      <c r="K471" s="9">
        <f t="shared" ref="K471:K480" si="70">COUNTA(Y471:AD471)*J471</f>
        <v>246</v>
      </c>
      <c r="L471" s="9">
        <f t="shared" ref="L471:L480" si="71">SUM(Y471:AD471)</f>
        <v>221</v>
      </c>
      <c r="M471" s="48">
        <v>0.89837398373983735</v>
      </c>
      <c r="N471" s="9">
        <v>0</v>
      </c>
      <c r="O471" s="9">
        <v>41</v>
      </c>
      <c r="P471" s="9"/>
      <c r="Q471" s="9">
        <v>41</v>
      </c>
      <c r="R471" s="9"/>
      <c r="S471" s="9"/>
      <c r="T471" s="9"/>
      <c r="U471" s="9"/>
      <c r="V471" s="49">
        <f t="shared" ref="V471:V480" si="72">(Y471+Z471+AA471+AB471+AC471+AD471)/(J471*COUNTA(Y471,Z471,AA471,AB471,AC471,AD471))</f>
        <v>0.89837398373983735</v>
      </c>
      <c r="W471" s="14">
        <v>0.95120000000000005</v>
      </c>
      <c r="X471" s="14">
        <v>1</v>
      </c>
      <c r="Y471" s="56">
        <v>36</v>
      </c>
      <c r="Z471" s="9">
        <v>36</v>
      </c>
      <c r="AA471" s="9">
        <v>36</v>
      </c>
      <c r="AB471" s="9">
        <v>37</v>
      </c>
      <c r="AC471" s="9">
        <v>38</v>
      </c>
      <c r="AD471" s="9">
        <v>38</v>
      </c>
      <c r="AE471" s="9" t="s">
        <v>471</v>
      </c>
      <c r="AF471" s="9">
        <v>35</v>
      </c>
      <c r="AG471" s="9">
        <v>27.479900000000001</v>
      </c>
      <c r="AH471" s="9">
        <v>-81.435100000000006</v>
      </c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</row>
    <row r="472" spans="1:58" s="22" customFormat="1" outlineLevel="2" x14ac:dyDescent="0.25">
      <c r="A472" s="55">
        <v>139</v>
      </c>
      <c r="B472" s="9" t="s">
        <v>809</v>
      </c>
      <c r="C472" s="9" t="s">
        <v>811</v>
      </c>
      <c r="D472" s="9" t="str">
        <f t="shared" si="69"/>
        <v>Highlands - Family - Active</v>
      </c>
      <c r="E472" s="9" t="s">
        <v>2282</v>
      </c>
      <c r="F472" s="14" t="s">
        <v>197</v>
      </c>
      <c r="G472" s="9" t="s">
        <v>10</v>
      </c>
      <c r="H472" s="9" t="s">
        <v>37</v>
      </c>
      <c r="I472" s="9">
        <v>1</v>
      </c>
      <c r="J472" s="9">
        <v>36</v>
      </c>
      <c r="K472" s="9">
        <f t="shared" si="70"/>
        <v>216</v>
      </c>
      <c r="L472" s="9">
        <f t="shared" si="71"/>
        <v>209</v>
      </c>
      <c r="M472" s="48">
        <v>0.96759259259259256</v>
      </c>
      <c r="N472" s="9">
        <v>0</v>
      </c>
      <c r="O472" s="9">
        <v>36</v>
      </c>
      <c r="P472" s="9"/>
      <c r="Q472" s="9">
        <v>36</v>
      </c>
      <c r="R472" s="9"/>
      <c r="S472" s="9"/>
      <c r="T472" s="9"/>
      <c r="U472" s="9"/>
      <c r="V472" s="49">
        <f t="shared" si="72"/>
        <v>0.96759259259259256</v>
      </c>
      <c r="W472" s="14">
        <v>0.96299999999999997</v>
      </c>
      <c r="X472" s="14">
        <v>0.94910000000000005</v>
      </c>
      <c r="Y472" s="56">
        <v>34</v>
      </c>
      <c r="Z472" s="9">
        <v>34</v>
      </c>
      <c r="AA472" s="9">
        <v>34</v>
      </c>
      <c r="AB472" s="9">
        <v>36</v>
      </c>
      <c r="AC472" s="9">
        <v>36</v>
      </c>
      <c r="AD472" s="9">
        <v>35</v>
      </c>
      <c r="AE472" s="9" t="s">
        <v>471</v>
      </c>
      <c r="AF472" s="9">
        <v>27</v>
      </c>
      <c r="AG472" s="9">
        <v>27.584325</v>
      </c>
      <c r="AH472" s="9">
        <v>-81.516666000000001</v>
      </c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</row>
    <row r="473" spans="1:58" s="22" customFormat="1" outlineLevel="2" x14ac:dyDescent="0.25">
      <c r="A473" s="55">
        <v>352</v>
      </c>
      <c r="B473" s="9" t="s">
        <v>809</v>
      </c>
      <c r="C473" s="9" t="s">
        <v>817</v>
      </c>
      <c r="D473" s="9" t="str">
        <f t="shared" si="69"/>
        <v>Highlands - Family - Active</v>
      </c>
      <c r="E473" s="9" t="s">
        <v>2282</v>
      </c>
      <c r="F473" s="14" t="s">
        <v>446</v>
      </c>
      <c r="G473" s="9" t="s">
        <v>10</v>
      </c>
      <c r="H473" s="9" t="s">
        <v>37</v>
      </c>
      <c r="I473" s="9">
        <v>1</v>
      </c>
      <c r="J473" s="9">
        <v>37</v>
      </c>
      <c r="K473" s="9">
        <f t="shared" si="70"/>
        <v>222</v>
      </c>
      <c r="L473" s="9">
        <f t="shared" si="71"/>
        <v>215</v>
      </c>
      <c r="M473" s="48">
        <v>0.96846846846846846</v>
      </c>
      <c r="N473" s="9">
        <v>0</v>
      </c>
      <c r="O473" s="9">
        <v>37</v>
      </c>
      <c r="P473" s="9"/>
      <c r="Q473" s="9">
        <v>37</v>
      </c>
      <c r="R473" s="9"/>
      <c r="S473" s="9"/>
      <c r="T473" s="9"/>
      <c r="U473" s="9"/>
      <c r="V473" s="49">
        <f t="shared" si="72"/>
        <v>0.96846846846846846</v>
      </c>
      <c r="W473" s="14">
        <v>0.99099999999999999</v>
      </c>
      <c r="X473" s="14">
        <v>0.94140000000000001</v>
      </c>
      <c r="Y473" s="56">
        <v>37</v>
      </c>
      <c r="Z473" s="9">
        <v>37</v>
      </c>
      <c r="AA473" s="9">
        <v>35</v>
      </c>
      <c r="AB473" s="9">
        <v>35</v>
      </c>
      <c r="AC473" s="9">
        <v>36</v>
      </c>
      <c r="AD473" s="9">
        <v>35</v>
      </c>
      <c r="AE473" s="9" t="s">
        <v>448</v>
      </c>
      <c r="AF473" s="9">
        <v>35</v>
      </c>
      <c r="AG473" s="9">
        <v>27.303599999999999</v>
      </c>
      <c r="AH473" s="9">
        <v>-81.361400000000003</v>
      </c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</row>
    <row r="474" spans="1:58" s="22" customFormat="1" outlineLevel="2" x14ac:dyDescent="0.25">
      <c r="A474" s="55">
        <v>2041</v>
      </c>
      <c r="B474" s="9" t="s">
        <v>809</v>
      </c>
      <c r="C474" s="9" t="s">
        <v>823</v>
      </c>
      <c r="D474" s="9" t="str">
        <f t="shared" si="69"/>
        <v>Highlands - Family - Active</v>
      </c>
      <c r="E474" s="9" t="s">
        <v>2282</v>
      </c>
      <c r="F474" s="14" t="s">
        <v>429</v>
      </c>
      <c r="G474" s="9" t="s">
        <v>10</v>
      </c>
      <c r="H474" s="9" t="s">
        <v>37</v>
      </c>
      <c r="I474" s="9">
        <v>1</v>
      </c>
      <c r="J474" s="9">
        <v>40</v>
      </c>
      <c r="K474" s="9">
        <f t="shared" si="70"/>
        <v>240</v>
      </c>
      <c r="L474" s="9">
        <f t="shared" si="71"/>
        <v>240</v>
      </c>
      <c r="M474" s="48">
        <v>1</v>
      </c>
      <c r="N474" s="9">
        <v>0</v>
      </c>
      <c r="O474" s="9">
        <v>40</v>
      </c>
      <c r="P474" s="9"/>
      <c r="Q474" s="9">
        <v>40</v>
      </c>
      <c r="R474" s="9"/>
      <c r="S474" s="9"/>
      <c r="T474" s="9"/>
      <c r="U474" s="9"/>
      <c r="V474" s="49">
        <f t="shared" si="72"/>
        <v>1</v>
      </c>
      <c r="W474" s="14">
        <v>0.9375</v>
      </c>
      <c r="X474" s="14">
        <v>0.99170000000000003</v>
      </c>
      <c r="Y474" s="56">
        <v>40</v>
      </c>
      <c r="Z474" s="9">
        <v>40</v>
      </c>
      <c r="AA474" s="9">
        <v>40</v>
      </c>
      <c r="AB474" s="9">
        <v>40</v>
      </c>
      <c r="AC474" s="9">
        <v>40</v>
      </c>
      <c r="AD474" s="9">
        <v>40</v>
      </c>
      <c r="AE474" s="9" t="s">
        <v>824</v>
      </c>
      <c r="AF474" s="9"/>
      <c r="AG474" s="9">
        <v>27.602799999999998</v>
      </c>
      <c r="AH474" s="9">
        <v>-81.509500000000003</v>
      </c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</row>
    <row r="475" spans="1:58" s="22" customFormat="1" outlineLevel="2" x14ac:dyDescent="0.25">
      <c r="A475" s="55">
        <v>2385</v>
      </c>
      <c r="B475" s="9" t="s">
        <v>809</v>
      </c>
      <c r="C475" s="9" t="s">
        <v>825</v>
      </c>
      <c r="D475" s="9" t="str">
        <f t="shared" si="69"/>
        <v>Highlands - Family - Active</v>
      </c>
      <c r="E475" s="9" t="s">
        <v>2282</v>
      </c>
      <c r="F475" s="14" t="s">
        <v>826</v>
      </c>
      <c r="G475" s="9" t="s">
        <v>10</v>
      </c>
      <c r="H475" s="9" t="s">
        <v>37</v>
      </c>
      <c r="I475" s="9">
        <v>1</v>
      </c>
      <c r="J475" s="9">
        <v>32</v>
      </c>
      <c r="K475" s="9">
        <f t="shared" si="70"/>
        <v>192</v>
      </c>
      <c r="L475" s="9">
        <f t="shared" si="71"/>
        <v>189</v>
      </c>
      <c r="M475" s="48">
        <v>0.984375</v>
      </c>
      <c r="N475" s="9">
        <v>0</v>
      </c>
      <c r="O475" s="9">
        <v>32</v>
      </c>
      <c r="P475" s="9"/>
      <c r="Q475" s="9">
        <v>32</v>
      </c>
      <c r="R475" s="9"/>
      <c r="S475" s="9"/>
      <c r="T475" s="9"/>
      <c r="U475" s="9"/>
      <c r="V475" s="49">
        <f t="shared" si="72"/>
        <v>0.984375</v>
      </c>
      <c r="W475" s="14">
        <v>0.95830000000000004</v>
      </c>
      <c r="X475" s="14">
        <v>0.96350000000000002</v>
      </c>
      <c r="Y475" s="56">
        <v>31</v>
      </c>
      <c r="Z475" s="9">
        <v>31</v>
      </c>
      <c r="AA475" s="9">
        <v>31</v>
      </c>
      <c r="AB475" s="9">
        <v>32</v>
      </c>
      <c r="AC475" s="9">
        <v>32</v>
      </c>
      <c r="AD475" s="9">
        <v>32</v>
      </c>
      <c r="AE475" s="9" t="s">
        <v>827</v>
      </c>
      <c r="AF475" s="9"/>
      <c r="AG475" s="9">
        <v>27.602833</v>
      </c>
      <c r="AH475" s="9">
        <v>-81.510310000000004</v>
      </c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</row>
    <row r="476" spans="1:58" s="22" customFormat="1" outlineLevel="2" x14ac:dyDescent="0.25">
      <c r="A476" s="55">
        <v>1470</v>
      </c>
      <c r="B476" s="9" t="s">
        <v>809</v>
      </c>
      <c r="C476" s="9" t="s">
        <v>828</v>
      </c>
      <c r="D476" s="9" t="str">
        <f t="shared" si="69"/>
        <v>Highlands - Family - Active</v>
      </c>
      <c r="E476" s="9" t="s">
        <v>2282</v>
      </c>
      <c r="F476" s="14" t="s">
        <v>179</v>
      </c>
      <c r="G476" s="9" t="s">
        <v>10</v>
      </c>
      <c r="H476" s="9" t="s">
        <v>37</v>
      </c>
      <c r="I476" s="9">
        <v>1</v>
      </c>
      <c r="J476" s="9">
        <v>80</v>
      </c>
      <c r="K476" s="9">
        <f t="shared" si="70"/>
        <v>480</v>
      </c>
      <c r="L476" s="9">
        <f t="shared" si="71"/>
        <v>459</v>
      </c>
      <c r="M476" s="48">
        <v>0.95625000000000004</v>
      </c>
      <c r="N476" s="9">
        <v>0</v>
      </c>
      <c r="O476" s="9">
        <v>80</v>
      </c>
      <c r="P476" s="9"/>
      <c r="Q476" s="9">
        <v>80</v>
      </c>
      <c r="R476" s="9"/>
      <c r="S476" s="9"/>
      <c r="T476" s="9"/>
      <c r="U476" s="9"/>
      <c r="V476" s="49">
        <f t="shared" si="72"/>
        <v>0.95625000000000004</v>
      </c>
      <c r="W476" s="14">
        <v>0.9375</v>
      </c>
      <c r="X476" s="14">
        <v>0.92710000000000004</v>
      </c>
      <c r="Y476" s="56">
        <v>75</v>
      </c>
      <c r="Z476" s="9">
        <v>76</v>
      </c>
      <c r="AA476" s="9">
        <v>75</v>
      </c>
      <c r="AB476" s="9">
        <v>79</v>
      </c>
      <c r="AC476" s="9">
        <v>77</v>
      </c>
      <c r="AD476" s="9">
        <v>77</v>
      </c>
      <c r="AE476" s="9" t="s">
        <v>223</v>
      </c>
      <c r="AF476" s="9"/>
      <c r="AG476" s="9">
        <v>27.5839</v>
      </c>
      <c r="AH476" s="9">
        <v>-81.507300000000001</v>
      </c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</row>
    <row r="477" spans="1:58" s="22" customFormat="1" outlineLevel="2" x14ac:dyDescent="0.25">
      <c r="A477" s="55">
        <v>601</v>
      </c>
      <c r="B477" s="9" t="s">
        <v>809</v>
      </c>
      <c r="C477" s="9" t="s">
        <v>829</v>
      </c>
      <c r="D477" s="9" t="str">
        <f t="shared" si="69"/>
        <v>Highlands - Family - Active</v>
      </c>
      <c r="E477" s="9" t="s">
        <v>2282</v>
      </c>
      <c r="F477" s="14" t="s">
        <v>830</v>
      </c>
      <c r="G477" s="9" t="s">
        <v>10</v>
      </c>
      <c r="H477" s="9" t="s">
        <v>37</v>
      </c>
      <c r="I477" s="9">
        <v>1</v>
      </c>
      <c r="J477" s="9">
        <v>100</v>
      </c>
      <c r="K477" s="9">
        <f t="shared" si="70"/>
        <v>600</v>
      </c>
      <c r="L477" s="9">
        <f t="shared" si="71"/>
        <v>381</v>
      </c>
      <c r="M477" s="48">
        <v>0.63500000000000001</v>
      </c>
      <c r="N477" s="9">
        <v>0</v>
      </c>
      <c r="O477" s="9">
        <v>100</v>
      </c>
      <c r="P477" s="9"/>
      <c r="Q477" s="9">
        <v>100</v>
      </c>
      <c r="R477" s="9"/>
      <c r="S477" s="9"/>
      <c r="T477" s="9"/>
      <c r="U477" s="9"/>
      <c r="V477" s="49">
        <f t="shared" si="72"/>
        <v>0.63500000000000001</v>
      </c>
      <c r="W477" s="14">
        <v>0.56830000000000003</v>
      </c>
      <c r="X477" s="14">
        <v>0.69830000000000003</v>
      </c>
      <c r="Y477" s="56">
        <v>67</v>
      </c>
      <c r="Z477" s="9">
        <v>63</v>
      </c>
      <c r="AA477" s="9">
        <v>65</v>
      </c>
      <c r="AB477" s="9">
        <v>63</v>
      </c>
      <c r="AC477" s="9">
        <v>61</v>
      </c>
      <c r="AD477" s="9">
        <v>62</v>
      </c>
      <c r="AE477" s="9" t="s">
        <v>831</v>
      </c>
      <c r="AF477" s="9"/>
      <c r="AG477" s="9">
        <v>27.478899999999999</v>
      </c>
      <c r="AH477" s="9">
        <v>-81.428700000000006</v>
      </c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</row>
    <row r="478" spans="1:58" s="22" customFormat="1" outlineLevel="2" x14ac:dyDescent="0.25">
      <c r="A478" s="55">
        <v>1762</v>
      </c>
      <c r="B478" s="9" t="s">
        <v>809</v>
      </c>
      <c r="C478" s="9" t="s">
        <v>834</v>
      </c>
      <c r="D478" s="9" t="str">
        <f t="shared" si="69"/>
        <v>Highlands - Family - Active</v>
      </c>
      <c r="E478" s="9" t="s">
        <v>2282</v>
      </c>
      <c r="F478" s="14" t="s">
        <v>113</v>
      </c>
      <c r="G478" s="9" t="s">
        <v>10</v>
      </c>
      <c r="H478" s="9" t="s">
        <v>37</v>
      </c>
      <c r="I478" s="9">
        <v>1</v>
      </c>
      <c r="J478" s="9">
        <v>48</v>
      </c>
      <c r="K478" s="9">
        <f t="shared" si="70"/>
        <v>288</v>
      </c>
      <c r="L478" s="9">
        <f t="shared" si="71"/>
        <v>263</v>
      </c>
      <c r="M478" s="48">
        <v>0.91319444444444442</v>
      </c>
      <c r="N478" s="9">
        <v>0</v>
      </c>
      <c r="O478" s="9">
        <v>48</v>
      </c>
      <c r="P478" s="9"/>
      <c r="Q478" s="9">
        <v>48</v>
      </c>
      <c r="R478" s="9"/>
      <c r="S478" s="9"/>
      <c r="T478" s="9"/>
      <c r="U478" s="9"/>
      <c r="V478" s="49">
        <f t="shared" si="72"/>
        <v>0.91319444444444442</v>
      </c>
      <c r="W478" s="14">
        <v>0.94099999999999995</v>
      </c>
      <c r="X478" s="14">
        <v>0.95830000000000004</v>
      </c>
      <c r="Y478" s="56">
        <v>45</v>
      </c>
      <c r="Z478" s="9">
        <v>43</v>
      </c>
      <c r="AA478" s="9">
        <v>44</v>
      </c>
      <c r="AB478" s="9">
        <v>44</v>
      </c>
      <c r="AC478" s="9">
        <v>44</v>
      </c>
      <c r="AD478" s="9">
        <v>43</v>
      </c>
      <c r="AE478" s="9" t="s">
        <v>715</v>
      </c>
      <c r="AF478" s="9">
        <v>45</v>
      </c>
      <c r="AG478" s="9">
        <v>27.304300000000001</v>
      </c>
      <c r="AH478" s="9">
        <v>-81.374200000000002</v>
      </c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</row>
    <row r="479" spans="1:58" s="22" customFormat="1" outlineLevel="2" x14ac:dyDescent="0.25">
      <c r="A479" s="55">
        <v>2344</v>
      </c>
      <c r="B479" s="9" t="s">
        <v>809</v>
      </c>
      <c r="C479" s="9" t="s">
        <v>835</v>
      </c>
      <c r="D479" s="9" t="str">
        <f t="shared" si="69"/>
        <v>Highlands - Family - Active</v>
      </c>
      <c r="E479" s="9" t="s">
        <v>2282</v>
      </c>
      <c r="F479" s="14" t="s">
        <v>826</v>
      </c>
      <c r="G479" s="9" t="s">
        <v>10</v>
      </c>
      <c r="H479" s="9" t="s">
        <v>37</v>
      </c>
      <c r="I479" s="9">
        <v>1</v>
      </c>
      <c r="J479" s="9">
        <v>48</v>
      </c>
      <c r="K479" s="9">
        <f t="shared" si="70"/>
        <v>288</v>
      </c>
      <c r="L479" s="9">
        <f t="shared" si="71"/>
        <v>274</v>
      </c>
      <c r="M479" s="48">
        <v>0.95138888888888884</v>
      </c>
      <c r="N479" s="9">
        <v>0</v>
      </c>
      <c r="O479" s="9">
        <v>48</v>
      </c>
      <c r="P479" s="9"/>
      <c r="Q479" s="9">
        <v>48</v>
      </c>
      <c r="R479" s="9"/>
      <c r="S479" s="9"/>
      <c r="T479" s="9"/>
      <c r="U479" s="9"/>
      <c r="V479" s="49">
        <f t="shared" si="72"/>
        <v>0.95138888888888884</v>
      </c>
      <c r="W479" s="14">
        <v>0.87849999999999995</v>
      </c>
      <c r="X479" s="14">
        <v>0.94789999999999996</v>
      </c>
      <c r="Y479" s="56">
        <v>48</v>
      </c>
      <c r="Z479" s="9">
        <v>48</v>
      </c>
      <c r="AA479" s="9">
        <v>47</v>
      </c>
      <c r="AB479" s="9">
        <v>45</v>
      </c>
      <c r="AC479" s="9">
        <v>43</v>
      </c>
      <c r="AD479" s="9">
        <v>43</v>
      </c>
      <c r="AE479" s="9" t="s">
        <v>131</v>
      </c>
      <c r="AF479" s="9"/>
      <c r="AG479" s="9">
        <v>27.4785</v>
      </c>
      <c r="AH479" s="9">
        <v>-81.424199999999999</v>
      </c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</row>
    <row r="480" spans="1:58" s="22" customFormat="1" outlineLevel="2" x14ac:dyDescent="0.25">
      <c r="A480" s="55">
        <v>1859</v>
      </c>
      <c r="B480" s="9" t="s">
        <v>809</v>
      </c>
      <c r="C480" s="9" t="s">
        <v>836</v>
      </c>
      <c r="D480" s="9" t="str">
        <f t="shared" si="69"/>
        <v>Highlands - Family - Active</v>
      </c>
      <c r="E480" s="9" t="s">
        <v>2282</v>
      </c>
      <c r="F480" s="14" t="s">
        <v>563</v>
      </c>
      <c r="G480" s="9" t="s">
        <v>10</v>
      </c>
      <c r="H480" s="9" t="s">
        <v>37</v>
      </c>
      <c r="I480" s="9">
        <v>1</v>
      </c>
      <c r="J480" s="9">
        <v>24</v>
      </c>
      <c r="K480" s="9">
        <f t="shared" si="70"/>
        <v>144</v>
      </c>
      <c r="L480" s="9">
        <f t="shared" si="71"/>
        <v>141</v>
      </c>
      <c r="M480" s="48">
        <v>0.97916666666666663</v>
      </c>
      <c r="N480" s="9">
        <v>0</v>
      </c>
      <c r="O480" s="9">
        <v>24</v>
      </c>
      <c r="P480" s="9"/>
      <c r="Q480" s="9">
        <v>24</v>
      </c>
      <c r="R480" s="9"/>
      <c r="S480" s="9"/>
      <c r="T480" s="9"/>
      <c r="U480" s="9"/>
      <c r="V480" s="49">
        <f t="shared" si="72"/>
        <v>0.97916666666666663</v>
      </c>
      <c r="W480" s="14">
        <v>0.95140000000000002</v>
      </c>
      <c r="X480" s="14">
        <v>0.96530000000000005</v>
      </c>
      <c r="Y480" s="56">
        <v>24</v>
      </c>
      <c r="Z480" s="9">
        <v>24</v>
      </c>
      <c r="AA480" s="9">
        <v>24</v>
      </c>
      <c r="AB480" s="9">
        <v>23</v>
      </c>
      <c r="AC480" s="9">
        <v>23</v>
      </c>
      <c r="AD480" s="9">
        <v>23</v>
      </c>
      <c r="AE480" s="9" t="s">
        <v>131</v>
      </c>
      <c r="AF480" s="9"/>
      <c r="AG480" s="9">
        <v>27.4785</v>
      </c>
      <c r="AH480" s="9">
        <v>-81.424199999999999</v>
      </c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</row>
    <row r="481" spans="1:58" s="22" customFormat="1" outlineLevel="1" x14ac:dyDescent="0.25">
      <c r="A481" s="55"/>
      <c r="B481" s="9" t="s">
        <v>809</v>
      </c>
      <c r="C481" s="9"/>
      <c r="D481" s="9"/>
      <c r="E481" s="39" t="s">
        <v>2283</v>
      </c>
      <c r="F481" s="14"/>
      <c r="G481" s="9"/>
      <c r="H481" s="9"/>
      <c r="I481" s="9">
        <f>SUBTOTAL(9,I482:I484)</f>
        <v>3</v>
      </c>
      <c r="J481" s="9">
        <f>SUBTOTAL(9,J482:J484)</f>
        <v>134</v>
      </c>
      <c r="K481" s="9">
        <f>SUBTOTAL(9,K482:K484)</f>
        <v>0</v>
      </c>
      <c r="L481" s="9">
        <f>SUBTOTAL(9,L482:L484)</f>
        <v>0</v>
      </c>
      <c r="M481" s="42">
        <v>0</v>
      </c>
      <c r="N481" s="9"/>
      <c r="O481" s="9"/>
      <c r="P481" s="9"/>
      <c r="Q481" s="9"/>
      <c r="R481" s="9"/>
      <c r="S481" s="9"/>
      <c r="T481" s="9"/>
      <c r="U481" s="9"/>
      <c r="V481" s="49"/>
      <c r="W481" s="14"/>
      <c r="X481" s="14"/>
      <c r="Y481" s="56"/>
      <c r="Z481" s="9"/>
      <c r="AA481" s="9"/>
      <c r="AB481" s="9"/>
      <c r="AC481" s="9"/>
      <c r="AD481" s="9"/>
      <c r="AE481" s="9"/>
      <c r="AF481" s="9"/>
      <c r="AG481" s="9"/>
      <c r="AH481" s="9">
        <f>SUBTOTAL(9,AH482:AH484)</f>
        <v>-244.47086300000001</v>
      </c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</row>
    <row r="482" spans="1:58" s="22" customFormat="1" outlineLevel="2" x14ac:dyDescent="0.25">
      <c r="A482" s="55">
        <v>2716</v>
      </c>
      <c r="B482" s="9" t="s">
        <v>809</v>
      </c>
      <c r="C482" s="9" t="s">
        <v>812</v>
      </c>
      <c r="D482" s="9" t="str">
        <f>B482&amp;" - "&amp;E482</f>
        <v>Highlands - Family - Pipeline</v>
      </c>
      <c r="E482" s="9" t="s">
        <v>2283</v>
      </c>
      <c r="F482" s="14" t="s">
        <v>558</v>
      </c>
      <c r="G482" s="9" t="s">
        <v>10</v>
      </c>
      <c r="H482" s="9" t="s">
        <v>42</v>
      </c>
      <c r="I482" s="9">
        <v>1</v>
      </c>
      <c r="J482" s="9">
        <v>44</v>
      </c>
      <c r="K482" s="9">
        <f>COUNTA(Y482:AD482)*J482</f>
        <v>0</v>
      </c>
      <c r="L482" s="9">
        <f>SUM(Y482:AD482)</f>
        <v>0</v>
      </c>
      <c r="M482" s="42">
        <v>0</v>
      </c>
      <c r="N482" s="9">
        <v>0</v>
      </c>
      <c r="O482" s="9">
        <v>44</v>
      </c>
      <c r="P482" s="9"/>
      <c r="Q482" s="9">
        <v>44</v>
      </c>
      <c r="R482" s="9"/>
      <c r="S482" s="9"/>
      <c r="T482" s="9"/>
      <c r="U482" s="9"/>
      <c r="V482" s="49"/>
      <c r="W482" s="14"/>
      <c r="X482" s="14"/>
      <c r="Y482" s="56"/>
      <c r="Z482" s="9"/>
      <c r="AA482" s="9"/>
      <c r="AB482" s="9"/>
      <c r="AC482" s="9"/>
      <c r="AD482" s="9"/>
      <c r="AE482" s="9" t="s">
        <v>813</v>
      </c>
      <c r="AF482" s="9"/>
      <c r="AG482" s="9">
        <v>27.588031999999998</v>
      </c>
      <c r="AH482" s="9">
        <v>-81.509192999999996</v>
      </c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</row>
    <row r="483" spans="1:58" s="22" customFormat="1" outlineLevel="2" x14ac:dyDescent="0.25">
      <c r="A483" s="55">
        <v>2922</v>
      </c>
      <c r="B483" s="9" t="s">
        <v>809</v>
      </c>
      <c r="C483" s="9" t="s">
        <v>818</v>
      </c>
      <c r="D483" s="9" t="str">
        <f>B483&amp;" - "&amp;E483</f>
        <v>Highlands - Family - Pipeline</v>
      </c>
      <c r="E483" s="9" t="s">
        <v>2283</v>
      </c>
      <c r="F483" s="14" t="s">
        <v>128</v>
      </c>
      <c r="G483" s="9" t="s">
        <v>10</v>
      </c>
      <c r="H483" s="9" t="s">
        <v>42</v>
      </c>
      <c r="I483" s="9">
        <v>1</v>
      </c>
      <c r="J483" s="9">
        <v>40</v>
      </c>
      <c r="K483" s="9">
        <f>COUNTA(Y483:AD483)*J483</f>
        <v>0</v>
      </c>
      <c r="L483" s="9">
        <f>SUM(Y483:AD483)</f>
        <v>0</v>
      </c>
      <c r="M483" s="42">
        <v>0</v>
      </c>
      <c r="N483" s="9"/>
      <c r="O483" s="9">
        <v>40</v>
      </c>
      <c r="P483" s="9"/>
      <c r="Q483" s="9">
        <v>40</v>
      </c>
      <c r="R483" s="9"/>
      <c r="S483" s="9"/>
      <c r="T483" s="9"/>
      <c r="U483" s="9"/>
      <c r="V483" s="49"/>
      <c r="W483" s="14"/>
      <c r="X483" s="14"/>
      <c r="Y483" s="56"/>
      <c r="Z483" s="9"/>
      <c r="AA483" s="9"/>
      <c r="AB483" s="9"/>
      <c r="AC483" s="9"/>
      <c r="AD483" s="9"/>
      <c r="AE483" s="9"/>
      <c r="AF483" s="9"/>
      <c r="AG483" s="9">
        <v>27.518174999999999</v>
      </c>
      <c r="AH483" s="9">
        <v>-81.472977999999998</v>
      </c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</row>
    <row r="484" spans="1:58" s="22" customFormat="1" outlineLevel="2" x14ac:dyDescent="0.25">
      <c r="A484" s="55">
        <v>2892</v>
      </c>
      <c r="B484" s="9" t="s">
        <v>809</v>
      </c>
      <c r="C484" s="9" t="s">
        <v>837</v>
      </c>
      <c r="D484" s="9" t="str">
        <f>B484&amp;" - "&amp;E484</f>
        <v>Highlands - Family - Pipeline</v>
      </c>
      <c r="E484" s="9" t="s">
        <v>2283</v>
      </c>
      <c r="F484" s="14" t="s">
        <v>128</v>
      </c>
      <c r="G484" s="9" t="s">
        <v>10</v>
      </c>
      <c r="H484" s="9" t="s">
        <v>42</v>
      </c>
      <c r="I484" s="9">
        <v>1</v>
      </c>
      <c r="J484" s="9">
        <v>50</v>
      </c>
      <c r="K484" s="9">
        <f>COUNTA(Y484:AD484)*J484</f>
        <v>0</v>
      </c>
      <c r="L484" s="9">
        <f>SUM(Y484:AD484)</f>
        <v>0</v>
      </c>
      <c r="M484" s="42">
        <v>0</v>
      </c>
      <c r="N484" s="9"/>
      <c r="O484" s="9">
        <v>50</v>
      </c>
      <c r="P484" s="9"/>
      <c r="Q484" s="9">
        <v>50</v>
      </c>
      <c r="R484" s="9"/>
      <c r="S484" s="9"/>
      <c r="T484" s="9"/>
      <c r="U484" s="9"/>
      <c r="V484" s="49"/>
      <c r="W484" s="14"/>
      <c r="X484" s="14"/>
      <c r="Y484" s="56"/>
      <c r="Z484" s="9"/>
      <c r="AA484" s="9"/>
      <c r="AB484" s="9"/>
      <c r="AC484" s="9"/>
      <c r="AD484" s="9"/>
      <c r="AE484" s="9"/>
      <c r="AF484" s="9"/>
      <c r="AG484" s="9">
        <v>27.472731</v>
      </c>
      <c r="AH484" s="9">
        <v>-81.488692</v>
      </c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</row>
    <row r="485" spans="1:58" s="22" customFormat="1" outlineLevel="1" x14ac:dyDescent="0.25">
      <c r="A485" s="55"/>
      <c r="B485" s="9" t="s">
        <v>809</v>
      </c>
      <c r="C485" s="9"/>
      <c r="D485" s="9"/>
      <c r="E485" s="39" t="s">
        <v>2288</v>
      </c>
      <c r="F485" s="14"/>
      <c r="G485" s="9"/>
      <c r="H485" s="9"/>
      <c r="I485" s="9">
        <f>SUBTOTAL(9,I486:I488)</f>
        <v>3</v>
      </c>
      <c r="J485" s="9">
        <f>SUBTOTAL(9,J486:J488)</f>
        <v>160</v>
      </c>
      <c r="K485" s="9">
        <f>SUBTOTAL(9,K486:K488)</f>
        <v>960</v>
      </c>
      <c r="L485" s="9">
        <f>SUBTOTAL(9,L486:L488)</f>
        <v>834</v>
      </c>
      <c r="M485" s="48">
        <v>0.86875000000000002</v>
      </c>
      <c r="N485" s="9"/>
      <c r="O485" s="9"/>
      <c r="P485" s="9"/>
      <c r="Q485" s="9"/>
      <c r="R485" s="9"/>
      <c r="S485" s="9"/>
      <c r="T485" s="9"/>
      <c r="U485" s="9"/>
      <c r="V485" s="49"/>
      <c r="W485" s="14"/>
      <c r="X485" s="14"/>
      <c r="Y485" s="56"/>
      <c r="Z485" s="9"/>
      <c r="AA485" s="9"/>
      <c r="AB485" s="9"/>
      <c r="AC485" s="9"/>
      <c r="AD485" s="9"/>
      <c r="AE485" s="9"/>
      <c r="AF485" s="9"/>
      <c r="AG485" s="9"/>
      <c r="AH485" s="9">
        <f>SUBTOTAL(9,AH486:AH488)</f>
        <v>-244.302256</v>
      </c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</row>
    <row r="486" spans="1:58" s="22" customFormat="1" outlineLevel="2" x14ac:dyDescent="0.25">
      <c r="A486" s="55">
        <v>1982</v>
      </c>
      <c r="B486" s="9" t="s">
        <v>809</v>
      </c>
      <c r="C486" s="9" t="s">
        <v>819</v>
      </c>
      <c r="D486" s="9" t="str">
        <f>B486&amp;" - "&amp;E486</f>
        <v>Highlands - FW|FW - Active</v>
      </c>
      <c r="E486" s="9" t="s">
        <v>2288</v>
      </c>
      <c r="F486" s="14" t="s">
        <v>820</v>
      </c>
      <c r="G486" s="9" t="s">
        <v>499</v>
      </c>
      <c r="H486" s="9" t="s">
        <v>37</v>
      </c>
      <c r="I486" s="9">
        <v>1</v>
      </c>
      <c r="J486" s="9">
        <v>52</v>
      </c>
      <c r="K486" s="9">
        <f>COUNTA(Y486:AD486)*J486</f>
        <v>312</v>
      </c>
      <c r="L486" s="9">
        <f>SUM(Y486:AD486)</f>
        <v>296</v>
      </c>
      <c r="M486" s="48">
        <v>0.94871794871794868</v>
      </c>
      <c r="N486" s="9">
        <v>0</v>
      </c>
      <c r="O486" s="9">
        <v>52</v>
      </c>
      <c r="P486" s="9"/>
      <c r="Q486" s="9">
        <v>31</v>
      </c>
      <c r="R486" s="9">
        <v>21</v>
      </c>
      <c r="S486" s="9"/>
      <c r="T486" s="9"/>
      <c r="U486" s="9"/>
      <c r="V486" s="49">
        <f>(Y486+Z486+AA486+AB486+AC486+AD486)/(J486*COUNTA(Y486,Z486,AA486,AB486,AC486,AD486))</f>
        <v>0.94871794871794868</v>
      </c>
      <c r="W486" s="14">
        <v>0.85580000000000001</v>
      </c>
      <c r="X486" s="14">
        <v>0.96789999999999998</v>
      </c>
      <c r="Y486" s="56">
        <v>51</v>
      </c>
      <c r="Z486" s="9">
        <v>47</v>
      </c>
      <c r="AA486" s="9">
        <v>48</v>
      </c>
      <c r="AB486" s="9">
        <v>49</v>
      </c>
      <c r="AC486" s="9">
        <v>50</v>
      </c>
      <c r="AD486" s="9">
        <v>51</v>
      </c>
      <c r="AE486" s="9" t="s">
        <v>39</v>
      </c>
      <c r="AF486" s="9"/>
      <c r="AG486" s="9">
        <v>27.576333000000002</v>
      </c>
      <c r="AH486" s="9">
        <v>-81.511555999999999</v>
      </c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</row>
    <row r="487" spans="1:58" s="22" customFormat="1" outlineLevel="2" x14ac:dyDescent="0.25">
      <c r="A487" s="55">
        <v>2465</v>
      </c>
      <c r="B487" s="9" t="s">
        <v>809</v>
      </c>
      <c r="C487" s="9" t="s">
        <v>821</v>
      </c>
      <c r="D487" s="9" t="str">
        <f>B487&amp;" - "&amp;E487</f>
        <v>Highlands - FW|FW - Active</v>
      </c>
      <c r="E487" s="9" t="s">
        <v>2288</v>
      </c>
      <c r="F487" s="14" t="s">
        <v>143</v>
      </c>
      <c r="G487" s="9" t="s">
        <v>499</v>
      </c>
      <c r="H487" s="9" t="s">
        <v>37</v>
      </c>
      <c r="I487" s="9">
        <v>1</v>
      </c>
      <c r="J487" s="9">
        <v>64</v>
      </c>
      <c r="K487" s="9">
        <f>COUNTA(Y487:AD487)*J487</f>
        <v>384</v>
      </c>
      <c r="L487" s="9">
        <f>SUM(Y487:AD487)</f>
        <v>369</v>
      </c>
      <c r="M487" s="48">
        <v>0.9609375</v>
      </c>
      <c r="N487" s="9">
        <v>0</v>
      </c>
      <c r="O487" s="9">
        <v>64</v>
      </c>
      <c r="P487" s="9"/>
      <c r="Q487" s="9">
        <v>38</v>
      </c>
      <c r="R487" s="9">
        <v>26</v>
      </c>
      <c r="S487" s="9"/>
      <c r="T487" s="9">
        <v>4</v>
      </c>
      <c r="U487" s="9"/>
      <c r="V487" s="49">
        <f>(Y487+Z487+AA487+AB487+AC487+AD487)/(J487*COUNTA(Y487,Z487,AA487,AB487,AC487,AD487))</f>
        <v>0.9609375</v>
      </c>
      <c r="W487" s="14">
        <v>0.93230000000000002</v>
      </c>
      <c r="X487" s="14">
        <v>0.96879999999999999</v>
      </c>
      <c r="Y487" s="56">
        <v>61</v>
      </c>
      <c r="Z487" s="9">
        <v>61</v>
      </c>
      <c r="AA487" s="9">
        <v>62</v>
      </c>
      <c r="AB487" s="9">
        <v>61</v>
      </c>
      <c r="AC487" s="9">
        <v>62</v>
      </c>
      <c r="AD487" s="9">
        <v>62</v>
      </c>
      <c r="AE487" s="9" t="s">
        <v>822</v>
      </c>
      <c r="AF487" s="9"/>
      <c r="AG487" s="9">
        <v>27.303000000000001</v>
      </c>
      <c r="AH487" s="9">
        <v>-81.361999999999995</v>
      </c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</row>
    <row r="488" spans="1:58" s="22" customFormat="1" outlineLevel="2" x14ac:dyDescent="0.25">
      <c r="A488" s="55">
        <v>602</v>
      </c>
      <c r="B488" s="9" t="s">
        <v>809</v>
      </c>
      <c r="C488" s="9" t="s">
        <v>832</v>
      </c>
      <c r="D488" s="9" t="str">
        <f>B488&amp;" - "&amp;E488</f>
        <v>Highlands - FW|FW - Active</v>
      </c>
      <c r="E488" s="9" t="s">
        <v>2288</v>
      </c>
      <c r="F488" s="14" t="s">
        <v>833</v>
      </c>
      <c r="G488" s="9" t="s">
        <v>499</v>
      </c>
      <c r="H488" s="9" t="s">
        <v>37</v>
      </c>
      <c r="I488" s="9">
        <v>1</v>
      </c>
      <c r="J488" s="9">
        <v>44</v>
      </c>
      <c r="K488" s="9">
        <f>COUNTA(Y488:AD488)*J488</f>
        <v>264</v>
      </c>
      <c r="L488" s="9">
        <f>SUM(Y488:AD488)</f>
        <v>169</v>
      </c>
      <c r="M488" s="48">
        <v>0.64015151515151514</v>
      </c>
      <c r="N488" s="9">
        <v>0</v>
      </c>
      <c r="O488" s="9">
        <v>44</v>
      </c>
      <c r="P488" s="9"/>
      <c r="Q488" s="9">
        <v>30</v>
      </c>
      <c r="R488" s="9">
        <v>14</v>
      </c>
      <c r="S488" s="9"/>
      <c r="T488" s="9"/>
      <c r="U488" s="9"/>
      <c r="V488" s="49">
        <f>(Y488+Z488+AA488+AB488+AC488+AD488)/(J488*COUNTA(Y488,Z488,AA488,AB488,AC488,AD488))</f>
        <v>0.64015151515151514</v>
      </c>
      <c r="W488" s="14">
        <v>0.60980000000000001</v>
      </c>
      <c r="X488" s="14">
        <v>0.69699999999999995</v>
      </c>
      <c r="Y488" s="56">
        <v>29</v>
      </c>
      <c r="Z488" s="9">
        <v>29</v>
      </c>
      <c r="AA488" s="9">
        <v>29</v>
      </c>
      <c r="AB488" s="9">
        <v>27</v>
      </c>
      <c r="AC488" s="9">
        <v>28</v>
      </c>
      <c r="AD488" s="9">
        <v>27</v>
      </c>
      <c r="AE488" s="9" t="s">
        <v>831</v>
      </c>
      <c r="AF488" s="9"/>
      <c r="AG488" s="9">
        <v>27.478899999999999</v>
      </c>
      <c r="AH488" s="9">
        <v>-81.428700000000006</v>
      </c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</row>
    <row r="489" spans="1:58" s="22" customFormat="1" outlineLevel="2" x14ac:dyDescent="0.25">
      <c r="A489" s="55"/>
      <c r="B489" s="51" t="s">
        <v>838</v>
      </c>
      <c r="C489" s="51"/>
      <c r="D489" s="51"/>
      <c r="E489" s="51"/>
      <c r="F489" s="53"/>
      <c r="G489" s="51"/>
      <c r="H489" s="51"/>
      <c r="I489" s="51"/>
      <c r="J489" s="51"/>
      <c r="K489" s="51"/>
      <c r="L489" s="51"/>
      <c r="M489" s="54"/>
      <c r="N489" s="51"/>
      <c r="O489" s="51"/>
      <c r="P489" s="51"/>
      <c r="Q489" s="51"/>
      <c r="R489" s="51"/>
      <c r="S489" s="51"/>
      <c r="T489" s="51"/>
      <c r="U489" s="51"/>
      <c r="V489" s="52"/>
      <c r="W489" s="53"/>
      <c r="X489" s="53"/>
      <c r="Y489" s="56"/>
      <c r="Z489" s="9"/>
      <c r="AA489" s="9"/>
      <c r="AB489" s="9"/>
      <c r="AC489" s="9"/>
      <c r="AD489" s="9"/>
      <c r="AE489" s="9"/>
      <c r="AF489" s="9"/>
      <c r="AG489" s="9"/>
      <c r="AH489" s="9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</row>
    <row r="490" spans="1:58" s="22" customFormat="1" outlineLevel="1" x14ac:dyDescent="0.25">
      <c r="A490" s="55"/>
      <c r="B490" s="9" t="s">
        <v>838</v>
      </c>
      <c r="C490" s="9"/>
      <c r="D490" s="9"/>
      <c r="E490" s="39" t="s">
        <v>2280</v>
      </c>
      <c r="F490" s="14"/>
      <c r="G490" s="9"/>
      <c r="H490" s="9"/>
      <c r="I490" s="9">
        <f>SUBTOTAL(9,I491:I500)</f>
        <v>10</v>
      </c>
      <c r="J490" s="9">
        <f>SUBTOTAL(9,J491:J500)</f>
        <v>1519</v>
      </c>
      <c r="K490" s="9">
        <f>SUBTOTAL(9,K491:K500)</f>
        <v>9114</v>
      </c>
      <c r="L490" s="9">
        <f>SUBTOTAL(9,L491:L500)</f>
        <v>9021</v>
      </c>
      <c r="M490" s="48">
        <v>0.98979591836734693</v>
      </c>
      <c r="N490" s="9"/>
      <c r="O490" s="9"/>
      <c r="P490" s="9"/>
      <c r="Q490" s="9"/>
      <c r="R490" s="9"/>
      <c r="S490" s="9"/>
      <c r="T490" s="9"/>
      <c r="U490" s="9"/>
      <c r="V490" s="49"/>
      <c r="W490" s="14"/>
      <c r="X490" s="14"/>
      <c r="Y490" s="56"/>
      <c r="Z490" s="9"/>
      <c r="AA490" s="9"/>
      <c r="AB490" s="9"/>
      <c r="AC490" s="9"/>
      <c r="AD490" s="9"/>
      <c r="AE490" s="9"/>
      <c r="AF490" s="9"/>
      <c r="AG490" s="9"/>
      <c r="AH490" s="9">
        <f>SUBTOTAL(9,AH491:AH500)</f>
        <v>-824.41059622222213</v>
      </c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</row>
    <row r="491" spans="1:58" s="22" customFormat="1" outlineLevel="2" x14ac:dyDescent="0.25">
      <c r="A491" s="55">
        <v>2556</v>
      </c>
      <c r="B491" s="9" t="s">
        <v>838</v>
      </c>
      <c r="C491" s="9" t="s">
        <v>842</v>
      </c>
      <c r="D491" s="9" t="str">
        <f t="shared" ref="D491:D500" si="73">B491&amp;" - "&amp;E491</f>
        <v>Hillsborough - Elderly - Active</v>
      </c>
      <c r="E491" s="9" t="s">
        <v>2280</v>
      </c>
      <c r="F491" s="14" t="s">
        <v>66</v>
      </c>
      <c r="G491" s="9" t="s">
        <v>9</v>
      </c>
      <c r="H491" s="9" t="s">
        <v>37</v>
      </c>
      <c r="I491" s="9">
        <v>1</v>
      </c>
      <c r="J491" s="9">
        <v>197</v>
      </c>
      <c r="K491" s="9">
        <f t="shared" ref="K491:K500" si="74">COUNTA(Y491:AD491)*J491</f>
        <v>1182</v>
      </c>
      <c r="L491" s="9">
        <f t="shared" ref="L491:L500" si="75">SUM(Y491:AD491)</f>
        <v>1180</v>
      </c>
      <c r="M491" s="48">
        <v>0.99830795262267347</v>
      </c>
      <c r="N491" s="9">
        <v>0</v>
      </c>
      <c r="O491" s="9">
        <v>197</v>
      </c>
      <c r="P491" s="9">
        <v>158</v>
      </c>
      <c r="Q491" s="9">
        <v>39</v>
      </c>
      <c r="R491" s="9"/>
      <c r="S491" s="9"/>
      <c r="T491" s="9">
        <v>20</v>
      </c>
      <c r="U491" s="9"/>
      <c r="V491" s="49">
        <f t="shared" ref="V491:V500" si="76">(Y491+Z491+AA491+AB491+AC491+AD491)/(J491*COUNTA(Y491,Z491,AA491,AB491,AC491,AD491))</f>
        <v>0.99830795262267347</v>
      </c>
      <c r="W491" s="14">
        <v>0.99490000000000001</v>
      </c>
      <c r="X491" s="14">
        <v>0.99750000000000005</v>
      </c>
      <c r="Y491" s="56">
        <v>195</v>
      </c>
      <c r="Z491" s="9">
        <v>197</v>
      </c>
      <c r="AA491" s="9">
        <v>197</v>
      </c>
      <c r="AB491" s="9">
        <v>197</v>
      </c>
      <c r="AC491" s="9">
        <v>197</v>
      </c>
      <c r="AD491" s="9">
        <v>197</v>
      </c>
      <c r="AE491" s="9" t="s">
        <v>843</v>
      </c>
      <c r="AF491" s="9">
        <v>185</v>
      </c>
      <c r="AG491" s="9">
        <v>27.982623</v>
      </c>
      <c r="AH491" s="9">
        <v>-82.475890000000007</v>
      </c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</row>
    <row r="492" spans="1:58" s="22" customFormat="1" outlineLevel="2" x14ac:dyDescent="0.25">
      <c r="A492" s="55">
        <v>2248</v>
      </c>
      <c r="B492" s="9" t="s">
        <v>838</v>
      </c>
      <c r="C492" s="9" t="s">
        <v>878</v>
      </c>
      <c r="D492" s="9" t="str">
        <f t="shared" si="73"/>
        <v>Hillsborough - Elderly - Active</v>
      </c>
      <c r="E492" s="9" t="s">
        <v>2280</v>
      </c>
      <c r="F492" s="14" t="s">
        <v>879</v>
      </c>
      <c r="G492" s="9" t="s">
        <v>9</v>
      </c>
      <c r="H492" s="9" t="s">
        <v>37</v>
      </c>
      <c r="I492" s="9">
        <v>1</v>
      </c>
      <c r="J492" s="9">
        <v>160</v>
      </c>
      <c r="K492" s="9">
        <f t="shared" si="74"/>
        <v>960</v>
      </c>
      <c r="L492" s="9">
        <f t="shared" si="75"/>
        <v>933</v>
      </c>
      <c r="M492" s="48">
        <v>0.97187500000000004</v>
      </c>
      <c r="N492" s="9">
        <v>0</v>
      </c>
      <c r="O492" s="9">
        <v>160</v>
      </c>
      <c r="P492" s="9">
        <v>128</v>
      </c>
      <c r="Q492" s="9">
        <v>32</v>
      </c>
      <c r="R492" s="9"/>
      <c r="S492" s="9"/>
      <c r="T492" s="9"/>
      <c r="U492" s="9"/>
      <c r="V492" s="49">
        <f t="shared" si="76"/>
        <v>0.97187500000000004</v>
      </c>
      <c r="W492" s="14">
        <v>0.98750000000000004</v>
      </c>
      <c r="X492" s="14">
        <v>0.9708</v>
      </c>
      <c r="Y492" s="56">
        <v>154</v>
      </c>
      <c r="Z492" s="9">
        <v>155</v>
      </c>
      <c r="AA492" s="9">
        <v>155</v>
      </c>
      <c r="AB492" s="9">
        <v>156</v>
      </c>
      <c r="AC492" s="9">
        <v>156</v>
      </c>
      <c r="AD492" s="9">
        <v>157</v>
      </c>
      <c r="AE492" s="9" t="s">
        <v>880</v>
      </c>
      <c r="AF492" s="9"/>
      <c r="AG492" s="9">
        <v>27.955361</v>
      </c>
      <c r="AH492" s="9">
        <v>-82.453556000000006</v>
      </c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</row>
    <row r="493" spans="1:58" s="22" customFormat="1" outlineLevel="2" x14ac:dyDescent="0.25">
      <c r="A493" s="55">
        <v>1177</v>
      </c>
      <c r="B493" s="9" t="s">
        <v>838</v>
      </c>
      <c r="C493" s="9" t="s">
        <v>887</v>
      </c>
      <c r="D493" s="9" t="str">
        <f t="shared" si="73"/>
        <v>Hillsborough - Elderly - Active</v>
      </c>
      <c r="E493" s="9" t="s">
        <v>2280</v>
      </c>
      <c r="F493" s="14" t="s">
        <v>174</v>
      </c>
      <c r="G493" s="9" t="s">
        <v>9</v>
      </c>
      <c r="H493" s="9" t="s">
        <v>37</v>
      </c>
      <c r="I493" s="9">
        <v>1</v>
      </c>
      <c r="J493" s="9">
        <v>160</v>
      </c>
      <c r="K493" s="9">
        <f t="shared" si="74"/>
        <v>960</v>
      </c>
      <c r="L493" s="9">
        <f t="shared" si="75"/>
        <v>951</v>
      </c>
      <c r="M493" s="48">
        <v>0.99062499999999998</v>
      </c>
      <c r="N493" s="9">
        <v>0</v>
      </c>
      <c r="O493" s="9">
        <v>160</v>
      </c>
      <c r="P493" s="9">
        <v>128</v>
      </c>
      <c r="Q493" s="9">
        <v>32</v>
      </c>
      <c r="R493" s="9"/>
      <c r="S493" s="9"/>
      <c r="T493" s="9"/>
      <c r="U493" s="9"/>
      <c r="V493" s="49">
        <f t="shared" si="76"/>
        <v>0.99062499999999998</v>
      </c>
      <c r="W493" s="14">
        <v>0.99270000000000003</v>
      </c>
      <c r="X493" s="14">
        <v>0.97599999999999998</v>
      </c>
      <c r="Y493" s="56">
        <v>160</v>
      </c>
      <c r="Z493" s="9">
        <v>159</v>
      </c>
      <c r="AA493" s="9">
        <v>157</v>
      </c>
      <c r="AB493" s="9">
        <v>159</v>
      </c>
      <c r="AC493" s="9">
        <v>159</v>
      </c>
      <c r="AD493" s="9">
        <v>157</v>
      </c>
      <c r="AE493" s="9" t="s">
        <v>172</v>
      </c>
      <c r="AF493" s="9"/>
      <c r="AG493" s="9">
        <v>28.0564</v>
      </c>
      <c r="AH493" s="9">
        <v>-82.579700000000003</v>
      </c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</row>
    <row r="494" spans="1:58" s="22" customFormat="1" outlineLevel="2" x14ac:dyDescent="0.25">
      <c r="A494" s="55">
        <v>2691</v>
      </c>
      <c r="B494" s="9" t="s">
        <v>838</v>
      </c>
      <c r="C494" s="9" t="s">
        <v>896</v>
      </c>
      <c r="D494" s="9" t="str">
        <f t="shared" si="73"/>
        <v>Hillsborough - Elderly - Active</v>
      </c>
      <c r="E494" s="9" t="s">
        <v>2280</v>
      </c>
      <c r="F494" s="14" t="s">
        <v>897</v>
      </c>
      <c r="G494" s="9" t="s">
        <v>9</v>
      </c>
      <c r="H494" s="9" t="s">
        <v>37</v>
      </c>
      <c r="I494" s="9">
        <v>1</v>
      </c>
      <c r="J494" s="9">
        <v>80</v>
      </c>
      <c r="K494" s="9">
        <f t="shared" si="74"/>
        <v>480</v>
      </c>
      <c r="L494" s="9">
        <f t="shared" si="75"/>
        <v>474</v>
      </c>
      <c r="M494" s="48">
        <v>0.98750000000000004</v>
      </c>
      <c r="N494" s="9">
        <v>0</v>
      </c>
      <c r="O494" s="9">
        <v>80</v>
      </c>
      <c r="P494" s="9">
        <v>64</v>
      </c>
      <c r="Q494" s="9">
        <v>16</v>
      </c>
      <c r="R494" s="9"/>
      <c r="S494" s="9"/>
      <c r="T494" s="9">
        <v>4</v>
      </c>
      <c r="U494" s="9"/>
      <c r="V494" s="49">
        <f t="shared" si="76"/>
        <v>0.98750000000000004</v>
      </c>
      <c r="W494" s="14"/>
      <c r="X494" s="14"/>
      <c r="Y494" s="56">
        <v>79</v>
      </c>
      <c r="Z494" s="9">
        <v>78</v>
      </c>
      <c r="AA494" s="9">
        <v>79</v>
      </c>
      <c r="AB494" s="9">
        <v>79</v>
      </c>
      <c r="AC494" s="9">
        <v>79</v>
      </c>
      <c r="AD494" s="9">
        <v>80</v>
      </c>
      <c r="AE494" s="9" t="s">
        <v>898</v>
      </c>
      <c r="AF494" s="9"/>
      <c r="AG494" s="9">
        <v>28.064889000000001</v>
      </c>
      <c r="AH494" s="9">
        <v>-82.441610999999995</v>
      </c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</row>
    <row r="495" spans="1:58" s="22" customFormat="1" outlineLevel="2" x14ac:dyDescent="0.25">
      <c r="A495" s="55">
        <v>1434</v>
      </c>
      <c r="B495" s="9" t="s">
        <v>838</v>
      </c>
      <c r="C495" s="9" t="s">
        <v>928</v>
      </c>
      <c r="D495" s="9" t="str">
        <f t="shared" si="73"/>
        <v>Hillsborough - Elderly - Active</v>
      </c>
      <c r="E495" s="9" t="s">
        <v>2280</v>
      </c>
      <c r="F495" s="14" t="s">
        <v>179</v>
      </c>
      <c r="G495" s="9" t="s">
        <v>9</v>
      </c>
      <c r="H495" s="9" t="s">
        <v>37</v>
      </c>
      <c r="I495" s="9">
        <v>1</v>
      </c>
      <c r="J495" s="9">
        <v>160</v>
      </c>
      <c r="K495" s="9">
        <f t="shared" si="74"/>
        <v>960</v>
      </c>
      <c r="L495" s="9">
        <f t="shared" si="75"/>
        <v>957</v>
      </c>
      <c r="M495" s="48">
        <v>0.99687499999999996</v>
      </c>
      <c r="N495" s="9">
        <v>0</v>
      </c>
      <c r="O495" s="9">
        <v>160</v>
      </c>
      <c r="P495" s="9">
        <v>144</v>
      </c>
      <c r="Q495" s="9">
        <v>16</v>
      </c>
      <c r="R495" s="9"/>
      <c r="S495" s="9"/>
      <c r="T495" s="9"/>
      <c r="U495" s="9"/>
      <c r="V495" s="49">
        <f t="shared" si="76"/>
        <v>0.99687499999999996</v>
      </c>
      <c r="W495" s="14">
        <v>0.999</v>
      </c>
      <c r="X495" s="14">
        <v>0.999</v>
      </c>
      <c r="Y495" s="56">
        <v>160</v>
      </c>
      <c r="Z495" s="9">
        <v>160</v>
      </c>
      <c r="AA495" s="9">
        <v>158</v>
      </c>
      <c r="AB495" s="9">
        <v>160</v>
      </c>
      <c r="AC495" s="9">
        <v>160</v>
      </c>
      <c r="AD495" s="9">
        <v>159</v>
      </c>
      <c r="AE495" s="9" t="s">
        <v>628</v>
      </c>
      <c r="AF495" s="9"/>
      <c r="AG495" s="9">
        <v>28.180700000000002</v>
      </c>
      <c r="AH495" s="9">
        <v>-82.407300000000006</v>
      </c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</row>
    <row r="496" spans="1:58" s="22" customFormat="1" outlineLevel="2" x14ac:dyDescent="0.25">
      <c r="A496" s="55">
        <v>2592</v>
      </c>
      <c r="B496" s="9" t="s">
        <v>838</v>
      </c>
      <c r="C496" s="9" t="s">
        <v>930</v>
      </c>
      <c r="D496" s="9" t="str">
        <f t="shared" si="73"/>
        <v>Hillsborough - Elderly - Active</v>
      </c>
      <c r="E496" s="9" t="s">
        <v>2280</v>
      </c>
      <c r="F496" s="14" t="s">
        <v>66</v>
      </c>
      <c r="G496" s="9" t="s">
        <v>9</v>
      </c>
      <c r="H496" s="9" t="s">
        <v>37</v>
      </c>
      <c r="I496" s="9">
        <v>1</v>
      </c>
      <c r="J496" s="9">
        <v>80</v>
      </c>
      <c r="K496" s="9">
        <f t="shared" si="74"/>
        <v>480</v>
      </c>
      <c r="L496" s="9">
        <f t="shared" si="75"/>
        <v>480</v>
      </c>
      <c r="M496" s="48">
        <v>1</v>
      </c>
      <c r="N496" s="9">
        <v>0</v>
      </c>
      <c r="O496" s="9">
        <v>80</v>
      </c>
      <c r="P496" s="9">
        <v>64</v>
      </c>
      <c r="Q496" s="9">
        <v>16</v>
      </c>
      <c r="R496" s="9"/>
      <c r="S496" s="9"/>
      <c r="T496" s="9">
        <v>8</v>
      </c>
      <c r="U496" s="9"/>
      <c r="V496" s="49">
        <f t="shared" si="76"/>
        <v>1</v>
      </c>
      <c r="W496" s="14">
        <v>1</v>
      </c>
      <c r="X496" s="14">
        <v>0.99790000000000001</v>
      </c>
      <c r="Y496" s="56">
        <v>80</v>
      </c>
      <c r="Z496" s="9">
        <v>80</v>
      </c>
      <c r="AA496" s="9">
        <v>80</v>
      </c>
      <c r="AB496" s="9">
        <v>80</v>
      </c>
      <c r="AC496" s="9">
        <v>80</v>
      </c>
      <c r="AD496" s="9">
        <v>80</v>
      </c>
      <c r="AE496" s="9" t="s">
        <v>931</v>
      </c>
      <c r="AF496" s="9"/>
      <c r="AG496" s="9">
        <v>27.955055999999999</v>
      </c>
      <c r="AH496" s="9">
        <v>-82.459389000000002</v>
      </c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</row>
    <row r="497" spans="1:58" s="22" customFormat="1" outlineLevel="2" x14ac:dyDescent="0.25">
      <c r="A497" s="55">
        <v>533</v>
      </c>
      <c r="B497" s="9" t="s">
        <v>838</v>
      </c>
      <c r="C497" s="9" t="s">
        <v>942</v>
      </c>
      <c r="D497" s="9" t="str">
        <f t="shared" si="73"/>
        <v>Hillsborough - Elderly - Active</v>
      </c>
      <c r="E497" s="9" t="s">
        <v>2280</v>
      </c>
      <c r="F497" s="14" t="s">
        <v>943</v>
      </c>
      <c r="G497" s="9" t="s">
        <v>9</v>
      </c>
      <c r="H497" s="9" t="s">
        <v>37</v>
      </c>
      <c r="I497" s="9">
        <v>1</v>
      </c>
      <c r="J497" s="9">
        <v>180</v>
      </c>
      <c r="K497" s="9">
        <f t="shared" si="74"/>
        <v>1080</v>
      </c>
      <c r="L497" s="9">
        <f t="shared" si="75"/>
        <v>1064</v>
      </c>
      <c r="M497" s="48">
        <v>0.98518518518518516</v>
      </c>
      <c r="N497" s="9">
        <v>0</v>
      </c>
      <c r="O497" s="9">
        <v>180</v>
      </c>
      <c r="P497" s="9">
        <v>180</v>
      </c>
      <c r="Q497" s="9"/>
      <c r="R497" s="9"/>
      <c r="S497" s="9"/>
      <c r="T497" s="9"/>
      <c r="U497" s="9"/>
      <c r="V497" s="49">
        <f t="shared" si="76"/>
        <v>0.98518518518518516</v>
      </c>
      <c r="W497" s="14">
        <v>0.98799999999999999</v>
      </c>
      <c r="X497" s="14">
        <v>0.98429999999999995</v>
      </c>
      <c r="Y497" s="56">
        <v>176</v>
      </c>
      <c r="Z497" s="9">
        <v>179</v>
      </c>
      <c r="AA497" s="9">
        <v>178</v>
      </c>
      <c r="AB497" s="9">
        <v>176</v>
      </c>
      <c r="AC497" s="9">
        <v>179</v>
      </c>
      <c r="AD497" s="9">
        <v>176</v>
      </c>
      <c r="AE497" s="9" t="s">
        <v>172</v>
      </c>
      <c r="AF497" s="9"/>
      <c r="AG497" s="9">
        <v>28.057500000000001</v>
      </c>
      <c r="AH497" s="9">
        <v>-82.361999999999995</v>
      </c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</row>
    <row r="498" spans="1:58" s="22" customFormat="1" outlineLevel="2" x14ac:dyDescent="0.25">
      <c r="A498" s="55">
        <v>2574</v>
      </c>
      <c r="B498" s="9" t="s">
        <v>838</v>
      </c>
      <c r="C498" s="9" t="s">
        <v>960</v>
      </c>
      <c r="D498" s="9" t="str">
        <f t="shared" si="73"/>
        <v>Hillsborough - Elderly - Active</v>
      </c>
      <c r="E498" s="9" t="s">
        <v>2280</v>
      </c>
      <c r="F498" s="14" t="s">
        <v>66</v>
      </c>
      <c r="G498" s="9" t="s">
        <v>9</v>
      </c>
      <c r="H498" s="9" t="s">
        <v>37</v>
      </c>
      <c r="I498" s="9">
        <v>1</v>
      </c>
      <c r="J498" s="9">
        <v>158</v>
      </c>
      <c r="K498" s="9">
        <f t="shared" si="74"/>
        <v>948</v>
      </c>
      <c r="L498" s="9">
        <f t="shared" si="75"/>
        <v>935</v>
      </c>
      <c r="M498" s="48">
        <v>0.98628691983122363</v>
      </c>
      <c r="N498" s="9">
        <v>0</v>
      </c>
      <c r="O498" s="9">
        <v>158</v>
      </c>
      <c r="P498" s="9">
        <v>127</v>
      </c>
      <c r="Q498" s="9">
        <v>31</v>
      </c>
      <c r="R498" s="9"/>
      <c r="S498" s="9"/>
      <c r="T498" s="9">
        <v>16</v>
      </c>
      <c r="U498" s="9"/>
      <c r="V498" s="49">
        <f t="shared" si="76"/>
        <v>0.98628691983122363</v>
      </c>
      <c r="W498" s="14">
        <v>0.97570000000000001</v>
      </c>
      <c r="X498" s="14"/>
      <c r="Y498" s="56">
        <v>157</v>
      </c>
      <c r="Z498" s="9">
        <v>156</v>
      </c>
      <c r="AA498" s="9">
        <v>155</v>
      </c>
      <c r="AB498" s="9">
        <v>155</v>
      </c>
      <c r="AC498" s="9">
        <v>156</v>
      </c>
      <c r="AD498" s="9">
        <v>156</v>
      </c>
      <c r="AE498" s="9" t="s">
        <v>880</v>
      </c>
      <c r="AF498" s="9"/>
      <c r="AG498" s="9">
        <v>27.955972222222201</v>
      </c>
      <c r="AH498" s="9">
        <v>-82.452722222222206</v>
      </c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</row>
    <row r="499" spans="1:58" s="22" customFormat="1" outlineLevel="2" x14ac:dyDescent="0.25">
      <c r="A499" s="55">
        <v>2444</v>
      </c>
      <c r="B499" s="9" t="s">
        <v>838</v>
      </c>
      <c r="C499" s="9" t="s">
        <v>985</v>
      </c>
      <c r="D499" s="9" t="str">
        <f t="shared" si="73"/>
        <v>Hillsborough - Elderly - Active</v>
      </c>
      <c r="E499" s="9" t="s">
        <v>2280</v>
      </c>
      <c r="F499" s="14" t="s">
        <v>986</v>
      </c>
      <c r="G499" s="9" t="s">
        <v>9</v>
      </c>
      <c r="H499" s="9" t="s">
        <v>37</v>
      </c>
      <c r="I499" s="9">
        <v>1</v>
      </c>
      <c r="J499" s="9">
        <v>200</v>
      </c>
      <c r="K499" s="9">
        <f t="shared" si="74"/>
        <v>1200</v>
      </c>
      <c r="L499" s="9">
        <f t="shared" si="75"/>
        <v>1195</v>
      </c>
      <c r="M499" s="48">
        <v>0.99583333333333335</v>
      </c>
      <c r="N499" s="9">
        <v>0</v>
      </c>
      <c r="O499" s="9">
        <v>200</v>
      </c>
      <c r="P499" s="9">
        <v>160</v>
      </c>
      <c r="Q499" s="9">
        <v>40</v>
      </c>
      <c r="R499" s="9"/>
      <c r="S499" s="9"/>
      <c r="T499" s="9"/>
      <c r="U499" s="9"/>
      <c r="V499" s="49">
        <f t="shared" si="76"/>
        <v>0.99583333333333335</v>
      </c>
      <c r="W499" s="14">
        <v>0.99670000000000003</v>
      </c>
      <c r="X499" s="14">
        <v>0.99</v>
      </c>
      <c r="Y499" s="56">
        <v>200</v>
      </c>
      <c r="Z499" s="9">
        <v>199</v>
      </c>
      <c r="AA499" s="9">
        <v>199</v>
      </c>
      <c r="AB499" s="9">
        <v>199</v>
      </c>
      <c r="AC499" s="9">
        <v>199</v>
      </c>
      <c r="AD499" s="9">
        <v>199</v>
      </c>
      <c r="AE499" s="9" t="s">
        <v>843</v>
      </c>
      <c r="AF499" s="9">
        <v>168</v>
      </c>
      <c r="AG499" s="9">
        <v>27.953520000000001</v>
      </c>
      <c r="AH499" s="9">
        <v>-82.459028000000004</v>
      </c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</row>
    <row r="500" spans="1:58" s="22" customFormat="1" outlineLevel="2" x14ac:dyDescent="0.25">
      <c r="A500" s="55">
        <v>964</v>
      </c>
      <c r="B500" s="9" t="s">
        <v>838</v>
      </c>
      <c r="C500" s="9" t="s">
        <v>990</v>
      </c>
      <c r="D500" s="9" t="str">
        <f t="shared" si="73"/>
        <v>Hillsborough - Elderly - Active</v>
      </c>
      <c r="E500" s="9" t="s">
        <v>2280</v>
      </c>
      <c r="F500" s="14" t="s">
        <v>991</v>
      </c>
      <c r="G500" s="9" t="s">
        <v>9</v>
      </c>
      <c r="H500" s="9" t="s">
        <v>37</v>
      </c>
      <c r="I500" s="9">
        <v>1</v>
      </c>
      <c r="J500" s="9">
        <v>144</v>
      </c>
      <c r="K500" s="9">
        <f t="shared" si="74"/>
        <v>864</v>
      </c>
      <c r="L500" s="9">
        <f t="shared" si="75"/>
        <v>852</v>
      </c>
      <c r="M500" s="48">
        <v>0.98611111111111116</v>
      </c>
      <c r="N500" s="9">
        <v>0</v>
      </c>
      <c r="O500" s="9">
        <v>144</v>
      </c>
      <c r="P500" s="9">
        <v>138</v>
      </c>
      <c r="Q500" s="9">
        <v>6</v>
      </c>
      <c r="R500" s="9"/>
      <c r="S500" s="9"/>
      <c r="T500" s="9"/>
      <c r="U500" s="9"/>
      <c r="V500" s="49">
        <f t="shared" si="76"/>
        <v>0.98611111111111116</v>
      </c>
      <c r="W500" s="14">
        <v>0.97919999999999996</v>
      </c>
      <c r="X500" s="14">
        <v>0.98029999999999995</v>
      </c>
      <c r="Y500" s="56">
        <v>142</v>
      </c>
      <c r="Z500" s="9">
        <v>141</v>
      </c>
      <c r="AA500" s="9">
        <v>144</v>
      </c>
      <c r="AB500" s="9">
        <v>143</v>
      </c>
      <c r="AC500" s="9">
        <v>143</v>
      </c>
      <c r="AD500" s="9">
        <v>139</v>
      </c>
      <c r="AE500" s="9" t="s">
        <v>172</v>
      </c>
      <c r="AF500" s="9"/>
      <c r="AG500" s="9">
        <v>27.976099999999999</v>
      </c>
      <c r="AH500" s="9">
        <v>-82.319400000000002</v>
      </c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</row>
    <row r="501" spans="1:58" s="22" customFormat="1" outlineLevel="1" x14ac:dyDescent="0.25">
      <c r="A501" s="55"/>
      <c r="B501" s="9" t="s">
        <v>838</v>
      </c>
      <c r="C501" s="9"/>
      <c r="D501" s="9"/>
      <c r="E501" s="39" t="s">
        <v>2281</v>
      </c>
      <c r="F501" s="14"/>
      <c r="G501" s="9"/>
      <c r="H501" s="9"/>
      <c r="I501" s="9">
        <f>SUBTOTAL(9,I502:I503)</f>
        <v>2</v>
      </c>
      <c r="J501" s="9">
        <f>SUBTOTAL(9,J502:J503)</f>
        <v>241</v>
      </c>
      <c r="K501" s="9">
        <f>SUBTOTAL(9,K502:K503)</f>
        <v>0</v>
      </c>
      <c r="L501" s="9">
        <f>SUBTOTAL(9,L502:L503)</f>
        <v>0</v>
      </c>
      <c r="M501" s="42">
        <v>0</v>
      </c>
      <c r="N501" s="9"/>
      <c r="O501" s="9"/>
      <c r="P501" s="9"/>
      <c r="Q501" s="9"/>
      <c r="R501" s="9"/>
      <c r="S501" s="9"/>
      <c r="T501" s="9"/>
      <c r="U501" s="9"/>
      <c r="V501" s="49"/>
      <c r="W501" s="14"/>
      <c r="X501" s="14"/>
      <c r="Y501" s="56"/>
      <c r="Z501" s="9"/>
      <c r="AA501" s="9"/>
      <c r="AB501" s="9"/>
      <c r="AC501" s="9"/>
      <c r="AD501" s="9"/>
      <c r="AE501" s="9"/>
      <c r="AF501" s="9"/>
      <c r="AG501" s="9"/>
      <c r="AH501" s="9">
        <f>SUBTOTAL(9,AH502:AH503)</f>
        <v>-164.743156</v>
      </c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</row>
    <row r="502" spans="1:58" s="22" customFormat="1" outlineLevel="2" x14ac:dyDescent="0.25">
      <c r="A502" s="55">
        <v>2901</v>
      </c>
      <c r="B502" s="9" t="s">
        <v>838</v>
      </c>
      <c r="C502" s="9" t="s">
        <v>849</v>
      </c>
      <c r="D502" s="9" t="str">
        <f>B502&amp;" - "&amp;E502</f>
        <v>Hillsborough - Elderly - Pipeline</v>
      </c>
      <c r="E502" s="9" t="s">
        <v>2281</v>
      </c>
      <c r="F502" s="14" t="s">
        <v>354</v>
      </c>
      <c r="G502" s="9" t="s">
        <v>9</v>
      </c>
      <c r="H502" s="9" t="s">
        <v>42</v>
      </c>
      <c r="I502" s="9">
        <v>1</v>
      </c>
      <c r="J502" s="9">
        <v>160</v>
      </c>
      <c r="K502" s="9">
        <f>COUNTA(Y502:AD502)*J502</f>
        <v>0</v>
      </c>
      <c r="L502" s="9">
        <f>SUM(Y502:AD502)</f>
        <v>0</v>
      </c>
      <c r="M502" s="42">
        <v>0</v>
      </c>
      <c r="N502" s="9"/>
      <c r="O502" s="9">
        <v>160</v>
      </c>
      <c r="P502" s="9">
        <v>128</v>
      </c>
      <c r="Q502" s="9">
        <v>32</v>
      </c>
      <c r="R502" s="9"/>
      <c r="S502" s="9"/>
      <c r="T502" s="9">
        <v>8</v>
      </c>
      <c r="U502" s="9"/>
      <c r="V502" s="49"/>
      <c r="W502" s="14"/>
      <c r="X502" s="14"/>
      <c r="Y502" s="56"/>
      <c r="Z502" s="9"/>
      <c r="AA502" s="9"/>
      <c r="AB502" s="9"/>
      <c r="AC502" s="9"/>
      <c r="AD502" s="9"/>
      <c r="AE502" s="9"/>
      <c r="AF502" s="9"/>
      <c r="AG502" s="9">
        <v>27.957183000000001</v>
      </c>
      <c r="AH502" s="9">
        <v>-82.476589000000004</v>
      </c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</row>
    <row r="503" spans="1:58" s="22" customFormat="1" outlineLevel="2" x14ac:dyDescent="0.25">
      <c r="A503" s="55">
        <v>2854</v>
      </c>
      <c r="B503" s="9" t="s">
        <v>838</v>
      </c>
      <c r="C503" s="9" t="s">
        <v>920</v>
      </c>
      <c r="D503" s="9" t="str">
        <f>B503&amp;" - "&amp;E503</f>
        <v>Hillsborough - Elderly - Pipeline</v>
      </c>
      <c r="E503" s="9" t="s">
        <v>2281</v>
      </c>
      <c r="F503" s="14" t="s">
        <v>238</v>
      </c>
      <c r="G503" s="9" t="s">
        <v>9</v>
      </c>
      <c r="H503" s="9" t="s">
        <v>42</v>
      </c>
      <c r="I503" s="9">
        <v>1</v>
      </c>
      <c r="J503" s="9">
        <v>81</v>
      </c>
      <c r="K503" s="9">
        <f>COUNTA(Y503:AD503)*J503</f>
        <v>0</v>
      </c>
      <c r="L503" s="9">
        <f>SUM(Y503:AD503)</f>
        <v>0</v>
      </c>
      <c r="M503" s="42">
        <v>0</v>
      </c>
      <c r="N503" s="9">
        <v>0</v>
      </c>
      <c r="O503" s="9">
        <v>81</v>
      </c>
      <c r="P503" s="9">
        <v>65</v>
      </c>
      <c r="Q503" s="9">
        <v>16</v>
      </c>
      <c r="R503" s="9"/>
      <c r="S503" s="9"/>
      <c r="T503" s="9">
        <v>5</v>
      </c>
      <c r="U503" s="9"/>
      <c r="V503" s="49"/>
      <c r="W503" s="14"/>
      <c r="X503" s="14"/>
      <c r="Y503" s="56"/>
      <c r="Z503" s="9"/>
      <c r="AA503" s="9"/>
      <c r="AB503" s="9"/>
      <c r="AC503" s="9"/>
      <c r="AD503" s="9"/>
      <c r="AE503" s="9"/>
      <c r="AF503" s="9"/>
      <c r="AG503" s="9">
        <v>27.894891999999999</v>
      </c>
      <c r="AH503" s="9">
        <v>-82.266566999999995</v>
      </c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</row>
    <row r="504" spans="1:58" s="22" customFormat="1" outlineLevel="1" x14ac:dyDescent="0.25">
      <c r="A504" s="55"/>
      <c r="B504" s="9" t="s">
        <v>838</v>
      </c>
      <c r="C504" s="9"/>
      <c r="D504" s="9"/>
      <c r="E504" s="39" t="s">
        <v>2286</v>
      </c>
      <c r="F504" s="14"/>
      <c r="G504" s="9"/>
      <c r="H504" s="9"/>
      <c r="I504" s="9">
        <f>SUBTOTAL(9,I505:I506)</f>
        <v>2</v>
      </c>
      <c r="J504" s="9">
        <f>SUBTOTAL(9,J505:J506)</f>
        <v>312</v>
      </c>
      <c r="K504" s="9">
        <f>SUBTOTAL(9,K505:K506)</f>
        <v>1872</v>
      </c>
      <c r="L504" s="9">
        <f>SUBTOTAL(9,L505:L506)</f>
        <v>1838</v>
      </c>
      <c r="M504" s="48">
        <v>0.98183760683760679</v>
      </c>
      <c r="N504" s="9"/>
      <c r="O504" s="9"/>
      <c r="P504" s="9"/>
      <c r="Q504" s="9"/>
      <c r="R504" s="9"/>
      <c r="S504" s="9"/>
      <c r="T504" s="9"/>
      <c r="U504" s="9"/>
      <c r="V504" s="49"/>
      <c r="W504" s="14"/>
      <c r="X504" s="14"/>
      <c r="Y504" s="56"/>
      <c r="Z504" s="9"/>
      <c r="AA504" s="9"/>
      <c r="AB504" s="9"/>
      <c r="AC504" s="9"/>
      <c r="AD504" s="9"/>
      <c r="AE504" s="9"/>
      <c r="AF504" s="9"/>
      <c r="AG504" s="9"/>
      <c r="AH504" s="9">
        <f>SUBTOTAL(9,AH505:AH506)</f>
        <v>-164.80417199999999</v>
      </c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</row>
    <row r="505" spans="1:58" s="22" customFormat="1" outlineLevel="2" x14ac:dyDescent="0.25">
      <c r="A505" s="55">
        <v>1322</v>
      </c>
      <c r="B505" s="9" t="s">
        <v>838</v>
      </c>
      <c r="C505" s="9" t="s">
        <v>861</v>
      </c>
      <c r="D505" s="9" t="str">
        <f>B505&amp;" - "&amp;E505</f>
        <v>Hillsborough - Elderly|MR - Active</v>
      </c>
      <c r="E505" s="9" t="s">
        <v>2286</v>
      </c>
      <c r="F505" s="14" t="s">
        <v>157</v>
      </c>
      <c r="G505" s="9" t="s">
        <v>194</v>
      </c>
      <c r="H505" s="9" t="s">
        <v>37</v>
      </c>
      <c r="I505" s="9">
        <v>1</v>
      </c>
      <c r="J505" s="9">
        <v>160</v>
      </c>
      <c r="K505" s="9">
        <f>COUNTA(Y505:AD505)*J505</f>
        <v>960</v>
      </c>
      <c r="L505" s="9">
        <f>SUM(Y505:AD505)</f>
        <v>934</v>
      </c>
      <c r="M505" s="48">
        <v>0.97291666666666665</v>
      </c>
      <c r="N505" s="9">
        <v>32</v>
      </c>
      <c r="O505" s="9">
        <v>128</v>
      </c>
      <c r="P505" s="9">
        <v>128</v>
      </c>
      <c r="Q505" s="9">
        <v>32</v>
      </c>
      <c r="R505" s="9"/>
      <c r="S505" s="9"/>
      <c r="T505" s="9"/>
      <c r="U505" s="9"/>
      <c r="V505" s="49">
        <f>(Y505+Z505+AA505+AB505+AC505+AD505)/(J505*COUNTA(Y505,Z505,AA505,AB505,AC505,AD505))</f>
        <v>0.97291666666666665</v>
      </c>
      <c r="W505" s="14">
        <v>0.98750000000000004</v>
      </c>
      <c r="X505" s="14">
        <v>0.97189999999999999</v>
      </c>
      <c r="Y505" s="56">
        <v>156</v>
      </c>
      <c r="Z505" s="9">
        <v>154</v>
      </c>
      <c r="AA505" s="9">
        <v>155</v>
      </c>
      <c r="AB505" s="9">
        <v>157</v>
      </c>
      <c r="AC505" s="9">
        <v>157</v>
      </c>
      <c r="AD505" s="9">
        <v>155</v>
      </c>
      <c r="AE505" s="9" t="s">
        <v>231</v>
      </c>
      <c r="AF505" s="9"/>
      <c r="AG505" s="9">
        <v>27.970600000000001</v>
      </c>
      <c r="AH505" s="9">
        <v>-82.4452</v>
      </c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</row>
    <row r="506" spans="1:58" s="22" customFormat="1" outlineLevel="2" x14ac:dyDescent="0.25">
      <c r="A506" s="55">
        <v>1960</v>
      </c>
      <c r="B506" s="9" t="s">
        <v>838</v>
      </c>
      <c r="C506" s="9" t="s">
        <v>885</v>
      </c>
      <c r="D506" s="9" t="str">
        <f>B506&amp;" - "&amp;E506</f>
        <v>Hillsborough - Elderly|MR - Active</v>
      </c>
      <c r="E506" s="9" t="s">
        <v>2286</v>
      </c>
      <c r="F506" s="14" t="s">
        <v>199</v>
      </c>
      <c r="G506" s="9" t="s">
        <v>194</v>
      </c>
      <c r="H506" s="9" t="s">
        <v>37</v>
      </c>
      <c r="I506" s="9">
        <v>1</v>
      </c>
      <c r="J506" s="9">
        <v>152</v>
      </c>
      <c r="K506" s="9">
        <f>COUNTA(Y506:AD506)*J506</f>
        <v>912</v>
      </c>
      <c r="L506" s="9">
        <f>SUM(Y506:AD506)</f>
        <v>904</v>
      </c>
      <c r="M506" s="48">
        <v>0.99122807017543857</v>
      </c>
      <c r="N506" s="9">
        <v>34</v>
      </c>
      <c r="O506" s="9">
        <v>118</v>
      </c>
      <c r="P506" s="9">
        <v>122</v>
      </c>
      <c r="Q506" s="9">
        <v>30</v>
      </c>
      <c r="R506" s="9"/>
      <c r="S506" s="9"/>
      <c r="T506" s="9"/>
      <c r="U506" s="9"/>
      <c r="V506" s="49">
        <f>(Y506+Z506+AA506+AB506+AC506+AD506)/(J506*COUNTA(Y506,Z506,AA506,AB506,AC506,AD506))</f>
        <v>0.99122807017543857</v>
      </c>
      <c r="W506" s="14">
        <v>0.98029999999999995</v>
      </c>
      <c r="X506" s="14">
        <v>0.98680000000000001</v>
      </c>
      <c r="Y506" s="56">
        <v>148</v>
      </c>
      <c r="Z506" s="9">
        <v>150</v>
      </c>
      <c r="AA506" s="9">
        <v>152</v>
      </c>
      <c r="AB506" s="9">
        <v>152</v>
      </c>
      <c r="AC506" s="9">
        <v>151</v>
      </c>
      <c r="AD506" s="9">
        <v>151</v>
      </c>
      <c r="AE506" s="9" t="s">
        <v>202</v>
      </c>
      <c r="AF506" s="9"/>
      <c r="AG506" s="9">
        <v>27.907889000000001</v>
      </c>
      <c r="AH506" s="9">
        <v>-82.358971999999994</v>
      </c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</row>
    <row r="507" spans="1:58" s="22" customFormat="1" outlineLevel="1" x14ac:dyDescent="0.25">
      <c r="A507" s="55"/>
      <c r="B507" s="9" t="s">
        <v>838</v>
      </c>
      <c r="C507" s="9"/>
      <c r="D507" s="9"/>
      <c r="E507" s="39" t="s">
        <v>2282</v>
      </c>
      <c r="F507" s="14"/>
      <c r="G507" s="9"/>
      <c r="H507" s="9"/>
      <c r="I507" s="9">
        <f>SUBTOTAL(9,I508:I569)</f>
        <v>62</v>
      </c>
      <c r="J507" s="9">
        <f>SUBTOTAL(9,J508:J569)</f>
        <v>11119</v>
      </c>
      <c r="K507" s="9">
        <f>SUBTOTAL(9,K508:K569)</f>
        <v>62532</v>
      </c>
      <c r="L507" s="9">
        <f>SUBTOTAL(9,L508:L569)</f>
        <v>61073</v>
      </c>
      <c r="M507" s="48">
        <v>0.97666794601164209</v>
      </c>
      <c r="N507" s="9"/>
      <c r="O507" s="9"/>
      <c r="P507" s="9"/>
      <c r="Q507" s="9"/>
      <c r="R507" s="9"/>
      <c r="S507" s="9"/>
      <c r="T507" s="9"/>
      <c r="U507" s="9"/>
      <c r="V507" s="49"/>
      <c r="W507" s="14"/>
      <c r="X507" s="14"/>
      <c r="Y507" s="56"/>
      <c r="Z507" s="9"/>
      <c r="AA507" s="9"/>
      <c r="AB507" s="9"/>
      <c r="AC507" s="9"/>
      <c r="AD507" s="9"/>
      <c r="AE507" s="9"/>
      <c r="AF507" s="9"/>
      <c r="AG507" s="9"/>
      <c r="AH507" s="9">
        <f>SUBTOTAL(9,AH508:AH569)</f>
        <v>-5109.0868611111118</v>
      </c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</row>
    <row r="508" spans="1:58" s="22" customFormat="1" outlineLevel="2" x14ac:dyDescent="0.25">
      <c r="A508" s="55">
        <v>39</v>
      </c>
      <c r="B508" s="9" t="s">
        <v>838</v>
      </c>
      <c r="C508" s="9" t="s">
        <v>839</v>
      </c>
      <c r="D508" s="9" t="str">
        <f t="shared" ref="D508:D539" si="77">B508&amp;" - "&amp;E508</f>
        <v>Hillsborough - Family - Active</v>
      </c>
      <c r="E508" s="9" t="s">
        <v>2282</v>
      </c>
      <c r="F508" s="14" t="s">
        <v>840</v>
      </c>
      <c r="G508" s="9" t="s">
        <v>10</v>
      </c>
      <c r="H508" s="9" t="s">
        <v>37</v>
      </c>
      <c r="I508" s="9">
        <v>1</v>
      </c>
      <c r="J508" s="9">
        <v>260</v>
      </c>
      <c r="K508" s="9">
        <f t="shared" ref="K508:K539" si="78">COUNTA(Y508:AD508)*J508</f>
        <v>0</v>
      </c>
      <c r="L508" s="9">
        <f t="shared" ref="L508:L539" si="79">SUM(Y508:AD508)</f>
        <v>0</v>
      </c>
      <c r="M508" s="42">
        <v>0</v>
      </c>
      <c r="N508" s="9">
        <v>0</v>
      </c>
      <c r="O508" s="9">
        <v>260</v>
      </c>
      <c r="P508" s="9"/>
      <c r="Q508" s="9">
        <v>260</v>
      </c>
      <c r="R508" s="9"/>
      <c r="S508" s="9"/>
      <c r="T508" s="9"/>
      <c r="U508" s="9"/>
      <c r="V508" s="49"/>
      <c r="W508" s="14"/>
      <c r="X508" s="14"/>
      <c r="Y508" s="56"/>
      <c r="Z508" s="9"/>
      <c r="AA508" s="9"/>
      <c r="AB508" s="9"/>
      <c r="AC508" s="9"/>
      <c r="AD508" s="9"/>
      <c r="AE508" s="9" t="s">
        <v>841</v>
      </c>
      <c r="AF508" s="9"/>
      <c r="AG508" s="9">
        <v>28.010899999999999</v>
      </c>
      <c r="AH508" s="9">
        <v>-82.4114</v>
      </c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</row>
    <row r="509" spans="1:58" s="22" customFormat="1" outlineLevel="2" x14ac:dyDescent="0.25">
      <c r="A509" s="55">
        <v>1898</v>
      </c>
      <c r="B509" s="9" t="s">
        <v>838</v>
      </c>
      <c r="C509" s="9" t="s">
        <v>844</v>
      </c>
      <c r="D509" s="9" t="str">
        <f t="shared" si="77"/>
        <v>Hillsborough - Family - Active</v>
      </c>
      <c r="E509" s="9" t="s">
        <v>2282</v>
      </c>
      <c r="F509" s="14" t="s">
        <v>795</v>
      </c>
      <c r="G509" s="9" t="s">
        <v>10</v>
      </c>
      <c r="H509" s="9" t="s">
        <v>37</v>
      </c>
      <c r="I509" s="9">
        <v>1</v>
      </c>
      <c r="J509" s="9">
        <v>120</v>
      </c>
      <c r="K509" s="9">
        <f t="shared" si="78"/>
        <v>720</v>
      </c>
      <c r="L509" s="9">
        <f t="shared" si="79"/>
        <v>718</v>
      </c>
      <c r="M509" s="48">
        <v>0.99722222222222223</v>
      </c>
      <c r="N509" s="9">
        <v>0</v>
      </c>
      <c r="O509" s="9">
        <v>120</v>
      </c>
      <c r="P509" s="9"/>
      <c r="Q509" s="9">
        <v>120</v>
      </c>
      <c r="R509" s="9"/>
      <c r="S509" s="9"/>
      <c r="T509" s="9"/>
      <c r="U509" s="9"/>
      <c r="V509" s="49">
        <f t="shared" ref="V509:V531" si="80">(Y509+Z509+AA509+AB509+AC509+AD509)/(J509*COUNTA(Y509,Z509,AA509,AB509,AC509,AD509))</f>
        <v>0.99722222222222223</v>
      </c>
      <c r="W509" s="14">
        <v>0.99719999999999998</v>
      </c>
      <c r="X509" s="14">
        <v>0.99860000000000004</v>
      </c>
      <c r="Y509" s="56">
        <v>119</v>
      </c>
      <c r="Z509" s="9">
        <v>120</v>
      </c>
      <c r="AA509" s="9">
        <v>120</v>
      </c>
      <c r="AB509" s="9">
        <v>120</v>
      </c>
      <c r="AC509" s="9">
        <v>120</v>
      </c>
      <c r="AD509" s="9">
        <v>119</v>
      </c>
      <c r="AE509" s="9" t="s">
        <v>104</v>
      </c>
      <c r="AF509" s="9"/>
      <c r="AG509" s="9">
        <v>28.044699999999999</v>
      </c>
      <c r="AH509" s="9">
        <v>-82.356499999999997</v>
      </c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</row>
    <row r="510" spans="1:58" s="22" customFormat="1" outlineLevel="2" x14ac:dyDescent="0.25">
      <c r="A510" s="55">
        <v>64</v>
      </c>
      <c r="B510" s="9" t="s">
        <v>838</v>
      </c>
      <c r="C510" s="9" t="s">
        <v>845</v>
      </c>
      <c r="D510" s="9" t="str">
        <f t="shared" si="77"/>
        <v>Hillsborough - Family - Active</v>
      </c>
      <c r="E510" s="9" t="s">
        <v>2282</v>
      </c>
      <c r="F510" s="14" t="s">
        <v>530</v>
      </c>
      <c r="G510" s="9" t="s">
        <v>10</v>
      </c>
      <c r="H510" s="9" t="s">
        <v>37</v>
      </c>
      <c r="I510" s="9">
        <v>1</v>
      </c>
      <c r="J510" s="9">
        <v>290</v>
      </c>
      <c r="K510" s="9">
        <f t="shared" si="78"/>
        <v>1740</v>
      </c>
      <c r="L510" s="9">
        <f t="shared" si="79"/>
        <v>1630</v>
      </c>
      <c r="M510" s="48">
        <v>0.93678160919540232</v>
      </c>
      <c r="N510" s="9">
        <v>0</v>
      </c>
      <c r="O510" s="9">
        <v>290</v>
      </c>
      <c r="P510" s="9"/>
      <c r="Q510" s="9">
        <v>290</v>
      </c>
      <c r="R510" s="9"/>
      <c r="S510" s="9"/>
      <c r="T510" s="9"/>
      <c r="U510" s="9"/>
      <c r="V510" s="49">
        <f t="shared" si="80"/>
        <v>0.93678160919540232</v>
      </c>
      <c r="W510" s="14">
        <v>0.83740000000000003</v>
      </c>
      <c r="X510" s="14">
        <v>0.89400000000000002</v>
      </c>
      <c r="Y510" s="56">
        <v>280</v>
      </c>
      <c r="Z510" s="9">
        <v>273</v>
      </c>
      <c r="AA510" s="9">
        <v>274</v>
      </c>
      <c r="AB510" s="9">
        <v>272</v>
      </c>
      <c r="AC510" s="9">
        <v>264</v>
      </c>
      <c r="AD510" s="9">
        <v>267</v>
      </c>
      <c r="AE510" s="9" t="s">
        <v>513</v>
      </c>
      <c r="AF510" s="9"/>
      <c r="AG510" s="9">
        <v>27.888500000000001</v>
      </c>
      <c r="AH510" s="9">
        <v>-82.33</v>
      </c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</row>
    <row r="511" spans="1:58" s="22" customFormat="1" outlineLevel="2" x14ac:dyDescent="0.25">
      <c r="A511" s="55">
        <v>1330</v>
      </c>
      <c r="B511" s="9" t="s">
        <v>838</v>
      </c>
      <c r="C511" s="9" t="s">
        <v>848</v>
      </c>
      <c r="D511" s="9" t="str">
        <f t="shared" si="77"/>
        <v>Hillsborough - Family - Active</v>
      </c>
      <c r="E511" s="9" t="s">
        <v>2282</v>
      </c>
      <c r="F511" s="14" t="s">
        <v>157</v>
      </c>
      <c r="G511" s="9" t="s">
        <v>10</v>
      </c>
      <c r="H511" s="9" t="s">
        <v>37</v>
      </c>
      <c r="I511" s="9">
        <v>1</v>
      </c>
      <c r="J511" s="9">
        <v>266</v>
      </c>
      <c r="K511" s="9">
        <f t="shared" si="78"/>
        <v>1596</v>
      </c>
      <c r="L511" s="9">
        <f t="shared" si="79"/>
        <v>1559</v>
      </c>
      <c r="M511" s="48">
        <v>0.97681704260651625</v>
      </c>
      <c r="N511" s="9">
        <v>0</v>
      </c>
      <c r="O511" s="9">
        <v>266</v>
      </c>
      <c r="P511" s="9"/>
      <c r="Q511" s="9">
        <v>266</v>
      </c>
      <c r="R511" s="9"/>
      <c r="S511" s="9"/>
      <c r="T511" s="9"/>
      <c r="U511" s="9"/>
      <c r="V511" s="49">
        <f t="shared" si="80"/>
        <v>0.97681704260651625</v>
      </c>
      <c r="W511" s="14">
        <v>0.96740000000000004</v>
      </c>
      <c r="X511" s="14">
        <v>0.94299999999999995</v>
      </c>
      <c r="Y511" s="56">
        <v>254</v>
      </c>
      <c r="Z511" s="9">
        <v>258</v>
      </c>
      <c r="AA511" s="9">
        <v>260</v>
      </c>
      <c r="AB511" s="9">
        <v>259</v>
      </c>
      <c r="AC511" s="9">
        <v>265</v>
      </c>
      <c r="AD511" s="9">
        <v>263</v>
      </c>
      <c r="AE511" s="9" t="s">
        <v>334</v>
      </c>
      <c r="AF511" s="9"/>
      <c r="AG511" s="9">
        <v>27.9785</v>
      </c>
      <c r="AH511" s="9">
        <v>-82.432699999999997</v>
      </c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</row>
    <row r="512" spans="1:58" s="22" customFormat="1" outlineLevel="2" x14ac:dyDescent="0.25">
      <c r="A512" s="55">
        <v>95</v>
      </c>
      <c r="B512" s="9" t="s">
        <v>838</v>
      </c>
      <c r="C512" s="9" t="s">
        <v>851</v>
      </c>
      <c r="D512" s="9" t="str">
        <f t="shared" si="77"/>
        <v>Hillsborough - Family - Active</v>
      </c>
      <c r="E512" s="9" t="s">
        <v>2282</v>
      </c>
      <c r="F512" s="14" t="s">
        <v>744</v>
      </c>
      <c r="G512" s="9" t="s">
        <v>10</v>
      </c>
      <c r="H512" s="9" t="s">
        <v>37</v>
      </c>
      <c r="I512" s="9">
        <v>1</v>
      </c>
      <c r="J512" s="9">
        <v>200</v>
      </c>
      <c r="K512" s="9">
        <f t="shared" si="78"/>
        <v>1200</v>
      </c>
      <c r="L512" s="9">
        <f t="shared" si="79"/>
        <v>1141</v>
      </c>
      <c r="M512" s="48">
        <v>0.95083333333333331</v>
      </c>
      <c r="N512" s="9">
        <v>0</v>
      </c>
      <c r="O512" s="9">
        <v>200</v>
      </c>
      <c r="P512" s="9"/>
      <c r="Q512" s="9">
        <v>200</v>
      </c>
      <c r="R512" s="9"/>
      <c r="S512" s="9"/>
      <c r="T512" s="9"/>
      <c r="U512" s="9"/>
      <c r="V512" s="49">
        <f t="shared" si="80"/>
        <v>0.95083333333333331</v>
      </c>
      <c r="W512" s="14">
        <v>0.94330000000000003</v>
      </c>
      <c r="X512" s="14">
        <v>0.95669999999999999</v>
      </c>
      <c r="Y512" s="56">
        <v>190</v>
      </c>
      <c r="Z512" s="9">
        <v>191</v>
      </c>
      <c r="AA512" s="9">
        <v>193</v>
      </c>
      <c r="AB512" s="9">
        <v>189</v>
      </c>
      <c r="AC512" s="9">
        <v>188</v>
      </c>
      <c r="AD512" s="9">
        <v>190</v>
      </c>
      <c r="AE512" s="9" t="s">
        <v>852</v>
      </c>
      <c r="AF512" s="9"/>
      <c r="AG512" s="9">
        <v>27.9299</v>
      </c>
      <c r="AH512" s="9">
        <v>-82.314499999999995</v>
      </c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</row>
    <row r="513" spans="1:58" s="22" customFormat="1" outlineLevel="2" x14ac:dyDescent="0.25">
      <c r="A513" s="55">
        <v>1809</v>
      </c>
      <c r="B513" s="9" t="s">
        <v>838</v>
      </c>
      <c r="C513" s="9" t="s">
        <v>854</v>
      </c>
      <c r="D513" s="9" t="str">
        <f t="shared" si="77"/>
        <v>Hillsborough - Family - Active</v>
      </c>
      <c r="E513" s="9" t="s">
        <v>2282</v>
      </c>
      <c r="F513" s="14" t="s">
        <v>855</v>
      </c>
      <c r="G513" s="9" t="s">
        <v>10</v>
      </c>
      <c r="H513" s="9" t="s">
        <v>37</v>
      </c>
      <c r="I513" s="9">
        <v>1</v>
      </c>
      <c r="J513" s="9">
        <v>144</v>
      </c>
      <c r="K513" s="9">
        <f t="shared" si="78"/>
        <v>864</v>
      </c>
      <c r="L513" s="9">
        <f t="shared" si="79"/>
        <v>851</v>
      </c>
      <c r="M513" s="48">
        <v>0.98495370370370372</v>
      </c>
      <c r="N513" s="9">
        <v>0</v>
      </c>
      <c r="O513" s="9">
        <v>144</v>
      </c>
      <c r="P513" s="9"/>
      <c r="Q513" s="9">
        <v>144</v>
      </c>
      <c r="R513" s="9"/>
      <c r="S513" s="9"/>
      <c r="T513" s="9"/>
      <c r="U513" s="9"/>
      <c r="V513" s="49">
        <f t="shared" si="80"/>
        <v>0.98495370370370372</v>
      </c>
      <c r="W513" s="14">
        <v>0.98729999999999996</v>
      </c>
      <c r="X513" s="14">
        <v>0.98960000000000004</v>
      </c>
      <c r="Y513" s="56">
        <v>143</v>
      </c>
      <c r="Z513" s="9">
        <v>144</v>
      </c>
      <c r="AA513" s="9">
        <v>144</v>
      </c>
      <c r="AB513" s="9">
        <v>143</v>
      </c>
      <c r="AC513" s="9">
        <v>139</v>
      </c>
      <c r="AD513" s="9">
        <v>138</v>
      </c>
      <c r="AE513" s="9" t="s">
        <v>104</v>
      </c>
      <c r="AF513" s="9"/>
      <c r="AG513" s="9">
        <v>27.991800000000001</v>
      </c>
      <c r="AH513" s="9">
        <v>-82.413899999999998</v>
      </c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</row>
    <row r="514" spans="1:58" s="22" customFormat="1" outlineLevel="2" x14ac:dyDescent="0.25">
      <c r="A514" s="55">
        <v>1481</v>
      </c>
      <c r="B514" s="9" t="s">
        <v>838</v>
      </c>
      <c r="C514" s="9" t="s">
        <v>856</v>
      </c>
      <c r="D514" s="9" t="str">
        <f t="shared" si="77"/>
        <v>Hillsborough - Family - Active</v>
      </c>
      <c r="E514" s="9" t="s">
        <v>2282</v>
      </c>
      <c r="F514" s="14" t="s">
        <v>857</v>
      </c>
      <c r="G514" s="9" t="s">
        <v>10</v>
      </c>
      <c r="H514" s="9" t="s">
        <v>37</v>
      </c>
      <c r="I514" s="9">
        <v>1</v>
      </c>
      <c r="J514" s="9">
        <v>300</v>
      </c>
      <c r="K514" s="9">
        <f t="shared" si="78"/>
        <v>1800</v>
      </c>
      <c r="L514" s="9">
        <f t="shared" si="79"/>
        <v>1791</v>
      </c>
      <c r="M514" s="48">
        <v>0.995</v>
      </c>
      <c r="N514" s="9">
        <v>0</v>
      </c>
      <c r="O514" s="9">
        <v>300</v>
      </c>
      <c r="P514" s="9"/>
      <c r="Q514" s="9">
        <v>300</v>
      </c>
      <c r="R514" s="9"/>
      <c r="S514" s="9"/>
      <c r="T514" s="9">
        <v>8</v>
      </c>
      <c r="U514" s="9"/>
      <c r="V514" s="49">
        <f t="shared" si="80"/>
        <v>0.995</v>
      </c>
      <c r="W514" s="14">
        <v>0.97889999999999999</v>
      </c>
      <c r="X514" s="14">
        <v>0.94869999999999999</v>
      </c>
      <c r="Y514" s="56">
        <v>298</v>
      </c>
      <c r="Z514" s="9">
        <v>299</v>
      </c>
      <c r="AA514" s="9">
        <v>300</v>
      </c>
      <c r="AB514" s="9">
        <v>300</v>
      </c>
      <c r="AC514" s="9">
        <v>297</v>
      </c>
      <c r="AD514" s="9">
        <v>297</v>
      </c>
      <c r="AE514" s="9" t="s">
        <v>219</v>
      </c>
      <c r="AF514" s="9"/>
      <c r="AG514" s="9">
        <v>27.935172999999999</v>
      </c>
      <c r="AH514" s="9">
        <v>-82.405067000000003</v>
      </c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</row>
    <row r="515" spans="1:58" s="22" customFormat="1" outlineLevel="2" x14ac:dyDescent="0.25">
      <c r="A515" s="55">
        <v>143</v>
      </c>
      <c r="B515" s="9" t="s">
        <v>838</v>
      </c>
      <c r="C515" s="9" t="s">
        <v>858</v>
      </c>
      <c r="D515" s="9" t="str">
        <f t="shared" si="77"/>
        <v>Hillsborough - Family - Active</v>
      </c>
      <c r="E515" s="9" t="s">
        <v>2282</v>
      </c>
      <c r="F515" s="14" t="s">
        <v>859</v>
      </c>
      <c r="G515" s="9" t="s">
        <v>10</v>
      </c>
      <c r="H515" s="9" t="s">
        <v>37</v>
      </c>
      <c r="I515" s="9">
        <v>1</v>
      </c>
      <c r="J515" s="9">
        <v>200</v>
      </c>
      <c r="K515" s="9">
        <f t="shared" si="78"/>
        <v>1200</v>
      </c>
      <c r="L515" s="9">
        <f t="shared" si="79"/>
        <v>1178</v>
      </c>
      <c r="M515" s="48">
        <v>0.98166666666666669</v>
      </c>
      <c r="N515" s="9">
        <v>0</v>
      </c>
      <c r="O515" s="9">
        <v>200</v>
      </c>
      <c r="P515" s="9"/>
      <c r="Q515" s="9">
        <v>200</v>
      </c>
      <c r="R515" s="9"/>
      <c r="S515" s="9"/>
      <c r="T515" s="9"/>
      <c r="U515" s="9"/>
      <c r="V515" s="49">
        <f t="shared" si="80"/>
        <v>0.98166666666666669</v>
      </c>
      <c r="W515" s="14">
        <v>0.9708</v>
      </c>
      <c r="X515" s="14">
        <v>0.98080000000000001</v>
      </c>
      <c r="Y515" s="56">
        <v>196</v>
      </c>
      <c r="Z515" s="9">
        <v>197</v>
      </c>
      <c r="AA515" s="9">
        <v>197</v>
      </c>
      <c r="AB515" s="9">
        <v>200</v>
      </c>
      <c r="AC515" s="9">
        <v>193</v>
      </c>
      <c r="AD515" s="9">
        <v>195</v>
      </c>
      <c r="AE515" s="9" t="s">
        <v>172</v>
      </c>
      <c r="AF515" s="9"/>
      <c r="AG515" s="9">
        <v>28.063600000000001</v>
      </c>
      <c r="AH515" s="9">
        <v>-82.560400000000001</v>
      </c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</row>
    <row r="516" spans="1:58" s="22" customFormat="1" outlineLevel="2" x14ac:dyDescent="0.25">
      <c r="A516" s="55">
        <v>2593</v>
      </c>
      <c r="B516" s="9" t="s">
        <v>838</v>
      </c>
      <c r="C516" s="9" t="s">
        <v>860</v>
      </c>
      <c r="D516" s="9" t="str">
        <f t="shared" si="77"/>
        <v>Hillsborough - Family - Active</v>
      </c>
      <c r="E516" s="9" t="s">
        <v>2282</v>
      </c>
      <c r="F516" s="14" t="s">
        <v>66</v>
      </c>
      <c r="G516" s="9" t="s">
        <v>10</v>
      </c>
      <c r="H516" s="9" t="s">
        <v>37</v>
      </c>
      <c r="I516" s="9">
        <v>1</v>
      </c>
      <c r="J516" s="9">
        <v>68</v>
      </c>
      <c r="K516" s="9">
        <f t="shared" si="78"/>
        <v>408</v>
      </c>
      <c r="L516" s="9">
        <f t="shared" si="79"/>
        <v>390</v>
      </c>
      <c r="M516" s="48">
        <v>0.95588235294117652</v>
      </c>
      <c r="N516" s="9">
        <v>0</v>
      </c>
      <c r="O516" s="9">
        <v>68</v>
      </c>
      <c r="P516" s="9"/>
      <c r="Q516" s="9">
        <v>68</v>
      </c>
      <c r="R516" s="9"/>
      <c r="S516" s="9"/>
      <c r="T516" s="9">
        <v>7</v>
      </c>
      <c r="U516" s="9"/>
      <c r="V516" s="49">
        <f t="shared" si="80"/>
        <v>0.95588235294117652</v>
      </c>
      <c r="W516" s="14">
        <v>1</v>
      </c>
      <c r="X516" s="14">
        <v>0.99019999999999997</v>
      </c>
      <c r="Y516" s="56">
        <v>65</v>
      </c>
      <c r="Z516" s="9">
        <v>67</v>
      </c>
      <c r="AA516" s="9">
        <v>65</v>
      </c>
      <c r="AB516" s="9">
        <v>64</v>
      </c>
      <c r="AC516" s="9">
        <v>64</v>
      </c>
      <c r="AD516" s="9">
        <v>65</v>
      </c>
      <c r="AE516" s="9" t="s">
        <v>39</v>
      </c>
      <c r="AF516" s="9">
        <v>68</v>
      </c>
      <c r="AG516" s="9">
        <v>27.964556000000002</v>
      </c>
      <c r="AH516" s="9">
        <v>-82.456249999999997</v>
      </c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</row>
    <row r="517" spans="1:58" s="22" customFormat="1" outlineLevel="2" x14ac:dyDescent="0.25">
      <c r="A517" s="55">
        <v>165</v>
      </c>
      <c r="B517" s="9" t="s">
        <v>838</v>
      </c>
      <c r="C517" s="9" t="s">
        <v>862</v>
      </c>
      <c r="D517" s="9" t="str">
        <f t="shared" si="77"/>
        <v>Hillsborough - Family - Active</v>
      </c>
      <c r="E517" s="9" t="s">
        <v>2282</v>
      </c>
      <c r="F517" s="14" t="s">
        <v>446</v>
      </c>
      <c r="G517" s="9" t="s">
        <v>10</v>
      </c>
      <c r="H517" s="9" t="s">
        <v>37</v>
      </c>
      <c r="I517" s="9">
        <v>1</v>
      </c>
      <c r="J517" s="9">
        <v>314</v>
      </c>
      <c r="K517" s="9">
        <f t="shared" si="78"/>
        <v>1570</v>
      </c>
      <c r="L517" s="9">
        <f t="shared" si="79"/>
        <v>1464</v>
      </c>
      <c r="M517" s="48">
        <v>0.93248407643312103</v>
      </c>
      <c r="N517" s="9">
        <v>0</v>
      </c>
      <c r="O517" s="9">
        <v>314</v>
      </c>
      <c r="P517" s="9"/>
      <c r="Q517" s="9">
        <v>314</v>
      </c>
      <c r="R517" s="9"/>
      <c r="S517" s="9"/>
      <c r="T517" s="9"/>
      <c r="U517" s="9"/>
      <c r="V517" s="49">
        <f t="shared" si="80"/>
        <v>0.93248407643312103</v>
      </c>
      <c r="W517" s="14">
        <v>0.93899999999999995</v>
      </c>
      <c r="X517" s="14">
        <v>0.91449999999999998</v>
      </c>
      <c r="Y517" s="56"/>
      <c r="Z517" s="9">
        <v>284</v>
      </c>
      <c r="AA517" s="9">
        <v>292</v>
      </c>
      <c r="AB517" s="9">
        <v>296</v>
      </c>
      <c r="AC517" s="9">
        <v>296</v>
      </c>
      <c r="AD517" s="9">
        <v>296</v>
      </c>
      <c r="AE517" s="9" t="s">
        <v>863</v>
      </c>
      <c r="AF517" s="9"/>
      <c r="AG517" s="9">
        <v>28.060500000000001</v>
      </c>
      <c r="AH517" s="9">
        <v>-82.442800000000005</v>
      </c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</row>
    <row r="518" spans="1:58" s="22" customFormat="1" outlineLevel="2" x14ac:dyDescent="0.25">
      <c r="A518" s="55">
        <v>1595</v>
      </c>
      <c r="B518" s="9" t="s">
        <v>838</v>
      </c>
      <c r="C518" s="9" t="s">
        <v>864</v>
      </c>
      <c r="D518" s="9" t="str">
        <f t="shared" si="77"/>
        <v>Hillsborough - Family - Active</v>
      </c>
      <c r="E518" s="9" t="s">
        <v>2282</v>
      </c>
      <c r="F518" s="14" t="s">
        <v>215</v>
      </c>
      <c r="G518" s="9" t="s">
        <v>10</v>
      </c>
      <c r="H518" s="9" t="s">
        <v>37</v>
      </c>
      <c r="I518" s="9">
        <v>1</v>
      </c>
      <c r="J518" s="9">
        <v>260</v>
      </c>
      <c r="K518" s="9">
        <f t="shared" si="78"/>
        <v>1560</v>
      </c>
      <c r="L518" s="9">
        <f t="shared" si="79"/>
        <v>1548</v>
      </c>
      <c r="M518" s="48">
        <v>0.99230769230769234</v>
      </c>
      <c r="N518" s="9">
        <v>0</v>
      </c>
      <c r="O518" s="9">
        <v>260</v>
      </c>
      <c r="P518" s="9"/>
      <c r="Q518" s="9">
        <v>260</v>
      </c>
      <c r="R518" s="9"/>
      <c r="S518" s="9"/>
      <c r="T518" s="9"/>
      <c r="U518" s="9"/>
      <c r="V518" s="49">
        <f t="shared" si="80"/>
        <v>0.99230769230769234</v>
      </c>
      <c r="W518" s="14">
        <v>0.99039999999999995</v>
      </c>
      <c r="X518" s="14">
        <v>0.99619999999999997</v>
      </c>
      <c r="Y518" s="56">
        <v>260</v>
      </c>
      <c r="Z518" s="9">
        <v>257</v>
      </c>
      <c r="AA518" s="9">
        <v>256</v>
      </c>
      <c r="AB518" s="9">
        <v>260</v>
      </c>
      <c r="AC518" s="9">
        <v>255</v>
      </c>
      <c r="AD518" s="9">
        <v>260</v>
      </c>
      <c r="AE518" s="9" t="s">
        <v>104</v>
      </c>
      <c r="AF518" s="9"/>
      <c r="AG518" s="9">
        <v>27.988900000000001</v>
      </c>
      <c r="AH518" s="9">
        <v>-82.318799999999996</v>
      </c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</row>
    <row r="519" spans="1:58" s="22" customFormat="1" outlineLevel="2" x14ac:dyDescent="0.25">
      <c r="A519" s="55">
        <v>174</v>
      </c>
      <c r="B519" s="9" t="s">
        <v>838</v>
      </c>
      <c r="C519" s="9" t="s">
        <v>867</v>
      </c>
      <c r="D519" s="9" t="str">
        <f t="shared" si="77"/>
        <v>Hillsborough - Family - Active</v>
      </c>
      <c r="E519" s="9" t="s">
        <v>2282</v>
      </c>
      <c r="F519" s="14" t="s">
        <v>278</v>
      </c>
      <c r="G519" s="9" t="s">
        <v>10</v>
      </c>
      <c r="H519" s="9" t="s">
        <v>37</v>
      </c>
      <c r="I519" s="9">
        <v>1</v>
      </c>
      <c r="J519" s="9">
        <v>176</v>
      </c>
      <c r="K519" s="9">
        <f t="shared" si="78"/>
        <v>1056</v>
      </c>
      <c r="L519" s="9">
        <f t="shared" si="79"/>
        <v>1053</v>
      </c>
      <c r="M519" s="48">
        <v>0.99715909090909094</v>
      </c>
      <c r="N519" s="9">
        <v>0</v>
      </c>
      <c r="O519" s="9">
        <v>176</v>
      </c>
      <c r="P519" s="9"/>
      <c r="Q519" s="9">
        <v>176</v>
      </c>
      <c r="R519" s="9"/>
      <c r="S519" s="9"/>
      <c r="T519" s="9"/>
      <c r="U519" s="9"/>
      <c r="V519" s="49">
        <f t="shared" si="80"/>
        <v>0.99715909090909094</v>
      </c>
      <c r="W519" s="14">
        <v>0.98960000000000004</v>
      </c>
      <c r="X519" s="14">
        <v>0.99619999999999997</v>
      </c>
      <c r="Y519" s="56">
        <v>176</v>
      </c>
      <c r="Z519" s="9">
        <v>176</v>
      </c>
      <c r="AA519" s="9">
        <v>176</v>
      </c>
      <c r="AB519" s="9">
        <v>175</v>
      </c>
      <c r="AC519" s="9">
        <v>175</v>
      </c>
      <c r="AD519" s="9">
        <v>175</v>
      </c>
      <c r="AE519" s="9" t="s">
        <v>219</v>
      </c>
      <c r="AF519" s="9"/>
      <c r="AG519" s="9">
        <v>27.868200000000002</v>
      </c>
      <c r="AH519" s="9">
        <v>-82.513300000000001</v>
      </c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</row>
    <row r="520" spans="1:58" s="22" customFormat="1" outlineLevel="2" x14ac:dyDescent="0.25">
      <c r="A520" s="55">
        <v>2828</v>
      </c>
      <c r="B520" s="9" t="s">
        <v>838</v>
      </c>
      <c r="C520" s="9" t="s">
        <v>868</v>
      </c>
      <c r="D520" s="9" t="str">
        <f t="shared" si="77"/>
        <v>Hillsborough - Family - Active</v>
      </c>
      <c r="E520" s="9" t="s">
        <v>2282</v>
      </c>
      <c r="F520" s="14" t="s">
        <v>612</v>
      </c>
      <c r="G520" s="9" t="s">
        <v>10</v>
      </c>
      <c r="H520" s="9" t="s">
        <v>37</v>
      </c>
      <c r="I520" s="9">
        <v>1</v>
      </c>
      <c r="J520" s="9">
        <v>160</v>
      </c>
      <c r="K520" s="9">
        <f t="shared" si="78"/>
        <v>960</v>
      </c>
      <c r="L520" s="9">
        <f t="shared" si="79"/>
        <v>828</v>
      </c>
      <c r="M520" s="48">
        <v>0.86250000000000004</v>
      </c>
      <c r="N520" s="9">
        <v>0</v>
      </c>
      <c r="O520" s="9">
        <v>160</v>
      </c>
      <c r="P520" s="9"/>
      <c r="Q520" s="9">
        <v>160</v>
      </c>
      <c r="R520" s="9"/>
      <c r="S520" s="9"/>
      <c r="T520" s="9">
        <v>8</v>
      </c>
      <c r="U520" s="9"/>
      <c r="V520" s="49">
        <f t="shared" si="80"/>
        <v>0.86250000000000004</v>
      </c>
      <c r="W520" s="14"/>
      <c r="X520" s="14"/>
      <c r="Y520" s="56">
        <v>132</v>
      </c>
      <c r="Z520" s="9">
        <v>135</v>
      </c>
      <c r="AA520" s="9">
        <v>134</v>
      </c>
      <c r="AB520" s="9">
        <v>138</v>
      </c>
      <c r="AC520" s="9">
        <v>144</v>
      </c>
      <c r="AD520" s="9">
        <v>145</v>
      </c>
      <c r="AE520" s="9" t="s">
        <v>39</v>
      </c>
      <c r="AF520" s="9">
        <v>160</v>
      </c>
      <c r="AG520" s="9">
        <v>27.965869444444401</v>
      </c>
      <c r="AH520" s="9">
        <v>-82.476011111111106</v>
      </c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</row>
    <row r="521" spans="1:58" s="22" customFormat="1" outlineLevel="2" x14ac:dyDescent="0.25">
      <c r="A521" s="55">
        <v>1916</v>
      </c>
      <c r="B521" s="9" t="s">
        <v>838</v>
      </c>
      <c r="C521" s="9" t="s">
        <v>869</v>
      </c>
      <c r="D521" s="9" t="str">
        <f t="shared" si="77"/>
        <v>Hillsborough - Family - Active</v>
      </c>
      <c r="E521" s="9" t="s">
        <v>2282</v>
      </c>
      <c r="F521" s="14" t="s">
        <v>741</v>
      </c>
      <c r="G521" s="9" t="s">
        <v>10</v>
      </c>
      <c r="H521" s="9" t="s">
        <v>37</v>
      </c>
      <c r="I521" s="9">
        <v>1</v>
      </c>
      <c r="J521" s="9">
        <v>148</v>
      </c>
      <c r="K521" s="9">
        <f t="shared" si="78"/>
        <v>888</v>
      </c>
      <c r="L521" s="9">
        <f t="shared" si="79"/>
        <v>878</v>
      </c>
      <c r="M521" s="48">
        <v>0.98873873873873874</v>
      </c>
      <c r="N521" s="9">
        <v>0</v>
      </c>
      <c r="O521" s="9">
        <v>148</v>
      </c>
      <c r="P521" s="9"/>
      <c r="Q521" s="9">
        <v>148</v>
      </c>
      <c r="R521" s="9"/>
      <c r="S521" s="9"/>
      <c r="T521" s="9"/>
      <c r="U521" s="9"/>
      <c r="V521" s="49">
        <f t="shared" si="80"/>
        <v>0.98873873873873874</v>
      </c>
      <c r="W521" s="14">
        <v>0.9899</v>
      </c>
      <c r="X521" s="14">
        <v>0.9899</v>
      </c>
      <c r="Y521" s="56">
        <v>148</v>
      </c>
      <c r="Z521" s="9">
        <v>147</v>
      </c>
      <c r="AA521" s="9">
        <v>145</v>
      </c>
      <c r="AB521" s="9">
        <v>147</v>
      </c>
      <c r="AC521" s="9">
        <v>146</v>
      </c>
      <c r="AD521" s="9">
        <v>145</v>
      </c>
      <c r="AE521" s="9" t="s">
        <v>96</v>
      </c>
      <c r="AF521" s="9">
        <v>146</v>
      </c>
      <c r="AG521" s="9">
        <v>28.078399999999998</v>
      </c>
      <c r="AH521" s="9">
        <v>-82.442300000000003</v>
      </c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</row>
    <row r="522" spans="1:58" s="22" customFormat="1" outlineLevel="2" x14ac:dyDescent="0.25">
      <c r="A522" s="55">
        <v>2156</v>
      </c>
      <c r="B522" s="9" t="s">
        <v>838</v>
      </c>
      <c r="C522" s="9" t="s">
        <v>870</v>
      </c>
      <c r="D522" s="9" t="str">
        <f t="shared" si="77"/>
        <v>Hillsborough - Family - Active</v>
      </c>
      <c r="E522" s="9" t="s">
        <v>2282</v>
      </c>
      <c r="F522" s="14" t="s">
        <v>871</v>
      </c>
      <c r="G522" s="9" t="s">
        <v>10</v>
      </c>
      <c r="H522" s="9" t="s">
        <v>37</v>
      </c>
      <c r="I522" s="9">
        <v>1</v>
      </c>
      <c r="J522" s="9">
        <v>108</v>
      </c>
      <c r="K522" s="9">
        <f t="shared" si="78"/>
        <v>648</v>
      </c>
      <c r="L522" s="9">
        <f t="shared" si="79"/>
        <v>647</v>
      </c>
      <c r="M522" s="48">
        <v>0.99845679012345678</v>
      </c>
      <c r="N522" s="9">
        <v>0</v>
      </c>
      <c r="O522" s="9">
        <v>108</v>
      </c>
      <c r="P522" s="9"/>
      <c r="Q522" s="9">
        <v>108</v>
      </c>
      <c r="R522" s="9"/>
      <c r="S522" s="9"/>
      <c r="T522" s="9"/>
      <c r="U522" s="9"/>
      <c r="V522" s="49">
        <f t="shared" si="80"/>
        <v>0.99845679012345678</v>
      </c>
      <c r="W522" s="14">
        <v>0.99690000000000001</v>
      </c>
      <c r="X522" s="14">
        <v>1</v>
      </c>
      <c r="Y522" s="56">
        <v>108</v>
      </c>
      <c r="Z522" s="9">
        <v>108</v>
      </c>
      <c r="AA522" s="9">
        <v>107</v>
      </c>
      <c r="AB522" s="9">
        <v>108</v>
      </c>
      <c r="AC522" s="9">
        <v>108</v>
      </c>
      <c r="AD522" s="9">
        <v>108</v>
      </c>
      <c r="AE522" s="9" t="s">
        <v>104</v>
      </c>
      <c r="AF522" s="9"/>
      <c r="AG522" s="9">
        <v>27.856455</v>
      </c>
      <c r="AH522" s="9">
        <v>-82.318034999999995</v>
      </c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</row>
    <row r="523" spans="1:58" s="22" customFormat="1" outlineLevel="2" x14ac:dyDescent="0.25">
      <c r="A523" s="55">
        <v>1919</v>
      </c>
      <c r="B523" s="9" t="s">
        <v>838</v>
      </c>
      <c r="C523" s="9" t="s">
        <v>872</v>
      </c>
      <c r="D523" s="9" t="str">
        <f t="shared" si="77"/>
        <v>Hillsborough - Family - Active</v>
      </c>
      <c r="E523" s="9" t="s">
        <v>2282</v>
      </c>
      <c r="F523" s="14" t="s">
        <v>312</v>
      </c>
      <c r="G523" s="9" t="s">
        <v>10</v>
      </c>
      <c r="H523" s="9" t="s">
        <v>37</v>
      </c>
      <c r="I523" s="9">
        <v>1</v>
      </c>
      <c r="J523" s="9">
        <v>192</v>
      </c>
      <c r="K523" s="9">
        <f t="shared" si="78"/>
        <v>1152</v>
      </c>
      <c r="L523" s="9">
        <f t="shared" si="79"/>
        <v>1145</v>
      </c>
      <c r="M523" s="48">
        <v>0.99392361111111116</v>
      </c>
      <c r="N523" s="9">
        <v>0</v>
      </c>
      <c r="O523" s="9">
        <v>192</v>
      </c>
      <c r="P523" s="9"/>
      <c r="Q523" s="9">
        <v>192</v>
      </c>
      <c r="R523" s="9"/>
      <c r="S523" s="9"/>
      <c r="T523" s="9"/>
      <c r="U523" s="9"/>
      <c r="V523" s="49">
        <f t="shared" si="80"/>
        <v>0.99392361111111116</v>
      </c>
      <c r="W523" s="14">
        <v>0.99650000000000005</v>
      </c>
      <c r="X523" s="14">
        <v>0.99570000000000003</v>
      </c>
      <c r="Y523" s="56">
        <v>192</v>
      </c>
      <c r="Z523" s="9">
        <v>192</v>
      </c>
      <c r="AA523" s="9">
        <v>188</v>
      </c>
      <c r="AB523" s="9">
        <v>192</v>
      </c>
      <c r="AC523" s="9">
        <v>190</v>
      </c>
      <c r="AD523" s="9">
        <v>191</v>
      </c>
      <c r="AE523" s="9" t="s">
        <v>104</v>
      </c>
      <c r="AF523" s="9"/>
      <c r="AG523" s="9">
        <v>28.012028000000001</v>
      </c>
      <c r="AH523" s="9">
        <v>-82.362416999999994</v>
      </c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</row>
    <row r="524" spans="1:58" s="22" customFormat="1" outlineLevel="2" x14ac:dyDescent="0.25">
      <c r="A524" s="55">
        <v>225</v>
      </c>
      <c r="B524" s="9" t="s">
        <v>838</v>
      </c>
      <c r="C524" s="9" t="s">
        <v>876</v>
      </c>
      <c r="D524" s="9" t="str">
        <f t="shared" si="77"/>
        <v>Hillsborough - Family - Active</v>
      </c>
      <c r="E524" s="9" t="s">
        <v>2282</v>
      </c>
      <c r="F524" s="14" t="s">
        <v>877</v>
      </c>
      <c r="G524" s="9" t="s">
        <v>10</v>
      </c>
      <c r="H524" s="9" t="s">
        <v>37</v>
      </c>
      <c r="I524" s="9">
        <v>1</v>
      </c>
      <c r="J524" s="9">
        <v>348</v>
      </c>
      <c r="K524" s="9">
        <f t="shared" si="78"/>
        <v>2088</v>
      </c>
      <c r="L524" s="9">
        <f t="shared" si="79"/>
        <v>2061</v>
      </c>
      <c r="M524" s="48">
        <v>0.98706896551724133</v>
      </c>
      <c r="N524" s="9">
        <v>0</v>
      </c>
      <c r="O524" s="9">
        <v>348</v>
      </c>
      <c r="P524" s="9"/>
      <c r="Q524" s="9">
        <v>348</v>
      </c>
      <c r="R524" s="9"/>
      <c r="S524" s="9"/>
      <c r="T524" s="9"/>
      <c r="U524" s="9"/>
      <c r="V524" s="49">
        <f t="shared" si="80"/>
        <v>0.98706896551724133</v>
      </c>
      <c r="W524" s="14">
        <v>0.97609999999999997</v>
      </c>
      <c r="X524" s="14">
        <v>0.95450000000000002</v>
      </c>
      <c r="Y524" s="56">
        <v>344</v>
      </c>
      <c r="Z524" s="9">
        <v>345</v>
      </c>
      <c r="AA524" s="9">
        <v>342</v>
      </c>
      <c r="AB524" s="9">
        <v>343</v>
      </c>
      <c r="AC524" s="9">
        <v>342</v>
      </c>
      <c r="AD524" s="9">
        <v>345</v>
      </c>
      <c r="AE524" s="9" t="s">
        <v>219</v>
      </c>
      <c r="AF524" s="9"/>
      <c r="AG524" s="9">
        <v>27.900200000000002</v>
      </c>
      <c r="AH524" s="9">
        <v>-82.295400000000001</v>
      </c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</row>
    <row r="525" spans="1:58" s="22" customFormat="1" outlineLevel="2" x14ac:dyDescent="0.25">
      <c r="A525" s="55">
        <v>1597</v>
      </c>
      <c r="B525" s="9" t="s">
        <v>838</v>
      </c>
      <c r="C525" s="9" t="s">
        <v>881</v>
      </c>
      <c r="D525" s="9" t="str">
        <f t="shared" si="77"/>
        <v>Hillsborough - Family - Active</v>
      </c>
      <c r="E525" s="9" t="s">
        <v>2282</v>
      </c>
      <c r="F525" s="14" t="s">
        <v>240</v>
      </c>
      <c r="G525" s="9" t="s">
        <v>10</v>
      </c>
      <c r="H525" s="9" t="s">
        <v>37</v>
      </c>
      <c r="I525" s="9">
        <v>1</v>
      </c>
      <c r="J525" s="9">
        <v>40</v>
      </c>
      <c r="K525" s="9">
        <f t="shared" si="78"/>
        <v>240</v>
      </c>
      <c r="L525" s="9">
        <f t="shared" si="79"/>
        <v>240</v>
      </c>
      <c r="M525" s="48">
        <v>1</v>
      </c>
      <c r="N525" s="9">
        <v>0</v>
      </c>
      <c r="O525" s="9">
        <v>40</v>
      </c>
      <c r="P525" s="9"/>
      <c r="Q525" s="9">
        <v>40</v>
      </c>
      <c r="R525" s="9"/>
      <c r="S525" s="9"/>
      <c r="T525" s="9"/>
      <c r="U525" s="9"/>
      <c r="V525" s="49">
        <f t="shared" si="80"/>
        <v>1</v>
      </c>
      <c r="W525" s="14">
        <v>0.97919999999999996</v>
      </c>
      <c r="X525" s="14">
        <v>0.98329999999999995</v>
      </c>
      <c r="Y525" s="56">
        <v>40</v>
      </c>
      <c r="Z525" s="9">
        <v>40</v>
      </c>
      <c r="AA525" s="9">
        <v>40</v>
      </c>
      <c r="AB525" s="9">
        <v>40</v>
      </c>
      <c r="AC525" s="9">
        <v>40</v>
      </c>
      <c r="AD525" s="9">
        <v>40</v>
      </c>
      <c r="AE525" s="9" t="s">
        <v>39</v>
      </c>
      <c r="AF525" s="9"/>
      <c r="AG525" s="9">
        <v>28.064800000000002</v>
      </c>
      <c r="AH525" s="9">
        <v>-82.439099999999996</v>
      </c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</row>
    <row r="526" spans="1:58" s="22" customFormat="1" outlineLevel="2" x14ac:dyDescent="0.25">
      <c r="A526" s="55">
        <v>1928</v>
      </c>
      <c r="B526" s="9" t="s">
        <v>838</v>
      </c>
      <c r="C526" s="9" t="s">
        <v>882</v>
      </c>
      <c r="D526" s="9" t="str">
        <f t="shared" si="77"/>
        <v>Hillsborough - Family - Active</v>
      </c>
      <c r="E526" s="9" t="s">
        <v>2282</v>
      </c>
      <c r="F526" s="14" t="s">
        <v>795</v>
      </c>
      <c r="G526" s="9" t="s">
        <v>10</v>
      </c>
      <c r="H526" s="9" t="s">
        <v>37</v>
      </c>
      <c r="I526" s="9">
        <v>1</v>
      </c>
      <c r="J526" s="9">
        <v>88</v>
      </c>
      <c r="K526" s="9">
        <f t="shared" si="78"/>
        <v>528</v>
      </c>
      <c r="L526" s="9">
        <f t="shared" si="79"/>
        <v>515</v>
      </c>
      <c r="M526" s="48">
        <v>0.97537878787878785</v>
      </c>
      <c r="N526" s="9">
        <v>0</v>
      </c>
      <c r="O526" s="9">
        <v>88</v>
      </c>
      <c r="P526" s="9"/>
      <c r="Q526" s="9">
        <v>88</v>
      </c>
      <c r="R526" s="9"/>
      <c r="S526" s="9"/>
      <c r="T526" s="9"/>
      <c r="U526" s="9"/>
      <c r="V526" s="49">
        <f t="shared" si="80"/>
        <v>0.97537878787878785</v>
      </c>
      <c r="W526" s="14">
        <v>0.98670000000000002</v>
      </c>
      <c r="X526" s="14">
        <v>0.99050000000000005</v>
      </c>
      <c r="Y526" s="56">
        <v>86</v>
      </c>
      <c r="Z526" s="9">
        <v>85</v>
      </c>
      <c r="AA526" s="9">
        <v>83</v>
      </c>
      <c r="AB526" s="9">
        <v>86</v>
      </c>
      <c r="AC526" s="9">
        <v>87</v>
      </c>
      <c r="AD526" s="9">
        <v>88</v>
      </c>
      <c r="AE526" s="9" t="s">
        <v>202</v>
      </c>
      <c r="AF526" s="9"/>
      <c r="AG526" s="9">
        <v>27.978959</v>
      </c>
      <c r="AH526" s="9">
        <v>-82.372472999999999</v>
      </c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</row>
    <row r="527" spans="1:58" s="22" customFormat="1" outlineLevel="2" x14ac:dyDescent="0.25">
      <c r="A527" s="55">
        <v>2103</v>
      </c>
      <c r="B527" s="9" t="s">
        <v>838</v>
      </c>
      <c r="C527" s="9" t="s">
        <v>883</v>
      </c>
      <c r="D527" s="9" t="str">
        <f t="shared" si="77"/>
        <v>Hillsborough - Family - Active</v>
      </c>
      <c r="E527" s="9" t="s">
        <v>2282</v>
      </c>
      <c r="F527" s="14" t="s">
        <v>884</v>
      </c>
      <c r="G527" s="9" t="s">
        <v>10</v>
      </c>
      <c r="H527" s="9" t="s">
        <v>37</v>
      </c>
      <c r="I527" s="9">
        <v>1</v>
      </c>
      <c r="J527" s="9">
        <v>66</v>
      </c>
      <c r="K527" s="9">
        <f t="shared" si="78"/>
        <v>396</v>
      </c>
      <c r="L527" s="9">
        <f t="shared" si="79"/>
        <v>391</v>
      </c>
      <c r="M527" s="48">
        <v>0.98737373737373735</v>
      </c>
      <c r="N527" s="9">
        <v>0</v>
      </c>
      <c r="O527" s="9">
        <v>66</v>
      </c>
      <c r="P527" s="9"/>
      <c r="Q527" s="9">
        <v>66</v>
      </c>
      <c r="R527" s="9"/>
      <c r="S527" s="9"/>
      <c r="T527" s="9"/>
      <c r="U527" s="9"/>
      <c r="V527" s="49">
        <f t="shared" si="80"/>
        <v>0.98737373737373735</v>
      </c>
      <c r="W527" s="14">
        <v>0.94950000000000001</v>
      </c>
      <c r="X527" s="14">
        <v>0.96209999999999996</v>
      </c>
      <c r="Y527" s="56">
        <v>66</v>
      </c>
      <c r="Z527" s="9">
        <v>65</v>
      </c>
      <c r="AA527" s="9">
        <v>64</v>
      </c>
      <c r="AB527" s="9">
        <v>66</v>
      </c>
      <c r="AC527" s="9">
        <v>66</v>
      </c>
      <c r="AD527" s="9">
        <v>64</v>
      </c>
      <c r="AE527" s="9" t="s">
        <v>202</v>
      </c>
      <c r="AF527" s="9"/>
      <c r="AG527" s="9">
        <v>27.979091</v>
      </c>
      <c r="AH527" s="9">
        <v>-82.371926000000002</v>
      </c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</row>
    <row r="528" spans="1:58" s="22" customFormat="1" outlineLevel="2" x14ac:dyDescent="0.25">
      <c r="A528" s="55">
        <v>1485</v>
      </c>
      <c r="B528" s="9" t="s">
        <v>838</v>
      </c>
      <c r="C528" s="9" t="s">
        <v>886</v>
      </c>
      <c r="D528" s="9" t="str">
        <f t="shared" si="77"/>
        <v>Hillsborough - Family - Active</v>
      </c>
      <c r="E528" s="9" t="s">
        <v>2282</v>
      </c>
      <c r="F528" s="14" t="s">
        <v>179</v>
      </c>
      <c r="G528" s="9" t="s">
        <v>10</v>
      </c>
      <c r="H528" s="9" t="s">
        <v>37</v>
      </c>
      <c r="I528" s="9">
        <v>1</v>
      </c>
      <c r="J528" s="9">
        <v>132</v>
      </c>
      <c r="K528" s="9">
        <f t="shared" si="78"/>
        <v>792</v>
      </c>
      <c r="L528" s="9">
        <f t="shared" si="79"/>
        <v>775</v>
      </c>
      <c r="M528" s="48">
        <v>0.97853535353535348</v>
      </c>
      <c r="N528" s="9">
        <v>0</v>
      </c>
      <c r="O528" s="9">
        <v>132</v>
      </c>
      <c r="P528" s="9"/>
      <c r="Q528" s="9">
        <v>132</v>
      </c>
      <c r="R528" s="9"/>
      <c r="S528" s="9"/>
      <c r="T528" s="9"/>
      <c r="U528" s="9"/>
      <c r="V528" s="49">
        <f t="shared" si="80"/>
        <v>0.97853535353535348</v>
      </c>
      <c r="W528" s="14">
        <v>0.96970000000000001</v>
      </c>
      <c r="X528" s="14">
        <v>0.94820000000000004</v>
      </c>
      <c r="Y528" s="56">
        <v>128</v>
      </c>
      <c r="Z528" s="9">
        <v>130</v>
      </c>
      <c r="AA528" s="9">
        <v>131</v>
      </c>
      <c r="AB528" s="9">
        <v>131</v>
      </c>
      <c r="AC528" s="9">
        <v>128</v>
      </c>
      <c r="AD528" s="9">
        <v>127</v>
      </c>
      <c r="AE528" s="9" t="s">
        <v>123</v>
      </c>
      <c r="AF528" s="9"/>
      <c r="AG528" s="9">
        <v>28.059899999999999</v>
      </c>
      <c r="AH528" s="9">
        <v>-82.444999999999993</v>
      </c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</row>
    <row r="529" spans="1:58" s="22" customFormat="1" outlineLevel="2" x14ac:dyDescent="0.25">
      <c r="A529" s="55">
        <v>1451</v>
      </c>
      <c r="B529" s="9" t="s">
        <v>838</v>
      </c>
      <c r="C529" s="9" t="s">
        <v>890</v>
      </c>
      <c r="D529" s="9" t="str">
        <f t="shared" si="77"/>
        <v>Hillsborough - Family - Active</v>
      </c>
      <c r="E529" s="9" t="s">
        <v>2282</v>
      </c>
      <c r="F529" s="14" t="s">
        <v>891</v>
      </c>
      <c r="G529" s="9" t="s">
        <v>10</v>
      </c>
      <c r="H529" s="9" t="s">
        <v>37</v>
      </c>
      <c r="I529" s="9">
        <v>1</v>
      </c>
      <c r="J529" s="9">
        <v>168</v>
      </c>
      <c r="K529" s="9">
        <f t="shared" si="78"/>
        <v>1008</v>
      </c>
      <c r="L529" s="9">
        <f t="shared" si="79"/>
        <v>992</v>
      </c>
      <c r="M529" s="48">
        <v>0.98412698412698407</v>
      </c>
      <c r="N529" s="9">
        <v>0</v>
      </c>
      <c r="O529" s="9">
        <v>168</v>
      </c>
      <c r="P529" s="9"/>
      <c r="Q529" s="9">
        <v>168</v>
      </c>
      <c r="R529" s="9"/>
      <c r="S529" s="9"/>
      <c r="T529" s="9"/>
      <c r="U529" s="9"/>
      <c r="V529" s="49">
        <f t="shared" si="80"/>
        <v>0.98412698412698407</v>
      </c>
      <c r="W529" s="14">
        <v>0.98809999999999998</v>
      </c>
      <c r="X529" s="14">
        <v>0.99109999999999998</v>
      </c>
      <c r="Y529" s="56">
        <v>166</v>
      </c>
      <c r="Z529" s="9">
        <v>166</v>
      </c>
      <c r="AA529" s="9">
        <v>166</v>
      </c>
      <c r="AB529" s="9">
        <v>165</v>
      </c>
      <c r="AC529" s="9">
        <v>165</v>
      </c>
      <c r="AD529" s="9">
        <v>164</v>
      </c>
      <c r="AE529" s="9" t="s">
        <v>104</v>
      </c>
      <c r="AF529" s="9"/>
      <c r="AG529" s="9">
        <v>28.003399999999999</v>
      </c>
      <c r="AH529" s="9">
        <v>-82.430300000000003</v>
      </c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</row>
    <row r="530" spans="1:58" s="22" customFormat="1" outlineLevel="2" x14ac:dyDescent="0.25">
      <c r="A530" s="55">
        <v>335</v>
      </c>
      <c r="B530" s="9" t="s">
        <v>838</v>
      </c>
      <c r="C530" s="9" t="s">
        <v>899</v>
      </c>
      <c r="D530" s="9" t="str">
        <f t="shared" si="77"/>
        <v>Hillsborough - Family - Active</v>
      </c>
      <c r="E530" s="9" t="s">
        <v>2282</v>
      </c>
      <c r="F530" s="14" t="s">
        <v>519</v>
      </c>
      <c r="G530" s="9" t="s">
        <v>10</v>
      </c>
      <c r="H530" s="9" t="s">
        <v>37</v>
      </c>
      <c r="I530" s="9">
        <v>1</v>
      </c>
      <c r="J530" s="9">
        <v>2</v>
      </c>
      <c r="K530" s="9">
        <f t="shared" si="78"/>
        <v>12</v>
      </c>
      <c r="L530" s="9">
        <f t="shared" si="79"/>
        <v>12</v>
      </c>
      <c r="M530" s="48">
        <v>1</v>
      </c>
      <c r="N530" s="9">
        <v>0</v>
      </c>
      <c r="O530" s="9">
        <v>2</v>
      </c>
      <c r="P530" s="9"/>
      <c r="Q530" s="9">
        <v>2</v>
      </c>
      <c r="R530" s="9"/>
      <c r="S530" s="9"/>
      <c r="T530" s="9"/>
      <c r="U530" s="9"/>
      <c r="V530" s="49">
        <f t="shared" si="80"/>
        <v>1</v>
      </c>
      <c r="W530" s="14">
        <v>1</v>
      </c>
      <c r="X530" s="14">
        <v>1</v>
      </c>
      <c r="Y530" s="56">
        <v>2</v>
      </c>
      <c r="Z530" s="9">
        <v>2</v>
      </c>
      <c r="AA530" s="9">
        <v>2</v>
      </c>
      <c r="AB530" s="9">
        <v>2</v>
      </c>
      <c r="AC530" s="9">
        <v>2</v>
      </c>
      <c r="AD530" s="9">
        <v>2</v>
      </c>
      <c r="AE530" s="9" t="s">
        <v>900</v>
      </c>
      <c r="AF530" s="9"/>
      <c r="AG530" s="9">
        <v>28.071200000000001</v>
      </c>
      <c r="AH530" s="9">
        <v>-82.4375</v>
      </c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</row>
    <row r="531" spans="1:58" s="22" customFormat="1" outlineLevel="2" x14ac:dyDescent="0.25">
      <c r="A531" s="55">
        <v>336</v>
      </c>
      <c r="B531" s="9" t="s">
        <v>838</v>
      </c>
      <c r="C531" s="9" t="s">
        <v>901</v>
      </c>
      <c r="D531" s="9" t="str">
        <f t="shared" si="77"/>
        <v>Hillsborough - Family - Active</v>
      </c>
      <c r="E531" s="9" t="s">
        <v>2282</v>
      </c>
      <c r="F531" s="14" t="s">
        <v>519</v>
      </c>
      <c r="G531" s="9" t="s">
        <v>10</v>
      </c>
      <c r="H531" s="9" t="s">
        <v>37</v>
      </c>
      <c r="I531" s="9">
        <v>1</v>
      </c>
      <c r="J531" s="9">
        <v>2</v>
      </c>
      <c r="K531" s="9">
        <f t="shared" si="78"/>
        <v>12</v>
      </c>
      <c r="L531" s="9">
        <f t="shared" si="79"/>
        <v>12</v>
      </c>
      <c r="M531" s="48">
        <v>1</v>
      </c>
      <c r="N531" s="9">
        <v>0</v>
      </c>
      <c r="O531" s="9">
        <v>2</v>
      </c>
      <c r="P531" s="9"/>
      <c r="Q531" s="9">
        <v>2</v>
      </c>
      <c r="R531" s="9"/>
      <c r="S531" s="9"/>
      <c r="T531" s="9"/>
      <c r="U531" s="9"/>
      <c r="V531" s="49">
        <f t="shared" si="80"/>
        <v>1</v>
      </c>
      <c r="W531" s="14">
        <v>1</v>
      </c>
      <c r="X531" s="14">
        <v>0.83330000000000004</v>
      </c>
      <c r="Y531" s="56">
        <v>2</v>
      </c>
      <c r="Z531" s="9">
        <v>2</v>
      </c>
      <c r="AA531" s="9">
        <v>2</v>
      </c>
      <c r="AB531" s="9">
        <v>2</v>
      </c>
      <c r="AC531" s="9">
        <v>2</v>
      </c>
      <c r="AD531" s="9">
        <v>2</v>
      </c>
      <c r="AE531" s="9" t="s">
        <v>900</v>
      </c>
      <c r="AF531" s="9"/>
      <c r="AG531" s="9">
        <v>28.071200000000001</v>
      </c>
      <c r="AH531" s="9">
        <v>-82.437399999999997</v>
      </c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</row>
    <row r="532" spans="1:58" s="22" customFormat="1" outlineLevel="2" x14ac:dyDescent="0.25">
      <c r="A532" s="55">
        <v>337</v>
      </c>
      <c r="B532" s="9" t="s">
        <v>838</v>
      </c>
      <c r="C532" s="9" t="s">
        <v>902</v>
      </c>
      <c r="D532" s="9" t="str">
        <f t="shared" si="77"/>
        <v>Hillsborough - Family - Active</v>
      </c>
      <c r="E532" s="9" t="s">
        <v>2282</v>
      </c>
      <c r="F532" s="14" t="s">
        <v>446</v>
      </c>
      <c r="G532" s="9" t="s">
        <v>10</v>
      </c>
      <c r="H532" s="9" t="s">
        <v>37</v>
      </c>
      <c r="I532" s="9">
        <v>1</v>
      </c>
      <c r="J532" s="9">
        <v>2</v>
      </c>
      <c r="K532" s="9">
        <f t="shared" si="78"/>
        <v>0</v>
      </c>
      <c r="L532" s="9">
        <f t="shared" si="79"/>
        <v>0</v>
      </c>
      <c r="M532" s="42">
        <v>0</v>
      </c>
      <c r="N532" s="9">
        <v>0</v>
      </c>
      <c r="O532" s="9">
        <v>2</v>
      </c>
      <c r="P532" s="9"/>
      <c r="Q532" s="9">
        <v>2</v>
      </c>
      <c r="R532" s="9"/>
      <c r="S532" s="9"/>
      <c r="T532" s="9"/>
      <c r="U532" s="9"/>
      <c r="V532" s="49"/>
      <c r="W532" s="14"/>
      <c r="X532" s="14"/>
      <c r="Y532" s="56"/>
      <c r="Z532" s="9"/>
      <c r="AA532" s="9"/>
      <c r="AB532" s="9"/>
      <c r="AC532" s="9"/>
      <c r="AD532" s="9"/>
      <c r="AE532" s="9" t="s">
        <v>903</v>
      </c>
      <c r="AF532" s="9"/>
      <c r="AG532" s="9">
        <v>28.0412</v>
      </c>
      <c r="AH532" s="9">
        <v>-82.444400000000002</v>
      </c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</row>
    <row r="533" spans="1:58" s="22" customFormat="1" outlineLevel="2" x14ac:dyDescent="0.25">
      <c r="A533" s="55">
        <v>347</v>
      </c>
      <c r="B533" s="9" t="s">
        <v>838</v>
      </c>
      <c r="C533" s="9" t="s">
        <v>904</v>
      </c>
      <c r="D533" s="9" t="str">
        <f t="shared" si="77"/>
        <v>Hillsborough - Family - Active</v>
      </c>
      <c r="E533" s="9" t="s">
        <v>2282</v>
      </c>
      <c r="F533" s="14" t="s">
        <v>905</v>
      </c>
      <c r="G533" s="9" t="s">
        <v>10</v>
      </c>
      <c r="H533" s="9" t="s">
        <v>37</v>
      </c>
      <c r="I533" s="9">
        <v>1</v>
      </c>
      <c r="J533" s="9">
        <v>340</v>
      </c>
      <c r="K533" s="9">
        <f t="shared" si="78"/>
        <v>2040</v>
      </c>
      <c r="L533" s="9">
        <f t="shared" si="79"/>
        <v>2011</v>
      </c>
      <c r="M533" s="48">
        <v>0.98578431372549025</v>
      </c>
      <c r="N533" s="9">
        <v>0</v>
      </c>
      <c r="O533" s="9">
        <v>340</v>
      </c>
      <c r="P533" s="9"/>
      <c r="Q533" s="9">
        <v>340</v>
      </c>
      <c r="R533" s="9"/>
      <c r="S533" s="9"/>
      <c r="T533" s="9"/>
      <c r="U533" s="9"/>
      <c r="V533" s="49">
        <f t="shared" ref="V533:V538" si="81">(Y533+Z533+AA533+AB533+AC533+AD533)/(J533*COUNTA(Y533,Z533,AA533,AB533,AC533,AD533))</f>
        <v>0.98578431372549025</v>
      </c>
      <c r="W533" s="14">
        <v>0.98629999999999995</v>
      </c>
      <c r="X533" s="14">
        <v>0.97109999999999996</v>
      </c>
      <c r="Y533" s="56">
        <v>336</v>
      </c>
      <c r="Z533" s="9">
        <v>335</v>
      </c>
      <c r="AA533" s="9">
        <v>337</v>
      </c>
      <c r="AB533" s="9">
        <v>337</v>
      </c>
      <c r="AC533" s="9">
        <v>332</v>
      </c>
      <c r="AD533" s="9">
        <v>334</v>
      </c>
      <c r="AE533" s="9" t="s">
        <v>50</v>
      </c>
      <c r="AF533" s="9"/>
      <c r="AG533" s="9">
        <v>28.146899999999999</v>
      </c>
      <c r="AH533" s="9">
        <v>-82.307699999999997</v>
      </c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</row>
    <row r="534" spans="1:58" s="22" customFormat="1" outlineLevel="2" x14ac:dyDescent="0.25">
      <c r="A534" s="55">
        <v>1985</v>
      </c>
      <c r="B534" s="9" t="s">
        <v>838</v>
      </c>
      <c r="C534" s="9" t="s">
        <v>906</v>
      </c>
      <c r="D534" s="9" t="str">
        <f t="shared" si="77"/>
        <v>Hillsborough - Family - Active</v>
      </c>
      <c r="E534" s="9" t="s">
        <v>2282</v>
      </c>
      <c r="F534" s="14" t="s">
        <v>907</v>
      </c>
      <c r="G534" s="9" t="s">
        <v>10</v>
      </c>
      <c r="H534" s="9" t="s">
        <v>37</v>
      </c>
      <c r="I534" s="9">
        <v>1</v>
      </c>
      <c r="J534" s="9">
        <v>96</v>
      </c>
      <c r="K534" s="9">
        <f t="shared" si="78"/>
        <v>576</v>
      </c>
      <c r="L534" s="9">
        <f t="shared" si="79"/>
        <v>576</v>
      </c>
      <c r="M534" s="48">
        <v>1</v>
      </c>
      <c r="N534" s="9">
        <v>0</v>
      </c>
      <c r="O534" s="9">
        <v>96</v>
      </c>
      <c r="P534" s="9"/>
      <c r="Q534" s="9">
        <v>96</v>
      </c>
      <c r="R534" s="9"/>
      <c r="S534" s="9"/>
      <c r="T534" s="9"/>
      <c r="U534" s="9"/>
      <c r="V534" s="49">
        <f t="shared" si="81"/>
        <v>1</v>
      </c>
      <c r="W534" s="14">
        <v>0.99480000000000002</v>
      </c>
      <c r="X534" s="14">
        <v>1</v>
      </c>
      <c r="Y534" s="56">
        <v>96</v>
      </c>
      <c r="Z534" s="9">
        <v>96</v>
      </c>
      <c r="AA534" s="9">
        <v>96</v>
      </c>
      <c r="AB534" s="9">
        <v>96</v>
      </c>
      <c r="AC534" s="9">
        <v>96</v>
      </c>
      <c r="AD534" s="9">
        <v>96</v>
      </c>
      <c r="AE534" s="9" t="s">
        <v>104</v>
      </c>
      <c r="AF534" s="9"/>
      <c r="AG534" s="9">
        <v>28.036300000000001</v>
      </c>
      <c r="AH534" s="9">
        <v>-82.510900000000007</v>
      </c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</row>
    <row r="535" spans="1:58" s="22" customFormat="1" outlineLevel="2" x14ac:dyDescent="0.25">
      <c r="A535" s="55">
        <v>1306</v>
      </c>
      <c r="B535" s="9" t="s">
        <v>838</v>
      </c>
      <c r="C535" s="9" t="s">
        <v>908</v>
      </c>
      <c r="D535" s="9" t="str">
        <f t="shared" si="77"/>
        <v>Hillsborough - Family - Active</v>
      </c>
      <c r="E535" s="9" t="s">
        <v>2282</v>
      </c>
      <c r="F535" s="14" t="s">
        <v>322</v>
      </c>
      <c r="G535" s="9" t="s">
        <v>10</v>
      </c>
      <c r="H535" s="9" t="s">
        <v>37</v>
      </c>
      <c r="I535" s="9">
        <v>1</v>
      </c>
      <c r="J535" s="9">
        <v>216</v>
      </c>
      <c r="K535" s="9">
        <f t="shared" si="78"/>
        <v>1296</v>
      </c>
      <c r="L535" s="9">
        <f t="shared" si="79"/>
        <v>1271</v>
      </c>
      <c r="M535" s="48">
        <v>0.98070987654320985</v>
      </c>
      <c r="N535" s="9">
        <v>0</v>
      </c>
      <c r="O535" s="9">
        <v>216</v>
      </c>
      <c r="P535" s="9"/>
      <c r="Q535" s="9">
        <v>216</v>
      </c>
      <c r="R535" s="9"/>
      <c r="S535" s="9"/>
      <c r="T535" s="9"/>
      <c r="U535" s="9"/>
      <c r="V535" s="49">
        <f t="shared" si="81"/>
        <v>0.98070987654320985</v>
      </c>
      <c r="W535" s="14">
        <v>0.99070000000000003</v>
      </c>
      <c r="X535" s="14">
        <v>0.98839999999999995</v>
      </c>
      <c r="Y535" s="56">
        <v>216</v>
      </c>
      <c r="Z535" s="9">
        <v>212</v>
      </c>
      <c r="AA535" s="9">
        <v>210</v>
      </c>
      <c r="AB535" s="9">
        <v>211</v>
      </c>
      <c r="AC535" s="9">
        <v>212</v>
      </c>
      <c r="AD535" s="9">
        <v>210</v>
      </c>
      <c r="AE535" s="9" t="s">
        <v>50</v>
      </c>
      <c r="AF535" s="9"/>
      <c r="AG535" s="9">
        <v>28.060500000000001</v>
      </c>
      <c r="AH535" s="9">
        <v>-82.5501</v>
      </c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</row>
    <row r="536" spans="1:58" s="22" customFormat="1" outlineLevel="2" x14ac:dyDescent="0.25">
      <c r="A536" s="55">
        <v>1121</v>
      </c>
      <c r="B536" s="9" t="s">
        <v>838</v>
      </c>
      <c r="C536" s="9" t="s">
        <v>909</v>
      </c>
      <c r="D536" s="9" t="str">
        <f t="shared" si="77"/>
        <v>Hillsborough - Family - Active</v>
      </c>
      <c r="E536" s="9" t="s">
        <v>2282</v>
      </c>
      <c r="F536" s="14" t="s">
        <v>910</v>
      </c>
      <c r="G536" s="9" t="s">
        <v>10</v>
      </c>
      <c r="H536" s="9" t="s">
        <v>37</v>
      </c>
      <c r="I536" s="9">
        <v>1</v>
      </c>
      <c r="J536" s="9">
        <v>192</v>
      </c>
      <c r="K536" s="9">
        <f t="shared" si="78"/>
        <v>1152</v>
      </c>
      <c r="L536" s="9">
        <f t="shared" si="79"/>
        <v>1141</v>
      </c>
      <c r="M536" s="48">
        <v>0.99045138888888884</v>
      </c>
      <c r="N536" s="9">
        <v>0</v>
      </c>
      <c r="O536" s="9">
        <v>192</v>
      </c>
      <c r="P536" s="9"/>
      <c r="Q536" s="9">
        <v>192</v>
      </c>
      <c r="R536" s="9"/>
      <c r="S536" s="9"/>
      <c r="T536" s="9"/>
      <c r="U536" s="9"/>
      <c r="V536" s="49">
        <f t="shared" si="81"/>
        <v>0.99045138888888884</v>
      </c>
      <c r="W536" s="14">
        <v>0.99129999999999996</v>
      </c>
      <c r="X536" s="14">
        <v>0.98609999999999998</v>
      </c>
      <c r="Y536" s="56">
        <v>191</v>
      </c>
      <c r="Z536" s="9">
        <v>188</v>
      </c>
      <c r="AA536" s="9">
        <v>191</v>
      </c>
      <c r="AB536" s="9">
        <v>190</v>
      </c>
      <c r="AC536" s="9">
        <v>191</v>
      </c>
      <c r="AD536" s="9">
        <v>190</v>
      </c>
      <c r="AE536" s="9" t="s">
        <v>50</v>
      </c>
      <c r="AF536" s="9"/>
      <c r="AG536" s="9">
        <v>28.060500000000001</v>
      </c>
      <c r="AH536" s="9">
        <v>-82.5501</v>
      </c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</row>
    <row r="537" spans="1:58" s="22" customFormat="1" outlineLevel="2" x14ac:dyDescent="0.25">
      <c r="A537" s="55">
        <v>1229</v>
      </c>
      <c r="B537" s="9" t="s">
        <v>838</v>
      </c>
      <c r="C537" s="9" t="s">
        <v>911</v>
      </c>
      <c r="D537" s="9" t="str">
        <f t="shared" si="77"/>
        <v>Hillsborough - Family - Active</v>
      </c>
      <c r="E537" s="9" t="s">
        <v>2282</v>
      </c>
      <c r="F537" s="14" t="s">
        <v>118</v>
      </c>
      <c r="G537" s="9" t="s">
        <v>10</v>
      </c>
      <c r="H537" s="9" t="s">
        <v>37</v>
      </c>
      <c r="I537" s="9">
        <v>1</v>
      </c>
      <c r="J537" s="9">
        <v>160</v>
      </c>
      <c r="K537" s="9">
        <f t="shared" si="78"/>
        <v>800</v>
      </c>
      <c r="L537" s="9">
        <f t="shared" si="79"/>
        <v>797</v>
      </c>
      <c r="M537" s="48">
        <v>0.99624999999999997</v>
      </c>
      <c r="N537" s="9">
        <v>0</v>
      </c>
      <c r="O537" s="9">
        <v>160</v>
      </c>
      <c r="P537" s="9"/>
      <c r="Q537" s="9">
        <v>160</v>
      </c>
      <c r="R537" s="9"/>
      <c r="S537" s="9"/>
      <c r="T537" s="9"/>
      <c r="U537" s="9"/>
      <c r="V537" s="49">
        <f t="shared" si="81"/>
        <v>0.99624999999999997</v>
      </c>
      <c r="W537" s="14">
        <v>0.99790000000000001</v>
      </c>
      <c r="X537" s="14">
        <v>0.99580000000000002</v>
      </c>
      <c r="Y537" s="56">
        <v>159</v>
      </c>
      <c r="Z537" s="9">
        <v>158</v>
      </c>
      <c r="AA537" s="9">
        <v>160</v>
      </c>
      <c r="AB537" s="9">
        <v>160</v>
      </c>
      <c r="AC537" s="9"/>
      <c r="AD537" s="9">
        <v>160</v>
      </c>
      <c r="AE537" s="9" t="s">
        <v>628</v>
      </c>
      <c r="AF537" s="9"/>
      <c r="AG537" s="9">
        <v>27.734300000000001</v>
      </c>
      <c r="AH537" s="9">
        <v>-82.415700000000001</v>
      </c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</row>
    <row r="538" spans="1:58" s="22" customFormat="1" outlineLevel="2" x14ac:dyDescent="0.25">
      <c r="A538" s="55">
        <v>2693</v>
      </c>
      <c r="B538" s="9" t="s">
        <v>838</v>
      </c>
      <c r="C538" s="9" t="s">
        <v>912</v>
      </c>
      <c r="D538" s="9" t="str">
        <f t="shared" si="77"/>
        <v>Hillsborough - Family - Active</v>
      </c>
      <c r="E538" s="9" t="s">
        <v>2282</v>
      </c>
      <c r="F538" s="14" t="s">
        <v>36</v>
      </c>
      <c r="G538" s="9" t="s">
        <v>10</v>
      </c>
      <c r="H538" s="9" t="s">
        <v>37</v>
      </c>
      <c r="I538" s="9">
        <v>1</v>
      </c>
      <c r="J538" s="9">
        <v>111</v>
      </c>
      <c r="K538" s="9">
        <f t="shared" si="78"/>
        <v>666</v>
      </c>
      <c r="L538" s="9">
        <f t="shared" si="79"/>
        <v>665</v>
      </c>
      <c r="M538" s="48">
        <v>0.99849849849849848</v>
      </c>
      <c r="N538" s="9">
        <v>0</v>
      </c>
      <c r="O538" s="9">
        <v>111</v>
      </c>
      <c r="P538" s="9"/>
      <c r="Q538" s="9">
        <v>111</v>
      </c>
      <c r="R538" s="9"/>
      <c r="S538" s="9"/>
      <c r="T538" s="9">
        <v>12</v>
      </c>
      <c r="U538" s="9"/>
      <c r="V538" s="49">
        <f t="shared" si="81"/>
        <v>0.99849849849849848</v>
      </c>
      <c r="W538" s="14">
        <v>0.88290000000000002</v>
      </c>
      <c r="X538" s="14">
        <v>0.88290000000000002</v>
      </c>
      <c r="Y538" s="56">
        <v>111</v>
      </c>
      <c r="Z538" s="9">
        <v>110</v>
      </c>
      <c r="AA538" s="9">
        <v>111</v>
      </c>
      <c r="AB538" s="9">
        <v>111</v>
      </c>
      <c r="AC538" s="9">
        <v>111</v>
      </c>
      <c r="AD538" s="9">
        <v>111</v>
      </c>
      <c r="AE538" s="9" t="s">
        <v>39</v>
      </c>
      <c r="AF538" s="9">
        <v>111</v>
      </c>
      <c r="AG538" s="9">
        <v>27.98</v>
      </c>
      <c r="AH538" s="9">
        <v>-82.424055999999993</v>
      </c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</row>
    <row r="539" spans="1:58" s="22" customFormat="1" outlineLevel="2" x14ac:dyDescent="0.25">
      <c r="A539" s="55">
        <v>401</v>
      </c>
      <c r="B539" s="9" t="s">
        <v>838</v>
      </c>
      <c r="C539" s="9" t="s">
        <v>913</v>
      </c>
      <c r="D539" s="9" t="str">
        <f t="shared" si="77"/>
        <v>Hillsborough - Family - Active</v>
      </c>
      <c r="E539" s="9" t="s">
        <v>2282</v>
      </c>
      <c r="F539" s="14" t="s">
        <v>243</v>
      </c>
      <c r="G539" s="9" t="s">
        <v>10</v>
      </c>
      <c r="H539" s="9" t="s">
        <v>37</v>
      </c>
      <c r="I539" s="9">
        <v>1</v>
      </c>
      <c r="J539" s="9">
        <v>8</v>
      </c>
      <c r="K539" s="9">
        <f t="shared" si="78"/>
        <v>0</v>
      </c>
      <c r="L539" s="9">
        <f t="shared" si="79"/>
        <v>0</v>
      </c>
      <c r="M539" s="42">
        <v>0</v>
      </c>
      <c r="N539" s="9">
        <v>0</v>
      </c>
      <c r="O539" s="9">
        <v>8</v>
      </c>
      <c r="P539" s="9"/>
      <c r="Q539" s="9">
        <v>8</v>
      </c>
      <c r="R539" s="9"/>
      <c r="S539" s="9"/>
      <c r="T539" s="9"/>
      <c r="U539" s="9"/>
      <c r="V539" s="49"/>
      <c r="W539" s="14"/>
      <c r="X539" s="14"/>
      <c r="Y539" s="56"/>
      <c r="Z539" s="9"/>
      <c r="AA539" s="9"/>
      <c r="AB539" s="9"/>
      <c r="AC539" s="9"/>
      <c r="AD539" s="9"/>
      <c r="AE539" s="9" t="s">
        <v>914</v>
      </c>
      <c r="AF539" s="9"/>
      <c r="AG539" s="9">
        <v>28.067399999999999</v>
      </c>
      <c r="AH539" s="9">
        <v>-82.433700000000002</v>
      </c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</row>
    <row r="540" spans="1:58" s="22" customFormat="1" outlineLevel="2" x14ac:dyDescent="0.25">
      <c r="A540" s="55">
        <v>2262</v>
      </c>
      <c r="B540" s="9" t="s">
        <v>838</v>
      </c>
      <c r="C540" s="9" t="s">
        <v>915</v>
      </c>
      <c r="D540" s="9" t="str">
        <f t="shared" ref="D540:D569" si="82">B540&amp;" - "&amp;E540</f>
        <v>Hillsborough - Family - Active</v>
      </c>
      <c r="E540" s="9" t="s">
        <v>2282</v>
      </c>
      <c r="F540" s="14" t="s">
        <v>312</v>
      </c>
      <c r="G540" s="9" t="s">
        <v>10</v>
      </c>
      <c r="H540" s="9" t="s">
        <v>37</v>
      </c>
      <c r="I540" s="9">
        <v>1</v>
      </c>
      <c r="J540" s="9">
        <v>180</v>
      </c>
      <c r="K540" s="9">
        <f t="shared" ref="K540:K569" si="83">COUNTA(Y540:AD540)*J540</f>
        <v>1080</v>
      </c>
      <c r="L540" s="9">
        <f t="shared" ref="L540:L569" si="84">SUM(Y540:AD540)</f>
        <v>1071</v>
      </c>
      <c r="M540" s="48">
        <v>0.9916666666666667</v>
      </c>
      <c r="N540" s="9">
        <v>0</v>
      </c>
      <c r="O540" s="9">
        <v>180</v>
      </c>
      <c r="P540" s="9"/>
      <c r="Q540" s="9">
        <v>180</v>
      </c>
      <c r="R540" s="9"/>
      <c r="S540" s="9"/>
      <c r="T540" s="9"/>
      <c r="U540" s="9"/>
      <c r="V540" s="49">
        <f t="shared" ref="V540:V568" si="85">(Y540+Z540+AA540+AB540+AC540+AD540)/(J540*COUNTA(Y540,Z540,AA540,AB540,AC540,AD540))</f>
        <v>0.9916666666666667</v>
      </c>
      <c r="W540" s="14">
        <v>0.99260000000000004</v>
      </c>
      <c r="X540" s="14">
        <v>0.99560000000000004</v>
      </c>
      <c r="Y540" s="56">
        <v>180</v>
      </c>
      <c r="Z540" s="9">
        <v>179</v>
      </c>
      <c r="AA540" s="9">
        <v>178</v>
      </c>
      <c r="AB540" s="9">
        <v>177</v>
      </c>
      <c r="AC540" s="9">
        <v>178</v>
      </c>
      <c r="AD540" s="9">
        <v>179</v>
      </c>
      <c r="AE540" s="9" t="s">
        <v>104</v>
      </c>
      <c r="AF540" s="9"/>
      <c r="AG540" s="9">
        <v>27.892056</v>
      </c>
      <c r="AH540" s="9">
        <v>-82.342472000000001</v>
      </c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</row>
    <row r="541" spans="1:58" s="22" customFormat="1" outlineLevel="2" x14ac:dyDescent="0.25">
      <c r="A541" s="55">
        <v>2533</v>
      </c>
      <c r="B541" s="9" t="s">
        <v>838</v>
      </c>
      <c r="C541" s="9" t="s">
        <v>916</v>
      </c>
      <c r="D541" s="9" t="str">
        <f t="shared" si="82"/>
        <v>Hillsborough - Family - Active</v>
      </c>
      <c r="E541" s="9" t="s">
        <v>2282</v>
      </c>
      <c r="F541" s="14" t="s">
        <v>879</v>
      </c>
      <c r="G541" s="9" t="s">
        <v>10</v>
      </c>
      <c r="H541" s="9" t="s">
        <v>37</v>
      </c>
      <c r="I541" s="9">
        <v>1</v>
      </c>
      <c r="J541" s="9">
        <v>96</v>
      </c>
      <c r="K541" s="9">
        <f t="shared" si="83"/>
        <v>576</v>
      </c>
      <c r="L541" s="9">
        <f t="shared" si="84"/>
        <v>575</v>
      </c>
      <c r="M541" s="48">
        <v>0.99826388888888884</v>
      </c>
      <c r="N541" s="9">
        <v>0</v>
      </c>
      <c r="O541" s="9">
        <v>96</v>
      </c>
      <c r="P541" s="9"/>
      <c r="Q541" s="9">
        <v>96</v>
      </c>
      <c r="R541" s="9"/>
      <c r="S541" s="9"/>
      <c r="T541" s="9"/>
      <c r="U541" s="9"/>
      <c r="V541" s="49">
        <f t="shared" si="85"/>
        <v>0.99826388888888884</v>
      </c>
      <c r="W541" s="14">
        <v>0.99650000000000005</v>
      </c>
      <c r="X541" s="14">
        <v>1</v>
      </c>
      <c r="Y541" s="56">
        <v>96</v>
      </c>
      <c r="Z541" s="9">
        <v>96</v>
      </c>
      <c r="AA541" s="9">
        <v>96</v>
      </c>
      <c r="AB541" s="9">
        <v>96</v>
      </c>
      <c r="AC541" s="9">
        <v>96</v>
      </c>
      <c r="AD541" s="9">
        <v>95</v>
      </c>
      <c r="AE541" s="9" t="s">
        <v>104</v>
      </c>
      <c r="AF541" s="9"/>
      <c r="AG541" s="9">
        <v>27.893528</v>
      </c>
      <c r="AH541" s="9">
        <v>-82.341691999999995</v>
      </c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4"/>
    </row>
    <row r="542" spans="1:58" s="22" customFormat="1" outlineLevel="2" x14ac:dyDescent="0.25">
      <c r="A542" s="55">
        <v>2038</v>
      </c>
      <c r="B542" s="9" t="s">
        <v>838</v>
      </c>
      <c r="C542" s="9" t="s">
        <v>919</v>
      </c>
      <c r="D542" s="9" t="str">
        <f t="shared" si="82"/>
        <v>Hillsborough - Family - Active</v>
      </c>
      <c r="E542" s="9" t="s">
        <v>2282</v>
      </c>
      <c r="F542" s="14" t="s">
        <v>795</v>
      </c>
      <c r="G542" s="9" t="s">
        <v>10</v>
      </c>
      <c r="H542" s="9" t="s">
        <v>37</v>
      </c>
      <c r="I542" s="9">
        <v>1</v>
      </c>
      <c r="J542" s="9">
        <v>126</v>
      </c>
      <c r="K542" s="9">
        <f t="shared" si="83"/>
        <v>756</v>
      </c>
      <c r="L542" s="9">
        <f t="shared" si="84"/>
        <v>729</v>
      </c>
      <c r="M542" s="48">
        <v>0.9642857142857143</v>
      </c>
      <c r="N542" s="9">
        <v>0</v>
      </c>
      <c r="O542" s="9">
        <v>126</v>
      </c>
      <c r="P542" s="9"/>
      <c r="Q542" s="9">
        <v>126</v>
      </c>
      <c r="R542" s="9"/>
      <c r="S542" s="9"/>
      <c r="T542" s="9"/>
      <c r="U542" s="9"/>
      <c r="V542" s="49">
        <f t="shared" si="85"/>
        <v>0.9642857142857143</v>
      </c>
      <c r="W542" s="14">
        <v>0.96830000000000005</v>
      </c>
      <c r="X542" s="14">
        <v>0.90210000000000001</v>
      </c>
      <c r="Y542" s="56">
        <v>124</v>
      </c>
      <c r="Z542" s="9">
        <v>120</v>
      </c>
      <c r="AA542" s="9">
        <v>121</v>
      </c>
      <c r="AB542" s="9">
        <v>125</v>
      </c>
      <c r="AC542" s="9">
        <v>122</v>
      </c>
      <c r="AD542" s="9">
        <v>117</v>
      </c>
      <c r="AE542" s="9" t="s">
        <v>39</v>
      </c>
      <c r="AF542" s="9"/>
      <c r="AG542" s="9">
        <v>28.062100000000001</v>
      </c>
      <c r="AH542" s="9">
        <v>-82.446600000000004</v>
      </c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</row>
    <row r="543" spans="1:58" s="22" customFormat="1" outlineLevel="2" x14ac:dyDescent="0.25">
      <c r="A543" s="55">
        <v>1592</v>
      </c>
      <c r="B543" s="9" t="s">
        <v>838</v>
      </c>
      <c r="C543" s="9" t="s">
        <v>921</v>
      </c>
      <c r="D543" s="9" t="str">
        <f t="shared" si="82"/>
        <v>Hillsborough - Family - Active</v>
      </c>
      <c r="E543" s="9" t="s">
        <v>2282</v>
      </c>
      <c r="F543" s="14" t="s">
        <v>215</v>
      </c>
      <c r="G543" s="9" t="s">
        <v>10</v>
      </c>
      <c r="H543" s="9" t="s">
        <v>37</v>
      </c>
      <c r="I543" s="9">
        <v>1</v>
      </c>
      <c r="J543" s="9">
        <v>360</v>
      </c>
      <c r="K543" s="9">
        <f t="shared" si="83"/>
        <v>2160</v>
      </c>
      <c r="L543" s="9">
        <f t="shared" si="84"/>
        <v>2145</v>
      </c>
      <c r="M543" s="48">
        <v>0.99305555555555558</v>
      </c>
      <c r="N543" s="9">
        <v>0</v>
      </c>
      <c r="O543" s="9">
        <v>360</v>
      </c>
      <c r="P543" s="9"/>
      <c r="Q543" s="9">
        <v>360</v>
      </c>
      <c r="R543" s="9"/>
      <c r="S543" s="9"/>
      <c r="T543" s="9"/>
      <c r="U543" s="9"/>
      <c r="V543" s="49">
        <f t="shared" si="85"/>
        <v>0.99305555555555558</v>
      </c>
      <c r="W543" s="14">
        <v>0.98939999999999995</v>
      </c>
      <c r="X543" s="14">
        <v>0.99809999999999999</v>
      </c>
      <c r="Y543" s="56">
        <v>357</v>
      </c>
      <c r="Z543" s="9">
        <v>358</v>
      </c>
      <c r="AA543" s="9">
        <v>358</v>
      </c>
      <c r="AB543" s="9">
        <v>359</v>
      </c>
      <c r="AC543" s="9">
        <v>356</v>
      </c>
      <c r="AD543" s="9">
        <v>357</v>
      </c>
      <c r="AE543" s="9" t="s">
        <v>104</v>
      </c>
      <c r="AF543" s="9"/>
      <c r="AG543" s="9">
        <v>27.946400000000001</v>
      </c>
      <c r="AH543" s="9">
        <v>-82.321899999999999</v>
      </c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</row>
    <row r="544" spans="1:58" s="22" customFormat="1" outlineLevel="2" x14ac:dyDescent="0.25">
      <c r="A544" s="55">
        <v>433</v>
      </c>
      <c r="B544" s="9" t="s">
        <v>838</v>
      </c>
      <c r="C544" s="9" t="s">
        <v>922</v>
      </c>
      <c r="D544" s="9" t="str">
        <f t="shared" si="82"/>
        <v>Hillsborough - Family - Active</v>
      </c>
      <c r="E544" s="9" t="s">
        <v>2282</v>
      </c>
      <c r="F544" s="14" t="s">
        <v>437</v>
      </c>
      <c r="G544" s="9" t="s">
        <v>10</v>
      </c>
      <c r="H544" s="9" t="s">
        <v>37</v>
      </c>
      <c r="I544" s="9">
        <v>1</v>
      </c>
      <c r="J544" s="9">
        <v>182</v>
      </c>
      <c r="K544" s="9">
        <f t="shared" si="83"/>
        <v>1092</v>
      </c>
      <c r="L544" s="9">
        <f t="shared" si="84"/>
        <v>1070</v>
      </c>
      <c r="M544" s="48">
        <v>0.97985347985347981</v>
      </c>
      <c r="N544" s="9">
        <v>0</v>
      </c>
      <c r="O544" s="9">
        <v>182</v>
      </c>
      <c r="P544" s="9"/>
      <c r="Q544" s="9">
        <v>182</v>
      </c>
      <c r="R544" s="9"/>
      <c r="S544" s="9"/>
      <c r="T544" s="9"/>
      <c r="U544" s="9"/>
      <c r="V544" s="49">
        <f t="shared" si="85"/>
        <v>0.97985347985347981</v>
      </c>
      <c r="W544" s="14">
        <v>0.99180000000000001</v>
      </c>
      <c r="X544" s="14">
        <v>0.98440000000000005</v>
      </c>
      <c r="Y544" s="56">
        <v>179</v>
      </c>
      <c r="Z544" s="9">
        <v>179</v>
      </c>
      <c r="AA544" s="9">
        <v>179</v>
      </c>
      <c r="AB544" s="9">
        <v>179</v>
      </c>
      <c r="AC544" s="9">
        <v>178</v>
      </c>
      <c r="AD544" s="9">
        <v>176</v>
      </c>
      <c r="AE544" s="9" t="s">
        <v>923</v>
      </c>
      <c r="AF544" s="9"/>
      <c r="AG544" s="9">
        <v>28.014700000000001</v>
      </c>
      <c r="AH544" s="9">
        <v>-82.517300000000006</v>
      </c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</row>
    <row r="545" spans="1:58" s="22" customFormat="1" outlineLevel="2" x14ac:dyDescent="0.25">
      <c r="A545" s="55">
        <v>447</v>
      </c>
      <c r="B545" s="9" t="s">
        <v>838</v>
      </c>
      <c r="C545" s="9" t="s">
        <v>926</v>
      </c>
      <c r="D545" s="9" t="str">
        <f t="shared" si="82"/>
        <v>Hillsborough - Family - Active</v>
      </c>
      <c r="E545" s="9" t="s">
        <v>2282</v>
      </c>
      <c r="F545" s="14" t="s">
        <v>927</v>
      </c>
      <c r="G545" s="9" t="s">
        <v>10</v>
      </c>
      <c r="H545" s="9" t="s">
        <v>37</v>
      </c>
      <c r="I545" s="9">
        <v>1</v>
      </c>
      <c r="J545" s="9">
        <v>184</v>
      </c>
      <c r="K545" s="9">
        <f t="shared" si="83"/>
        <v>1104</v>
      </c>
      <c r="L545" s="9">
        <f t="shared" si="84"/>
        <v>1068</v>
      </c>
      <c r="M545" s="48">
        <v>0.96739130434782605</v>
      </c>
      <c r="N545" s="9">
        <v>0</v>
      </c>
      <c r="O545" s="9">
        <v>184</v>
      </c>
      <c r="P545" s="9"/>
      <c r="Q545" s="9">
        <v>184</v>
      </c>
      <c r="R545" s="9"/>
      <c r="S545" s="9"/>
      <c r="T545" s="9"/>
      <c r="U545" s="9"/>
      <c r="V545" s="49">
        <f t="shared" si="85"/>
        <v>0.96739130434782605</v>
      </c>
      <c r="W545" s="14">
        <v>0.97460000000000002</v>
      </c>
      <c r="X545" s="14">
        <v>0.98280000000000001</v>
      </c>
      <c r="Y545" s="56">
        <v>177</v>
      </c>
      <c r="Z545" s="9">
        <v>177</v>
      </c>
      <c r="AA545" s="9">
        <v>176</v>
      </c>
      <c r="AB545" s="9">
        <v>179</v>
      </c>
      <c r="AC545" s="9">
        <v>177</v>
      </c>
      <c r="AD545" s="9">
        <v>182</v>
      </c>
      <c r="AE545" s="9" t="s">
        <v>50</v>
      </c>
      <c r="AF545" s="9"/>
      <c r="AG545" s="9">
        <v>27.939800000000002</v>
      </c>
      <c r="AH545" s="9">
        <v>-82.311199999999999</v>
      </c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4"/>
    </row>
    <row r="546" spans="1:58" s="22" customFormat="1" outlineLevel="2" x14ac:dyDescent="0.25">
      <c r="A546" s="55">
        <v>1184</v>
      </c>
      <c r="B546" s="9" t="s">
        <v>838</v>
      </c>
      <c r="C546" s="9" t="s">
        <v>934</v>
      </c>
      <c r="D546" s="9" t="str">
        <f t="shared" si="82"/>
        <v>Hillsborough - Family - Active</v>
      </c>
      <c r="E546" s="9" t="s">
        <v>2282</v>
      </c>
      <c r="F546" s="14" t="s">
        <v>935</v>
      </c>
      <c r="G546" s="9" t="s">
        <v>10</v>
      </c>
      <c r="H546" s="9" t="s">
        <v>37</v>
      </c>
      <c r="I546" s="9">
        <v>1</v>
      </c>
      <c r="J546" s="9">
        <v>208</v>
      </c>
      <c r="K546" s="9">
        <f t="shared" si="83"/>
        <v>1248</v>
      </c>
      <c r="L546" s="9">
        <f t="shared" si="84"/>
        <v>1234</v>
      </c>
      <c r="M546" s="48">
        <v>0.98878205128205132</v>
      </c>
      <c r="N546" s="9">
        <v>0</v>
      </c>
      <c r="O546" s="9">
        <v>208</v>
      </c>
      <c r="P546" s="9"/>
      <c r="Q546" s="9">
        <v>208</v>
      </c>
      <c r="R546" s="9"/>
      <c r="S546" s="9"/>
      <c r="T546" s="9">
        <v>17</v>
      </c>
      <c r="U546" s="9"/>
      <c r="V546" s="49">
        <f t="shared" si="85"/>
        <v>0.98878205128205132</v>
      </c>
      <c r="W546" s="14">
        <v>0.96879999999999999</v>
      </c>
      <c r="X546" s="14">
        <v>0.96789999999999998</v>
      </c>
      <c r="Y546" s="56">
        <v>207</v>
      </c>
      <c r="Z546" s="9">
        <v>205</v>
      </c>
      <c r="AA546" s="9">
        <v>205</v>
      </c>
      <c r="AB546" s="9">
        <v>206</v>
      </c>
      <c r="AC546" s="9">
        <v>206</v>
      </c>
      <c r="AD546" s="9">
        <v>205</v>
      </c>
      <c r="AE546" s="9" t="s">
        <v>219</v>
      </c>
      <c r="AF546" s="9"/>
      <c r="AG546" s="9">
        <v>27.9832</v>
      </c>
      <c r="AH546" s="9">
        <v>-82.345600000000005</v>
      </c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</row>
    <row r="547" spans="1:58" s="22" customFormat="1" outlineLevel="2" x14ac:dyDescent="0.25">
      <c r="A547" s="55">
        <v>1593</v>
      </c>
      <c r="B547" s="9" t="s">
        <v>838</v>
      </c>
      <c r="C547" s="9" t="s">
        <v>936</v>
      </c>
      <c r="D547" s="9" t="str">
        <f t="shared" si="82"/>
        <v>Hillsborough - Family - Active</v>
      </c>
      <c r="E547" s="9" t="s">
        <v>2282</v>
      </c>
      <c r="F547" s="14" t="s">
        <v>215</v>
      </c>
      <c r="G547" s="9" t="s">
        <v>10</v>
      </c>
      <c r="H547" s="9" t="s">
        <v>37</v>
      </c>
      <c r="I547" s="9">
        <v>1</v>
      </c>
      <c r="J547" s="9">
        <v>360</v>
      </c>
      <c r="K547" s="9">
        <f t="shared" si="83"/>
        <v>2160</v>
      </c>
      <c r="L547" s="9">
        <f t="shared" si="84"/>
        <v>2134</v>
      </c>
      <c r="M547" s="48">
        <v>0.98796296296296293</v>
      </c>
      <c r="N547" s="9">
        <v>0</v>
      </c>
      <c r="O547" s="9">
        <v>360</v>
      </c>
      <c r="P547" s="9"/>
      <c r="Q547" s="9">
        <v>360</v>
      </c>
      <c r="R547" s="9"/>
      <c r="S547" s="9"/>
      <c r="T547" s="9"/>
      <c r="U547" s="9"/>
      <c r="V547" s="49">
        <f t="shared" si="85"/>
        <v>0.98796296296296293</v>
      </c>
      <c r="W547" s="14">
        <v>0.98380000000000001</v>
      </c>
      <c r="X547" s="14">
        <v>0.98429999999999995</v>
      </c>
      <c r="Y547" s="56">
        <v>357</v>
      </c>
      <c r="Z547" s="9">
        <v>354</v>
      </c>
      <c r="AA547" s="9">
        <v>356</v>
      </c>
      <c r="AB547" s="9">
        <v>358</v>
      </c>
      <c r="AC547" s="9">
        <v>356</v>
      </c>
      <c r="AD547" s="9">
        <v>353</v>
      </c>
      <c r="AE547" s="9" t="s">
        <v>104</v>
      </c>
      <c r="AF547" s="9"/>
      <c r="AG547" s="9">
        <v>27.996200000000002</v>
      </c>
      <c r="AH547" s="9">
        <v>-82.430899999999994</v>
      </c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4"/>
    </row>
    <row r="548" spans="1:58" s="22" customFormat="1" outlineLevel="2" x14ac:dyDescent="0.25">
      <c r="A548" s="55">
        <v>2478</v>
      </c>
      <c r="B548" s="9" t="s">
        <v>838</v>
      </c>
      <c r="C548" s="9" t="s">
        <v>937</v>
      </c>
      <c r="D548" s="9" t="str">
        <f t="shared" si="82"/>
        <v>Hillsborough - Family - Active</v>
      </c>
      <c r="E548" s="9" t="s">
        <v>2282</v>
      </c>
      <c r="F548" s="14" t="s">
        <v>143</v>
      </c>
      <c r="G548" s="9" t="s">
        <v>10</v>
      </c>
      <c r="H548" s="9" t="s">
        <v>37</v>
      </c>
      <c r="I548" s="9">
        <v>1</v>
      </c>
      <c r="J548" s="9">
        <v>120</v>
      </c>
      <c r="K548" s="9">
        <f t="shared" si="83"/>
        <v>720</v>
      </c>
      <c r="L548" s="9">
        <f t="shared" si="84"/>
        <v>714</v>
      </c>
      <c r="M548" s="48">
        <v>0.9916666666666667</v>
      </c>
      <c r="N548" s="9">
        <v>0</v>
      </c>
      <c r="O548" s="9">
        <v>120</v>
      </c>
      <c r="P548" s="9"/>
      <c r="Q548" s="9">
        <v>120</v>
      </c>
      <c r="R548" s="9"/>
      <c r="S548" s="9"/>
      <c r="T548" s="9">
        <v>6</v>
      </c>
      <c r="U548" s="9"/>
      <c r="V548" s="49">
        <f t="shared" si="85"/>
        <v>0.9916666666666667</v>
      </c>
      <c r="W548" s="14">
        <v>0.99580000000000002</v>
      </c>
      <c r="X548" s="14">
        <v>0.99170000000000003</v>
      </c>
      <c r="Y548" s="56">
        <v>117</v>
      </c>
      <c r="Z548" s="9">
        <v>119</v>
      </c>
      <c r="AA548" s="9">
        <v>120</v>
      </c>
      <c r="AB548" s="9">
        <v>119</v>
      </c>
      <c r="AC548" s="9">
        <v>120</v>
      </c>
      <c r="AD548" s="9">
        <v>119</v>
      </c>
      <c r="AE548" s="9" t="s">
        <v>843</v>
      </c>
      <c r="AF548" s="9"/>
      <c r="AG548" s="9">
        <v>27.954000000000001</v>
      </c>
      <c r="AH548" s="9">
        <v>-82.457999999999998</v>
      </c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</row>
    <row r="549" spans="1:58" s="22" customFormat="1" outlineLevel="2" x14ac:dyDescent="0.25">
      <c r="A549" s="55">
        <v>1356</v>
      </c>
      <c r="B549" s="9" t="s">
        <v>838</v>
      </c>
      <c r="C549" s="9" t="s">
        <v>941</v>
      </c>
      <c r="D549" s="9" t="str">
        <f t="shared" si="82"/>
        <v>Hillsborough - Family - Active</v>
      </c>
      <c r="E549" s="9" t="s">
        <v>2282</v>
      </c>
      <c r="F549" s="14" t="s">
        <v>527</v>
      </c>
      <c r="G549" s="9" t="s">
        <v>10</v>
      </c>
      <c r="H549" s="9" t="s">
        <v>37</v>
      </c>
      <c r="I549" s="9">
        <v>1</v>
      </c>
      <c r="J549" s="9">
        <v>336</v>
      </c>
      <c r="K549" s="9">
        <f t="shared" si="83"/>
        <v>2016</v>
      </c>
      <c r="L549" s="9">
        <f t="shared" si="84"/>
        <v>1997</v>
      </c>
      <c r="M549" s="48">
        <v>0.99057539682539686</v>
      </c>
      <c r="N549" s="9">
        <v>0</v>
      </c>
      <c r="O549" s="9">
        <v>336</v>
      </c>
      <c r="P549" s="9"/>
      <c r="Q549" s="9">
        <v>336</v>
      </c>
      <c r="R549" s="9"/>
      <c r="S549" s="9"/>
      <c r="T549" s="9"/>
      <c r="U549" s="9"/>
      <c r="V549" s="49">
        <f t="shared" si="85"/>
        <v>0.99057539682539686</v>
      </c>
      <c r="W549" s="14">
        <v>0.995</v>
      </c>
      <c r="X549" s="14">
        <v>0.99309999999999998</v>
      </c>
      <c r="Y549" s="56">
        <v>329</v>
      </c>
      <c r="Z549" s="9">
        <v>333</v>
      </c>
      <c r="AA549" s="9">
        <v>332</v>
      </c>
      <c r="AB549" s="9">
        <v>336</v>
      </c>
      <c r="AC549" s="9">
        <v>335</v>
      </c>
      <c r="AD549" s="9">
        <v>332</v>
      </c>
      <c r="AE549" s="9" t="s">
        <v>104</v>
      </c>
      <c r="AF549" s="9"/>
      <c r="AG549" s="9">
        <v>28.121400000000001</v>
      </c>
      <c r="AH549" s="9">
        <v>-82.372</v>
      </c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4"/>
    </row>
    <row r="550" spans="1:58" s="22" customFormat="1" outlineLevel="2" x14ac:dyDescent="0.25">
      <c r="A550" s="55">
        <v>2800</v>
      </c>
      <c r="B550" s="9" t="s">
        <v>838</v>
      </c>
      <c r="C550" s="9" t="s">
        <v>944</v>
      </c>
      <c r="D550" s="9" t="str">
        <f t="shared" si="82"/>
        <v>Hillsborough - Family - Active</v>
      </c>
      <c r="E550" s="9" t="s">
        <v>2282</v>
      </c>
      <c r="F550" s="14" t="s">
        <v>945</v>
      </c>
      <c r="G550" s="9" t="s">
        <v>10</v>
      </c>
      <c r="H550" s="9" t="s">
        <v>37</v>
      </c>
      <c r="I550" s="9">
        <v>1</v>
      </c>
      <c r="J550" s="9">
        <v>31</v>
      </c>
      <c r="K550" s="9">
        <f t="shared" si="83"/>
        <v>186</v>
      </c>
      <c r="L550" s="9">
        <f t="shared" si="84"/>
        <v>170</v>
      </c>
      <c r="M550" s="48">
        <v>0.91397849462365588</v>
      </c>
      <c r="N550" s="9">
        <v>0</v>
      </c>
      <c r="O550" s="9">
        <v>31</v>
      </c>
      <c r="P550" s="9"/>
      <c r="Q550" s="9">
        <v>31</v>
      </c>
      <c r="R550" s="9"/>
      <c r="S550" s="9"/>
      <c r="T550" s="9">
        <v>3</v>
      </c>
      <c r="U550" s="9"/>
      <c r="V550" s="49">
        <f t="shared" si="85"/>
        <v>0.91397849462365588</v>
      </c>
      <c r="W550" s="14"/>
      <c r="X550" s="14"/>
      <c r="Y550" s="56">
        <v>29</v>
      </c>
      <c r="Z550" s="9">
        <v>29</v>
      </c>
      <c r="AA550" s="9">
        <v>30</v>
      </c>
      <c r="AB550" s="9">
        <v>27</v>
      </c>
      <c r="AC550" s="9">
        <v>27</v>
      </c>
      <c r="AD550" s="9">
        <v>28</v>
      </c>
      <c r="AE550" s="9" t="s">
        <v>715</v>
      </c>
      <c r="AF550" s="9"/>
      <c r="AG550" s="9">
        <v>27.986094000000001</v>
      </c>
      <c r="AH550" s="9">
        <v>-82.286078000000003</v>
      </c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</row>
    <row r="551" spans="1:58" s="22" customFormat="1" outlineLevel="2" x14ac:dyDescent="0.25">
      <c r="A551" s="55">
        <v>134</v>
      </c>
      <c r="B551" s="9" t="s">
        <v>838</v>
      </c>
      <c r="C551" s="9" t="s">
        <v>946</v>
      </c>
      <c r="D551" s="9" t="str">
        <f t="shared" si="82"/>
        <v>Hillsborough - Family - Active</v>
      </c>
      <c r="E551" s="9" t="s">
        <v>2282</v>
      </c>
      <c r="F551" s="14" t="s">
        <v>437</v>
      </c>
      <c r="G551" s="9" t="s">
        <v>10</v>
      </c>
      <c r="H551" s="9" t="s">
        <v>37</v>
      </c>
      <c r="I551" s="9">
        <v>1</v>
      </c>
      <c r="J551" s="9">
        <v>172</v>
      </c>
      <c r="K551" s="9">
        <f t="shared" si="83"/>
        <v>1032</v>
      </c>
      <c r="L551" s="9">
        <f t="shared" si="84"/>
        <v>862</v>
      </c>
      <c r="M551" s="48">
        <v>0.8352713178294574</v>
      </c>
      <c r="N551" s="9">
        <v>0</v>
      </c>
      <c r="O551" s="9">
        <v>172</v>
      </c>
      <c r="P551" s="9"/>
      <c r="Q551" s="9">
        <v>172</v>
      </c>
      <c r="R551" s="9"/>
      <c r="S551" s="9"/>
      <c r="T551" s="9"/>
      <c r="U551" s="9"/>
      <c r="V551" s="49">
        <f t="shared" si="85"/>
        <v>0.8352713178294574</v>
      </c>
      <c r="W551" s="14">
        <v>0.91569999999999996</v>
      </c>
      <c r="X551" s="14">
        <v>0.89629999999999999</v>
      </c>
      <c r="Y551" s="56">
        <v>145</v>
      </c>
      <c r="Z551" s="9">
        <v>145</v>
      </c>
      <c r="AA551" s="9">
        <v>143</v>
      </c>
      <c r="AB551" s="9">
        <v>142</v>
      </c>
      <c r="AC551" s="9">
        <v>143</v>
      </c>
      <c r="AD551" s="9">
        <v>144</v>
      </c>
      <c r="AE551" s="9" t="s">
        <v>947</v>
      </c>
      <c r="AF551" s="9"/>
      <c r="AG551" s="9">
        <v>28.059799999999999</v>
      </c>
      <c r="AH551" s="9">
        <v>-82.440700000000007</v>
      </c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4"/>
    </row>
    <row r="552" spans="1:58" s="22" customFormat="1" outlineLevel="2" x14ac:dyDescent="0.25">
      <c r="A552" s="55">
        <v>1345</v>
      </c>
      <c r="B552" s="9" t="s">
        <v>838</v>
      </c>
      <c r="C552" s="9" t="s">
        <v>948</v>
      </c>
      <c r="D552" s="9" t="str">
        <f t="shared" si="82"/>
        <v>Hillsborough - Family - Active</v>
      </c>
      <c r="E552" s="9" t="s">
        <v>2282</v>
      </c>
      <c r="F552" s="14" t="s">
        <v>949</v>
      </c>
      <c r="G552" s="9" t="s">
        <v>10</v>
      </c>
      <c r="H552" s="9" t="s">
        <v>37</v>
      </c>
      <c r="I552" s="9">
        <v>1</v>
      </c>
      <c r="J552" s="9">
        <v>250</v>
      </c>
      <c r="K552" s="9">
        <f t="shared" si="83"/>
        <v>1500</v>
      </c>
      <c r="L552" s="9">
        <f t="shared" si="84"/>
        <v>1482</v>
      </c>
      <c r="M552" s="48">
        <v>0.98799999999999999</v>
      </c>
      <c r="N552" s="9">
        <v>0</v>
      </c>
      <c r="O552" s="9">
        <v>250</v>
      </c>
      <c r="P552" s="9"/>
      <c r="Q552" s="9">
        <v>250</v>
      </c>
      <c r="R552" s="9"/>
      <c r="S552" s="9"/>
      <c r="T552" s="9"/>
      <c r="U552" s="9"/>
      <c r="V552" s="49">
        <f t="shared" si="85"/>
        <v>0.98799999999999999</v>
      </c>
      <c r="W552" s="14">
        <v>0.97929999999999995</v>
      </c>
      <c r="X552" s="14">
        <v>0.98729999999999996</v>
      </c>
      <c r="Y552" s="56">
        <v>249</v>
      </c>
      <c r="Z552" s="9">
        <v>248</v>
      </c>
      <c r="AA552" s="9">
        <v>247</v>
      </c>
      <c r="AB552" s="9">
        <v>247</v>
      </c>
      <c r="AC552" s="9">
        <v>246</v>
      </c>
      <c r="AD552" s="9">
        <v>245</v>
      </c>
      <c r="AE552" s="9" t="s">
        <v>950</v>
      </c>
      <c r="AF552" s="9"/>
      <c r="AG552" s="9">
        <v>28.016200000000001</v>
      </c>
      <c r="AH552" s="9">
        <v>-82.457400000000007</v>
      </c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</row>
    <row r="553" spans="1:58" s="22" customFormat="1" outlineLevel="2" x14ac:dyDescent="0.25">
      <c r="A553" s="55">
        <v>1571</v>
      </c>
      <c r="B553" s="9" t="s">
        <v>838</v>
      </c>
      <c r="C553" s="9" t="s">
        <v>951</v>
      </c>
      <c r="D553" s="9" t="str">
        <f t="shared" si="82"/>
        <v>Hillsborough - Family - Active</v>
      </c>
      <c r="E553" s="9" t="s">
        <v>2282</v>
      </c>
      <c r="F553" s="14" t="s">
        <v>240</v>
      </c>
      <c r="G553" s="9" t="s">
        <v>10</v>
      </c>
      <c r="H553" s="9" t="s">
        <v>37</v>
      </c>
      <c r="I553" s="9">
        <v>1</v>
      </c>
      <c r="J553" s="9">
        <v>80</v>
      </c>
      <c r="K553" s="9">
        <f t="shared" si="83"/>
        <v>480</v>
      </c>
      <c r="L553" s="9">
        <f t="shared" si="84"/>
        <v>465</v>
      </c>
      <c r="M553" s="48">
        <v>0.96875</v>
      </c>
      <c r="N553" s="9">
        <v>0</v>
      </c>
      <c r="O553" s="9">
        <v>80</v>
      </c>
      <c r="P553" s="9"/>
      <c r="Q553" s="9">
        <v>80</v>
      </c>
      <c r="R553" s="9"/>
      <c r="S553" s="9"/>
      <c r="T553" s="9"/>
      <c r="U553" s="9"/>
      <c r="V553" s="49">
        <f t="shared" si="85"/>
        <v>0.96875</v>
      </c>
      <c r="W553" s="14">
        <v>0.96040000000000003</v>
      </c>
      <c r="X553" s="14">
        <v>0.99170000000000003</v>
      </c>
      <c r="Y553" s="56">
        <v>78</v>
      </c>
      <c r="Z553" s="9">
        <v>77</v>
      </c>
      <c r="AA553" s="9">
        <v>76</v>
      </c>
      <c r="AB553" s="9">
        <v>78</v>
      </c>
      <c r="AC553" s="9">
        <v>77</v>
      </c>
      <c r="AD553" s="9">
        <v>79</v>
      </c>
      <c r="AE553" s="9" t="s">
        <v>223</v>
      </c>
      <c r="AF553" s="9"/>
      <c r="AG553" s="9">
        <v>28.066299999999998</v>
      </c>
      <c r="AH553" s="9">
        <v>-82.436700000000002</v>
      </c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</row>
    <row r="554" spans="1:58" s="22" customFormat="1" outlineLevel="2" x14ac:dyDescent="0.25">
      <c r="A554" s="55">
        <v>581</v>
      </c>
      <c r="B554" s="9" t="s">
        <v>838</v>
      </c>
      <c r="C554" s="9" t="s">
        <v>954</v>
      </c>
      <c r="D554" s="9" t="str">
        <f t="shared" si="82"/>
        <v>Hillsborough - Family - Active</v>
      </c>
      <c r="E554" s="9" t="s">
        <v>2282</v>
      </c>
      <c r="F554" s="14" t="s">
        <v>122</v>
      </c>
      <c r="G554" s="9" t="s">
        <v>10</v>
      </c>
      <c r="H554" s="9" t="s">
        <v>37</v>
      </c>
      <c r="I554" s="9">
        <v>1</v>
      </c>
      <c r="J554" s="9">
        <v>43</v>
      </c>
      <c r="K554" s="9">
        <f t="shared" si="83"/>
        <v>258</v>
      </c>
      <c r="L554" s="9">
        <f t="shared" si="84"/>
        <v>256</v>
      </c>
      <c r="M554" s="48">
        <v>0.99224806201550386</v>
      </c>
      <c r="N554" s="9">
        <v>0</v>
      </c>
      <c r="O554" s="9">
        <v>43</v>
      </c>
      <c r="P554" s="9"/>
      <c r="Q554" s="9">
        <v>43</v>
      </c>
      <c r="R554" s="9"/>
      <c r="S554" s="9"/>
      <c r="T554" s="9"/>
      <c r="U554" s="9"/>
      <c r="V554" s="49">
        <f t="shared" si="85"/>
        <v>0.99224806201550386</v>
      </c>
      <c r="W554" s="14">
        <v>0.96509999999999996</v>
      </c>
      <c r="X554" s="14">
        <v>0.97289999999999999</v>
      </c>
      <c r="Y554" s="56">
        <v>43</v>
      </c>
      <c r="Z554" s="9">
        <v>42</v>
      </c>
      <c r="AA554" s="9">
        <v>43</v>
      </c>
      <c r="AB554" s="9">
        <v>43</v>
      </c>
      <c r="AC554" s="9">
        <v>43</v>
      </c>
      <c r="AD554" s="9">
        <v>42</v>
      </c>
      <c r="AE554" s="9" t="s">
        <v>955</v>
      </c>
      <c r="AF554" s="9"/>
      <c r="AG554" s="9">
        <v>27.988800000000001</v>
      </c>
      <c r="AH554" s="9">
        <v>-82.420900000000003</v>
      </c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</row>
    <row r="555" spans="1:58" s="22" customFormat="1" outlineLevel="2" x14ac:dyDescent="0.25">
      <c r="A555" s="55">
        <v>612</v>
      </c>
      <c r="B555" s="9" t="s">
        <v>838</v>
      </c>
      <c r="C555" s="9" t="s">
        <v>956</v>
      </c>
      <c r="D555" s="9" t="str">
        <f t="shared" si="82"/>
        <v>Hillsborough - Family - Active</v>
      </c>
      <c r="E555" s="9" t="s">
        <v>2282</v>
      </c>
      <c r="F555" s="14" t="s">
        <v>957</v>
      </c>
      <c r="G555" s="9" t="s">
        <v>10</v>
      </c>
      <c r="H555" s="9" t="s">
        <v>37</v>
      </c>
      <c r="I555" s="9">
        <v>1</v>
      </c>
      <c r="J555" s="9">
        <v>200</v>
      </c>
      <c r="K555" s="9">
        <f t="shared" si="83"/>
        <v>1200</v>
      </c>
      <c r="L555" s="9">
        <f t="shared" si="84"/>
        <v>1168</v>
      </c>
      <c r="M555" s="48">
        <v>0.97333333333333338</v>
      </c>
      <c r="N555" s="9">
        <v>0</v>
      </c>
      <c r="O555" s="9">
        <v>200</v>
      </c>
      <c r="P555" s="9"/>
      <c r="Q555" s="9">
        <v>200</v>
      </c>
      <c r="R555" s="9"/>
      <c r="S555" s="9"/>
      <c r="T555" s="9"/>
      <c r="U555" s="9"/>
      <c r="V555" s="49">
        <f t="shared" si="85"/>
        <v>0.97333333333333338</v>
      </c>
      <c r="W555" s="14">
        <v>0.98</v>
      </c>
      <c r="X555" s="14">
        <v>0.90080000000000005</v>
      </c>
      <c r="Y555" s="56">
        <v>196</v>
      </c>
      <c r="Z555" s="9">
        <v>192</v>
      </c>
      <c r="AA555" s="9">
        <v>198</v>
      </c>
      <c r="AB555" s="9">
        <v>196</v>
      </c>
      <c r="AC555" s="9">
        <v>191</v>
      </c>
      <c r="AD555" s="9">
        <v>195</v>
      </c>
      <c r="AE555" s="9" t="s">
        <v>958</v>
      </c>
      <c r="AF555" s="9"/>
      <c r="AG555" s="9">
        <v>27.984000000000002</v>
      </c>
      <c r="AH555" s="9">
        <v>-82.125200000000007</v>
      </c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</row>
    <row r="556" spans="1:58" s="22" customFormat="1" outlineLevel="2" x14ac:dyDescent="0.25">
      <c r="A556" s="55">
        <v>1620</v>
      </c>
      <c r="B556" s="9" t="s">
        <v>838</v>
      </c>
      <c r="C556" s="9" t="s">
        <v>959</v>
      </c>
      <c r="D556" s="9" t="str">
        <f t="shared" si="82"/>
        <v>Hillsborough - Family - Active</v>
      </c>
      <c r="E556" s="9" t="s">
        <v>2282</v>
      </c>
      <c r="F556" s="14" t="s">
        <v>240</v>
      </c>
      <c r="G556" s="9" t="s">
        <v>10</v>
      </c>
      <c r="H556" s="9" t="s">
        <v>37</v>
      </c>
      <c r="I556" s="9">
        <v>1</v>
      </c>
      <c r="J556" s="9">
        <v>216</v>
      </c>
      <c r="K556" s="9">
        <f t="shared" si="83"/>
        <v>1296</v>
      </c>
      <c r="L556" s="9">
        <f t="shared" si="84"/>
        <v>1246</v>
      </c>
      <c r="M556" s="48">
        <v>0.9614197530864198</v>
      </c>
      <c r="N556" s="9">
        <v>0</v>
      </c>
      <c r="O556" s="9">
        <v>216</v>
      </c>
      <c r="P556" s="9"/>
      <c r="Q556" s="9">
        <v>216</v>
      </c>
      <c r="R556" s="9"/>
      <c r="S556" s="9"/>
      <c r="T556" s="9"/>
      <c r="U556" s="9"/>
      <c r="V556" s="49">
        <f t="shared" si="85"/>
        <v>0.9614197530864198</v>
      </c>
      <c r="W556" s="14">
        <v>0.93440000000000001</v>
      </c>
      <c r="X556" s="14">
        <v>0.94910000000000005</v>
      </c>
      <c r="Y556" s="56">
        <v>210</v>
      </c>
      <c r="Z556" s="9">
        <v>208</v>
      </c>
      <c r="AA556" s="9">
        <v>208</v>
      </c>
      <c r="AB556" s="9">
        <v>208</v>
      </c>
      <c r="AC556" s="9">
        <v>208</v>
      </c>
      <c r="AD556" s="9">
        <v>204</v>
      </c>
      <c r="AE556" s="9" t="s">
        <v>123</v>
      </c>
      <c r="AF556" s="9"/>
      <c r="AG556" s="9">
        <v>28.0594</v>
      </c>
      <c r="AH556" s="9">
        <v>-82.401799999999994</v>
      </c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</row>
    <row r="557" spans="1:58" s="22" customFormat="1" outlineLevel="2" x14ac:dyDescent="0.25">
      <c r="A557" s="55">
        <v>1241</v>
      </c>
      <c r="B557" s="9" t="s">
        <v>838</v>
      </c>
      <c r="C557" s="9" t="s">
        <v>961</v>
      </c>
      <c r="D557" s="9" t="str">
        <f t="shared" si="82"/>
        <v>Hillsborough - Family - Active</v>
      </c>
      <c r="E557" s="9" t="s">
        <v>2282</v>
      </c>
      <c r="F557" s="14" t="s">
        <v>962</v>
      </c>
      <c r="G557" s="9" t="s">
        <v>10</v>
      </c>
      <c r="H557" s="9" t="s">
        <v>37</v>
      </c>
      <c r="I557" s="9">
        <v>1</v>
      </c>
      <c r="J557" s="9">
        <v>240</v>
      </c>
      <c r="K557" s="9">
        <f t="shared" si="83"/>
        <v>1440</v>
      </c>
      <c r="L557" s="9">
        <f t="shared" si="84"/>
        <v>1432</v>
      </c>
      <c r="M557" s="48">
        <v>0.99444444444444446</v>
      </c>
      <c r="N557" s="9">
        <v>0</v>
      </c>
      <c r="O557" s="9">
        <v>240</v>
      </c>
      <c r="P557" s="9"/>
      <c r="Q557" s="9">
        <v>240</v>
      </c>
      <c r="R557" s="9"/>
      <c r="S557" s="9"/>
      <c r="T557" s="9"/>
      <c r="U557" s="9"/>
      <c r="V557" s="49">
        <f t="shared" si="85"/>
        <v>0.99444444444444446</v>
      </c>
      <c r="W557" s="14">
        <v>0.98129999999999995</v>
      </c>
      <c r="X557" s="14">
        <v>0.98609999999999998</v>
      </c>
      <c r="Y557" s="56">
        <v>239</v>
      </c>
      <c r="Z557" s="9">
        <v>236</v>
      </c>
      <c r="AA557" s="9">
        <v>239</v>
      </c>
      <c r="AB557" s="9">
        <v>240</v>
      </c>
      <c r="AC557" s="9">
        <v>239</v>
      </c>
      <c r="AD557" s="9">
        <v>239</v>
      </c>
      <c r="AE557" s="9" t="s">
        <v>104</v>
      </c>
      <c r="AF557" s="9"/>
      <c r="AG557" s="9">
        <v>28.069099999999999</v>
      </c>
      <c r="AH557" s="9">
        <v>-82.446700000000007</v>
      </c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  <c r="BF557" s="24"/>
    </row>
    <row r="558" spans="1:58" s="22" customFormat="1" outlineLevel="2" x14ac:dyDescent="0.25">
      <c r="A558" s="55">
        <v>2024</v>
      </c>
      <c r="B558" s="9" t="s">
        <v>838</v>
      </c>
      <c r="C558" s="9" t="s">
        <v>963</v>
      </c>
      <c r="D558" s="9" t="str">
        <f t="shared" si="82"/>
        <v>Hillsborough - Family - Active</v>
      </c>
      <c r="E558" s="9" t="s">
        <v>2282</v>
      </c>
      <c r="F558" s="14" t="s">
        <v>312</v>
      </c>
      <c r="G558" s="9" t="s">
        <v>10</v>
      </c>
      <c r="H558" s="9" t="s">
        <v>37</v>
      </c>
      <c r="I558" s="9">
        <v>1</v>
      </c>
      <c r="J558" s="9">
        <v>108</v>
      </c>
      <c r="K558" s="9">
        <f t="shared" si="83"/>
        <v>648</v>
      </c>
      <c r="L558" s="9">
        <f t="shared" si="84"/>
        <v>639</v>
      </c>
      <c r="M558" s="48">
        <v>0.98611111111111116</v>
      </c>
      <c r="N558" s="9">
        <v>0</v>
      </c>
      <c r="O558" s="9">
        <v>108</v>
      </c>
      <c r="P558" s="9"/>
      <c r="Q558" s="9">
        <v>108</v>
      </c>
      <c r="R558" s="9"/>
      <c r="S558" s="9"/>
      <c r="T558" s="9"/>
      <c r="U558" s="9"/>
      <c r="V558" s="49">
        <f t="shared" si="85"/>
        <v>0.98611111111111116</v>
      </c>
      <c r="W558" s="14">
        <v>0.98299999999999998</v>
      </c>
      <c r="X558" s="14">
        <v>0.99229999999999996</v>
      </c>
      <c r="Y558" s="56">
        <v>107</v>
      </c>
      <c r="Z558" s="9">
        <v>105</v>
      </c>
      <c r="AA558" s="9">
        <v>104</v>
      </c>
      <c r="AB558" s="9">
        <v>108</v>
      </c>
      <c r="AC558" s="9">
        <v>108</v>
      </c>
      <c r="AD558" s="9">
        <v>107</v>
      </c>
      <c r="AE558" s="9" t="s">
        <v>104</v>
      </c>
      <c r="AF558" s="9"/>
      <c r="AG558" s="9">
        <v>27.982306000000001</v>
      </c>
      <c r="AH558" s="9">
        <v>-82.351167000000004</v>
      </c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</row>
    <row r="559" spans="1:58" s="22" customFormat="1" outlineLevel="2" x14ac:dyDescent="0.25">
      <c r="A559" s="55">
        <v>2524</v>
      </c>
      <c r="B559" s="9" t="s">
        <v>838</v>
      </c>
      <c r="C559" s="9" t="s">
        <v>964</v>
      </c>
      <c r="D559" s="9" t="str">
        <f t="shared" si="82"/>
        <v>Hillsborough - Family - Active</v>
      </c>
      <c r="E559" s="9" t="s">
        <v>2282</v>
      </c>
      <c r="F559" s="14" t="s">
        <v>871</v>
      </c>
      <c r="G559" s="9" t="s">
        <v>10</v>
      </c>
      <c r="H559" s="9" t="s">
        <v>37</v>
      </c>
      <c r="I559" s="9">
        <v>1</v>
      </c>
      <c r="J559" s="9">
        <v>108</v>
      </c>
      <c r="K559" s="9">
        <f t="shared" si="83"/>
        <v>648</v>
      </c>
      <c r="L559" s="9">
        <f t="shared" si="84"/>
        <v>640</v>
      </c>
      <c r="M559" s="48">
        <v>0.98765432098765427</v>
      </c>
      <c r="N559" s="9">
        <v>0</v>
      </c>
      <c r="O559" s="9">
        <v>108</v>
      </c>
      <c r="P559" s="9"/>
      <c r="Q559" s="9">
        <v>108</v>
      </c>
      <c r="R559" s="9"/>
      <c r="S559" s="9"/>
      <c r="T559" s="9"/>
      <c r="U559" s="9"/>
      <c r="V559" s="49">
        <f t="shared" si="85"/>
        <v>0.98765432098765427</v>
      </c>
      <c r="W559" s="14">
        <v>0.99070000000000003</v>
      </c>
      <c r="X559" s="14">
        <v>0.98460000000000003</v>
      </c>
      <c r="Y559" s="56">
        <v>107</v>
      </c>
      <c r="Z559" s="9">
        <v>107</v>
      </c>
      <c r="AA559" s="9">
        <v>106</v>
      </c>
      <c r="AB559" s="9">
        <v>105</v>
      </c>
      <c r="AC559" s="9">
        <v>108</v>
      </c>
      <c r="AD559" s="9">
        <v>107</v>
      </c>
      <c r="AE559" s="9" t="s">
        <v>104</v>
      </c>
      <c r="AF559" s="9"/>
      <c r="AG559" s="9">
        <v>27.981971000000001</v>
      </c>
      <c r="AH559" s="9">
        <v>-82.349675000000005</v>
      </c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</row>
    <row r="560" spans="1:58" s="22" customFormat="1" outlineLevel="2" x14ac:dyDescent="0.25">
      <c r="A560" s="55">
        <v>2633</v>
      </c>
      <c r="B560" s="9" t="s">
        <v>838</v>
      </c>
      <c r="C560" s="9" t="s">
        <v>965</v>
      </c>
      <c r="D560" s="9" t="str">
        <f t="shared" si="82"/>
        <v>Hillsborough - Family - Active</v>
      </c>
      <c r="E560" s="9" t="s">
        <v>2282</v>
      </c>
      <c r="F560" s="14" t="s">
        <v>41</v>
      </c>
      <c r="G560" s="9" t="s">
        <v>10</v>
      </c>
      <c r="H560" s="9" t="s">
        <v>37</v>
      </c>
      <c r="I560" s="9">
        <v>1</v>
      </c>
      <c r="J560" s="9">
        <v>72</v>
      </c>
      <c r="K560" s="9">
        <f t="shared" si="83"/>
        <v>432</v>
      </c>
      <c r="L560" s="9">
        <f t="shared" si="84"/>
        <v>430</v>
      </c>
      <c r="M560" s="48">
        <v>0.99537037037037035</v>
      </c>
      <c r="N560" s="9">
        <v>0</v>
      </c>
      <c r="O560" s="9">
        <v>72</v>
      </c>
      <c r="P560" s="9"/>
      <c r="Q560" s="9">
        <v>72</v>
      </c>
      <c r="R560" s="9"/>
      <c r="S560" s="9"/>
      <c r="T560" s="9">
        <v>4</v>
      </c>
      <c r="U560" s="9"/>
      <c r="V560" s="49">
        <f t="shared" si="85"/>
        <v>0.99537037037037035</v>
      </c>
      <c r="W560" s="14">
        <v>0.96530000000000005</v>
      </c>
      <c r="X560" s="14">
        <v>0.58609999999999995</v>
      </c>
      <c r="Y560" s="56">
        <v>72</v>
      </c>
      <c r="Z560" s="9">
        <v>72</v>
      </c>
      <c r="AA560" s="9">
        <v>72</v>
      </c>
      <c r="AB560" s="9">
        <v>72</v>
      </c>
      <c r="AC560" s="9">
        <v>72</v>
      </c>
      <c r="AD560" s="9">
        <v>70</v>
      </c>
      <c r="AE560" s="9" t="s">
        <v>966</v>
      </c>
      <c r="AF560" s="9"/>
      <c r="AG560" s="9">
        <v>28.002167</v>
      </c>
      <c r="AH560" s="9">
        <v>-82.503111000000004</v>
      </c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</row>
    <row r="561" spans="1:58" s="22" customFormat="1" outlineLevel="2" x14ac:dyDescent="0.25">
      <c r="A561" s="55">
        <v>2461</v>
      </c>
      <c r="B561" s="9" t="s">
        <v>838</v>
      </c>
      <c r="C561" s="9" t="s">
        <v>967</v>
      </c>
      <c r="D561" s="9" t="str">
        <f t="shared" si="82"/>
        <v>Hillsborough - Family - Active</v>
      </c>
      <c r="E561" s="9" t="s">
        <v>2282</v>
      </c>
      <c r="F561" s="14" t="s">
        <v>143</v>
      </c>
      <c r="G561" s="9" t="s">
        <v>10</v>
      </c>
      <c r="H561" s="9" t="s">
        <v>37</v>
      </c>
      <c r="I561" s="9">
        <v>1</v>
      </c>
      <c r="J561" s="9">
        <v>200</v>
      </c>
      <c r="K561" s="9">
        <f t="shared" si="83"/>
        <v>1200</v>
      </c>
      <c r="L561" s="9">
        <f t="shared" si="84"/>
        <v>1109</v>
      </c>
      <c r="M561" s="48">
        <v>0.92416666666666669</v>
      </c>
      <c r="N561" s="9">
        <v>0</v>
      </c>
      <c r="O561" s="9">
        <v>200</v>
      </c>
      <c r="P561" s="9"/>
      <c r="Q561" s="9">
        <v>200</v>
      </c>
      <c r="R561" s="9"/>
      <c r="S561" s="9"/>
      <c r="T561" s="9">
        <v>10</v>
      </c>
      <c r="U561" s="9"/>
      <c r="V561" s="49">
        <f t="shared" si="85"/>
        <v>0.92416666666666669</v>
      </c>
      <c r="W561" s="14">
        <v>0.97499999999999998</v>
      </c>
      <c r="X561" s="14">
        <v>0.97170000000000001</v>
      </c>
      <c r="Y561" s="56">
        <v>184</v>
      </c>
      <c r="Z561" s="9">
        <v>185</v>
      </c>
      <c r="AA561" s="9">
        <v>182</v>
      </c>
      <c r="AB561" s="9">
        <v>183</v>
      </c>
      <c r="AC561" s="9">
        <v>187</v>
      </c>
      <c r="AD561" s="9">
        <v>188</v>
      </c>
      <c r="AE561" s="9" t="s">
        <v>39</v>
      </c>
      <c r="AF561" s="9">
        <v>199</v>
      </c>
      <c r="AG561" s="9">
        <v>27.998000000000001</v>
      </c>
      <c r="AH561" s="9">
        <v>-82.41</v>
      </c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</row>
    <row r="562" spans="1:58" s="22" customFormat="1" outlineLevel="2" x14ac:dyDescent="0.25">
      <c r="A562" s="55">
        <v>1587</v>
      </c>
      <c r="B562" s="9" t="s">
        <v>838</v>
      </c>
      <c r="C562" s="9" t="s">
        <v>969</v>
      </c>
      <c r="D562" s="9" t="str">
        <f t="shared" si="82"/>
        <v>Hillsborough - Family - Active</v>
      </c>
      <c r="E562" s="9" t="s">
        <v>2282</v>
      </c>
      <c r="F562" s="14" t="s">
        <v>970</v>
      </c>
      <c r="G562" s="9" t="s">
        <v>10</v>
      </c>
      <c r="H562" s="9" t="s">
        <v>37</v>
      </c>
      <c r="I562" s="9">
        <v>1</v>
      </c>
      <c r="J562" s="9">
        <v>120</v>
      </c>
      <c r="K562" s="9">
        <f t="shared" si="83"/>
        <v>720</v>
      </c>
      <c r="L562" s="9">
        <f t="shared" si="84"/>
        <v>714</v>
      </c>
      <c r="M562" s="48">
        <v>0.9916666666666667</v>
      </c>
      <c r="N562" s="9">
        <v>0</v>
      </c>
      <c r="O562" s="9">
        <v>120</v>
      </c>
      <c r="P562" s="9"/>
      <c r="Q562" s="9">
        <v>120</v>
      </c>
      <c r="R562" s="9"/>
      <c r="S562" s="9"/>
      <c r="T562" s="9"/>
      <c r="U562" s="9"/>
      <c r="V562" s="49">
        <f t="shared" si="85"/>
        <v>0.9916666666666667</v>
      </c>
      <c r="W562" s="14">
        <v>0.98750000000000004</v>
      </c>
      <c r="X562" s="14">
        <v>0.9819</v>
      </c>
      <c r="Y562" s="56">
        <v>119</v>
      </c>
      <c r="Z562" s="9">
        <v>118</v>
      </c>
      <c r="AA562" s="9">
        <v>119</v>
      </c>
      <c r="AB562" s="9">
        <v>120</v>
      </c>
      <c r="AC562" s="9">
        <v>120</v>
      </c>
      <c r="AD562" s="9">
        <v>118</v>
      </c>
      <c r="AE562" s="9" t="s">
        <v>104</v>
      </c>
      <c r="AF562" s="9"/>
      <c r="AG562" s="9">
        <v>28.063199999999998</v>
      </c>
      <c r="AH562" s="9">
        <v>-82.443100000000001</v>
      </c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</row>
    <row r="563" spans="1:58" s="22" customFormat="1" outlineLevel="2" x14ac:dyDescent="0.25">
      <c r="A563" s="55">
        <v>540</v>
      </c>
      <c r="B563" s="9" t="s">
        <v>838</v>
      </c>
      <c r="C563" s="9" t="s">
        <v>984</v>
      </c>
      <c r="D563" s="9" t="str">
        <f t="shared" si="82"/>
        <v>Hillsborough - Family - Active</v>
      </c>
      <c r="E563" s="9" t="s">
        <v>2282</v>
      </c>
      <c r="F563" s="14" t="s">
        <v>548</v>
      </c>
      <c r="G563" s="9" t="s">
        <v>10</v>
      </c>
      <c r="H563" s="9" t="s">
        <v>37</v>
      </c>
      <c r="I563" s="9">
        <v>1</v>
      </c>
      <c r="J563" s="9">
        <v>122</v>
      </c>
      <c r="K563" s="9">
        <f t="shared" si="83"/>
        <v>732</v>
      </c>
      <c r="L563" s="9">
        <f t="shared" si="84"/>
        <v>725</v>
      </c>
      <c r="M563" s="48">
        <v>0.9904371584699454</v>
      </c>
      <c r="N563" s="9">
        <v>0</v>
      </c>
      <c r="O563" s="9">
        <v>122</v>
      </c>
      <c r="P563" s="9"/>
      <c r="Q563" s="9">
        <v>122</v>
      </c>
      <c r="R563" s="9"/>
      <c r="S563" s="9"/>
      <c r="T563" s="9"/>
      <c r="U563" s="9"/>
      <c r="V563" s="49">
        <f t="shared" si="85"/>
        <v>0.9904371584699454</v>
      </c>
      <c r="W563" s="14">
        <v>0.98909999999999998</v>
      </c>
      <c r="X563" s="14">
        <v>0.99450000000000005</v>
      </c>
      <c r="Y563" s="56">
        <v>119</v>
      </c>
      <c r="Z563" s="9">
        <v>122</v>
      </c>
      <c r="AA563" s="9">
        <v>121</v>
      </c>
      <c r="AB563" s="9">
        <v>121</v>
      </c>
      <c r="AC563" s="9">
        <v>121</v>
      </c>
      <c r="AD563" s="9">
        <v>121</v>
      </c>
      <c r="AE563" s="9" t="s">
        <v>172</v>
      </c>
      <c r="AF563" s="9"/>
      <c r="AG563" s="9">
        <v>28.052900000000001</v>
      </c>
      <c r="AH563" s="9">
        <v>-82.547600000000003</v>
      </c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</row>
    <row r="564" spans="1:58" s="22" customFormat="1" outlineLevel="2" x14ac:dyDescent="0.25">
      <c r="A564" s="55">
        <v>923</v>
      </c>
      <c r="B564" s="9" t="s">
        <v>838</v>
      </c>
      <c r="C564" s="9" t="s">
        <v>987</v>
      </c>
      <c r="D564" s="9" t="str">
        <f t="shared" si="82"/>
        <v>Hillsborough - Family - Active</v>
      </c>
      <c r="E564" s="9" t="s">
        <v>2282</v>
      </c>
      <c r="F564" s="14" t="s">
        <v>309</v>
      </c>
      <c r="G564" s="9" t="s">
        <v>10</v>
      </c>
      <c r="H564" s="9" t="s">
        <v>37</v>
      </c>
      <c r="I564" s="9">
        <v>1</v>
      </c>
      <c r="J564" s="9">
        <v>450</v>
      </c>
      <c r="K564" s="9">
        <f t="shared" si="83"/>
        <v>2700</v>
      </c>
      <c r="L564" s="9">
        <f t="shared" si="84"/>
        <v>2674</v>
      </c>
      <c r="M564" s="48">
        <v>0.99037037037037035</v>
      </c>
      <c r="N564" s="9">
        <v>0</v>
      </c>
      <c r="O564" s="9">
        <v>450</v>
      </c>
      <c r="P564" s="9"/>
      <c r="Q564" s="9">
        <v>450</v>
      </c>
      <c r="R564" s="9"/>
      <c r="S564" s="9"/>
      <c r="T564" s="9"/>
      <c r="U564" s="9"/>
      <c r="V564" s="49">
        <f t="shared" si="85"/>
        <v>0.99037037037037035</v>
      </c>
      <c r="W564" s="14">
        <v>0.94699999999999995</v>
      </c>
      <c r="X564" s="14">
        <v>0.99299999999999999</v>
      </c>
      <c r="Y564" s="56">
        <v>447</v>
      </c>
      <c r="Z564" s="9">
        <v>443</v>
      </c>
      <c r="AA564" s="9">
        <v>443</v>
      </c>
      <c r="AB564" s="9">
        <v>445</v>
      </c>
      <c r="AC564" s="9">
        <v>448</v>
      </c>
      <c r="AD564" s="9">
        <v>448</v>
      </c>
      <c r="AE564" s="9" t="s">
        <v>550</v>
      </c>
      <c r="AF564" s="9"/>
      <c r="AG564" s="9">
        <v>28.025600000000001</v>
      </c>
      <c r="AH564" s="9">
        <v>-82.522599999999997</v>
      </c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</row>
    <row r="565" spans="1:58" s="22" customFormat="1" outlineLevel="2" x14ac:dyDescent="0.25">
      <c r="A565" s="55">
        <v>946</v>
      </c>
      <c r="B565" s="9" t="s">
        <v>838</v>
      </c>
      <c r="C565" s="9" t="s">
        <v>988</v>
      </c>
      <c r="D565" s="9" t="str">
        <f t="shared" si="82"/>
        <v>Hillsborough - Family - Active</v>
      </c>
      <c r="E565" s="9" t="s">
        <v>2282</v>
      </c>
      <c r="F565" s="14" t="s">
        <v>548</v>
      </c>
      <c r="G565" s="9" t="s">
        <v>10</v>
      </c>
      <c r="H565" s="9" t="s">
        <v>37</v>
      </c>
      <c r="I565" s="9">
        <v>1</v>
      </c>
      <c r="J565" s="9">
        <v>376</v>
      </c>
      <c r="K565" s="9">
        <f t="shared" si="83"/>
        <v>2256</v>
      </c>
      <c r="L565" s="9">
        <f t="shared" si="84"/>
        <v>2214</v>
      </c>
      <c r="M565" s="48">
        <v>0.9813829787234043</v>
      </c>
      <c r="N565" s="9">
        <v>0</v>
      </c>
      <c r="O565" s="9">
        <v>376</v>
      </c>
      <c r="P565" s="9"/>
      <c r="Q565" s="9">
        <v>376</v>
      </c>
      <c r="R565" s="9"/>
      <c r="S565" s="9"/>
      <c r="T565" s="9"/>
      <c r="U565" s="9"/>
      <c r="V565" s="49">
        <f t="shared" si="85"/>
        <v>0.9813829787234043</v>
      </c>
      <c r="W565" s="14">
        <v>0.98670000000000002</v>
      </c>
      <c r="X565" s="14">
        <v>0.99560000000000004</v>
      </c>
      <c r="Y565" s="56">
        <v>364</v>
      </c>
      <c r="Z565" s="9">
        <v>369</v>
      </c>
      <c r="AA565" s="9">
        <v>372</v>
      </c>
      <c r="AB565" s="9">
        <v>373</v>
      </c>
      <c r="AC565" s="9">
        <v>370</v>
      </c>
      <c r="AD565" s="9">
        <v>366</v>
      </c>
      <c r="AE565" s="9" t="s">
        <v>550</v>
      </c>
      <c r="AF565" s="9"/>
      <c r="AG565" s="9">
        <v>27.937999999999999</v>
      </c>
      <c r="AH565" s="9">
        <v>-82.269800000000004</v>
      </c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4"/>
    </row>
    <row r="566" spans="1:58" s="22" customFormat="1" outlineLevel="2" x14ac:dyDescent="0.25">
      <c r="A566" s="55">
        <v>1198</v>
      </c>
      <c r="B566" s="9" t="s">
        <v>838</v>
      </c>
      <c r="C566" s="9" t="s">
        <v>989</v>
      </c>
      <c r="D566" s="9" t="str">
        <f t="shared" si="82"/>
        <v>Hillsborough - Family - Active</v>
      </c>
      <c r="E566" s="9" t="s">
        <v>2282</v>
      </c>
      <c r="F566" s="14" t="s">
        <v>174</v>
      </c>
      <c r="G566" s="9" t="s">
        <v>10</v>
      </c>
      <c r="H566" s="9" t="s">
        <v>37</v>
      </c>
      <c r="I566" s="9">
        <v>1</v>
      </c>
      <c r="J566" s="9">
        <v>324</v>
      </c>
      <c r="K566" s="9">
        <f t="shared" si="83"/>
        <v>1944</v>
      </c>
      <c r="L566" s="9">
        <f t="shared" si="84"/>
        <v>1884</v>
      </c>
      <c r="M566" s="48">
        <v>0.96913580246913578</v>
      </c>
      <c r="N566" s="9">
        <v>0</v>
      </c>
      <c r="O566" s="9">
        <v>324</v>
      </c>
      <c r="P566" s="9"/>
      <c r="Q566" s="9">
        <v>324</v>
      </c>
      <c r="R566" s="9"/>
      <c r="S566" s="9"/>
      <c r="T566" s="9"/>
      <c r="U566" s="9"/>
      <c r="V566" s="49">
        <f t="shared" si="85"/>
        <v>0.96913580246913578</v>
      </c>
      <c r="W566" s="14">
        <v>0.97689999999999999</v>
      </c>
      <c r="X566" s="14">
        <v>0.99490000000000001</v>
      </c>
      <c r="Y566" s="56">
        <v>317</v>
      </c>
      <c r="Z566" s="9">
        <v>318</v>
      </c>
      <c r="AA566" s="9">
        <v>311</v>
      </c>
      <c r="AB566" s="9">
        <v>310</v>
      </c>
      <c r="AC566" s="9">
        <v>314</v>
      </c>
      <c r="AD566" s="9">
        <v>314</v>
      </c>
      <c r="AE566" s="9" t="s">
        <v>550</v>
      </c>
      <c r="AF566" s="9"/>
      <c r="AG566" s="9">
        <v>27.999099999999999</v>
      </c>
      <c r="AH566" s="9">
        <v>-82.368799999999993</v>
      </c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</row>
    <row r="567" spans="1:58" s="22" customFormat="1" outlineLevel="2" x14ac:dyDescent="0.25">
      <c r="A567" s="55">
        <v>1236</v>
      </c>
      <c r="B567" s="9" t="s">
        <v>838</v>
      </c>
      <c r="C567" s="9" t="s">
        <v>992</v>
      </c>
      <c r="D567" s="9" t="str">
        <f t="shared" si="82"/>
        <v>Hillsborough - Family - Active</v>
      </c>
      <c r="E567" s="9" t="s">
        <v>2282</v>
      </c>
      <c r="F567" s="14" t="s">
        <v>118</v>
      </c>
      <c r="G567" s="9" t="s">
        <v>10</v>
      </c>
      <c r="H567" s="9" t="s">
        <v>37</v>
      </c>
      <c r="I567" s="9">
        <v>1</v>
      </c>
      <c r="J567" s="9">
        <v>78</v>
      </c>
      <c r="K567" s="9">
        <f t="shared" si="83"/>
        <v>468</v>
      </c>
      <c r="L567" s="9">
        <f t="shared" si="84"/>
        <v>463</v>
      </c>
      <c r="M567" s="48">
        <v>0.98931623931623935</v>
      </c>
      <c r="N567" s="9">
        <v>0</v>
      </c>
      <c r="O567" s="9">
        <v>78</v>
      </c>
      <c r="P567" s="9"/>
      <c r="Q567" s="9">
        <v>78</v>
      </c>
      <c r="R567" s="9"/>
      <c r="S567" s="9"/>
      <c r="T567" s="9"/>
      <c r="U567" s="9"/>
      <c r="V567" s="49">
        <f t="shared" si="85"/>
        <v>0.98931623931623935</v>
      </c>
      <c r="W567" s="14">
        <v>0.98929999999999996</v>
      </c>
      <c r="X567" s="14">
        <v>0.99150000000000005</v>
      </c>
      <c r="Y567" s="56">
        <v>78</v>
      </c>
      <c r="Z567" s="9">
        <v>75</v>
      </c>
      <c r="AA567" s="9">
        <v>77</v>
      </c>
      <c r="AB567" s="9">
        <v>78</v>
      </c>
      <c r="AC567" s="9">
        <v>78</v>
      </c>
      <c r="AD567" s="9">
        <v>77</v>
      </c>
      <c r="AE567" s="9" t="s">
        <v>172</v>
      </c>
      <c r="AF567" s="9"/>
      <c r="AG567" s="9">
        <v>27.978300000000001</v>
      </c>
      <c r="AH567" s="9">
        <v>-82.318799999999996</v>
      </c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4"/>
    </row>
    <row r="568" spans="1:58" s="22" customFormat="1" outlineLevel="2" x14ac:dyDescent="0.25">
      <c r="A568" s="55">
        <v>979</v>
      </c>
      <c r="B568" s="9" t="s">
        <v>838</v>
      </c>
      <c r="C568" s="9" t="s">
        <v>994</v>
      </c>
      <c r="D568" s="9" t="str">
        <f t="shared" si="82"/>
        <v>Hillsborough - Family - Active</v>
      </c>
      <c r="E568" s="9" t="s">
        <v>2282</v>
      </c>
      <c r="F568" s="14" t="s">
        <v>122</v>
      </c>
      <c r="G568" s="9" t="s">
        <v>10</v>
      </c>
      <c r="H568" s="9" t="s">
        <v>37</v>
      </c>
      <c r="I568" s="9">
        <v>1</v>
      </c>
      <c r="J568" s="9">
        <v>252</v>
      </c>
      <c r="K568" s="9">
        <f t="shared" si="83"/>
        <v>1512</v>
      </c>
      <c r="L568" s="9">
        <f t="shared" si="84"/>
        <v>1483</v>
      </c>
      <c r="M568" s="48">
        <v>0.98082010582010581</v>
      </c>
      <c r="N568" s="9">
        <v>0</v>
      </c>
      <c r="O568" s="9">
        <v>252</v>
      </c>
      <c r="P568" s="9"/>
      <c r="Q568" s="9">
        <v>252</v>
      </c>
      <c r="R568" s="9"/>
      <c r="S568" s="9"/>
      <c r="T568" s="9"/>
      <c r="U568" s="9"/>
      <c r="V568" s="49">
        <f t="shared" si="85"/>
        <v>0.98082010582010581</v>
      </c>
      <c r="W568" s="14">
        <v>0.99339999999999995</v>
      </c>
      <c r="X568" s="14">
        <v>0.99739999999999995</v>
      </c>
      <c r="Y568" s="56">
        <v>249</v>
      </c>
      <c r="Z568" s="9">
        <v>246</v>
      </c>
      <c r="AA568" s="9">
        <v>245</v>
      </c>
      <c r="AB568" s="9">
        <v>245</v>
      </c>
      <c r="AC568" s="9">
        <v>248</v>
      </c>
      <c r="AD568" s="9">
        <v>250</v>
      </c>
      <c r="AE568" s="9" t="s">
        <v>550</v>
      </c>
      <c r="AF568" s="9"/>
      <c r="AG568" s="9">
        <v>27.920141999999998</v>
      </c>
      <c r="AH568" s="9">
        <v>-82.354031000000006</v>
      </c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</row>
    <row r="569" spans="1:58" s="22" customFormat="1" outlineLevel="2" x14ac:dyDescent="0.25">
      <c r="A569" s="55">
        <v>993</v>
      </c>
      <c r="B569" s="9" t="s">
        <v>838</v>
      </c>
      <c r="C569" s="9" t="s">
        <v>995</v>
      </c>
      <c r="D569" s="9" t="str">
        <f t="shared" si="82"/>
        <v>Hillsborough - Family - Active</v>
      </c>
      <c r="E569" s="9" t="s">
        <v>2282</v>
      </c>
      <c r="F569" s="14" t="s">
        <v>996</v>
      </c>
      <c r="G569" s="9" t="s">
        <v>10</v>
      </c>
      <c r="H569" s="9" t="s">
        <v>37</v>
      </c>
      <c r="I569" s="9">
        <v>1</v>
      </c>
      <c r="J569" s="9">
        <v>348</v>
      </c>
      <c r="K569" s="9">
        <f t="shared" si="83"/>
        <v>0</v>
      </c>
      <c r="L569" s="9">
        <f t="shared" si="84"/>
        <v>0</v>
      </c>
      <c r="M569" s="42">
        <v>0</v>
      </c>
      <c r="N569" s="9">
        <v>0</v>
      </c>
      <c r="O569" s="9">
        <v>348</v>
      </c>
      <c r="P569" s="9"/>
      <c r="Q569" s="9">
        <v>348</v>
      </c>
      <c r="R569" s="9"/>
      <c r="S569" s="9"/>
      <c r="T569" s="9"/>
      <c r="U569" s="9"/>
      <c r="V569" s="49"/>
      <c r="W569" s="14">
        <v>0.98740000000000006</v>
      </c>
      <c r="X569" s="14">
        <v>0.94540000000000002</v>
      </c>
      <c r="Y569" s="56"/>
      <c r="Z569" s="9"/>
      <c r="AA569" s="9"/>
      <c r="AB569" s="9"/>
      <c r="AC569" s="9"/>
      <c r="AD569" s="9"/>
      <c r="AE569" s="9" t="s">
        <v>511</v>
      </c>
      <c r="AF569" s="9"/>
      <c r="AG569" s="9">
        <v>27.951499999999999</v>
      </c>
      <c r="AH569" s="9">
        <v>-82.3249</v>
      </c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4"/>
    </row>
    <row r="570" spans="1:58" s="22" customFormat="1" outlineLevel="1" x14ac:dyDescent="0.25">
      <c r="A570" s="55"/>
      <c r="B570" s="9" t="s">
        <v>838</v>
      </c>
      <c r="C570" s="9"/>
      <c r="D570" s="9"/>
      <c r="E570" s="39" t="s">
        <v>2283</v>
      </c>
      <c r="F570" s="14"/>
      <c r="G570" s="9"/>
      <c r="H570" s="9"/>
      <c r="I570" s="9">
        <f>SUBTOTAL(9,I571:I573)</f>
        <v>3</v>
      </c>
      <c r="J570" s="9">
        <f>SUBTOTAL(9,J571:J573)</f>
        <v>426</v>
      </c>
      <c r="K570" s="9">
        <f>SUBTOTAL(9,K571:K573)</f>
        <v>0</v>
      </c>
      <c r="L570" s="9">
        <f>SUBTOTAL(9,L571:L573)</f>
        <v>0</v>
      </c>
      <c r="M570" s="42">
        <v>0</v>
      </c>
      <c r="N570" s="9"/>
      <c r="O570" s="9"/>
      <c r="P570" s="9"/>
      <c r="Q570" s="9"/>
      <c r="R570" s="9"/>
      <c r="S570" s="9"/>
      <c r="T570" s="9"/>
      <c r="U570" s="9"/>
      <c r="V570" s="49"/>
      <c r="W570" s="14"/>
      <c r="X570" s="14"/>
      <c r="Y570" s="56"/>
      <c r="Z570" s="9"/>
      <c r="AA570" s="9"/>
      <c r="AB570" s="9"/>
      <c r="AC570" s="9"/>
      <c r="AD570" s="9"/>
      <c r="AE570" s="9"/>
      <c r="AF570" s="9"/>
      <c r="AG570" s="9"/>
      <c r="AH570" s="9">
        <f>SUBTOTAL(9,AH571:AH573)</f>
        <v>-247.27505289000001</v>
      </c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</row>
    <row r="571" spans="1:58" s="22" customFormat="1" outlineLevel="2" x14ac:dyDescent="0.25">
      <c r="A571" s="55">
        <v>2912</v>
      </c>
      <c r="B571" s="9" t="s">
        <v>838</v>
      </c>
      <c r="C571" s="9" t="s">
        <v>850</v>
      </c>
      <c r="D571" s="9" t="str">
        <f>B571&amp;" - "&amp;E571</f>
        <v>Hillsborough - Family - Pipeline</v>
      </c>
      <c r="E571" s="9" t="s">
        <v>2283</v>
      </c>
      <c r="F571" s="14" t="s">
        <v>354</v>
      </c>
      <c r="G571" s="9" t="s">
        <v>10</v>
      </c>
      <c r="H571" s="9" t="s">
        <v>42</v>
      </c>
      <c r="I571" s="9">
        <v>1</v>
      </c>
      <c r="J571" s="9">
        <v>250</v>
      </c>
      <c r="K571" s="9">
        <f>COUNTA(Y571:AD571)*J571</f>
        <v>0</v>
      </c>
      <c r="L571" s="9">
        <f>SUM(Y571:AD571)</f>
        <v>0</v>
      </c>
      <c r="M571" s="42">
        <v>0</v>
      </c>
      <c r="N571" s="9"/>
      <c r="O571" s="9"/>
      <c r="P571" s="9"/>
      <c r="Q571" s="9">
        <v>200</v>
      </c>
      <c r="R571" s="9"/>
      <c r="S571" s="9"/>
      <c r="T571" s="9">
        <v>13</v>
      </c>
      <c r="U571" s="9"/>
      <c r="V571" s="49"/>
      <c r="W571" s="14"/>
      <c r="X571" s="14"/>
      <c r="Y571" s="56"/>
      <c r="Z571" s="9"/>
      <c r="AA571" s="9"/>
      <c r="AB571" s="9"/>
      <c r="AC571" s="9"/>
      <c r="AD571" s="9"/>
      <c r="AE571" s="9"/>
      <c r="AF571" s="9"/>
      <c r="AG571" s="9">
        <v>29.957144</v>
      </c>
      <c r="AH571" s="9">
        <v>-82.472607999999994</v>
      </c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</row>
    <row r="572" spans="1:58" s="22" customFormat="1" outlineLevel="2" x14ac:dyDescent="0.25">
      <c r="A572" s="55">
        <v>2769</v>
      </c>
      <c r="B572" s="9" t="s">
        <v>838</v>
      </c>
      <c r="C572" s="9" t="s">
        <v>853</v>
      </c>
      <c r="D572" s="9" t="str">
        <f>B572&amp;" - "&amp;E572</f>
        <v>Hillsborough - Family - Pipeline</v>
      </c>
      <c r="E572" s="9" t="s">
        <v>2283</v>
      </c>
      <c r="F572" s="14" t="s">
        <v>91</v>
      </c>
      <c r="G572" s="9" t="s">
        <v>10</v>
      </c>
      <c r="H572" s="9" t="s">
        <v>42</v>
      </c>
      <c r="I572" s="9">
        <v>1</v>
      </c>
      <c r="J572" s="9">
        <v>120</v>
      </c>
      <c r="K572" s="9">
        <f>COUNTA(Y572:AD572)*J572</f>
        <v>0</v>
      </c>
      <c r="L572" s="9">
        <f>SUM(Y572:AD572)</f>
        <v>0</v>
      </c>
      <c r="M572" s="42">
        <v>0</v>
      </c>
      <c r="N572" s="9">
        <v>0</v>
      </c>
      <c r="O572" s="9">
        <v>120</v>
      </c>
      <c r="P572" s="9"/>
      <c r="Q572" s="9">
        <v>120</v>
      </c>
      <c r="R572" s="9"/>
      <c r="S572" s="9"/>
      <c r="T572" s="9">
        <v>6</v>
      </c>
      <c r="U572" s="9"/>
      <c r="V572" s="49"/>
      <c r="W572" s="14"/>
      <c r="X572" s="14"/>
      <c r="Y572" s="56"/>
      <c r="Z572" s="9"/>
      <c r="AA572" s="9"/>
      <c r="AB572" s="9"/>
      <c r="AC572" s="9"/>
      <c r="AD572" s="9"/>
      <c r="AE572" s="9"/>
      <c r="AF572" s="9"/>
      <c r="AG572" s="9">
        <v>27.939447220000002</v>
      </c>
      <c r="AH572" s="9">
        <v>-82.291288890000004</v>
      </c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</row>
    <row r="573" spans="1:58" s="22" customFormat="1" outlineLevel="2" x14ac:dyDescent="0.25">
      <c r="A573" s="55">
        <v>2913</v>
      </c>
      <c r="B573" s="9" t="s">
        <v>838</v>
      </c>
      <c r="C573" s="9" t="s">
        <v>971</v>
      </c>
      <c r="D573" s="9" t="str">
        <f>B573&amp;" - "&amp;E573</f>
        <v>Hillsborough - Family - Pipeline</v>
      </c>
      <c r="E573" s="9" t="s">
        <v>2283</v>
      </c>
      <c r="F573" s="14" t="s">
        <v>972</v>
      </c>
      <c r="G573" s="9" t="s">
        <v>10</v>
      </c>
      <c r="H573" s="9" t="s">
        <v>42</v>
      </c>
      <c r="I573" s="9">
        <v>1</v>
      </c>
      <c r="J573" s="9">
        <v>56</v>
      </c>
      <c r="K573" s="9">
        <f>COUNTA(Y573:AD573)*J573</f>
        <v>0</v>
      </c>
      <c r="L573" s="9">
        <f>SUM(Y573:AD573)</f>
        <v>0</v>
      </c>
      <c r="M573" s="42">
        <v>0</v>
      </c>
      <c r="N573" s="9"/>
      <c r="O573" s="9">
        <v>56</v>
      </c>
      <c r="P573" s="9"/>
      <c r="Q573" s="9">
        <v>56</v>
      </c>
      <c r="R573" s="9"/>
      <c r="S573" s="9"/>
      <c r="T573" s="9">
        <v>3</v>
      </c>
      <c r="U573" s="9"/>
      <c r="V573" s="49"/>
      <c r="W573" s="14"/>
      <c r="X573" s="14"/>
      <c r="Y573" s="56"/>
      <c r="Z573" s="9"/>
      <c r="AA573" s="9"/>
      <c r="AB573" s="9"/>
      <c r="AC573" s="9"/>
      <c r="AD573" s="9"/>
      <c r="AE573" s="9"/>
      <c r="AF573" s="9"/>
      <c r="AG573" s="9">
        <v>28.027683</v>
      </c>
      <c r="AH573" s="9">
        <v>-82.511156</v>
      </c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</row>
    <row r="574" spans="1:58" s="22" customFormat="1" outlineLevel="1" x14ac:dyDescent="0.25">
      <c r="A574" s="55"/>
      <c r="B574" s="9" t="s">
        <v>838</v>
      </c>
      <c r="C574" s="9"/>
      <c r="D574" s="9"/>
      <c r="E574" s="39" t="s">
        <v>2284</v>
      </c>
      <c r="F574" s="14"/>
      <c r="G574" s="9"/>
      <c r="H574" s="9"/>
      <c r="I574" s="9">
        <f>SUBTOTAL(9,I575:I589)</f>
        <v>15</v>
      </c>
      <c r="J574" s="9">
        <f>SUBTOTAL(9,J575:J589)</f>
        <v>2978</v>
      </c>
      <c r="K574" s="9">
        <f>SUBTOTAL(9,K575:K589)</f>
        <v>17796</v>
      </c>
      <c r="L574" s="9">
        <f>SUBTOTAL(9,L575:L589)</f>
        <v>17180</v>
      </c>
      <c r="M574" s="48">
        <v>0.96538547988311985</v>
      </c>
      <c r="N574" s="9"/>
      <c r="O574" s="9"/>
      <c r="P574" s="9"/>
      <c r="Q574" s="9"/>
      <c r="R574" s="9"/>
      <c r="S574" s="9"/>
      <c r="T574" s="9"/>
      <c r="U574" s="9"/>
      <c r="V574" s="49"/>
      <c r="W574" s="14"/>
      <c r="X574" s="14"/>
      <c r="Y574" s="56"/>
      <c r="Z574" s="9"/>
      <c r="AA574" s="9"/>
      <c r="AB574" s="9"/>
      <c r="AC574" s="9"/>
      <c r="AD574" s="9"/>
      <c r="AE574" s="9"/>
      <c r="AF574" s="9"/>
      <c r="AG574" s="9"/>
      <c r="AH574" s="9">
        <f>SUBTOTAL(9,AH575:AH589)</f>
        <v>-1236.2312559999998</v>
      </c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</row>
    <row r="575" spans="1:58" s="22" customFormat="1" outlineLevel="2" x14ac:dyDescent="0.25">
      <c r="A575" s="55">
        <v>1059</v>
      </c>
      <c r="B575" s="9" t="s">
        <v>838</v>
      </c>
      <c r="C575" s="9" t="s">
        <v>846</v>
      </c>
      <c r="D575" s="9" t="str">
        <f t="shared" ref="D575:D589" si="86">B575&amp;" - "&amp;E575</f>
        <v>Hillsborough - Family|MR - Active</v>
      </c>
      <c r="E575" s="9" t="s">
        <v>2284</v>
      </c>
      <c r="F575" s="14" t="s">
        <v>118</v>
      </c>
      <c r="G575" s="9" t="s">
        <v>99</v>
      </c>
      <c r="H575" s="9" t="s">
        <v>37</v>
      </c>
      <c r="I575" s="9">
        <v>1</v>
      </c>
      <c r="J575" s="9">
        <v>358</v>
      </c>
      <c r="K575" s="9">
        <f t="shared" ref="K575:K589" si="87">COUNTA(Y575:AD575)*J575</f>
        <v>2148</v>
      </c>
      <c r="L575" s="9">
        <f t="shared" ref="L575:L589" si="88">SUM(Y575:AD575)</f>
        <v>2076</v>
      </c>
      <c r="M575" s="48">
        <v>0.96648044692737434</v>
      </c>
      <c r="N575" s="9">
        <v>10</v>
      </c>
      <c r="O575" s="9">
        <v>348</v>
      </c>
      <c r="P575" s="9"/>
      <c r="Q575" s="9">
        <v>348</v>
      </c>
      <c r="R575" s="9"/>
      <c r="S575" s="9"/>
      <c r="T575" s="9"/>
      <c r="U575" s="9"/>
      <c r="V575" s="49">
        <f t="shared" ref="V575:V584" si="89">(Y575+Z575+AA575+AB575+AC575+AD575)/(J575*COUNTA(Y575,Z575,AA575,AB575,AC575,AD575))</f>
        <v>0.96648044692737434</v>
      </c>
      <c r="W575" s="14">
        <v>0.98699999999999999</v>
      </c>
      <c r="X575" s="14">
        <v>0.93620000000000003</v>
      </c>
      <c r="Y575" s="56">
        <v>343</v>
      </c>
      <c r="Z575" s="9">
        <v>350</v>
      </c>
      <c r="AA575" s="9">
        <v>350</v>
      </c>
      <c r="AB575" s="9">
        <v>347</v>
      </c>
      <c r="AC575" s="9">
        <v>342</v>
      </c>
      <c r="AD575" s="9">
        <v>344</v>
      </c>
      <c r="AE575" s="9" t="s">
        <v>334</v>
      </c>
      <c r="AF575" s="9"/>
      <c r="AG575" s="9">
        <v>27.976299999999998</v>
      </c>
      <c r="AH575" s="9">
        <v>-82.436499999999995</v>
      </c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</row>
    <row r="576" spans="1:58" s="22" customFormat="1" outlineLevel="2" x14ac:dyDescent="0.25">
      <c r="A576" s="55">
        <v>76</v>
      </c>
      <c r="B576" s="9" t="s">
        <v>838</v>
      </c>
      <c r="C576" s="9" t="s">
        <v>847</v>
      </c>
      <c r="D576" s="9" t="str">
        <f t="shared" si="86"/>
        <v>Hillsborough - Family|MR - Active</v>
      </c>
      <c r="E576" s="9" t="s">
        <v>2284</v>
      </c>
      <c r="F576" s="14" t="s">
        <v>399</v>
      </c>
      <c r="G576" s="9" t="s">
        <v>99</v>
      </c>
      <c r="H576" s="9" t="s">
        <v>37</v>
      </c>
      <c r="I576" s="9">
        <v>1</v>
      </c>
      <c r="J576" s="9">
        <v>201</v>
      </c>
      <c r="K576" s="9">
        <f t="shared" si="87"/>
        <v>1206</v>
      </c>
      <c r="L576" s="9">
        <f t="shared" si="88"/>
        <v>1188</v>
      </c>
      <c r="M576" s="48">
        <v>0.9850746268656716</v>
      </c>
      <c r="N576" s="9">
        <v>32</v>
      </c>
      <c r="O576" s="9">
        <v>169</v>
      </c>
      <c r="P576" s="9"/>
      <c r="Q576" s="9">
        <v>169</v>
      </c>
      <c r="R576" s="9"/>
      <c r="S576" s="9"/>
      <c r="T576" s="9"/>
      <c r="U576" s="9"/>
      <c r="V576" s="49">
        <f t="shared" si="89"/>
        <v>0.9850746268656716</v>
      </c>
      <c r="W576" s="14">
        <v>0.97260000000000002</v>
      </c>
      <c r="X576" s="14">
        <v>0.92120000000000002</v>
      </c>
      <c r="Y576" s="56">
        <v>199</v>
      </c>
      <c r="Z576" s="9">
        <v>199</v>
      </c>
      <c r="AA576" s="9">
        <v>198</v>
      </c>
      <c r="AB576" s="9">
        <v>197</v>
      </c>
      <c r="AC576" s="9">
        <v>198</v>
      </c>
      <c r="AD576" s="9">
        <v>197</v>
      </c>
      <c r="AE576" s="9" t="s">
        <v>334</v>
      </c>
      <c r="AF576" s="9"/>
      <c r="AG576" s="9">
        <v>27.976299999999998</v>
      </c>
      <c r="AH576" s="9">
        <v>-82.436499999999995</v>
      </c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4"/>
    </row>
    <row r="577" spans="1:58" s="22" customFormat="1" outlineLevel="2" x14ac:dyDescent="0.25">
      <c r="A577" s="55">
        <v>1212</v>
      </c>
      <c r="B577" s="9" t="s">
        <v>838</v>
      </c>
      <c r="C577" s="9" t="s">
        <v>865</v>
      </c>
      <c r="D577" s="9" t="str">
        <f t="shared" si="86"/>
        <v>Hillsborough - Family|MR - Active</v>
      </c>
      <c r="E577" s="9" t="s">
        <v>2284</v>
      </c>
      <c r="F577" s="14" t="s">
        <v>866</v>
      </c>
      <c r="G577" s="9" t="s">
        <v>99</v>
      </c>
      <c r="H577" s="9" t="s">
        <v>37</v>
      </c>
      <c r="I577" s="9">
        <v>1</v>
      </c>
      <c r="J577" s="9">
        <v>276</v>
      </c>
      <c r="K577" s="9">
        <f t="shared" si="87"/>
        <v>1656</v>
      </c>
      <c r="L577" s="9">
        <f t="shared" si="88"/>
        <v>1653</v>
      </c>
      <c r="M577" s="48">
        <v>0.99818840579710144</v>
      </c>
      <c r="N577" s="9">
        <v>6</v>
      </c>
      <c r="O577" s="9">
        <v>270</v>
      </c>
      <c r="P577" s="9"/>
      <c r="Q577" s="9">
        <v>270</v>
      </c>
      <c r="R577" s="9"/>
      <c r="S577" s="9"/>
      <c r="T577" s="9">
        <v>7</v>
      </c>
      <c r="U577" s="9"/>
      <c r="V577" s="49">
        <f t="shared" si="89"/>
        <v>0.99818840579710144</v>
      </c>
      <c r="W577" s="14">
        <v>0.97640000000000005</v>
      </c>
      <c r="X577" s="14">
        <v>0.97519999999999996</v>
      </c>
      <c r="Y577" s="56">
        <v>276</v>
      </c>
      <c r="Z577" s="9">
        <v>274</v>
      </c>
      <c r="AA577" s="9">
        <v>276</v>
      </c>
      <c r="AB577" s="9">
        <v>276</v>
      </c>
      <c r="AC577" s="9">
        <v>276</v>
      </c>
      <c r="AD577" s="9">
        <v>275</v>
      </c>
      <c r="AE577" s="9" t="s">
        <v>219</v>
      </c>
      <c r="AF577" s="9"/>
      <c r="AG577" s="9">
        <v>27.8706</v>
      </c>
      <c r="AH577" s="9">
        <v>-82.514499999999998</v>
      </c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4"/>
    </row>
    <row r="578" spans="1:58" s="22" customFormat="1" outlineLevel="2" x14ac:dyDescent="0.25">
      <c r="A578" s="55">
        <v>222</v>
      </c>
      <c r="B578" s="9" t="s">
        <v>838</v>
      </c>
      <c r="C578" s="9" t="s">
        <v>873</v>
      </c>
      <c r="D578" s="9" t="str">
        <f t="shared" si="86"/>
        <v>Hillsborough - Family|MR - Active</v>
      </c>
      <c r="E578" s="9" t="s">
        <v>2284</v>
      </c>
      <c r="F578" s="14" t="s">
        <v>874</v>
      </c>
      <c r="G578" s="9" t="s">
        <v>99</v>
      </c>
      <c r="H578" s="9" t="s">
        <v>37</v>
      </c>
      <c r="I578" s="9">
        <v>1</v>
      </c>
      <c r="J578" s="9">
        <v>236</v>
      </c>
      <c r="K578" s="9">
        <f t="shared" si="87"/>
        <v>1416</v>
      </c>
      <c r="L578" s="9">
        <f t="shared" si="88"/>
        <v>1390</v>
      </c>
      <c r="M578" s="48">
        <v>0.98163841807909602</v>
      </c>
      <c r="N578" s="9">
        <v>236</v>
      </c>
      <c r="O578" s="9">
        <v>236</v>
      </c>
      <c r="P578" s="9"/>
      <c r="Q578" s="9">
        <v>236</v>
      </c>
      <c r="R578" s="9"/>
      <c r="S578" s="9"/>
      <c r="T578" s="9"/>
      <c r="U578" s="9"/>
      <c r="V578" s="49">
        <f t="shared" si="89"/>
        <v>0.98163841807909602</v>
      </c>
      <c r="W578" s="14">
        <v>0.97529999999999994</v>
      </c>
      <c r="X578" s="14">
        <v>0.93220000000000003</v>
      </c>
      <c r="Y578" s="56">
        <v>231</v>
      </c>
      <c r="Z578" s="9">
        <v>232</v>
      </c>
      <c r="AA578" s="9">
        <v>233</v>
      </c>
      <c r="AB578" s="9">
        <v>233</v>
      </c>
      <c r="AC578" s="9">
        <v>233</v>
      </c>
      <c r="AD578" s="9">
        <v>228</v>
      </c>
      <c r="AE578" s="9" t="s">
        <v>875</v>
      </c>
      <c r="AF578" s="9"/>
      <c r="AG578" s="9">
        <v>28.025600000000001</v>
      </c>
      <c r="AH578" s="9">
        <v>-82.521699999999996</v>
      </c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4"/>
    </row>
    <row r="579" spans="1:58" s="22" customFormat="1" outlineLevel="2" x14ac:dyDescent="0.25">
      <c r="A579" s="55">
        <v>1890</v>
      </c>
      <c r="B579" s="9" t="s">
        <v>838</v>
      </c>
      <c r="C579" s="9" t="s">
        <v>888</v>
      </c>
      <c r="D579" s="9" t="str">
        <f t="shared" si="86"/>
        <v>Hillsborough - Family|MR - Active</v>
      </c>
      <c r="E579" s="9" t="s">
        <v>2284</v>
      </c>
      <c r="F579" s="14" t="s">
        <v>386</v>
      </c>
      <c r="G579" s="9" t="s">
        <v>99</v>
      </c>
      <c r="H579" s="9" t="s">
        <v>37</v>
      </c>
      <c r="I579" s="9">
        <v>1</v>
      </c>
      <c r="J579" s="9">
        <v>216</v>
      </c>
      <c r="K579" s="9">
        <f t="shared" si="87"/>
        <v>1296</v>
      </c>
      <c r="L579" s="9">
        <f t="shared" si="88"/>
        <v>1240</v>
      </c>
      <c r="M579" s="48">
        <v>0.95679012345679015</v>
      </c>
      <c r="N579" s="9">
        <v>20</v>
      </c>
      <c r="O579" s="9">
        <v>196</v>
      </c>
      <c r="P579" s="9"/>
      <c r="Q579" s="9">
        <v>196</v>
      </c>
      <c r="R579" s="9"/>
      <c r="S579" s="9"/>
      <c r="T579" s="9"/>
      <c r="U579" s="9"/>
      <c r="V579" s="49">
        <f t="shared" si="89"/>
        <v>0.95679012345679015</v>
      </c>
      <c r="W579" s="14">
        <v>0.98919999999999997</v>
      </c>
      <c r="X579" s="14">
        <v>0.96599999999999997</v>
      </c>
      <c r="Y579" s="56">
        <v>205</v>
      </c>
      <c r="Z579" s="9">
        <v>202</v>
      </c>
      <c r="AA579" s="9">
        <v>207</v>
      </c>
      <c r="AB579" s="9">
        <v>206</v>
      </c>
      <c r="AC579" s="9">
        <v>213</v>
      </c>
      <c r="AD579" s="9">
        <v>207</v>
      </c>
      <c r="AE579" s="9" t="s">
        <v>880</v>
      </c>
      <c r="AF579" s="9"/>
      <c r="AG579" s="9">
        <v>27.8703</v>
      </c>
      <c r="AH579" s="9">
        <v>-82.514399999999995</v>
      </c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4"/>
    </row>
    <row r="580" spans="1:58" s="22" customFormat="1" outlineLevel="2" x14ac:dyDescent="0.25">
      <c r="A580" s="55">
        <v>2254</v>
      </c>
      <c r="B580" s="9" t="s">
        <v>838</v>
      </c>
      <c r="C580" s="9" t="s">
        <v>924</v>
      </c>
      <c r="D580" s="9" t="str">
        <f t="shared" si="86"/>
        <v>Hillsborough - Family|MR - Active</v>
      </c>
      <c r="E580" s="9" t="s">
        <v>2284</v>
      </c>
      <c r="F580" s="14" t="s">
        <v>925</v>
      </c>
      <c r="G580" s="9" t="s">
        <v>99</v>
      </c>
      <c r="H580" s="9" t="s">
        <v>37</v>
      </c>
      <c r="I580" s="9">
        <v>1</v>
      </c>
      <c r="J580" s="9">
        <v>144</v>
      </c>
      <c r="K580" s="9">
        <f t="shared" si="87"/>
        <v>864</v>
      </c>
      <c r="L580" s="9">
        <f t="shared" si="88"/>
        <v>850</v>
      </c>
      <c r="M580" s="48">
        <v>0.98379629629629628</v>
      </c>
      <c r="N580" s="9">
        <v>8</v>
      </c>
      <c r="O580" s="9">
        <v>136</v>
      </c>
      <c r="P580" s="9"/>
      <c r="Q580" s="9">
        <v>136</v>
      </c>
      <c r="R580" s="9"/>
      <c r="S580" s="9"/>
      <c r="T580" s="9"/>
      <c r="U580" s="9"/>
      <c r="V580" s="49">
        <f t="shared" si="89"/>
        <v>0.98379629629629628</v>
      </c>
      <c r="W580" s="14">
        <v>0.97919999999999996</v>
      </c>
      <c r="X580" s="14">
        <v>0.9919</v>
      </c>
      <c r="Y580" s="56">
        <v>144</v>
      </c>
      <c r="Z580" s="9">
        <v>137</v>
      </c>
      <c r="AA580" s="9">
        <v>144</v>
      </c>
      <c r="AB580" s="9">
        <v>142</v>
      </c>
      <c r="AC580" s="9">
        <v>141</v>
      </c>
      <c r="AD580" s="9">
        <v>142</v>
      </c>
      <c r="AE580" s="9" t="s">
        <v>202</v>
      </c>
      <c r="AF580" s="9"/>
      <c r="AG580" s="9">
        <v>27.982638999999999</v>
      </c>
      <c r="AH580" s="9">
        <v>-82.311389000000005</v>
      </c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4"/>
    </row>
    <row r="581" spans="1:58" s="22" customFormat="1" outlineLevel="2" x14ac:dyDescent="0.25">
      <c r="A581" s="55">
        <v>473</v>
      </c>
      <c r="B581" s="9" t="s">
        <v>838</v>
      </c>
      <c r="C581" s="9" t="s">
        <v>929</v>
      </c>
      <c r="D581" s="9" t="str">
        <f t="shared" si="86"/>
        <v>Hillsborough - Family|MR - Active</v>
      </c>
      <c r="E581" s="9" t="s">
        <v>2284</v>
      </c>
      <c r="F581" s="14" t="s">
        <v>874</v>
      </c>
      <c r="G581" s="9" t="s">
        <v>99</v>
      </c>
      <c r="H581" s="9" t="s">
        <v>37</v>
      </c>
      <c r="I581" s="9">
        <v>1</v>
      </c>
      <c r="J581" s="9">
        <v>320</v>
      </c>
      <c r="K581" s="9">
        <f t="shared" si="87"/>
        <v>1920</v>
      </c>
      <c r="L581" s="9">
        <f t="shared" si="88"/>
        <v>1890</v>
      </c>
      <c r="M581" s="48">
        <v>0.984375</v>
      </c>
      <c r="N581" s="9">
        <v>320</v>
      </c>
      <c r="O581" s="9">
        <v>288</v>
      </c>
      <c r="P581" s="9"/>
      <c r="Q581" s="9">
        <v>288</v>
      </c>
      <c r="R581" s="9"/>
      <c r="S581" s="9"/>
      <c r="T581" s="9"/>
      <c r="U581" s="9"/>
      <c r="V581" s="49">
        <f t="shared" si="89"/>
        <v>0.984375</v>
      </c>
      <c r="W581" s="14">
        <v>0.99319999999999997</v>
      </c>
      <c r="X581" s="14">
        <v>0.99480000000000002</v>
      </c>
      <c r="Y581" s="56">
        <v>315</v>
      </c>
      <c r="Z581" s="9">
        <v>316</v>
      </c>
      <c r="AA581" s="9">
        <v>318</v>
      </c>
      <c r="AB581" s="9">
        <v>312</v>
      </c>
      <c r="AC581" s="9">
        <v>313</v>
      </c>
      <c r="AD581" s="9">
        <v>316</v>
      </c>
      <c r="AE581" s="9" t="s">
        <v>875</v>
      </c>
      <c r="AF581" s="9"/>
      <c r="AG581" s="9">
        <v>27.8919</v>
      </c>
      <c r="AH581" s="9">
        <v>-82.506500000000003</v>
      </c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</row>
    <row r="582" spans="1:58" s="22" customFormat="1" outlineLevel="2" x14ac:dyDescent="0.25">
      <c r="A582" s="55">
        <v>521</v>
      </c>
      <c r="B582" s="9" t="s">
        <v>838</v>
      </c>
      <c r="C582" s="9" t="s">
        <v>938</v>
      </c>
      <c r="D582" s="9" t="str">
        <f t="shared" si="86"/>
        <v>Hillsborough - Family|MR - Active</v>
      </c>
      <c r="E582" s="9" t="s">
        <v>2284</v>
      </c>
      <c r="F582" s="14" t="s">
        <v>399</v>
      </c>
      <c r="G582" s="9" t="s">
        <v>99</v>
      </c>
      <c r="H582" s="9" t="s">
        <v>37</v>
      </c>
      <c r="I582" s="9">
        <v>1</v>
      </c>
      <c r="J582" s="9">
        <v>238</v>
      </c>
      <c r="K582" s="9">
        <f t="shared" si="87"/>
        <v>1428</v>
      </c>
      <c r="L582" s="9">
        <f t="shared" si="88"/>
        <v>1334</v>
      </c>
      <c r="M582" s="48">
        <v>0.93417366946778713</v>
      </c>
      <c r="N582" s="9">
        <v>142</v>
      </c>
      <c r="O582" s="9">
        <v>96</v>
      </c>
      <c r="P582" s="9"/>
      <c r="Q582" s="9">
        <v>96</v>
      </c>
      <c r="R582" s="9"/>
      <c r="S582" s="9"/>
      <c r="T582" s="9"/>
      <c r="U582" s="9"/>
      <c r="V582" s="49">
        <f t="shared" si="89"/>
        <v>0.93417366946778713</v>
      </c>
      <c r="W582" s="14">
        <v>0.92579999999999996</v>
      </c>
      <c r="X582" s="14">
        <v>0.96709999999999996</v>
      </c>
      <c r="Y582" s="56">
        <v>226</v>
      </c>
      <c r="Z582" s="9">
        <v>225</v>
      </c>
      <c r="AA582" s="9">
        <v>222</v>
      </c>
      <c r="AB582" s="9">
        <v>218</v>
      </c>
      <c r="AC582" s="9">
        <v>219</v>
      </c>
      <c r="AD582" s="9">
        <v>224</v>
      </c>
      <c r="AE582" s="9" t="s">
        <v>39</v>
      </c>
      <c r="AF582" s="9"/>
      <c r="AG582" s="9">
        <v>27.9604</v>
      </c>
      <c r="AH582" s="9">
        <v>-82.456599999999995</v>
      </c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4"/>
    </row>
    <row r="583" spans="1:58" s="22" customFormat="1" outlineLevel="2" x14ac:dyDescent="0.25">
      <c r="A583" s="55">
        <v>2601</v>
      </c>
      <c r="B583" s="9" t="s">
        <v>838</v>
      </c>
      <c r="C583" s="9" t="s">
        <v>974</v>
      </c>
      <c r="D583" s="9" t="str">
        <f t="shared" si="86"/>
        <v>Hillsborough - Family|MR - Active</v>
      </c>
      <c r="E583" s="9" t="s">
        <v>2284</v>
      </c>
      <c r="F583" s="14" t="s">
        <v>879</v>
      </c>
      <c r="G583" s="9" t="s">
        <v>99</v>
      </c>
      <c r="H583" s="9" t="s">
        <v>37</v>
      </c>
      <c r="I583" s="9">
        <v>1</v>
      </c>
      <c r="J583" s="9">
        <v>141</v>
      </c>
      <c r="K583" s="9">
        <f t="shared" si="87"/>
        <v>846</v>
      </c>
      <c r="L583" s="9">
        <f t="shared" si="88"/>
        <v>824</v>
      </c>
      <c r="M583" s="48">
        <v>0.97399527186761226</v>
      </c>
      <c r="N583" s="9">
        <v>42</v>
      </c>
      <c r="O583" s="9">
        <v>99</v>
      </c>
      <c r="P583" s="9"/>
      <c r="Q583" s="9">
        <v>99</v>
      </c>
      <c r="R583" s="9"/>
      <c r="S583" s="9"/>
      <c r="T583" s="9"/>
      <c r="U583" s="9"/>
      <c r="V583" s="49">
        <f t="shared" si="89"/>
        <v>0.97399527186761226</v>
      </c>
      <c r="W583" s="14">
        <v>0.95389999999999997</v>
      </c>
      <c r="X583" s="14">
        <v>0.94799999999999995</v>
      </c>
      <c r="Y583" s="56">
        <v>138</v>
      </c>
      <c r="Z583" s="9">
        <v>137</v>
      </c>
      <c r="AA583" s="9">
        <v>136</v>
      </c>
      <c r="AB583" s="9">
        <v>139</v>
      </c>
      <c r="AC583" s="9">
        <v>137</v>
      </c>
      <c r="AD583" s="9">
        <v>137</v>
      </c>
      <c r="AE583" s="9" t="s">
        <v>955</v>
      </c>
      <c r="AF583" s="9"/>
      <c r="AG583" s="9">
        <v>27.946529000000002</v>
      </c>
      <c r="AH583" s="9">
        <v>-82.459266999999997</v>
      </c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  <c r="BF583" s="24"/>
    </row>
    <row r="584" spans="1:58" s="22" customFormat="1" outlineLevel="2" x14ac:dyDescent="0.25">
      <c r="A584" s="55">
        <v>806</v>
      </c>
      <c r="B584" s="9" t="s">
        <v>838</v>
      </c>
      <c r="C584" s="9" t="s">
        <v>976</v>
      </c>
      <c r="D584" s="9" t="str">
        <f t="shared" si="86"/>
        <v>Hillsborough - Family|MR - Active</v>
      </c>
      <c r="E584" s="9" t="s">
        <v>2284</v>
      </c>
      <c r="F584" s="14" t="s">
        <v>977</v>
      </c>
      <c r="G584" s="9" t="s">
        <v>99</v>
      </c>
      <c r="H584" s="9" t="s">
        <v>37</v>
      </c>
      <c r="I584" s="9">
        <v>1</v>
      </c>
      <c r="J584" s="9">
        <v>248</v>
      </c>
      <c r="K584" s="9">
        <f t="shared" si="87"/>
        <v>1488</v>
      </c>
      <c r="L584" s="9">
        <f t="shared" si="88"/>
        <v>1304</v>
      </c>
      <c r="M584" s="48">
        <v>0.87634408602150538</v>
      </c>
      <c r="N584" s="9">
        <v>198</v>
      </c>
      <c r="O584" s="9">
        <v>50</v>
      </c>
      <c r="P584" s="9"/>
      <c r="Q584" s="9">
        <v>50</v>
      </c>
      <c r="R584" s="9"/>
      <c r="S584" s="9"/>
      <c r="T584" s="9"/>
      <c r="U584" s="9"/>
      <c r="V584" s="49">
        <f t="shared" si="89"/>
        <v>0.87634408602150538</v>
      </c>
      <c r="W584" s="14">
        <v>0.93820000000000003</v>
      </c>
      <c r="X584" s="14">
        <v>0.92410000000000003</v>
      </c>
      <c r="Y584" s="56">
        <v>231</v>
      </c>
      <c r="Z584" s="9">
        <v>218</v>
      </c>
      <c r="AA584" s="9">
        <v>216</v>
      </c>
      <c r="AB584" s="9">
        <v>216</v>
      </c>
      <c r="AC584" s="9">
        <v>211</v>
      </c>
      <c r="AD584" s="9">
        <v>212</v>
      </c>
      <c r="AE584" s="9" t="s">
        <v>978</v>
      </c>
      <c r="AF584" s="9"/>
      <c r="AG584" s="9">
        <v>27.908000000000001</v>
      </c>
      <c r="AH584" s="9">
        <v>-82.321299999999994</v>
      </c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</row>
    <row r="585" spans="1:58" s="22" customFormat="1" outlineLevel="2" x14ac:dyDescent="0.25">
      <c r="A585" s="55">
        <v>910</v>
      </c>
      <c r="B585" s="9" t="s">
        <v>838</v>
      </c>
      <c r="C585" s="9" t="s">
        <v>979</v>
      </c>
      <c r="D585" s="9" t="str">
        <f t="shared" si="86"/>
        <v>Hillsborough - Family|MR - Active</v>
      </c>
      <c r="E585" s="9" t="s">
        <v>2284</v>
      </c>
      <c r="F585" s="14" t="s">
        <v>980</v>
      </c>
      <c r="G585" s="9" t="s">
        <v>99</v>
      </c>
      <c r="H585" s="9" t="s">
        <v>37</v>
      </c>
      <c r="I585" s="9">
        <v>1</v>
      </c>
      <c r="J585" s="9">
        <v>4</v>
      </c>
      <c r="K585" s="9">
        <f t="shared" si="87"/>
        <v>0</v>
      </c>
      <c r="L585" s="9">
        <f t="shared" si="88"/>
        <v>0</v>
      </c>
      <c r="M585" s="42">
        <v>0</v>
      </c>
      <c r="N585" s="9">
        <v>3</v>
      </c>
      <c r="O585" s="9">
        <v>4</v>
      </c>
      <c r="P585" s="9"/>
      <c r="Q585" s="9">
        <v>4</v>
      </c>
      <c r="R585" s="9"/>
      <c r="S585" s="9"/>
      <c r="T585" s="9"/>
      <c r="U585" s="9"/>
      <c r="V585" s="49"/>
      <c r="W585" s="14"/>
      <c r="X585" s="14"/>
      <c r="Y585" s="56"/>
      <c r="Z585" s="9"/>
      <c r="AA585" s="9"/>
      <c r="AB585" s="9"/>
      <c r="AC585" s="9"/>
      <c r="AD585" s="9"/>
      <c r="AE585" s="9" t="s">
        <v>981</v>
      </c>
      <c r="AF585" s="9"/>
      <c r="AG585" s="9">
        <v>28.033899999999999</v>
      </c>
      <c r="AH585" s="9">
        <v>-82.401700000000005</v>
      </c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</row>
    <row r="586" spans="1:58" s="22" customFormat="1" outlineLevel="2" x14ac:dyDescent="0.25">
      <c r="A586" s="55">
        <v>911</v>
      </c>
      <c r="B586" s="9" t="s">
        <v>838</v>
      </c>
      <c r="C586" s="9" t="s">
        <v>982</v>
      </c>
      <c r="D586" s="9" t="str">
        <f t="shared" si="86"/>
        <v>Hillsborough - Family|MR - Active</v>
      </c>
      <c r="E586" s="9" t="s">
        <v>2284</v>
      </c>
      <c r="F586" s="14" t="s">
        <v>980</v>
      </c>
      <c r="G586" s="9" t="s">
        <v>99</v>
      </c>
      <c r="H586" s="9" t="s">
        <v>37</v>
      </c>
      <c r="I586" s="9">
        <v>1</v>
      </c>
      <c r="J586" s="9">
        <v>4</v>
      </c>
      <c r="K586" s="9">
        <f t="shared" si="87"/>
        <v>0</v>
      </c>
      <c r="L586" s="9">
        <f t="shared" si="88"/>
        <v>0</v>
      </c>
      <c r="M586" s="42">
        <v>0</v>
      </c>
      <c r="N586" s="9">
        <v>3</v>
      </c>
      <c r="O586" s="9">
        <v>4</v>
      </c>
      <c r="P586" s="9"/>
      <c r="Q586" s="9">
        <v>4</v>
      </c>
      <c r="R586" s="9"/>
      <c r="S586" s="9"/>
      <c r="T586" s="9"/>
      <c r="U586" s="9"/>
      <c r="V586" s="49"/>
      <c r="W586" s="14"/>
      <c r="X586" s="14"/>
      <c r="Y586" s="56"/>
      <c r="Z586" s="9"/>
      <c r="AA586" s="9"/>
      <c r="AB586" s="9"/>
      <c r="AC586" s="9"/>
      <c r="AD586" s="9"/>
      <c r="AE586" s="9" t="s">
        <v>981</v>
      </c>
      <c r="AF586" s="9"/>
      <c r="AG586" s="9">
        <v>28.051500000000001</v>
      </c>
      <c r="AH586" s="9">
        <v>-82.442899999999995</v>
      </c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  <c r="BF586" s="24"/>
    </row>
    <row r="587" spans="1:58" s="22" customFormat="1" outlineLevel="2" x14ac:dyDescent="0.25">
      <c r="A587" s="55">
        <v>912</v>
      </c>
      <c r="B587" s="9" t="s">
        <v>838</v>
      </c>
      <c r="C587" s="9" t="s">
        <v>983</v>
      </c>
      <c r="D587" s="9" t="str">
        <f t="shared" si="86"/>
        <v>Hillsborough - Family|MR - Active</v>
      </c>
      <c r="E587" s="9" t="s">
        <v>2284</v>
      </c>
      <c r="F587" s="14" t="s">
        <v>980</v>
      </c>
      <c r="G587" s="9" t="s">
        <v>99</v>
      </c>
      <c r="H587" s="9" t="s">
        <v>37</v>
      </c>
      <c r="I587" s="9">
        <v>1</v>
      </c>
      <c r="J587" s="9">
        <v>4</v>
      </c>
      <c r="K587" s="9">
        <f t="shared" si="87"/>
        <v>0</v>
      </c>
      <c r="L587" s="9">
        <f t="shared" si="88"/>
        <v>0</v>
      </c>
      <c r="M587" s="42">
        <v>0</v>
      </c>
      <c r="N587" s="9">
        <v>3</v>
      </c>
      <c r="O587" s="9">
        <v>4</v>
      </c>
      <c r="P587" s="9"/>
      <c r="Q587" s="9">
        <v>4</v>
      </c>
      <c r="R587" s="9"/>
      <c r="S587" s="9"/>
      <c r="T587" s="9"/>
      <c r="U587" s="9"/>
      <c r="V587" s="49"/>
      <c r="W587" s="14"/>
      <c r="X587" s="14"/>
      <c r="Y587" s="56"/>
      <c r="Z587" s="9"/>
      <c r="AA587" s="9"/>
      <c r="AB587" s="9"/>
      <c r="AC587" s="9"/>
      <c r="AD587" s="9"/>
      <c r="AE587" s="9" t="s">
        <v>981</v>
      </c>
      <c r="AF587" s="9"/>
      <c r="AG587" s="9">
        <v>28.022300000000001</v>
      </c>
      <c r="AH587" s="9">
        <v>-82.414599999999993</v>
      </c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  <c r="BF587" s="24"/>
    </row>
    <row r="588" spans="1:58" s="22" customFormat="1" outlineLevel="2" x14ac:dyDescent="0.25">
      <c r="A588" s="55">
        <v>978</v>
      </c>
      <c r="B588" s="9" t="s">
        <v>838</v>
      </c>
      <c r="C588" s="9" t="s">
        <v>993</v>
      </c>
      <c r="D588" s="9" t="str">
        <f t="shared" si="86"/>
        <v>Hillsborough - Family|MR - Active</v>
      </c>
      <c r="E588" s="9" t="s">
        <v>2284</v>
      </c>
      <c r="F588" s="14" t="s">
        <v>204</v>
      </c>
      <c r="G588" s="9" t="s">
        <v>99</v>
      </c>
      <c r="H588" s="9" t="s">
        <v>37</v>
      </c>
      <c r="I588" s="9">
        <v>1</v>
      </c>
      <c r="J588" s="9">
        <v>352</v>
      </c>
      <c r="K588" s="9">
        <f t="shared" si="87"/>
        <v>2112</v>
      </c>
      <c r="L588" s="9">
        <f t="shared" si="88"/>
        <v>2067</v>
      </c>
      <c r="M588" s="48">
        <v>0.97869318181818177</v>
      </c>
      <c r="N588" s="9">
        <v>68</v>
      </c>
      <c r="O588" s="9">
        <v>284</v>
      </c>
      <c r="P588" s="9"/>
      <c r="Q588" s="9">
        <v>284</v>
      </c>
      <c r="R588" s="9"/>
      <c r="S588" s="9"/>
      <c r="T588" s="9"/>
      <c r="U588" s="9"/>
      <c r="V588" s="49">
        <f>(Y588+Z588+AA588+AB588+AC588+AD588)/(J588*COUNTA(Y588,Z588,AA588,AB588,AC588,AD588))</f>
        <v>0.97869318181818177</v>
      </c>
      <c r="W588" s="14">
        <v>0.99429999999999996</v>
      </c>
      <c r="X588" s="14">
        <v>0.99529999999999996</v>
      </c>
      <c r="Y588" s="56">
        <v>345</v>
      </c>
      <c r="Z588" s="9">
        <v>344</v>
      </c>
      <c r="AA588" s="9">
        <v>345</v>
      </c>
      <c r="AB588" s="9">
        <v>345</v>
      </c>
      <c r="AC588" s="9">
        <v>341</v>
      </c>
      <c r="AD588" s="9">
        <v>347</v>
      </c>
      <c r="AE588" s="9" t="s">
        <v>550</v>
      </c>
      <c r="AF588" s="9"/>
      <c r="AG588" s="9">
        <v>27.919899999999998</v>
      </c>
      <c r="AH588" s="9">
        <v>-82.351900000000001</v>
      </c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  <c r="BF588" s="24"/>
    </row>
    <row r="589" spans="1:58" s="22" customFormat="1" outlineLevel="2" x14ac:dyDescent="0.25">
      <c r="A589" s="55">
        <v>995</v>
      </c>
      <c r="B589" s="9" t="s">
        <v>838</v>
      </c>
      <c r="C589" s="9" t="s">
        <v>997</v>
      </c>
      <c r="D589" s="9" t="str">
        <f t="shared" si="86"/>
        <v>Hillsborough - Family|MR - Active</v>
      </c>
      <c r="E589" s="9" t="s">
        <v>2284</v>
      </c>
      <c r="F589" s="14" t="s">
        <v>618</v>
      </c>
      <c r="G589" s="9" t="s">
        <v>99</v>
      </c>
      <c r="H589" s="9" t="s">
        <v>37</v>
      </c>
      <c r="I589" s="9">
        <v>1</v>
      </c>
      <c r="J589" s="9">
        <v>236</v>
      </c>
      <c r="K589" s="9">
        <f t="shared" si="87"/>
        <v>1416</v>
      </c>
      <c r="L589" s="9">
        <f t="shared" si="88"/>
        <v>1364</v>
      </c>
      <c r="M589" s="48">
        <v>0.96327683615819204</v>
      </c>
      <c r="N589" s="9">
        <v>47</v>
      </c>
      <c r="O589" s="9">
        <v>190</v>
      </c>
      <c r="P589" s="9"/>
      <c r="Q589" s="9">
        <v>190</v>
      </c>
      <c r="R589" s="9"/>
      <c r="S589" s="9"/>
      <c r="T589" s="9">
        <v>3</v>
      </c>
      <c r="U589" s="9"/>
      <c r="V589" s="49">
        <f>(Y589+Z589+AA589+AB589+AC589+AD589)/(J589*COUNTA(Y589,Z589,AA589,AB589,AC589,AD589))</f>
        <v>0.96327683615819204</v>
      </c>
      <c r="W589" s="14">
        <v>0.98309999999999997</v>
      </c>
      <c r="X589" s="14">
        <v>0.99360000000000004</v>
      </c>
      <c r="Y589" s="56">
        <v>230</v>
      </c>
      <c r="Z589" s="9">
        <v>228</v>
      </c>
      <c r="AA589" s="9">
        <v>227</v>
      </c>
      <c r="AB589" s="9">
        <v>223</v>
      </c>
      <c r="AC589" s="9">
        <v>230</v>
      </c>
      <c r="AD589" s="9">
        <v>226</v>
      </c>
      <c r="AE589" s="9" t="s">
        <v>550</v>
      </c>
      <c r="AF589" s="9"/>
      <c r="AG589" s="9">
        <v>28.0031</v>
      </c>
      <c r="AH589" s="9">
        <v>-82.141499999999994</v>
      </c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  <c r="BF589" s="24"/>
    </row>
    <row r="590" spans="1:58" s="22" customFormat="1" outlineLevel="1" x14ac:dyDescent="0.25">
      <c r="A590" s="55"/>
      <c r="B590" s="9" t="s">
        <v>838</v>
      </c>
      <c r="C590" s="9"/>
      <c r="D590" s="9"/>
      <c r="E590" s="39" t="s">
        <v>2287</v>
      </c>
      <c r="F590" s="14"/>
      <c r="G590" s="9"/>
      <c r="H590" s="9"/>
      <c r="I590" s="9">
        <f>SUBTOTAL(9,I591:I591)</f>
        <v>1</v>
      </c>
      <c r="J590" s="9">
        <f>SUBTOTAL(9,J591:J591)</f>
        <v>203</v>
      </c>
      <c r="K590" s="9">
        <f>SUBTOTAL(9,K591:K591)</f>
        <v>0</v>
      </c>
      <c r="L590" s="9">
        <f>SUBTOTAL(9,L591:L591)</f>
        <v>0</v>
      </c>
      <c r="M590" s="42">
        <v>0</v>
      </c>
      <c r="N590" s="9"/>
      <c r="O590" s="9"/>
      <c r="P590" s="9"/>
      <c r="Q590" s="9"/>
      <c r="R590" s="9"/>
      <c r="S590" s="9"/>
      <c r="T590" s="9"/>
      <c r="U590" s="9"/>
      <c r="V590" s="49"/>
      <c r="W590" s="14"/>
      <c r="X590" s="14"/>
      <c r="Y590" s="56"/>
      <c r="Z590" s="9"/>
      <c r="AA590" s="9"/>
      <c r="AB590" s="9"/>
      <c r="AC590" s="9"/>
      <c r="AD590" s="9"/>
      <c r="AE590" s="9"/>
      <c r="AF590" s="9"/>
      <c r="AG590" s="9"/>
      <c r="AH590" s="9">
        <f>SUBTOTAL(9,AH591:AH591)</f>
        <v>-82.454359999999994</v>
      </c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</row>
    <row r="591" spans="1:58" s="22" customFormat="1" outlineLevel="2" x14ac:dyDescent="0.25">
      <c r="A591" s="55">
        <v>2726</v>
      </c>
      <c r="B591" s="9" t="s">
        <v>838</v>
      </c>
      <c r="C591" s="9" t="s">
        <v>973</v>
      </c>
      <c r="D591" s="9" t="str">
        <f>B591&amp;" - "&amp;E591</f>
        <v>Hillsborough - Family|MR - Pipeline</v>
      </c>
      <c r="E591" s="9" t="s">
        <v>2287</v>
      </c>
      <c r="F591" s="14" t="s">
        <v>394</v>
      </c>
      <c r="G591" s="9" t="s">
        <v>99</v>
      </c>
      <c r="H591" s="9" t="s">
        <v>42</v>
      </c>
      <c r="I591" s="9">
        <v>1</v>
      </c>
      <c r="J591" s="9">
        <v>203</v>
      </c>
      <c r="K591" s="9">
        <f>COUNTA(Y591:AD591)*J591</f>
        <v>0</v>
      </c>
      <c r="L591" s="9">
        <f>SUM(Y591:AD591)</f>
        <v>0</v>
      </c>
      <c r="M591" s="42">
        <v>0</v>
      </c>
      <c r="N591" s="9">
        <v>61</v>
      </c>
      <c r="O591" s="9">
        <v>142</v>
      </c>
      <c r="P591" s="9"/>
      <c r="Q591" s="9">
        <v>142</v>
      </c>
      <c r="R591" s="9"/>
      <c r="S591" s="9"/>
      <c r="T591" s="9"/>
      <c r="U591" s="9"/>
      <c r="V591" s="49"/>
      <c r="W591" s="14"/>
      <c r="X591" s="14"/>
      <c r="Y591" s="56"/>
      <c r="Z591" s="9"/>
      <c r="AA591" s="9"/>
      <c r="AB591" s="9"/>
      <c r="AC591" s="9"/>
      <c r="AD591" s="9"/>
      <c r="AE591" s="9"/>
      <c r="AF591" s="9"/>
      <c r="AG591" s="9">
        <v>27.955321000000001</v>
      </c>
      <c r="AH591" s="9">
        <v>-82.454359999999994</v>
      </c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</row>
    <row r="592" spans="1:58" s="22" customFormat="1" outlineLevel="1" x14ac:dyDescent="0.25">
      <c r="A592" s="55"/>
      <c r="B592" s="9" t="s">
        <v>838</v>
      </c>
      <c r="C592" s="9"/>
      <c r="D592" s="9"/>
      <c r="E592" s="39" t="s">
        <v>2288</v>
      </c>
      <c r="F592" s="14"/>
      <c r="G592" s="9"/>
      <c r="H592" s="9"/>
      <c r="I592" s="9">
        <f>SUBTOTAL(9,I593:I596)</f>
        <v>4</v>
      </c>
      <c r="J592" s="9">
        <f>SUBTOTAL(9,J593:J596)</f>
        <v>356</v>
      </c>
      <c r="K592" s="9">
        <f>SUBTOTAL(9,K593:K596)</f>
        <v>2136</v>
      </c>
      <c r="L592" s="9">
        <f>SUBTOTAL(9,L593:L596)</f>
        <v>2109</v>
      </c>
      <c r="M592" s="48">
        <v>0.98735955056179781</v>
      </c>
      <c r="N592" s="9"/>
      <c r="O592" s="9"/>
      <c r="P592" s="9"/>
      <c r="Q592" s="9"/>
      <c r="R592" s="9"/>
      <c r="S592" s="9"/>
      <c r="T592" s="9"/>
      <c r="U592" s="9"/>
      <c r="V592" s="49"/>
      <c r="W592" s="14"/>
      <c r="X592" s="14"/>
      <c r="Y592" s="56"/>
      <c r="Z592" s="9"/>
      <c r="AA592" s="9"/>
      <c r="AB592" s="9"/>
      <c r="AC592" s="9"/>
      <c r="AD592" s="9"/>
      <c r="AE592" s="9"/>
      <c r="AF592" s="9"/>
      <c r="AG592" s="9"/>
      <c r="AH592" s="9">
        <f>SUBTOTAL(9,AH593:AH596)</f>
        <v>-329.46098899999998</v>
      </c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</row>
    <row r="593" spans="1:58" s="22" customFormat="1" outlineLevel="2" x14ac:dyDescent="0.25">
      <c r="A593" s="55">
        <v>317</v>
      </c>
      <c r="B593" s="9" t="s">
        <v>838</v>
      </c>
      <c r="C593" s="9" t="s">
        <v>892</v>
      </c>
      <c r="D593" s="9" t="str">
        <f>B593&amp;" - "&amp;E593</f>
        <v>Hillsborough - FW|FW - Active</v>
      </c>
      <c r="E593" s="9" t="s">
        <v>2288</v>
      </c>
      <c r="F593" s="14" t="s">
        <v>893</v>
      </c>
      <c r="G593" s="9" t="s">
        <v>499</v>
      </c>
      <c r="H593" s="9" t="s">
        <v>37</v>
      </c>
      <c r="I593" s="9">
        <v>1</v>
      </c>
      <c r="J593" s="9">
        <v>80</v>
      </c>
      <c r="K593" s="9">
        <f>COUNTA(Y593:AD593)*J593</f>
        <v>480</v>
      </c>
      <c r="L593" s="9">
        <f>SUM(Y593:AD593)</f>
        <v>478</v>
      </c>
      <c r="M593" s="48">
        <v>0.99583333333333335</v>
      </c>
      <c r="N593" s="9">
        <v>0</v>
      </c>
      <c r="O593" s="9">
        <v>80</v>
      </c>
      <c r="P593" s="9"/>
      <c r="Q593" s="9">
        <v>16</v>
      </c>
      <c r="R593" s="9">
        <v>80</v>
      </c>
      <c r="S593" s="9"/>
      <c r="T593" s="9"/>
      <c r="U593" s="9"/>
      <c r="V593" s="49">
        <f>(Y593+Z593+AA593+AB593+AC593+AD593)/(J593*COUNTA(Y593,Z593,AA593,AB593,AC593,AD593))</f>
        <v>0.99583333333333335</v>
      </c>
      <c r="W593" s="14">
        <v>1</v>
      </c>
      <c r="X593" s="14">
        <v>1</v>
      </c>
      <c r="Y593" s="56">
        <v>80</v>
      </c>
      <c r="Z593" s="9">
        <v>79</v>
      </c>
      <c r="AA593" s="9">
        <v>80</v>
      </c>
      <c r="AB593" s="9">
        <v>79</v>
      </c>
      <c r="AC593" s="9">
        <v>80</v>
      </c>
      <c r="AD593" s="9">
        <v>80</v>
      </c>
      <c r="AE593" s="9" t="s">
        <v>219</v>
      </c>
      <c r="AF593" s="9"/>
      <c r="AG593" s="9">
        <v>27.719930999999999</v>
      </c>
      <c r="AH593" s="9">
        <v>-82.415488999999994</v>
      </c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</row>
    <row r="594" spans="1:58" s="22" customFormat="1" outlineLevel="2" x14ac:dyDescent="0.25">
      <c r="A594" s="55">
        <v>1078</v>
      </c>
      <c r="B594" s="9" t="s">
        <v>838</v>
      </c>
      <c r="C594" s="9" t="s">
        <v>894</v>
      </c>
      <c r="D594" s="9" t="str">
        <f>B594&amp;" - "&amp;E594</f>
        <v>Hillsborough - FW|FW - Active</v>
      </c>
      <c r="E594" s="9" t="s">
        <v>2288</v>
      </c>
      <c r="F594" s="14" t="s">
        <v>118</v>
      </c>
      <c r="G594" s="9" t="s">
        <v>499</v>
      </c>
      <c r="H594" s="9" t="s">
        <v>37</v>
      </c>
      <c r="I594" s="9">
        <v>1</v>
      </c>
      <c r="J594" s="9">
        <v>108</v>
      </c>
      <c r="K594" s="9">
        <f>COUNTA(Y594:AD594)*J594</f>
        <v>648</v>
      </c>
      <c r="L594" s="9">
        <f>SUM(Y594:AD594)</f>
        <v>648</v>
      </c>
      <c r="M594" s="48">
        <v>1</v>
      </c>
      <c r="N594" s="9">
        <v>0</v>
      </c>
      <c r="O594" s="9">
        <v>108</v>
      </c>
      <c r="P594" s="9"/>
      <c r="Q594" s="9"/>
      <c r="R594" s="9">
        <v>108</v>
      </c>
      <c r="S594" s="9"/>
      <c r="T594" s="9"/>
      <c r="U594" s="9"/>
      <c r="V594" s="49">
        <f>(Y594+Z594+AA594+AB594+AC594+AD594)/(J594*COUNTA(Y594,Z594,AA594,AB594,AC594,AD594))</f>
        <v>1</v>
      </c>
      <c r="W594" s="14">
        <v>1</v>
      </c>
      <c r="X594" s="14">
        <v>1</v>
      </c>
      <c r="Y594" s="56">
        <v>108</v>
      </c>
      <c r="Z594" s="9">
        <v>108</v>
      </c>
      <c r="AA594" s="9">
        <v>108</v>
      </c>
      <c r="AB594" s="9">
        <v>108</v>
      </c>
      <c r="AC594" s="9">
        <v>108</v>
      </c>
      <c r="AD594" s="9">
        <v>108</v>
      </c>
      <c r="AE594" s="9" t="s">
        <v>895</v>
      </c>
      <c r="AF594" s="9"/>
      <c r="AG594" s="9">
        <v>27.718800000000002</v>
      </c>
      <c r="AH594" s="9">
        <v>-82.314800000000005</v>
      </c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</row>
    <row r="595" spans="1:58" s="22" customFormat="1" outlineLevel="2" x14ac:dyDescent="0.25">
      <c r="A595" s="55">
        <v>422</v>
      </c>
      <c r="B595" s="9" t="s">
        <v>838</v>
      </c>
      <c r="C595" s="9" t="s">
        <v>917</v>
      </c>
      <c r="D595" s="9" t="str">
        <f>B595&amp;" - "&amp;E595</f>
        <v>Hillsborough - FW|FW - Active</v>
      </c>
      <c r="E595" s="9" t="s">
        <v>2288</v>
      </c>
      <c r="F595" s="14" t="s">
        <v>893</v>
      </c>
      <c r="G595" s="9" t="s">
        <v>499</v>
      </c>
      <c r="H595" s="9" t="s">
        <v>37</v>
      </c>
      <c r="I595" s="9">
        <v>1</v>
      </c>
      <c r="J595" s="9">
        <v>84</v>
      </c>
      <c r="K595" s="9">
        <f>COUNTA(Y595:AD595)*J595</f>
        <v>504</v>
      </c>
      <c r="L595" s="9">
        <f>SUM(Y595:AD595)</f>
        <v>492</v>
      </c>
      <c r="M595" s="48">
        <v>0.97619047619047616</v>
      </c>
      <c r="N595" s="9">
        <v>0</v>
      </c>
      <c r="O595" s="9">
        <v>84</v>
      </c>
      <c r="P595" s="9"/>
      <c r="Q595" s="9">
        <v>16</v>
      </c>
      <c r="R595" s="9">
        <v>68</v>
      </c>
      <c r="S595" s="9"/>
      <c r="T595" s="9"/>
      <c r="U595" s="9"/>
      <c r="V595" s="49">
        <f>(Y595+Z595+AA595+AB595+AC595+AD595)/(J595*COUNTA(Y595,Z595,AA595,AB595,AC595,AD595))</f>
        <v>0.97619047619047616</v>
      </c>
      <c r="W595" s="14">
        <v>0.98019999999999996</v>
      </c>
      <c r="X595" s="14">
        <v>0.98209999999999997</v>
      </c>
      <c r="Y595" s="56">
        <v>82</v>
      </c>
      <c r="Z595" s="9">
        <v>82</v>
      </c>
      <c r="AA595" s="9">
        <v>82</v>
      </c>
      <c r="AB595" s="9">
        <v>81</v>
      </c>
      <c r="AC595" s="9">
        <v>82</v>
      </c>
      <c r="AD595" s="9">
        <v>83</v>
      </c>
      <c r="AE595" s="9" t="s">
        <v>918</v>
      </c>
      <c r="AF595" s="9"/>
      <c r="AG595" s="9">
        <v>27.720800000000001</v>
      </c>
      <c r="AH595" s="9">
        <v>-82.3172</v>
      </c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  <c r="BF595" s="24"/>
    </row>
    <row r="596" spans="1:58" s="22" customFormat="1" outlineLevel="2" x14ac:dyDescent="0.25">
      <c r="A596" s="55">
        <v>578</v>
      </c>
      <c r="B596" s="9" t="s">
        <v>838</v>
      </c>
      <c r="C596" s="9" t="s">
        <v>952</v>
      </c>
      <c r="D596" s="9" t="str">
        <f>B596&amp;" - "&amp;E596</f>
        <v>Hillsborough - FW|FW - Active</v>
      </c>
      <c r="E596" s="9" t="s">
        <v>2288</v>
      </c>
      <c r="F596" s="14" t="s">
        <v>953</v>
      </c>
      <c r="G596" s="9" t="s">
        <v>499</v>
      </c>
      <c r="H596" s="9" t="s">
        <v>37</v>
      </c>
      <c r="I596" s="9">
        <v>1</v>
      </c>
      <c r="J596" s="9">
        <v>84</v>
      </c>
      <c r="K596" s="9">
        <f>COUNTA(Y596:AD596)*J596</f>
        <v>504</v>
      </c>
      <c r="L596" s="9">
        <f>SUM(Y596:AD596)</f>
        <v>491</v>
      </c>
      <c r="M596" s="48">
        <v>0.97420634920634919</v>
      </c>
      <c r="N596" s="9">
        <v>0</v>
      </c>
      <c r="O596" s="9">
        <v>84</v>
      </c>
      <c r="P596" s="9"/>
      <c r="Q596" s="9">
        <v>50</v>
      </c>
      <c r="R596" s="9">
        <v>34</v>
      </c>
      <c r="S596" s="9"/>
      <c r="T596" s="9"/>
      <c r="U596" s="9"/>
      <c r="V596" s="49">
        <f>(Y596+Z596+AA596+AB596+AC596+AD596)/(J596*COUNTA(Y596,Z596,AA596,AB596,AC596,AD596))</f>
        <v>0.97420634920634919</v>
      </c>
      <c r="W596" s="14">
        <v>0.98409999999999997</v>
      </c>
      <c r="X596" s="14">
        <v>0.99399999999999999</v>
      </c>
      <c r="Y596" s="56">
        <v>80</v>
      </c>
      <c r="Z596" s="9">
        <v>80</v>
      </c>
      <c r="AA596" s="9">
        <v>81</v>
      </c>
      <c r="AB596" s="9">
        <v>83</v>
      </c>
      <c r="AC596" s="9">
        <v>84</v>
      </c>
      <c r="AD596" s="9">
        <v>83</v>
      </c>
      <c r="AE596" s="9" t="s">
        <v>317</v>
      </c>
      <c r="AF596" s="9"/>
      <c r="AG596" s="9">
        <v>27.718</v>
      </c>
      <c r="AH596" s="9">
        <v>-82.413499999999999</v>
      </c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</row>
    <row r="597" spans="1:58" s="22" customFormat="1" outlineLevel="1" x14ac:dyDescent="0.25">
      <c r="A597" s="55"/>
      <c r="B597" s="9" t="s">
        <v>838</v>
      </c>
      <c r="C597" s="9"/>
      <c r="D597" s="9"/>
      <c r="E597" s="39" t="s">
        <v>2289</v>
      </c>
      <c r="F597" s="14"/>
      <c r="G597" s="9"/>
      <c r="H597" s="9"/>
      <c r="I597" s="9">
        <f>SUBTOTAL(9,I598:I598)</f>
        <v>1</v>
      </c>
      <c r="J597" s="9">
        <f>SUBTOTAL(9,J598:J598)</f>
        <v>27</v>
      </c>
      <c r="K597" s="9">
        <f>SUBTOTAL(9,K598:K598)</f>
        <v>162</v>
      </c>
      <c r="L597" s="9">
        <f>SUBTOTAL(9,L598:L598)</f>
        <v>154</v>
      </c>
      <c r="M597" s="48">
        <v>0.95061728395061729</v>
      </c>
      <c r="N597" s="9"/>
      <c r="O597" s="9"/>
      <c r="P597" s="9"/>
      <c r="Q597" s="9"/>
      <c r="R597" s="9"/>
      <c r="S597" s="9"/>
      <c r="T597" s="9"/>
      <c r="U597" s="9"/>
      <c r="V597" s="49"/>
      <c r="W597" s="14"/>
      <c r="X597" s="14"/>
      <c r="Y597" s="56"/>
      <c r="Z597" s="9"/>
      <c r="AA597" s="9"/>
      <c r="AB597" s="9"/>
      <c r="AC597" s="9"/>
      <c r="AD597" s="9"/>
      <c r="AE597" s="9"/>
      <c r="AF597" s="9"/>
      <c r="AG597" s="9"/>
      <c r="AH597" s="9">
        <f>SUBTOTAL(9,AH598:AH598)</f>
        <v>-82.422223000000002</v>
      </c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</row>
    <row r="598" spans="1:58" s="22" customFormat="1" outlineLevel="2" x14ac:dyDescent="0.25">
      <c r="A598" s="55">
        <v>2451</v>
      </c>
      <c r="B598" s="9" t="s">
        <v>838</v>
      </c>
      <c r="C598" s="9" t="s">
        <v>932</v>
      </c>
      <c r="D598" s="9" t="str">
        <f>B598&amp;" - "&amp;E598</f>
        <v>Hillsborough - FW|FW|MR - Active</v>
      </c>
      <c r="E598" s="9" t="s">
        <v>2289</v>
      </c>
      <c r="F598" s="14" t="s">
        <v>933</v>
      </c>
      <c r="G598" s="9" t="s">
        <v>503</v>
      </c>
      <c r="H598" s="9" t="s">
        <v>37</v>
      </c>
      <c r="I598" s="9">
        <v>1</v>
      </c>
      <c r="J598" s="9">
        <v>27</v>
      </c>
      <c r="K598" s="9">
        <f>COUNTA(Y598:AD598)*J598</f>
        <v>162</v>
      </c>
      <c r="L598" s="9">
        <f>SUM(Y598:AD598)</f>
        <v>154</v>
      </c>
      <c r="M598" s="48">
        <v>0.95061728395061729</v>
      </c>
      <c r="N598" s="9">
        <v>21</v>
      </c>
      <c r="O598" s="9">
        <v>6</v>
      </c>
      <c r="P598" s="9"/>
      <c r="Q598" s="9"/>
      <c r="R598" s="9">
        <v>27</v>
      </c>
      <c r="S598" s="9"/>
      <c r="T598" s="9"/>
      <c r="U598" s="9"/>
      <c r="V598" s="49">
        <f>(Y598+Z598+AA598+AB598+AC598+AD598)/(J598*COUNTA(Y598,Z598,AA598,AB598,AC598,AD598))</f>
        <v>0.95061728395061729</v>
      </c>
      <c r="W598" s="14">
        <v>0.98770000000000002</v>
      </c>
      <c r="X598" s="14">
        <v>0.98150000000000004</v>
      </c>
      <c r="Y598" s="56">
        <v>26</v>
      </c>
      <c r="Z598" s="9">
        <v>25</v>
      </c>
      <c r="AA598" s="9">
        <v>25</v>
      </c>
      <c r="AB598" s="9">
        <v>27</v>
      </c>
      <c r="AC598" s="9">
        <v>26</v>
      </c>
      <c r="AD598" s="9">
        <v>25</v>
      </c>
      <c r="AE598" s="9" t="s">
        <v>500</v>
      </c>
      <c r="AF598" s="9">
        <v>27</v>
      </c>
      <c r="AG598" s="9">
        <v>27.708531000000001</v>
      </c>
      <c r="AH598" s="9">
        <v>-82.422223000000002</v>
      </c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4"/>
    </row>
    <row r="599" spans="1:58" s="22" customFormat="1" outlineLevel="2" x14ac:dyDescent="0.25">
      <c r="A599" s="55"/>
      <c r="B599" s="51" t="s">
        <v>998</v>
      </c>
      <c r="C599" s="51"/>
      <c r="D599" s="51"/>
      <c r="E599" s="51"/>
      <c r="F599" s="53"/>
      <c r="G599" s="51"/>
      <c r="H599" s="51"/>
      <c r="I599" s="51"/>
      <c r="J599" s="51"/>
      <c r="K599" s="51"/>
      <c r="L599" s="51"/>
      <c r="M599" s="54"/>
      <c r="N599" s="51"/>
      <c r="O599" s="51"/>
      <c r="P599" s="51"/>
      <c r="Q599" s="51"/>
      <c r="R599" s="51"/>
      <c r="S599" s="51"/>
      <c r="T599" s="51"/>
      <c r="U599" s="51"/>
      <c r="V599" s="52"/>
      <c r="W599" s="53"/>
      <c r="X599" s="53"/>
      <c r="Y599" s="56"/>
      <c r="Z599" s="9"/>
      <c r="AA599" s="9"/>
      <c r="AB599" s="9"/>
      <c r="AC599" s="9"/>
      <c r="AD599" s="9"/>
      <c r="AE599" s="9"/>
      <c r="AF599" s="9"/>
      <c r="AG599" s="9"/>
      <c r="AH599" s="9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4"/>
    </row>
    <row r="600" spans="1:58" s="22" customFormat="1" outlineLevel="1" x14ac:dyDescent="0.25">
      <c r="A600" s="55"/>
      <c r="B600" s="9" t="s">
        <v>998</v>
      </c>
      <c r="C600" s="9"/>
      <c r="D600" s="9"/>
      <c r="E600" s="39" t="s">
        <v>2282</v>
      </c>
      <c r="F600" s="14"/>
      <c r="G600" s="9"/>
      <c r="H600" s="9"/>
      <c r="I600" s="9">
        <f>SUBTOTAL(9,I601:I602)</f>
        <v>2</v>
      </c>
      <c r="J600" s="9">
        <f>SUBTOTAL(9,J601:J602)</f>
        <v>38</v>
      </c>
      <c r="K600" s="9">
        <f>SUBTOTAL(9,K601:K602)</f>
        <v>228</v>
      </c>
      <c r="L600" s="9">
        <f>SUBTOTAL(9,L601:L602)</f>
        <v>216</v>
      </c>
      <c r="M600" s="48">
        <v>0.94736842105263153</v>
      </c>
      <c r="N600" s="9"/>
      <c r="O600" s="9"/>
      <c r="P600" s="9"/>
      <c r="Q600" s="9"/>
      <c r="R600" s="9"/>
      <c r="S600" s="9"/>
      <c r="T600" s="9"/>
      <c r="U600" s="9"/>
      <c r="V600" s="49"/>
      <c r="W600" s="14"/>
      <c r="X600" s="14"/>
      <c r="Y600" s="56"/>
      <c r="Z600" s="9"/>
      <c r="AA600" s="9"/>
      <c r="AB600" s="9"/>
      <c r="AC600" s="9"/>
      <c r="AD600" s="9"/>
      <c r="AE600" s="9"/>
      <c r="AF600" s="9"/>
      <c r="AG600" s="9"/>
      <c r="AH600" s="9">
        <f>SUBTOTAL(9,AH601:AH602)</f>
        <v>-171.36539999999999</v>
      </c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4"/>
    </row>
    <row r="601" spans="1:58" s="22" customFormat="1" outlineLevel="2" x14ac:dyDescent="0.25">
      <c r="A601" s="55">
        <v>384</v>
      </c>
      <c r="B601" s="9" t="s">
        <v>998</v>
      </c>
      <c r="C601" s="9" t="s">
        <v>999</v>
      </c>
      <c r="D601" s="9" t="str">
        <f>B601&amp;" - "&amp;E601</f>
        <v>Holmes - Family - Active</v>
      </c>
      <c r="E601" s="9" t="s">
        <v>2282</v>
      </c>
      <c r="F601" s="14" t="s">
        <v>243</v>
      </c>
      <c r="G601" s="9" t="s">
        <v>10</v>
      </c>
      <c r="H601" s="9" t="s">
        <v>37</v>
      </c>
      <c r="I601" s="9">
        <v>1</v>
      </c>
      <c r="J601" s="9">
        <v>20</v>
      </c>
      <c r="K601" s="9">
        <f>COUNTA(Y601:AD601)*J601</f>
        <v>120</v>
      </c>
      <c r="L601" s="9">
        <f>SUM(Y601:AD601)</f>
        <v>108</v>
      </c>
      <c r="M601" s="48">
        <v>0.9</v>
      </c>
      <c r="N601" s="9">
        <v>0</v>
      </c>
      <c r="O601" s="9">
        <v>20</v>
      </c>
      <c r="P601" s="9"/>
      <c r="Q601" s="9">
        <v>20</v>
      </c>
      <c r="R601" s="9"/>
      <c r="S601" s="9"/>
      <c r="T601" s="9"/>
      <c r="U601" s="9"/>
      <c r="V601" s="49">
        <f>(Y601+Z601+AA601+AB601+AC601+AD601)/(J601*COUNTA(Y601,Z601,AA601,AB601,AC601,AD601))</f>
        <v>0.9</v>
      </c>
      <c r="W601" s="14">
        <v>0.94169999999999998</v>
      </c>
      <c r="X601" s="14">
        <v>0.91669999999999996</v>
      </c>
      <c r="Y601" s="56">
        <v>17</v>
      </c>
      <c r="Z601" s="9">
        <v>19</v>
      </c>
      <c r="AA601" s="9">
        <v>19</v>
      </c>
      <c r="AB601" s="9">
        <v>18</v>
      </c>
      <c r="AC601" s="9">
        <v>17</v>
      </c>
      <c r="AD601" s="9">
        <v>18</v>
      </c>
      <c r="AE601" s="9" t="s">
        <v>1000</v>
      </c>
      <c r="AF601" s="9">
        <v>19</v>
      </c>
      <c r="AG601" s="9">
        <v>30.7973</v>
      </c>
      <c r="AH601" s="9">
        <v>-85.682299999999998</v>
      </c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4"/>
    </row>
    <row r="602" spans="1:58" s="22" customFormat="1" outlineLevel="2" x14ac:dyDescent="0.25">
      <c r="A602" s="55">
        <v>555</v>
      </c>
      <c r="B602" s="9" t="s">
        <v>998</v>
      </c>
      <c r="C602" s="9" t="s">
        <v>1001</v>
      </c>
      <c r="D602" s="9" t="str">
        <f>B602&amp;" - "&amp;E602</f>
        <v>Holmes - Family - Active</v>
      </c>
      <c r="E602" s="9" t="s">
        <v>2282</v>
      </c>
      <c r="F602" s="14" t="s">
        <v>309</v>
      </c>
      <c r="G602" s="9" t="s">
        <v>10</v>
      </c>
      <c r="H602" s="9" t="s">
        <v>37</v>
      </c>
      <c r="I602" s="9">
        <v>1</v>
      </c>
      <c r="J602" s="9">
        <v>18</v>
      </c>
      <c r="K602" s="9">
        <f>COUNTA(Y602:AD602)*J602</f>
        <v>108</v>
      </c>
      <c r="L602" s="9">
        <f>SUM(Y602:AD602)</f>
        <v>108</v>
      </c>
      <c r="M602" s="48">
        <v>1</v>
      </c>
      <c r="N602" s="9">
        <v>0</v>
      </c>
      <c r="O602" s="9">
        <v>18</v>
      </c>
      <c r="P602" s="9"/>
      <c r="Q602" s="9">
        <v>18</v>
      </c>
      <c r="R602" s="9"/>
      <c r="S602" s="9"/>
      <c r="T602" s="9"/>
      <c r="U602" s="9"/>
      <c r="V602" s="49">
        <f>(Y602+Z602+AA602+AB602+AC602+AD602)/(J602*COUNTA(Y602,Z602,AA602,AB602,AC602,AD602))</f>
        <v>1</v>
      </c>
      <c r="W602" s="14">
        <v>1</v>
      </c>
      <c r="X602" s="14">
        <v>1</v>
      </c>
      <c r="Y602" s="56">
        <v>18</v>
      </c>
      <c r="Z602" s="9">
        <v>18</v>
      </c>
      <c r="AA602" s="9">
        <v>18</v>
      </c>
      <c r="AB602" s="9">
        <v>18</v>
      </c>
      <c r="AC602" s="9">
        <v>18</v>
      </c>
      <c r="AD602" s="9">
        <v>18</v>
      </c>
      <c r="AE602" s="9" t="s">
        <v>137</v>
      </c>
      <c r="AF602" s="9">
        <v>18</v>
      </c>
      <c r="AG602" s="9">
        <v>30.783999999999999</v>
      </c>
      <c r="AH602" s="9">
        <v>-85.683099999999996</v>
      </c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4"/>
    </row>
    <row r="603" spans="1:58" s="22" customFormat="1" outlineLevel="2" x14ac:dyDescent="0.25">
      <c r="A603" s="55"/>
      <c r="B603" s="51" t="s">
        <v>1002</v>
      </c>
      <c r="C603" s="51"/>
      <c r="D603" s="51"/>
      <c r="E603" s="51"/>
      <c r="F603" s="53"/>
      <c r="G603" s="51"/>
      <c r="H603" s="51"/>
      <c r="I603" s="51"/>
      <c r="J603" s="51"/>
      <c r="K603" s="51"/>
      <c r="L603" s="51"/>
      <c r="M603" s="54"/>
      <c r="N603" s="51"/>
      <c r="O603" s="51"/>
      <c r="P603" s="51"/>
      <c r="Q603" s="51"/>
      <c r="R603" s="51"/>
      <c r="S603" s="51"/>
      <c r="T603" s="51"/>
      <c r="U603" s="51"/>
      <c r="V603" s="52"/>
      <c r="W603" s="53"/>
      <c r="X603" s="53"/>
      <c r="Y603" s="56"/>
      <c r="Z603" s="9"/>
      <c r="AA603" s="9"/>
      <c r="AB603" s="9"/>
      <c r="AC603" s="9"/>
      <c r="AD603" s="9"/>
      <c r="AE603" s="9"/>
      <c r="AF603" s="9"/>
      <c r="AG603" s="9"/>
      <c r="AH603" s="9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4"/>
    </row>
    <row r="604" spans="1:58" s="22" customFormat="1" outlineLevel="1" x14ac:dyDescent="0.25">
      <c r="A604" s="55"/>
      <c r="B604" s="9" t="s">
        <v>1002</v>
      </c>
      <c r="C604" s="9"/>
      <c r="D604" s="9"/>
      <c r="E604" s="39" t="s">
        <v>2280</v>
      </c>
      <c r="F604" s="14"/>
      <c r="G604" s="9"/>
      <c r="H604" s="9"/>
      <c r="I604" s="9">
        <f>SUBTOTAL(9,I605:I609)</f>
        <v>5</v>
      </c>
      <c r="J604" s="9">
        <f>SUBTOTAL(9,J605:J609)</f>
        <v>475</v>
      </c>
      <c r="K604" s="9">
        <f>SUBTOTAL(9,K605:K609)</f>
        <v>2850</v>
      </c>
      <c r="L604" s="9">
        <f>SUBTOTAL(9,L605:L609)</f>
        <v>2768</v>
      </c>
      <c r="M604" s="48">
        <v>0.97122807017543855</v>
      </c>
      <c r="N604" s="9"/>
      <c r="O604" s="9"/>
      <c r="P604" s="9"/>
      <c r="Q604" s="9"/>
      <c r="R604" s="9"/>
      <c r="S604" s="9"/>
      <c r="T604" s="9"/>
      <c r="U604" s="9"/>
      <c r="V604" s="49"/>
      <c r="W604" s="14"/>
      <c r="X604" s="14"/>
      <c r="Y604" s="56"/>
      <c r="Z604" s="9"/>
      <c r="AA604" s="9"/>
      <c r="AB604" s="9"/>
      <c r="AC604" s="9"/>
      <c r="AD604" s="9"/>
      <c r="AE604" s="9"/>
      <c r="AF604" s="9"/>
      <c r="AG604" s="9"/>
      <c r="AH604" s="9">
        <f>SUBTOTAL(9,AH605:AH609)</f>
        <v>-402.25000000000006</v>
      </c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4"/>
    </row>
    <row r="605" spans="1:58" s="22" customFormat="1" outlineLevel="2" x14ac:dyDescent="0.25">
      <c r="A605" s="55">
        <v>1682</v>
      </c>
      <c r="B605" s="9" t="s">
        <v>1002</v>
      </c>
      <c r="C605" s="9" t="s">
        <v>1003</v>
      </c>
      <c r="D605" s="9" t="str">
        <f>B605&amp;" - "&amp;E605</f>
        <v>Indian River - Elderly - Active</v>
      </c>
      <c r="E605" s="9" t="s">
        <v>2280</v>
      </c>
      <c r="F605" s="14" t="s">
        <v>1004</v>
      </c>
      <c r="G605" s="9" t="s">
        <v>9</v>
      </c>
      <c r="H605" s="9" t="s">
        <v>37</v>
      </c>
      <c r="I605" s="9">
        <v>1</v>
      </c>
      <c r="J605" s="9">
        <v>41</v>
      </c>
      <c r="K605" s="9">
        <f>COUNTA(Y605:AD605)*J605</f>
        <v>246</v>
      </c>
      <c r="L605" s="9">
        <f>SUM(Y605:AD605)</f>
        <v>243</v>
      </c>
      <c r="M605" s="48">
        <v>0.98780487804878048</v>
      </c>
      <c r="N605" s="9">
        <v>0</v>
      </c>
      <c r="O605" s="9">
        <v>41</v>
      </c>
      <c r="P605" s="9">
        <v>41</v>
      </c>
      <c r="Q605" s="9"/>
      <c r="R605" s="9"/>
      <c r="S605" s="9"/>
      <c r="T605" s="9"/>
      <c r="U605" s="9"/>
      <c r="V605" s="49">
        <f>(Y605+Z605+AA605+AB605+AC605+AD605)/(J605*COUNTA(Y605,Z605,AA605,AB605,AC605,AD605))</f>
        <v>0.98780487804878048</v>
      </c>
      <c r="W605" s="14">
        <v>0.99590000000000001</v>
      </c>
      <c r="X605" s="14">
        <v>1</v>
      </c>
      <c r="Y605" s="56">
        <v>41</v>
      </c>
      <c r="Z605" s="9">
        <v>41</v>
      </c>
      <c r="AA605" s="9">
        <v>39</v>
      </c>
      <c r="AB605" s="9">
        <v>41</v>
      </c>
      <c r="AC605" s="9">
        <v>40</v>
      </c>
      <c r="AD605" s="9">
        <v>41</v>
      </c>
      <c r="AE605" s="9"/>
      <c r="AF605" s="9"/>
      <c r="AG605" s="9">
        <v>27.798100000000002</v>
      </c>
      <c r="AH605" s="9">
        <v>-80.501199999999997</v>
      </c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4"/>
    </row>
    <row r="606" spans="1:58" s="22" customFormat="1" outlineLevel="2" x14ac:dyDescent="0.25">
      <c r="A606" s="55">
        <v>296</v>
      </c>
      <c r="B606" s="9" t="s">
        <v>1002</v>
      </c>
      <c r="C606" s="9" t="s">
        <v>1005</v>
      </c>
      <c r="D606" s="9" t="str">
        <f>B606&amp;" - "&amp;E606</f>
        <v>Indian River - Elderly - Active</v>
      </c>
      <c r="E606" s="9" t="s">
        <v>2280</v>
      </c>
      <c r="F606" s="14" t="s">
        <v>1006</v>
      </c>
      <c r="G606" s="9" t="s">
        <v>9</v>
      </c>
      <c r="H606" s="9" t="s">
        <v>37</v>
      </c>
      <c r="I606" s="9">
        <v>1</v>
      </c>
      <c r="J606" s="9">
        <v>70</v>
      </c>
      <c r="K606" s="9">
        <f>COUNTA(Y606:AD606)*J606</f>
        <v>420</v>
      </c>
      <c r="L606" s="9">
        <f>SUM(Y606:AD606)</f>
        <v>420</v>
      </c>
      <c r="M606" s="48">
        <v>1</v>
      </c>
      <c r="N606" s="9">
        <v>0</v>
      </c>
      <c r="O606" s="9">
        <v>70</v>
      </c>
      <c r="P606" s="9">
        <v>70</v>
      </c>
      <c r="Q606" s="9"/>
      <c r="R606" s="9"/>
      <c r="S606" s="9"/>
      <c r="T606" s="9"/>
      <c r="U606" s="9"/>
      <c r="V606" s="49">
        <f>(Y606+Z606+AA606+AB606+AC606+AD606)/(J606*COUNTA(Y606,Z606,AA606,AB606,AC606,AD606))</f>
        <v>1</v>
      </c>
      <c r="W606" s="14">
        <v>1</v>
      </c>
      <c r="X606" s="14">
        <v>1</v>
      </c>
      <c r="Y606" s="56">
        <v>70</v>
      </c>
      <c r="Z606" s="9">
        <v>70</v>
      </c>
      <c r="AA606" s="9">
        <v>70</v>
      </c>
      <c r="AB606" s="9">
        <v>70</v>
      </c>
      <c r="AC606" s="9">
        <v>70</v>
      </c>
      <c r="AD606" s="9">
        <v>70</v>
      </c>
      <c r="AE606" s="9" t="s">
        <v>1007</v>
      </c>
      <c r="AF606" s="9"/>
      <c r="AG606" s="9">
        <v>27.815999999999999</v>
      </c>
      <c r="AH606" s="9">
        <v>-80.472499999999997</v>
      </c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</row>
    <row r="607" spans="1:58" s="22" customFormat="1" outlineLevel="2" x14ac:dyDescent="0.25">
      <c r="A607" s="55">
        <v>176</v>
      </c>
      <c r="B607" s="9" t="s">
        <v>1002</v>
      </c>
      <c r="C607" s="9" t="s">
        <v>1010</v>
      </c>
      <c r="D607" s="9" t="str">
        <f>B607&amp;" - "&amp;E607</f>
        <v>Indian River - Elderly - Active</v>
      </c>
      <c r="E607" s="9" t="s">
        <v>2280</v>
      </c>
      <c r="F607" s="14" t="s">
        <v>877</v>
      </c>
      <c r="G607" s="9" t="s">
        <v>9</v>
      </c>
      <c r="H607" s="9" t="s">
        <v>37</v>
      </c>
      <c r="I607" s="9">
        <v>1</v>
      </c>
      <c r="J607" s="9">
        <v>184</v>
      </c>
      <c r="K607" s="9">
        <f>COUNTA(Y607:AD607)*J607</f>
        <v>1104</v>
      </c>
      <c r="L607" s="9">
        <f>SUM(Y607:AD607)</f>
        <v>1040</v>
      </c>
      <c r="M607" s="48">
        <v>0.94202898550724634</v>
      </c>
      <c r="N607" s="9">
        <v>0</v>
      </c>
      <c r="O607" s="9">
        <v>184</v>
      </c>
      <c r="P607" s="9">
        <v>184</v>
      </c>
      <c r="Q607" s="9"/>
      <c r="R607" s="9"/>
      <c r="S607" s="9"/>
      <c r="T607" s="9"/>
      <c r="U607" s="9"/>
      <c r="V607" s="49">
        <f>(Y607+Z607+AA607+AB607+AC607+AD607)/(J607*COUNTA(Y607,Z607,AA607,AB607,AC607,AD607))</f>
        <v>0.94202898550724634</v>
      </c>
      <c r="W607" s="14">
        <v>0.96199999999999997</v>
      </c>
      <c r="X607" s="14">
        <v>0.95199999999999996</v>
      </c>
      <c r="Y607" s="56">
        <v>166</v>
      </c>
      <c r="Z607" s="9">
        <v>169</v>
      </c>
      <c r="AA607" s="9">
        <v>170</v>
      </c>
      <c r="AB607" s="9">
        <v>176</v>
      </c>
      <c r="AC607" s="9">
        <v>180</v>
      </c>
      <c r="AD607" s="9">
        <v>179</v>
      </c>
      <c r="AE607" s="9" t="s">
        <v>666</v>
      </c>
      <c r="AF607" s="9"/>
      <c r="AG607" s="9">
        <v>27.638999999999999</v>
      </c>
      <c r="AH607" s="9">
        <v>-80.468900000000005</v>
      </c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4"/>
    </row>
    <row r="608" spans="1:58" s="22" customFormat="1" outlineLevel="2" x14ac:dyDescent="0.25">
      <c r="A608" s="55">
        <v>696</v>
      </c>
      <c r="B608" s="9" t="s">
        <v>1002</v>
      </c>
      <c r="C608" s="9" t="s">
        <v>1020</v>
      </c>
      <c r="D608" s="9" t="str">
        <f>B608&amp;" - "&amp;E608</f>
        <v>Indian River - Elderly - Active</v>
      </c>
      <c r="E608" s="9" t="s">
        <v>2280</v>
      </c>
      <c r="F608" s="14" t="s">
        <v>1021</v>
      </c>
      <c r="G608" s="9" t="s">
        <v>9</v>
      </c>
      <c r="H608" s="9" t="s">
        <v>37</v>
      </c>
      <c r="I608" s="9">
        <v>1</v>
      </c>
      <c r="J608" s="9">
        <v>144</v>
      </c>
      <c r="K608" s="9">
        <f>COUNTA(Y608:AD608)*J608</f>
        <v>864</v>
      </c>
      <c r="L608" s="9">
        <f>SUM(Y608:AD608)</f>
        <v>864</v>
      </c>
      <c r="M608" s="48">
        <v>1</v>
      </c>
      <c r="N608" s="9">
        <v>0</v>
      </c>
      <c r="O608" s="9">
        <v>144</v>
      </c>
      <c r="P608" s="9">
        <v>117</v>
      </c>
      <c r="Q608" s="9">
        <v>27</v>
      </c>
      <c r="R608" s="9"/>
      <c r="S608" s="9"/>
      <c r="T608" s="9"/>
      <c r="U608" s="9"/>
      <c r="V608" s="49">
        <f>(Y608+Z608+AA608+AB608+AC608+AD608)/(J608*COUNTA(Y608,Z608,AA608,AB608,AC608,AD608))</f>
        <v>1</v>
      </c>
      <c r="W608" s="14">
        <v>1</v>
      </c>
      <c r="X608" s="14">
        <v>0.99880000000000002</v>
      </c>
      <c r="Y608" s="56">
        <v>144</v>
      </c>
      <c r="Z608" s="9">
        <v>144</v>
      </c>
      <c r="AA608" s="9">
        <v>144</v>
      </c>
      <c r="AB608" s="9">
        <v>144</v>
      </c>
      <c r="AC608" s="9">
        <v>144</v>
      </c>
      <c r="AD608" s="9">
        <v>144</v>
      </c>
      <c r="AE608" s="9" t="s">
        <v>1022</v>
      </c>
      <c r="AF608" s="9"/>
      <c r="AG608" s="9">
        <v>27.610800000000001</v>
      </c>
      <c r="AH608" s="9">
        <v>-80.381299999999996</v>
      </c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4"/>
    </row>
    <row r="609" spans="1:58" s="22" customFormat="1" outlineLevel="2" x14ac:dyDescent="0.25">
      <c r="A609" s="55">
        <v>834</v>
      </c>
      <c r="B609" s="9" t="s">
        <v>1002</v>
      </c>
      <c r="C609" s="9" t="s">
        <v>1025</v>
      </c>
      <c r="D609" s="9" t="str">
        <f>B609&amp;" - "&amp;E609</f>
        <v>Indian River - Elderly - Active</v>
      </c>
      <c r="E609" s="9" t="s">
        <v>2280</v>
      </c>
      <c r="F609" s="14" t="s">
        <v>1026</v>
      </c>
      <c r="G609" s="9" t="s">
        <v>9</v>
      </c>
      <c r="H609" s="9" t="s">
        <v>37</v>
      </c>
      <c r="I609" s="9">
        <v>1</v>
      </c>
      <c r="J609" s="9">
        <v>36</v>
      </c>
      <c r="K609" s="9">
        <f>COUNTA(Y609:AD609)*J609</f>
        <v>216</v>
      </c>
      <c r="L609" s="9">
        <f>SUM(Y609:AD609)</f>
        <v>201</v>
      </c>
      <c r="M609" s="48">
        <v>0.93055555555555558</v>
      </c>
      <c r="N609" s="9">
        <v>0</v>
      </c>
      <c r="O609" s="9">
        <v>36</v>
      </c>
      <c r="P609" s="9">
        <v>36</v>
      </c>
      <c r="Q609" s="9"/>
      <c r="R609" s="9"/>
      <c r="S609" s="9"/>
      <c r="T609" s="9"/>
      <c r="U609" s="9"/>
      <c r="V609" s="49">
        <f>(Y609+Z609+AA609+AB609+AC609+AD609)/(J609*COUNTA(Y609,Z609,AA609,AB609,AC609,AD609))</f>
        <v>0.93055555555555558</v>
      </c>
      <c r="W609" s="14">
        <v>0.94440000000000002</v>
      </c>
      <c r="X609" s="14">
        <v>0.91200000000000003</v>
      </c>
      <c r="Y609" s="56">
        <v>34</v>
      </c>
      <c r="Z609" s="9">
        <v>34</v>
      </c>
      <c r="AA609" s="9">
        <v>33</v>
      </c>
      <c r="AB609" s="9">
        <v>33</v>
      </c>
      <c r="AC609" s="9">
        <v>33</v>
      </c>
      <c r="AD609" s="9">
        <v>34</v>
      </c>
      <c r="AE609" s="9" t="s">
        <v>715</v>
      </c>
      <c r="AF609" s="9">
        <v>35</v>
      </c>
      <c r="AG609" s="9">
        <v>27.676300000000001</v>
      </c>
      <c r="AH609" s="9">
        <v>-80.426100000000005</v>
      </c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4"/>
    </row>
    <row r="610" spans="1:58" s="22" customFormat="1" outlineLevel="1" x14ac:dyDescent="0.25">
      <c r="A610" s="55"/>
      <c r="B610" s="9" t="s">
        <v>1002</v>
      </c>
      <c r="C610" s="9"/>
      <c r="D610" s="9"/>
      <c r="E610" s="39" t="s">
        <v>2282</v>
      </c>
      <c r="F610" s="14"/>
      <c r="G610" s="9"/>
      <c r="H610" s="9"/>
      <c r="I610" s="9">
        <f>SUBTOTAL(9,I611:I619)</f>
        <v>9</v>
      </c>
      <c r="J610" s="9">
        <f>SUBTOTAL(9,J611:J619)</f>
        <v>1483</v>
      </c>
      <c r="K610" s="9">
        <f>SUBTOTAL(9,K611:K619)</f>
        <v>8898</v>
      </c>
      <c r="L610" s="9">
        <f>SUBTOTAL(9,L611:L619)</f>
        <v>8604</v>
      </c>
      <c r="M610" s="48">
        <v>0.96695886716115986</v>
      </c>
      <c r="N610" s="9"/>
      <c r="O610" s="9"/>
      <c r="P610" s="9"/>
      <c r="Q610" s="9"/>
      <c r="R610" s="9"/>
      <c r="S610" s="9"/>
      <c r="T610" s="9"/>
      <c r="U610" s="9"/>
      <c r="V610" s="49"/>
      <c r="W610" s="14"/>
      <c r="X610" s="14"/>
      <c r="Y610" s="56"/>
      <c r="Z610" s="9"/>
      <c r="AA610" s="9"/>
      <c r="AB610" s="9"/>
      <c r="AC610" s="9"/>
      <c r="AD610" s="9"/>
      <c r="AE610" s="9"/>
      <c r="AF610" s="9"/>
      <c r="AG610" s="9"/>
      <c r="AH610" s="9">
        <f>SUBTOTAL(9,AH611:AH619)</f>
        <v>-723.70010000000002</v>
      </c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4"/>
    </row>
    <row r="611" spans="1:58" s="22" customFormat="1" outlineLevel="2" x14ac:dyDescent="0.25">
      <c r="A611" s="55">
        <v>1780</v>
      </c>
      <c r="B611" s="9" t="s">
        <v>1002</v>
      </c>
      <c r="C611" s="9" t="s">
        <v>1008</v>
      </c>
      <c r="D611" s="9" t="str">
        <f t="shared" ref="D611:D619" si="90">B611&amp;" - "&amp;E611</f>
        <v>Indian River - Family - Active</v>
      </c>
      <c r="E611" s="9" t="s">
        <v>2282</v>
      </c>
      <c r="F611" s="14" t="s">
        <v>470</v>
      </c>
      <c r="G611" s="9" t="s">
        <v>10</v>
      </c>
      <c r="H611" s="9" t="s">
        <v>37</v>
      </c>
      <c r="I611" s="9">
        <v>1</v>
      </c>
      <c r="J611" s="9">
        <v>116</v>
      </c>
      <c r="K611" s="9">
        <f t="shared" ref="K611:K619" si="91">COUNTA(Y611:AD611)*J611</f>
        <v>696</v>
      </c>
      <c r="L611" s="9">
        <f t="shared" ref="L611:L619" si="92">SUM(Y611:AD611)</f>
        <v>614</v>
      </c>
      <c r="M611" s="48">
        <v>0.88218390804597702</v>
      </c>
      <c r="N611" s="9">
        <v>0</v>
      </c>
      <c r="O611" s="9">
        <v>116</v>
      </c>
      <c r="P611" s="9"/>
      <c r="Q611" s="9">
        <v>116</v>
      </c>
      <c r="R611" s="9"/>
      <c r="S611" s="9"/>
      <c r="T611" s="9"/>
      <c r="U611" s="9"/>
      <c r="V611" s="49">
        <f t="shared" ref="V611:V619" si="93">(Y611+Z611+AA611+AB611+AC611+AD611)/(J611*COUNTA(Y611,Z611,AA611,AB611,AC611,AD611))</f>
        <v>0.88218390804597702</v>
      </c>
      <c r="W611" s="14">
        <v>0.9899</v>
      </c>
      <c r="X611" s="14">
        <v>0.93820000000000003</v>
      </c>
      <c r="Y611" s="56">
        <v>106</v>
      </c>
      <c r="Z611" s="9">
        <v>105</v>
      </c>
      <c r="AA611" s="9">
        <v>102</v>
      </c>
      <c r="AB611" s="9">
        <v>100</v>
      </c>
      <c r="AC611" s="9">
        <v>98</v>
      </c>
      <c r="AD611" s="9">
        <v>103</v>
      </c>
      <c r="AE611" s="9" t="s">
        <v>471</v>
      </c>
      <c r="AF611" s="9">
        <v>56</v>
      </c>
      <c r="AG611" s="9">
        <v>27.674499999999998</v>
      </c>
      <c r="AH611" s="9">
        <v>-80.427300000000002</v>
      </c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4"/>
    </row>
    <row r="612" spans="1:58" s="22" customFormat="1" outlineLevel="2" x14ac:dyDescent="0.25">
      <c r="A612" s="55">
        <v>383</v>
      </c>
      <c r="B612" s="9" t="s">
        <v>1002</v>
      </c>
      <c r="C612" s="9" t="s">
        <v>1002</v>
      </c>
      <c r="D612" s="9" t="str">
        <f t="shared" si="90"/>
        <v>Indian River - Family - Active</v>
      </c>
      <c r="E612" s="9" t="s">
        <v>2282</v>
      </c>
      <c r="F612" s="14" t="s">
        <v>197</v>
      </c>
      <c r="G612" s="9" t="s">
        <v>10</v>
      </c>
      <c r="H612" s="9" t="s">
        <v>37</v>
      </c>
      <c r="I612" s="9">
        <v>1</v>
      </c>
      <c r="J612" s="9">
        <v>180</v>
      </c>
      <c r="K612" s="9">
        <f t="shared" si="91"/>
        <v>1080</v>
      </c>
      <c r="L612" s="9">
        <f t="shared" si="92"/>
        <v>1080</v>
      </c>
      <c r="M612" s="48">
        <v>1</v>
      </c>
      <c r="N612" s="9">
        <v>0</v>
      </c>
      <c r="O612" s="9">
        <v>180</v>
      </c>
      <c r="P612" s="9"/>
      <c r="Q612" s="9">
        <v>180</v>
      </c>
      <c r="R612" s="9"/>
      <c r="S612" s="9"/>
      <c r="T612" s="9"/>
      <c r="U612" s="9"/>
      <c r="V612" s="49">
        <f t="shared" si="93"/>
        <v>1</v>
      </c>
      <c r="W612" s="14">
        <v>0.99809999999999999</v>
      </c>
      <c r="X612" s="14">
        <v>0.99809999999999999</v>
      </c>
      <c r="Y612" s="56">
        <v>180</v>
      </c>
      <c r="Z612" s="9">
        <v>180</v>
      </c>
      <c r="AA612" s="9">
        <v>180</v>
      </c>
      <c r="AB612" s="9">
        <v>180</v>
      </c>
      <c r="AC612" s="9">
        <v>180</v>
      </c>
      <c r="AD612" s="9">
        <v>180</v>
      </c>
      <c r="AE612" s="9" t="s">
        <v>1009</v>
      </c>
      <c r="AF612" s="9"/>
      <c r="AG612" s="9">
        <v>27.625800000000002</v>
      </c>
      <c r="AH612" s="9">
        <v>-80.380399999999995</v>
      </c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4"/>
    </row>
    <row r="613" spans="1:58" s="22" customFormat="1" outlineLevel="2" x14ac:dyDescent="0.25">
      <c r="A613" s="55">
        <v>1024</v>
      </c>
      <c r="B613" s="9" t="s">
        <v>1002</v>
      </c>
      <c r="C613" s="9" t="s">
        <v>1011</v>
      </c>
      <c r="D613" s="9" t="str">
        <f t="shared" si="90"/>
        <v>Indian River - Family - Active</v>
      </c>
      <c r="E613" s="9" t="s">
        <v>2282</v>
      </c>
      <c r="F613" s="14" t="s">
        <v>1012</v>
      </c>
      <c r="G613" s="9" t="s">
        <v>10</v>
      </c>
      <c r="H613" s="9" t="s">
        <v>37</v>
      </c>
      <c r="I613" s="9">
        <v>1</v>
      </c>
      <c r="J613" s="9">
        <v>259</v>
      </c>
      <c r="K613" s="9">
        <f t="shared" si="91"/>
        <v>1554</v>
      </c>
      <c r="L613" s="9">
        <f t="shared" si="92"/>
        <v>1487</v>
      </c>
      <c r="M613" s="48">
        <v>0.9568854568854569</v>
      </c>
      <c r="N613" s="9">
        <v>0</v>
      </c>
      <c r="O613" s="9">
        <v>259</v>
      </c>
      <c r="P613" s="9"/>
      <c r="Q613" s="9">
        <v>259</v>
      </c>
      <c r="R613" s="9"/>
      <c r="S613" s="9"/>
      <c r="T613" s="9"/>
      <c r="U613" s="9"/>
      <c r="V613" s="49">
        <f t="shared" si="93"/>
        <v>0.9568854568854569</v>
      </c>
      <c r="W613" s="14">
        <v>0.94850000000000001</v>
      </c>
      <c r="X613" s="14">
        <v>0.97489999999999999</v>
      </c>
      <c r="Y613" s="56">
        <v>247</v>
      </c>
      <c r="Z613" s="9">
        <v>247</v>
      </c>
      <c r="AA613" s="9">
        <v>247</v>
      </c>
      <c r="AB613" s="9">
        <v>248</v>
      </c>
      <c r="AC613" s="9">
        <v>247</v>
      </c>
      <c r="AD613" s="9">
        <v>251</v>
      </c>
      <c r="AE613" s="9" t="s">
        <v>234</v>
      </c>
      <c r="AF613" s="9"/>
      <c r="AG613" s="9">
        <v>27.625299999999999</v>
      </c>
      <c r="AH613" s="9">
        <v>-80.380799999999994</v>
      </c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  <c r="BF613" s="24"/>
    </row>
    <row r="614" spans="1:58" s="22" customFormat="1" outlineLevel="2" x14ac:dyDescent="0.25">
      <c r="A614" s="55">
        <v>1315</v>
      </c>
      <c r="B614" s="9" t="s">
        <v>1002</v>
      </c>
      <c r="C614" s="9" t="s">
        <v>1013</v>
      </c>
      <c r="D614" s="9" t="str">
        <f t="shared" si="90"/>
        <v>Indian River - Family - Active</v>
      </c>
      <c r="E614" s="9" t="s">
        <v>2282</v>
      </c>
      <c r="F614" s="14" t="s">
        <v>157</v>
      </c>
      <c r="G614" s="9" t="s">
        <v>10</v>
      </c>
      <c r="H614" s="9" t="s">
        <v>37</v>
      </c>
      <c r="I614" s="9">
        <v>1</v>
      </c>
      <c r="J614" s="9">
        <v>150</v>
      </c>
      <c r="K614" s="9">
        <f t="shared" si="91"/>
        <v>900</v>
      </c>
      <c r="L614" s="9">
        <f t="shared" si="92"/>
        <v>884</v>
      </c>
      <c r="M614" s="48">
        <v>0.98222222222222222</v>
      </c>
      <c r="N614" s="9">
        <v>0</v>
      </c>
      <c r="O614" s="9">
        <v>150</v>
      </c>
      <c r="P614" s="9"/>
      <c r="Q614" s="9">
        <v>150</v>
      </c>
      <c r="R614" s="9"/>
      <c r="S614" s="9"/>
      <c r="T614" s="9"/>
      <c r="U614" s="9"/>
      <c r="V614" s="49">
        <f t="shared" si="93"/>
        <v>0.98222222222222222</v>
      </c>
      <c r="W614" s="14">
        <v>0.99560000000000004</v>
      </c>
      <c r="X614" s="14">
        <v>0.98129999999999995</v>
      </c>
      <c r="Y614" s="56">
        <v>149</v>
      </c>
      <c r="Z614" s="9">
        <v>148</v>
      </c>
      <c r="AA614" s="9">
        <v>146</v>
      </c>
      <c r="AB614" s="9">
        <v>148</v>
      </c>
      <c r="AC614" s="9">
        <v>146</v>
      </c>
      <c r="AD614" s="9">
        <v>147</v>
      </c>
      <c r="AE614" s="9" t="s">
        <v>85</v>
      </c>
      <c r="AF614" s="9"/>
      <c r="AG614" s="9">
        <v>27.8124</v>
      </c>
      <c r="AH614" s="9">
        <v>-80.469899999999996</v>
      </c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4"/>
    </row>
    <row r="615" spans="1:58" s="22" customFormat="1" outlineLevel="2" x14ac:dyDescent="0.25">
      <c r="A615" s="55">
        <v>419</v>
      </c>
      <c r="B615" s="9" t="s">
        <v>1002</v>
      </c>
      <c r="C615" s="9" t="s">
        <v>1014</v>
      </c>
      <c r="D615" s="9" t="str">
        <f t="shared" si="90"/>
        <v>Indian River - Family - Active</v>
      </c>
      <c r="E615" s="9" t="s">
        <v>2282</v>
      </c>
      <c r="F615" s="14" t="s">
        <v>893</v>
      </c>
      <c r="G615" s="9" t="s">
        <v>10</v>
      </c>
      <c r="H615" s="9" t="s">
        <v>37</v>
      </c>
      <c r="I615" s="9">
        <v>1</v>
      </c>
      <c r="J615" s="9">
        <v>200</v>
      </c>
      <c r="K615" s="9">
        <f t="shared" si="91"/>
        <v>1200</v>
      </c>
      <c r="L615" s="9">
        <f t="shared" si="92"/>
        <v>1183</v>
      </c>
      <c r="M615" s="48">
        <v>0.98583333333333334</v>
      </c>
      <c r="N615" s="9">
        <v>0</v>
      </c>
      <c r="O615" s="9">
        <v>200</v>
      </c>
      <c r="P615" s="9"/>
      <c r="Q615" s="9">
        <v>200</v>
      </c>
      <c r="R615" s="9"/>
      <c r="S615" s="9"/>
      <c r="T615" s="9"/>
      <c r="U615" s="9"/>
      <c r="V615" s="49">
        <f t="shared" si="93"/>
        <v>0.98583333333333334</v>
      </c>
      <c r="W615" s="14">
        <v>0.99170000000000003</v>
      </c>
      <c r="X615" s="14">
        <v>0.95499999999999996</v>
      </c>
      <c r="Y615" s="56">
        <v>200</v>
      </c>
      <c r="Z615" s="9">
        <v>196</v>
      </c>
      <c r="AA615" s="9">
        <v>197</v>
      </c>
      <c r="AB615" s="9">
        <v>197</v>
      </c>
      <c r="AC615" s="9">
        <v>195</v>
      </c>
      <c r="AD615" s="9">
        <v>198</v>
      </c>
      <c r="AE615" s="9" t="s">
        <v>958</v>
      </c>
      <c r="AF615" s="9"/>
      <c r="AG615" s="9">
        <v>27.616299999999999</v>
      </c>
      <c r="AH615" s="9">
        <v>-80.382999999999996</v>
      </c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4"/>
    </row>
    <row r="616" spans="1:58" s="22" customFormat="1" outlineLevel="2" x14ac:dyDescent="0.25">
      <c r="A616" s="55">
        <v>1103</v>
      </c>
      <c r="B616" s="9" t="s">
        <v>1002</v>
      </c>
      <c r="C616" s="9" t="s">
        <v>1015</v>
      </c>
      <c r="D616" s="9" t="str">
        <f t="shared" si="90"/>
        <v>Indian River - Family - Active</v>
      </c>
      <c r="E616" s="9" t="s">
        <v>2282</v>
      </c>
      <c r="F616" s="14" t="s">
        <v>1016</v>
      </c>
      <c r="G616" s="9" t="s">
        <v>10</v>
      </c>
      <c r="H616" s="9" t="s">
        <v>37</v>
      </c>
      <c r="I616" s="9">
        <v>1</v>
      </c>
      <c r="J616" s="9">
        <v>234</v>
      </c>
      <c r="K616" s="9">
        <f t="shared" si="91"/>
        <v>1404</v>
      </c>
      <c r="L616" s="9">
        <f t="shared" si="92"/>
        <v>1350</v>
      </c>
      <c r="M616" s="48">
        <v>0.96153846153846156</v>
      </c>
      <c r="N616" s="9">
        <v>0</v>
      </c>
      <c r="O616" s="9">
        <v>234</v>
      </c>
      <c r="P616" s="9"/>
      <c r="Q616" s="9">
        <v>234</v>
      </c>
      <c r="R616" s="9"/>
      <c r="S616" s="9"/>
      <c r="T616" s="9"/>
      <c r="U616" s="9"/>
      <c r="V616" s="49">
        <f t="shared" si="93"/>
        <v>0.96153846153846156</v>
      </c>
      <c r="W616" s="14">
        <v>0.91810000000000003</v>
      </c>
      <c r="X616" s="14">
        <v>0.9516</v>
      </c>
      <c r="Y616" s="56">
        <v>224</v>
      </c>
      <c r="Z616" s="9">
        <v>226</v>
      </c>
      <c r="AA616" s="9">
        <v>227</v>
      </c>
      <c r="AB616" s="9">
        <v>233</v>
      </c>
      <c r="AC616" s="9">
        <v>220</v>
      </c>
      <c r="AD616" s="9">
        <v>220</v>
      </c>
      <c r="AE616" s="9" t="s">
        <v>160</v>
      </c>
      <c r="AF616" s="9"/>
      <c r="AG616" s="9">
        <v>27.673500000000001</v>
      </c>
      <c r="AH616" s="9">
        <v>-80.402500000000003</v>
      </c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4"/>
    </row>
    <row r="617" spans="1:58" s="22" customFormat="1" outlineLevel="2" x14ac:dyDescent="0.25">
      <c r="A617" s="55">
        <v>1003</v>
      </c>
      <c r="B617" s="9" t="s">
        <v>1002</v>
      </c>
      <c r="C617" s="9" t="s">
        <v>1017</v>
      </c>
      <c r="D617" s="9" t="str">
        <f t="shared" si="90"/>
        <v>Indian River - Family - Active</v>
      </c>
      <c r="E617" s="9" t="s">
        <v>2282</v>
      </c>
      <c r="F617" s="14" t="s">
        <v>1018</v>
      </c>
      <c r="G617" s="9" t="s">
        <v>10</v>
      </c>
      <c r="H617" s="9" t="s">
        <v>37</v>
      </c>
      <c r="I617" s="9">
        <v>1</v>
      </c>
      <c r="J617" s="9">
        <v>176</v>
      </c>
      <c r="K617" s="9">
        <f t="shared" si="91"/>
        <v>1056</v>
      </c>
      <c r="L617" s="9">
        <f t="shared" si="92"/>
        <v>1008</v>
      </c>
      <c r="M617" s="48">
        <v>0.95454545454545459</v>
      </c>
      <c r="N617" s="9">
        <v>0</v>
      </c>
      <c r="O617" s="9">
        <v>176</v>
      </c>
      <c r="P617" s="9"/>
      <c r="Q617" s="9">
        <v>176</v>
      </c>
      <c r="R617" s="9"/>
      <c r="S617" s="9"/>
      <c r="T617" s="9">
        <v>5</v>
      </c>
      <c r="U617" s="9"/>
      <c r="V617" s="49">
        <f t="shared" si="93"/>
        <v>0.95454545454545459</v>
      </c>
      <c r="W617" s="14">
        <v>0.95079999999999998</v>
      </c>
      <c r="X617" s="14">
        <v>0.95640000000000003</v>
      </c>
      <c r="Y617" s="56">
        <v>172</v>
      </c>
      <c r="Z617" s="9">
        <v>170</v>
      </c>
      <c r="AA617" s="9">
        <v>168</v>
      </c>
      <c r="AB617" s="9">
        <v>168</v>
      </c>
      <c r="AC617" s="9">
        <v>163</v>
      </c>
      <c r="AD617" s="9">
        <v>167</v>
      </c>
      <c r="AE617" s="9" t="s">
        <v>1019</v>
      </c>
      <c r="AF617" s="9"/>
      <c r="AG617" s="9">
        <v>27.586600000000001</v>
      </c>
      <c r="AH617" s="9">
        <v>-80.409199999999998</v>
      </c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4"/>
    </row>
    <row r="618" spans="1:58" s="22" customFormat="1" outlineLevel="2" x14ac:dyDescent="0.25">
      <c r="A618" s="55">
        <v>1392</v>
      </c>
      <c r="B618" s="9" t="s">
        <v>1002</v>
      </c>
      <c r="C618" s="9" t="s">
        <v>1027</v>
      </c>
      <c r="D618" s="9" t="str">
        <f t="shared" si="90"/>
        <v>Indian River - Family - Active</v>
      </c>
      <c r="E618" s="9" t="s">
        <v>2282</v>
      </c>
      <c r="F618" s="14" t="s">
        <v>437</v>
      </c>
      <c r="G618" s="9" t="s">
        <v>10</v>
      </c>
      <c r="H618" s="9" t="s">
        <v>37</v>
      </c>
      <c r="I618" s="9">
        <v>1</v>
      </c>
      <c r="J618" s="9">
        <v>96</v>
      </c>
      <c r="K618" s="9">
        <f t="shared" si="91"/>
        <v>576</v>
      </c>
      <c r="L618" s="9">
        <f t="shared" si="92"/>
        <v>569</v>
      </c>
      <c r="M618" s="48">
        <v>0.98784722222222221</v>
      </c>
      <c r="N618" s="9">
        <v>0</v>
      </c>
      <c r="O618" s="9">
        <v>96</v>
      </c>
      <c r="P618" s="9"/>
      <c r="Q618" s="9">
        <v>96</v>
      </c>
      <c r="R618" s="9"/>
      <c r="S618" s="9"/>
      <c r="T618" s="9"/>
      <c r="U618" s="9"/>
      <c r="V618" s="49">
        <f t="shared" si="93"/>
        <v>0.98784722222222221</v>
      </c>
      <c r="W618" s="14">
        <v>0.97399999999999998</v>
      </c>
      <c r="X618" s="14">
        <v>0.95830000000000004</v>
      </c>
      <c r="Y618" s="56">
        <v>93</v>
      </c>
      <c r="Z618" s="9">
        <v>94</v>
      </c>
      <c r="AA618" s="9">
        <v>95</v>
      </c>
      <c r="AB618" s="9">
        <v>96</v>
      </c>
      <c r="AC618" s="9">
        <v>96</v>
      </c>
      <c r="AD618" s="9">
        <v>95</v>
      </c>
      <c r="AE618" s="9" t="s">
        <v>120</v>
      </c>
      <c r="AF618" s="9"/>
      <c r="AG618" s="9">
        <v>27.682200000000002</v>
      </c>
      <c r="AH618" s="9">
        <v>-80.424099999999996</v>
      </c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4"/>
    </row>
    <row r="619" spans="1:58" s="22" customFormat="1" outlineLevel="2" x14ac:dyDescent="0.25">
      <c r="A619" s="55">
        <v>477</v>
      </c>
      <c r="B619" s="9" t="s">
        <v>1002</v>
      </c>
      <c r="C619" s="9" t="s">
        <v>1028</v>
      </c>
      <c r="D619" s="9" t="str">
        <f t="shared" si="90"/>
        <v>Indian River - Family - Active</v>
      </c>
      <c r="E619" s="9" t="s">
        <v>2282</v>
      </c>
      <c r="F619" s="14" t="s">
        <v>784</v>
      </c>
      <c r="G619" s="9" t="s">
        <v>10</v>
      </c>
      <c r="H619" s="9" t="s">
        <v>37</v>
      </c>
      <c r="I619" s="9">
        <v>1</v>
      </c>
      <c r="J619" s="9">
        <v>72</v>
      </c>
      <c r="K619" s="9">
        <f t="shared" si="91"/>
        <v>432</v>
      </c>
      <c r="L619" s="9">
        <f t="shared" si="92"/>
        <v>429</v>
      </c>
      <c r="M619" s="48">
        <v>0.99305555555555558</v>
      </c>
      <c r="N619" s="9">
        <v>0</v>
      </c>
      <c r="O619" s="9">
        <v>72</v>
      </c>
      <c r="P619" s="9"/>
      <c r="Q619" s="9">
        <v>72</v>
      </c>
      <c r="R619" s="9"/>
      <c r="S619" s="9"/>
      <c r="T619" s="9"/>
      <c r="U619" s="9"/>
      <c r="V619" s="49">
        <f t="shared" si="93"/>
        <v>0.99305555555555558</v>
      </c>
      <c r="W619" s="14">
        <v>0.92820000000000003</v>
      </c>
      <c r="X619" s="14">
        <v>0.96060000000000001</v>
      </c>
      <c r="Y619" s="56">
        <v>71</v>
      </c>
      <c r="Z619" s="9">
        <v>71</v>
      </c>
      <c r="AA619" s="9">
        <v>71</v>
      </c>
      <c r="AB619" s="9">
        <v>72</v>
      </c>
      <c r="AC619" s="9">
        <v>72</v>
      </c>
      <c r="AD619" s="9">
        <v>72</v>
      </c>
      <c r="AE619" s="9" t="s">
        <v>120</v>
      </c>
      <c r="AF619" s="9"/>
      <c r="AG619" s="9">
        <v>27.680499999999999</v>
      </c>
      <c r="AH619" s="9">
        <v>-80.422899999999998</v>
      </c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4"/>
    </row>
    <row r="620" spans="1:58" s="22" customFormat="1" outlineLevel="1" x14ac:dyDescent="0.25">
      <c r="A620" s="55"/>
      <c r="B620" s="9" t="s">
        <v>1002</v>
      </c>
      <c r="C620" s="9"/>
      <c r="D620" s="9"/>
      <c r="E620" s="39" t="s">
        <v>2288</v>
      </c>
      <c r="F620" s="14"/>
      <c r="G620" s="9"/>
      <c r="H620" s="9"/>
      <c r="I620" s="9">
        <f>SUBTOTAL(9,I621:I622)</f>
        <v>2</v>
      </c>
      <c r="J620" s="9">
        <f>SUBTOTAL(9,J621:J622)</f>
        <v>240</v>
      </c>
      <c r="K620" s="9">
        <f>SUBTOTAL(9,K621:K622)</f>
        <v>1440</v>
      </c>
      <c r="L620" s="9">
        <f>SUBTOTAL(9,L621:L622)</f>
        <v>1291</v>
      </c>
      <c r="M620" s="48">
        <v>0.89652777777777781</v>
      </c>
      <c r="N620" s="9"/>
      <c r="O620" s="9"/>
      <c r="P620" s="9"/>
      <c r="Q620" s="9"/>
      <c r="R620" s="9"/>
      <c r="S620" s="9"/>
      <c r="T620" s="9"/>
      <c r="U620" s="9"/>
      <c r="V620" s="49"/>
      <c r="W620" s="14"/>
      <c r="X620" s="14"/>
      <c r="Y620" s="56"/>
      <c r="Z620" s="9"/>
      <c r="AA620" s="9"/>
      <c r="AB620" s="9"/>
      <c r="AC620" s="9"/>
      <c r="AD620" s="9"/>
      <c r="AE620" s="9"/>
      <c r="AF620" s="9"/>
      <c r="AG620" s="9"/>
      <c r="AH620" s="9">
        <f>SUBTOTAL(9,AH621:AH622)</f>
        <v>-161.18429700000002</v>
      </c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4"/>
    </row>
    <row r="621" spans="1:58" s="22" customFormat="1" outlineLevel="2" x14ac:dyDescent="0.25">
      <c r="A621" s="55">
        <v>1194</v>
      </c>
      <c r="B621" s="9" t="s">
        <v>1002</v>
      </c>
      <c r="C621" s="9" t="s">
        <v>1023</v>
      </c>
      <c r="D621" s="9" t="str">
        <f>B621&amp;" - "&amp;E621</f>
        <v>Indian River - FW|FW - Active</v>
      </c>
      <c r="E621" s="9" t="s">
        <v>2288</v>
      </c>
      <c r="F621" s="14" t="s">
        <v>170</v>
      </c>
      <c r="G621" s="9" t="s">
        <v>499</v>
      </c>
      <c r="H621" s="9" t="s">
        <v>37</v>
      </c>
      <c r="I621" s="9">
        <v>1</v>
      </c>
      <c r="J621" s="9">
        <v>160</v>
      </c>
      <c r="K621" s="9">
        <f>COUNTA(Y621:AD621)*J621</f>
        <v>960</v>
      </c>
      <c r="L621" s="9">
        <f>SUM(Y621:AD621)</f>
        <v>877</v>
      </c>
      <c r="M621" s="48">
        <v>0.9135416666666667</v>
      </c>
      <c r="N621" s="9">
        <v>0</v>
      </c>
      <c r="O621" s="9">
        <v>160</v>
      </c>
      <c r="P621" s="9"/>
      <c r="Q621" s="9">
        <v>96</v>
      </c>
      <c r="R621" s="9">
        <v>64</v>
      </c>
      <c r="S621" s="9"/>
      <c r="T621" s="9"/>
      <c r="U621" s="9"/>
      <c r="V621" s="49">
        <f>(Y621+Z621+AA621+AB621+AC621+AD621)/(J621*COUNTA(Y621,Z621,AA621,AB621,AC621,AD621))</f>
        <v>0.9135416666666667</v>
      </c>
      <c r="W621" s="14">
        <v>0.89380000000000004</v>
      </c>
      <c r="X621" s="14">
        <v>0.91769999999999996</v>
      </c>
      <c r="Y621" s="56">
        <v>150</v>
      </c>
      <c r="Z621" s="9">
        <v>142</v>
      </c>
      <c r="AA621" s="9">
        <v>144</v>
      </c>
      <c r="AB621" s="9">
        <v>146</v>
      </c>
      <c r="AC621" s="9">
        <v>147</v>
      </c>
      <c r="AD621" s="9">
        <v>148</v>
      </c>
      <c r="AE621" s="9" t="s">
        <v>317</v>
      </c>
      <c r="AF621" s="9"/>
      <c r="AG621" s="9">
        <v>27.770007</v>
      </c>
      <c r="AH621" s="9">
        <v>-80.591196999999994</v>
      </c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4"/>
    </row>
    <row r="622" spans="1:58" s="22" customFormat="1" outlineLevel="2" x14ac:dyDescent="0.25">
      <c r="A622" s="55">
        <v>1611</v>
      </c>
      <c r="B622" s="9" t="s">
        <v>1002</v>
      </c>
      <c r="C622" s="9" t="s">
        <v>1024</v>
      </c>
      <c r="D622" s="9" t="str">
        <f>B622&amp;" - "&amp;E622</f>
        <v>Indian River - FW|FW - Active</v>
      </c>
      <c r="E622" s="9" t="s">
        <v>2288</v>
      </c>
      <c r="F622" s="14" t="s">
        <v>240</v>
      </c>
      <c r="G622" s="9" t="s">
        <v>499</v>
      </c>
      <c r="H622" s="9" t="s">
        <v>37</v>
      </c>
      <c r="I622" s="9">
        <v>1</v>
      </c>
      <c r="J622" s="9">
        <v>80</v>
      </c>
      <c r="K622" s="9">
        <f>COUNTA(Y622:AD622)*J622</f>
        <v>480</v>
      </c>
      <c r="L622" s="9">
        <f>SUM(Y622:AD622)</f>
        <v>414</v>
      </c>
      <c r="M622" s="48">
        <v>0.86250000000000004</v>
      </c>
      <c r="N622" s="9">
        <v>0</v>
      </c>
      <c r="O622" s="9">
        <v>80</v>
      </c>
      <c r="P622" s="9"/>
      <c r="Q622" s="9"/>
      <c r="R622" s="9">
        <v>80</v>
      </c>
      <c r="S622" s="9"/>
      <c r="T622" s="9"/>
      <c r="U622" s="9"/>
      <c r="V622" s="49">
        <f>(Y622+Z622+AA622+AB622+AC622+AD622)/(J622*COUNTA(Y622,Z622,AA622,AB622,AC622,AD622))</f>
        <v>0.86250000000000004</v>
      </c>
      <c r="W622" s="14">
        <v>0.87709999999999999</v>
      </c>
      <c r="X622" s="14">
        <v>0.95209999999999995</v>
      </c>
      <c r="Y622" s="56">
        <v>70</v>
      </c>
      <c r="Z622" s="9">
        <v>74</v>
      </c>
      <c r="AA622" s="9">
        <v>71</v>
      </c>
      <c r="AB622" s="9">
        <v>69</v>
      </c>
      <c r="AC622" s="9">
        <v>67</v>
      </c>
      <c r="AD622" s="9">
        <v>63</v>
      </c>
      <c r="AE622" s="9" t="s">
        <v>317</v>
      </c>
      <c r="AF622" s="9"/>
      <c r="AG622" s="9">
        <v>27.7712</v>
      </c>
      <c r="AH622" s="9">
        <v>-80.593100000000007</v>
      </c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</row>
    <row r="623" spans="1:58" s="22" customFormat="1" outlineLevel="1" x14ac:dyDescent="0.25">
      <c r="A623" s="55"/>
      <c r="B623" s="9" t="s">
        <v>1002</v>
      </c>
      <c r="C623" s="9"/>
      <c r="D623" s="9"/>
      <c r="E623" s="39" t="s">
        <v>2289</v>
      </c>
      <c r="F623" s="14"/>
      <c r="G623" s="9"/>
      <c r="H623" s="9"/>
      <c r="I623" s="9">
        <f>SUBTOTAL(9,I624:I624)</f>
        <v>1</v>
      </c>
      <c r="J623" s="9">
        <f>SUBTOTAL(9,J624:J624)</f>
        <v>71</v>
      </c>
      <c r="K623" s="9">
        <f>SUBTOTAL(9,K624:K624)</f>
        <v>426</v>
      </c>
      <c r="L623" s="9">
        <f>SUBTOTAL(9,L624:L624)</f>
        <v>410</v>
      </c>
      <c r="M623" s="48">
        <v>0.96244131455399062</v>
      </c>
      <c r="N623" s="9"/>
      <c r="O623" s="9"/>
      <c r="P623" s="9"/>
      <c r="Q623" s="9"/>
      <c r="R623" s="9"/>
      <c r="S623" s="9"/>
      <c r="T623" s="9"/>
      <c r="U623" s="9"/>
      <c r="V623" s="49"/>
      <c r="W623" s="14"/>
      <c r="X623" s="14"/>
      <c r="Y623" s="56"/>
      <c r="Z623" s="9"/>
      <c r="AA623" s="9"/>
      <c r="AB623" s="9"/>
      <c r="AC623" s="9"/>
      <c r="AD623" s="9"/>
      <c r="AE623" s="9"/>
      <c r="AF623" s="9"/>
      <c r="AG623" s="9"/>
      <c r="AH623" s="9">
        <f>SUBTOTAL(9,AH624:AH624)</f>
        <v>-80.592399999999998</v>
      </c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</row>
    <row r="624" spans="1:58" s="22" customFormat="1" outlineLevel="2" x14ac:dyDescent="0.25">
      <c r="A624" s="55">
        <v>1105</v>
      </c>
      <c r="B624" s="9" t="s">
        <v>1002</v>
      </c>
      <c r="C624" s="9" t="s">
        <v>1029</v>
      </c>
      <c r="D624" s="9" t="str">
        <f>B624&amp;" - "&amp;E624</f>
        <v>Indian River - FW|FW|MR - Active</v>
      </c>
      <c r="E624" s="9" t="s">
        <v>2289</v>
      </c>
      <c r="F624" s="14" t="s">
        <v>762</v>
      </c>
      <c r="G624" s="9" t="s">
        <v>503</v>
      </c>
      <c r="H624" s="9" t="s">
        <v>37</v>
      </c>
      <c r="I624" s="9">
        <v>1</v>
      </c>
      <c r="J624" s="9">
        <v>71</v>
      </c>
      <c r="K624" s="9">
        <f>COUNTA(Y624:AD624)*J624</f>
        <v>426</v>
      </c>
      <c r="L624" s="9">
        <f>SUM(Y624:AD624)</f>
        <v>410</v>
      </c>
      <c r="M624" s="48">
        <v>0.96244131455399062</v>
      </c>
      <c r="N624" s="9">
        <v>1</v>
      </c>
      <c r="O624" s="9">
        <v>70</v>
      </c>
      <c r="P624" s="9"/>
      <c r="Q624" s="9"/>
      <c r="R624" s="9">
        <v>70</v>
      </c>
      <c r="S624" s="9"/>
      <c r="T624" s="9"/>
      <c r="U624" s="9"/>
      <c r="V624" s="49">
        <f>(Y624+Z624+AA624+AB624+AC624+AD624)/(J624*COUNTA(Y624,Z624,AA624,AB624,AC624,AD624))</f>
        <v>0.96244131455399062</v>
      </c>
      <c r="W624" s="14">
        <v>0.96479999999999999</v>
      </c>
      <c r="X624" s="14">
        <v>0.94599999999999995</v>
      </c>
      <c r="Y624" s="56">
        <v>68</v>
      </c>
      <c r="Z624" s="9">
        <v>68</v>
      </c>
      <c r="AA624" s="9">
        <v>70</v>
      </c>
      <c r="AB624" s="9">
        <v>70</v>
      </c>
      <c r="AC624" s="9">
        <v>68</v>
      </c>
      <c r="AD624" s="9">
        <v>66</v>
      </c>
      <c r="AE624" s="9" t="s">
        <v>465</v>
      </c>
      <c r="AF624" s="9">
        <v>53</v>
      </c>
      <c r="AG624" s="9">
        <v>27.7744</v>
      </c>
      <c r="AH624" s="9">
        <v>-80.592399999999998</v>
      </c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</row>
    <row r="625" spans="1:58" s="22" customFormat="1" outlineLevel="2" x14ac:dyDescent="0.25">
      <c r="A625" s="55"/>
      <c r="B625" s="51" t="s">
        <v>1030</v>
      </c>
      <c r="C625" s="51"/>
      <c r="D625" s="51"/>
      <c r="E625" s="51"/>
      <c r="F625" s="53"/>
      <c r="G625" s="51"/>
      <c r="H625" s="51"/>
      <c r="I625" s="51"/>
      <c r="J625" s="51"/>
      <c r="K625" s="51"/>
      <c r="L625" s="51"/>
      <c r="M625" s="54"/>
      <c r="N625" s="51"/>
      <c r="O625" s="51"/>
      <c r="P625" s="51"/>
      <c r="Q625" s="51"/>
      <c r="R625" s="51"/>
      <c r="S625" s="51"/>
      <c r="T625" s="51"/>
      <c r="U625" s="51"/>
      <c r="V625" s="52"/>
      <c r="W625" s="53"/>
      <c r="X625" s="53"/>
      <c r="Y625" s="56"/>
      <c r="Z625" s="9"/>
      <c r="AA625" s="9"/>
      <c r="AB625" s="9"/>
      <c r="AC625" s="9"/>
      <c r="AD625" s="9"/>
      <c r="AE625" s="9"/>
      <c r="AF625" s="9"/>
      <c r="AG625" s="9"/>
      <c r="AH625" s="9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</row>
    <row r="626" spans="1:58" s="22" customFormat="1" outlineLevel="1" x14ac:dyDescent="0.25">
      <c r="A626" s="55"/>
      <c r="B626" s="9" t="s">
        <v>1030</v>
      </c>
      <c r="C626" s="9"/>
      <c r="D626" s="9"/>
      <c r="E626" s="39" t="s">
        <v>2286</v>
      </c>
      <c r="F626" s="14"/>
      <c r="G626" s="9"/>
      <c r="H626" s="9"/>
      <c r="I626" s="9">
        <f>SUBTOTAL(9,I627:I627)</f>
        <v>1</v>
      </c>
      <c r="J626" s="9">
        <f>SUBTOTAL(9,J627:J627)</f>
        <v>76</v>
      </c>
      <c r="K626" s="9">
        <f>SUBTOTAL(9,K627:K627)</f>
        <v>228</v>
      </c>
      <c r="L626" s="9">
        <f>SUBTOTAL(9,L627:L627)</f>
        <v>212</v>
      </c>
      <c r="M626" s="48">
        <v>0.92982456140350878</v>
      </c>
      <c r="N626" s="9"/>
      <c r="O626" s="9"/>
      <c r="P626" s="9"/>
      <c r="Q626" s="9"/>
      <c r="R626" s="9"/>
      <c r="S626" s="9"/>
      <c r="T626" s="9"/>
      <c r="U626" s="9"/>
      <c r="V626" s="49"/>
      <c r="W626" s="14"/>
      <c r="X626" s="14"/>
      <c r="Y626" s="56"/>
      <c r="Z626" s="9"/>
      <c r="AA626" s="9"/>
      <c r="AB626" s="9"/>
      <c r="AC626" s="9"/>
      <c r="AD626" s="9"/>
      <c r="AE626" s="9"/>
      <c r="AF626" s="9"/>
      <c r="AG626" s="9"/>
      <c r="AH626" s="9">
        <f>SUBTOTAL(9,AH627:AH627)</f>
        <v>-84.920603999999997</v>
      </c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</row>
    <row r="627" spans="1:58" s="22" customFormat="1" outlineLevel="2" x14ac:dyDescent="0.25">
      <c r="A627" s="55">
        <v>339</v>
      </c>
      <c r="B627" s="9" t="s">
        <v>1030</v>
      </c>
      <c r="C627" s="9" t="s">
        <v>1038</v>
      </c>
      <c r="D627" s="9" t="str">
        <f>B627&amp;" - "&amp;E627</f>
        <v>Jackson - Elderly|MR - Active</v>
      </c>
      <c r="E627" s="9" t="s">
        <v>2286</v>
      </c>
      <c r="F627" s="14" t="s">
        <v>122</v>
      </c>
      <c r="G627" s="9" t="s">
        <v>194</v>
      </c>
      <c r="H627" s="9" t="s">
        <v>37</v>
      </c>
      <c r="I627" s="9">
        <v>1</v>
      </c>
      <c r="J627" s="9">
        <v>76</v>
      </c>
      <c r="K627" s="9">
        <f>COUNTA(Y627:AD627)*J627</f>
        <v>228</v>
      </c>
      <c r="L627" s="9">
        <f>SUM(Y627:AD627)</f>
        <v>212</v>
      </c>
      <c r="M627" s="48">
        <v>0.92982456140350878</v>
      </c>
      <c r="N627" s="9">
        <v>9</v>
      </c>
      <c r="O627" s="9">
        <v>67</v>
      </c>
      <c r="P627" s="9">
        <v>61</v>
      </c>
      <c r="Q627" s="9">
        <v>6</v>
      </c>
      <c r="R627" s="9"/>
      <c r="S627" s="9"/>
      <c r="T627" s="9"/>
      <c r="U627" s="9"/>
      <c r="V627" s="49">
        <f>(Y627+Z627+AA627+AB627+AC627+AD627)/(J627*COUNTA(Y627,Z627,AA627,AB627,AC627,AD627))</f>
        <v>0.92982456140350878</v>
      </c>
      <c r="W627" s="14">
        <v>0.9254</v>
      </c>
      <c r="X627" s="14">
        <v>0.90569999999999995</v>
      </c>
      <c r="Y627" s="56"/>
      <c r="Z627" s="9"/>
      <c r="AA627" s="9"/>
      <c r="AB627" s="9">
        <v>71</v>
      </c>
      <c r="AC627" s="9">
        <v>72</v>
      </c>
      <c r="AD627" s="9">
        <v>69</v>
      </c>
      <c r="AE627" s="9" t="s">
        <v>1039</v>
      </c>
      <c r="AF627" s="9"/>
      <c r="AG627" s="9">
        <v>30.712508</v>
      </c>
      <c r="AH627" s="9">
        <v>-84.920603999999997</v>
      </c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  <c r="BF627" s="24"/>
    </row>
    <row r="628" spans="1:58" s="22" customFormat="1" outlineLevel="1" x14ac:dyDescent="0.25">
      <c r="A628" s="55"/>
      <c r="B628" s="9" t="s">
        <v>1030</v>
      </c>
      <c r="C628" s="9"/>
      <c r="D628" s="9"/>
      <c r="E628" s="39" t="s">
        <v>2282</v>
      </c>
      <c r="F628" s="14"/>
      <c r="G628" s="9"/>
      <c r="H628" s="9"/>
      <c r="I628" s="9">
        <f>SUBTOTAL(9,I629:I638)</f>
        <v>10</v>
      </c>
      <c r="J628" s="9">
        <f>SUBTOTAL(9,J629:J638)</f>
        <v>539</v>
      </c>
      <c r="K628" s="9">
        <f>SUBTOTAL(9,K629:K638)</f>
        <v>3234</v>
      </c>
      <c r="L628" s="9">
        <f>SUBTOTAL(9,L629:L638)</f>
        <v>3105</v>
      </c>
      <c r="M628" s="48">
        <v>0.96011131725417442</v>
      </c>
      <c r="N628" s="9"/>
      <c r="O628" s="9"/>
      <c r="P628" s="9"/>
      <c r="Q628" s="9"/>
      <c r="R628" s="9"/>
      <c r="S628" s="9"/>
      <c r="T628" s="9"/>
      <c r="U628" s="9"/>
      <c r="V628" s="49"/>
      <c r="W628" s="14"/>
      <c r="X628" s="14"/>
      <c r="Y628" s="56"/>
      <c r="Z628" s="9"/>
      <c r="AA628" s="9"/>
      <c r="AB628" s="9"/>
      <c r="AC628" s="9"/>
      <c r="AD628" s="9"/>
      <c r="AE628" s="9"/>
      <c r="AF628" s="9"/>
      <c r="AG628" s="9"/>
      <c r="AH628" s="9">
        <f>SUBTOTAL(9,AH629:AH638)</f>
        <v>-851.68142000000012</v>
      </c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</row>
    <row r="629" spans="1:58" s="22" customFormat="1" outlineLevel="2" x14ac:dyDescent="0.25">
      <c r="A629" s="55">
        <v>141</v>
      </c>
      <c r="B629" s="9" t="s">
        <v>1030</v>
      </c>
      <c r="C629" s="9" t="s">
        <v>1031</v>
      </c>
      <c r="D629" s="9" t="str">
        <f t="shared" ref="D629:D638" si="94">B629&amp;" - "&amp;E629</f>
        <v>Jackson - Family - Active</v>
      </c>
      <c r="E629" s="9" t="s">
        <v>2282</v>
      </c>
      <c r="F629" s="14" t="s">
        <v>309</v>
      </c>
      <c r="G629" s="9" t="s">
        <v>10</v>
      </c>
      <c r="H629" s="9" t="s">
        <v>37</v>
      </c>
      <c r="I629" s="9">
        <v>1</v>
      </c>
      <c r="J629" s="9">
        <v>25</v>
      </c>
      <c r="K629" s="9">
        <f t="shared" ref="K629:K638" si="95">COUNTA(Y629:AD629)*J629</f>
        <v>150</v>
      </c>
      <c r="L629" s="9">
        <f t="shared" ref="L629:L638" si="96">SUM(Y629:AD629)</f>
        <v>148</v>
      </c>
      <c r="M629" s="48">
        <v>0.98666666666666669</v>
      </c>
      <c r="N629" s="9">
        <v>0</v>
      </c>
      <c r="O629" s="9">
        <v>25</v>
      </c>
      <c r="P629" s="9"/>
      <c r="Q629" s="9">
        <v>25</v>
      </c>
      <c r="R629" s="9"/>
      <c r="S629" s="9"/>
      <c r="T629" s="9"/>
      <c r="U629" s="9"/>
      <c r="V629" s="49">
        <f t="shared" ref="V629:V638" si="97">(Y629+Z629+AA629+AB629+AC629+AD629)/(J629*COUNTA(Y629,Z629,AA629,AB629,AC629,AD629))</f>
        <v>0.98666666666666669</v>
      </c>
      <c r="W629" s="14">
        <v>0.96</v>
      </c>
      <c r="X629" s="14">
        <v>0.9667</v>
      </c>
      <c r="Y629" s="56">
        <v>25</v>
      </c>
      <c r="Z629" s="9">
        <v>25</v>
      </c>
      <c r="AA629" s="9">
        <v>25</v>
      </c>
      <c r="AB629" s="9">
        <v>25</v>
      </c>
      <c r="AC629" s="9">
        <v>25</v>
      </c>
      <c r="AD629" s="9">
        <v>23</v>
      </c>
      <c r="AE629" s="9" t="s">
        <v>1032</v>
      </c>
      <c r="AF629" s="9">
        <v>23</v>
      </c>
      <c r="AG629" s="9">
        <v>30.790099999999999</v>
      </c>
      <c r="AH629" s="9">
        <v>-85.368300000000005</v>
      </c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  <c r="BF629" s="24"/>
    </row>
    <row r="630" spans="1:58" s="22" customFormat="1" outlineLevel="2" x14ac:dyDescent="0.25">
      <c r="A630" s="55">
        <v>2175</v>
      </c>
      <c r="B630" s="9" t="s">
        <v>1030</v>
      </c>
      <c r="C630" s="9" t="s">
        <v>1033</v>
      </c>
      <c r="D630" s="9" t="str">
        <f t="shared" si="94"/>
        <v>Jackson - Family - Active</v>
      </c>
      <c r="E630" s="9" t="s">
        <v>2282</v>
      </c>
      <c r="F630" s="14" t="s">
        <v>147</v>
      </c>
      <c r="G630" s="9" t="s">
        <v>10</v>
      </c>
      <c r="H630" s="9" t="s">
        <v>37</v>
      </c>
      <c r="I630" s="9">
        <v>1</v>
      </c>
      <c r="J630" s="9">
        <v>82</v>
      </c>
      <c r="K630" s="9">
        <f t="shared" si="95"/>
        <v>492</v>
      </c>
      <c r="L630" s="9">
        <f t="shared" si="96"/>
        <v>478</v>
      </c>
      <c r="M630" s="48">
        <v>0.97154471544715448</v>
      </c>
      <c r="N630" s="9">
        <v>0</v>
      </c>
      <c r="O630" s="9">
        <v>82</v>
      </c>
      <c r="P630" s="9"/>
      <c r="Q630" s="9">
        <v>82</v>
      </c>
      <c r="R630" s="9"/>
      <c r="S630" s="9"/>
      <c r="T630" s="9">
        <v>4</v>
      </c>
      <c r="U630" s="9"/>
      <c r="V630" s="49">
        <f t="shared" si="97"/>
        <v>0.97154471544715448</v>
      </c>
      <c r="W630" s="14">
        <v>0.95530000000000004</v>
      </c>
      <c r="X630" s="14">
        <v>0.92279999999999995</v>
      </c>
      <c r="Y630" s="56">
        <v>79</v>
      </c>
      <c r="Z630" s="9">
        <v>81</v>
      </c>
      <c r="AA630" s="9">
        <v>79</v>
      </c>
      <c r="AB630" s="9">
        <v>80</v>
      </c>
      <c r="AC630" s="9">
        <v>79</v>
      </c>
      <c r="AD630" s="9">
        <v>80</v>
      </c>
      <c r="AE630" s="9" t="s">
        <v>96</v>
      </c>
      <c r="AF630" s="9">
        <v>32</v>
      </c>
      <c r="AG630" s="9">
        <v>30.7775</v>
      </c>
      <c r="AH630" s="9">
        <v>-85.258300000000006</v>
      </c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</row>
    <row r="631" spans="1:58" s="22" customFormat="1" outlineLevel="2" x14ac:dyDescent="0.25">
      <c r="A631" s="55">
        <v>2150</v>
      </c>
      <c r="B631" s="9" t="s">
        <v>1030</v>
      </c>
      <c r="C631" s="9" t="s">
        <v>1034</v>
      </c>
      <c r="D631" s="9" t="str">
        <f t="shared" si="94"/>
        <v>Jackson - Family - Active</v>
      </c>
      <c r="E631" s="9" t="s">
        <v>2282</v>
      </c>
      <c r="F631" s="14" t="s">
        <v>147</v>
      </c>
      <c r="G631" s="9" t="s">
        <v>10</v>
      </c>
      <c r="H631" s="9" t="s">
        <v>37</v>
      </c>
      <c r="I631" s="9">
        <v>1</v>
      </c>
      <c r="J631" s="9">
        <v>50</v>
      </c>
      <c r="K631" s="9">
        <f t="shared" si="95"/>
        <v>300</v>
      </c>
      <c r="L631" s="9">
        <f t="shared" si="96"/>
        <v>295</v>
      </c>
      <c r="M631" s="48">
        <v>0.98333333333333328</v>
      </c>
      <c r="N631" s="9">
        <v>0</v>
      </c>
      <c r="O631" s="9">
        <v>50</v>
      </c>
      <c r="P631" s="9"/>
      <c r="Q631" s="9">
        <v>50</v>
      </c>
      <c r="R631" s="9"/>
      <c r="S631" s="9"/>
      <c r="T631" s="9">
        <v>3</v>
      </c>
      <c r="U631" s="9"/>
      <c r="V631" s="49">
        <f t="shared" si="97"/>
        <v>0.98333333333333328</v>
      </c>
      <c r="W631" s="14">
        <v>0.93669999999999998</v>
      </c>
      <c r="X631" s="14">
        <v>0.93669999999999998</v>
      </c>
      <c r="Y631" s="56">
        <v>48</v>
      </c>
      <c r="Z631" s="9">
        <v>50</v>
      </c>
      <c r="AA631" s="9">
        <v>50</v>
      </c>
      <c r="AB631" s="9">
        <v>50</v>
      </c>
      <c r="AC631" s="9">
        <v>49</v>
      </c>
      <c r="AD631" s="9">
        <v>48</v>
      </c>
      <c r="AE631" s="9" t="s">
        <v>96</v>
      </c>
      <c r="AF631" s="9">
        <v>50</v>
      </c>
      <c r="AG631" s="9">
        <v>30.958500000000001</v>
      </c>
      <c r="AH631" s="9">
        <v>-85.515900000000002</v>
      </c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</row>
    <row r="632" spans="1:58" s="22" customFormat="1" outlineLevel="2" x14ac:dyDescent="0.25">
      <c r="A632" s="55">
        <v>297</v>
      </c>
      <c r="B632" s="9" t="s">
        <v>1030</v>
      </c>
      <c r="C632" s="9" t="s">
        <v>1035</v>
      </c>
      <c r="D632" s="9" t="str">
        <f t="shared" si="94"/>
        <v>Jackson - Family - Active</v>
      </c>
      <c r="E632" s="9" t="s">
        <v>2282</v>
      </c>
      <c r="F632" s="14" t="s">
        <v>446</v>
      </c>
      <c r="G632" s="9" t="s">
        <v>10</v>
      </c>
      <c r="H632" s="9" t="s">
        <v>37</v>
      </c>
      <c r="I632" s="9">
        <v>1</v>
      </c>
      <c r="J632" s="9">
        <v>31</v>
      </c>
      <c r="K632" s="9">
        <f t="shared" si="95"/>
        <v>186</v>
      </c>
      <c r="L632" s="9">
        <f t="shared" si="96"/>
        <v>174</v>
      </c>
      <c r="M632" s="48">
        <v>0.93548387096774188</v>
      </c>
      <c r="N632" s="9">
        <v>0</v>
      </c>
      <c r="O632" s="9">
        <v>31</v>
      </c>
      <c r="P632" s="9"/>
      <c r="Q632" s="9">
        <v>31</v>
      </c>
      <c r="R632" s="9"/>
      <c r="S632" s="9"/>
      <c r="T632" s="9"/>
      <c r="U632" s="9"/>
      <c r="V632" s="49">
        <f t="shared" si="97"/>
        <v>0.93548387096774188</v>
      </c>
      <c r="W632" s="14">
        <v>0.97850000000000004</v>
      </c>
      <c r="X632" s="14">
        <v>0.95699999999999996</v>
      </c>
      <c r="Y632" s="56">
        <v>28</v>
      </c>
      <c r="Z632" s="9">
        <v>29</v>
      </c>
      <c r="AA632" s="9">
        <v>29</v>
      </c>
      <c r="AB632" s="9">
        <v>30</v>
      </c>
      <c r="AC632" s="9">
        <v>29</v>
      </c>
      <c r="AD632" s="9">
        <v>29</v>
      </c>
      <c r="AE632" s="9" t="s">
        <v>1037</v>
      </c>
      <c r="AF632" s="9">
        <v>28</v>
      </c>
      <c r="AG632" s="9">
        <v>30.964528000000001</v>
      </c>
      <c r="AH632" s="9">
        <v>-85.506420000000006</v>
      </c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</row>
    <row r="633" spans="1:58" s="22" customFormat="1" outlineLevel="2" x14ac:dyDescent="0.25">
      <c r="A633" s="55">
        <v>1081</v>
      </c>
      <c r="B633" s="9" t="s">
        <v>1030</v>
      </c>
      <c r="C633" s="9" t="s">
        <v>1040</v>
      </c>
      <c r="D633" s="9" t="str">
        <f t="shared" si="94"/>
        <v>Jackson - Family - Active</v>
      </c>
      <c r="E633" s="9" t="s">
        <v>2282</v>
      </c>
      <c r="F633" s="14" t="s">
        <v>565</v>
      </c>
      <c r="G633" s="9" t="s">
        <v>10</v>
      </c>
      <c r="H633" s="9" t="s">
        <v>37</v>
      </c>
      <c r="I633" s="9">
        <v>1</v>
      </c>
      <c r="J633" s="9">
        <v>53</v>
      </c>
      <c r="K633" s="9">
        <f t="shared" si="95"/>
        <v>318</v>
      </c>
      <c r="L633" s="9">
        <f t="shared" si="96"/>
        <v>307</v>
      </c>
      <c r="M633" s="48">
        <v>0.96540880503144655</v>
      </c>
      <c r="N633" s="9">
        <v>0</v>
      </c>
      <c r="O633" s="9">
        <v>53</v>
      </c>
      <c r="P633" s="9"/>
      <c r="Q633" s="9">
        <v>53</v>
      </c>
      <c r="R633" s="9"/>
      <c r="S633" s="9"/>
      <c r="T633" s="9"/>
      <c r="U633" s="9"/>
      <c r="V633" s="49">
        <f t="shared" si="97"/>
        <v>0.96540880503144655</v>
      </c>
      <c r="W633" s="14">
        <v>0.93400000000000005</v>
      </c>
      <c r="X633" s="14">
        <v>0.94969999999999999</v>
      </c>
      <c r="Y633" s="56">
        <v>52</v>
      </c>
      <c r="Z633" s="9">
        <v>52</v>
      </c>
      <c r="AA633" s="9">
        <v>50</v>
      </c>
      <c r="AB633" s="9">
        <v>51</v>
      </c>
      <c r="AC633" s="9">
        <v>51</v>
      </c>
      <c r="AD633" s="9">
        <v>51</v>
      </c>
      <c r="AE633" s="9" t="s">
        <v>465</v>
      </c>
      <c r="AF633" s="9">
        <v>51</v>
      </c>
      <c r="AG633" s="9">
        <v>30.762799999999999</v>
      </c>
      <c r="AH633" s="9">
        <v>-85.228800000000007</v>
      </c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  <c r="BF633" s="24"/>
    </row>
    <row r="634" spans="1:58" s="22" customFormat="1" outlineLevel="2" x14ac:dyDescent="0.25">
      <c r="A634" s="55">
        <v>579</v>
      </c>
      <c r="B634" s="9" t="s">
        <v>1030</v>
      </c>
      <c r="C634" s="9" t="s">
        <v>1041</v>
      </c>
      <c r="D634" s="9" t="str">
        <f t="shared" si="94"/>
        <v>Jackson - Family - Active</v>
      </c>
      <c r="E634" s="9" t="s">
        <v>2282</v>
      </c>
      <c r="F634" s="14" t="s">
        <v>122</v>
      </c>
      <c r="G634" s="9" t="s">
        <v>10</v>
      </c>
      <c r="H634" s="9" t="s">
        <v>37</v>
      </c>
      <c r="I634" s="9">
        <v>1</v>
      </c>
      <c r="J634" s="9">
        <v>48</v>
      </c>
      <c r="K634" s="9">
        <f t="shared" si="95"/>
        <v>288</v>
      </c>
      <c r="L634" s="9">
        <f t="shared" si="96"/>
        <v>280</v>
      </c>
      <c r="M634" s="48">
        <v>0.97222222222222221</v>
      </c>
      <c r="N634" s="9">
        <v>0</v>
      </c>
      <c r="O634" s="9">
        <v>48</v>
      </c>
      <c r="P634" s="9"/>
      <c r="Q634" s="9">
        <v>48</v>
      </c>
      <c r="R634" s="9"/>
      <c r="S634" s="9"/>
      <c r="T634" s="9"/>
      <c r="U634" s="9"/>
      <c r="V634" s="49">
        <f t="shared" si="97"/>
        <v>0.97222222222222221</v>
      </c>
      <c r="W634" s="14">
        <v>0.95140000000000002</v>
      </c>
      <c r="X634" s="14">
        <v>0.95489999999999997</v>
      </c>
      <c r="Y634" s="56">
        <v>48</v>
      </c>
      <c r="Z634" s="9">
        <v>46</v>
      </c>
      <c r="AA634" s="9">
        <v>46</v>
      </c>
      <c r="AB634" s="9">
        <v>47</v>
      </c>
      <c r="AC634" s="9">
        <v>46</v>
      </c>
      <c r="AD634" s="9">
        <v>47</v>
      </c>
      <c r="AE634" s="9" t="s">
        <v>1042</v>
      </c>
      <c r="AF634" s="9"/>
      <c r="AG634" s="9">
        <v>30.7605</v>
      </c>
      <c r="AH634" s="9">
        <v>-85.229299999999995</v>
      </c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</row>
    <row r="635" spans="1:58" s="22" customFormat="1" outlineLevel="2" x14ac:dyDescent="0.25">
      <c r="A635" s="55">
        <v>1569</v>
      </c>
      <c r="B635" s="9" t="s">
        <v>1030</v>
      </c>
      <c r="C635" s="9" t="s">
        <v>1043</v>
      </c>
      <c r="D635" s="9" t="str">
        <f t="shared" si="94"/>
        <v>Jackson - Family - Active</v>
      </c>
      <c r="E635" s="9" t="s">
        <v>2282</v>
      </c>
      <c r="F635" s="14" t="s">
        <v>240</v>
      </c>
      <c r="G635" s="9" t="s">
        <v>10</v>
      </c>
      <c r="H635" s="9" t="s">
        <v>37</v>
      </c>
      <c r="I635" s="9">
        <v>1</v>
      </c>
      <c r="J635" s="9">
        <v>80</v>
      </c>
      <c r="K635" s="9">
        <f t="shared" si="95"/>
        <v>480</v>
      </c>
      <c r="L635" s="9">
        <f t="shared" si="96"/>
        <v>470</v>
      </c>
      <c r="M635" s="48">
        <v>0.97916666666666663</v>
      </c>
      <c r="N635" s="9">
        <v>0</v>
      </c>
      <c r="O635" s="9">
        <v>80</v>
      </c>
      <c r="P635" s="9"/>
      <c r="Q635" s="9">
        <v>80</v>
      </c>
      <c r="R635" s="9"/>
      <c r="S635" s="9"/>
      <c r="T635" s="9"/>
      <c r="U635" s="9"/>
      <c r="V635" s="49">
        <f t="shared" si="97"/>
        <v>0.97916666666666663</v>
      </c>
      <c r="W635" s="14">
        <v>0.98540000000000005</v>
      </c>
      <c r="X635" s="14">
        <v>0.98129999999999995</v>
      </c>
      <c r="Y635" s="56">
        <v>77</v>
      </c>
      <c r="Z635" s="9">
        <v>77</v>
      </c>
      <c r="AA635" s="9">
        <v>78</v>
      </c>
      <c r="AB635" s="9">
        <v>80</v>
      </c>
      <c r="AC635" s="9">
        <v>80</v>
      </c>
      <c r="AD635" s="9">
        <v>78</v>
      </c>
      <c r="AE635" s="9" t="s">
        <v>223</v>
      </c>
      <c r="AF635" s="9"/>
      <c r="AG635" s="9">
        <v>30.7179</v>
      </c>
      <c r="AH635" s="9">
        <v>-85.231700000000004</v>
      </c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  <c r="BF635" s="24"/>
    </row>
    <row r="636" spans="1:58" s="22" customFormat="1" outlineLevel="2" x14ac:dyDescent="0.25">
      <c r="A636" s="55">
        <v>795</v>
      </c>
      <c r="B636" s="9" t="s">
        <v>1030</v>
      </c>
      <c r="C636" s="9" t="s">
        <v>1044</v>
      </c>
      <c r="D636" s="9" t="str">
        <f t="shared" si="94"/>
        <v>Jackson - Family - Active</v>
      </c>
      <c r="E636" s="9" t="s">
        <v>2282</v>
      </c>
      <c r="F636" s="14" t="s">
        <v>197</v>
      </c>
      <c r="G636" s="9" t="s">
        <v>10</v>
      </c>
      <c r="H636" s="9" t="s">
        <v>37</v>
      </c>
      <c r="I636" s="9">
        <v>1</v>
      </c>
      <c r="J636" s="9">
        <v>34</v>
      </c>
      <c r="K636" s="9">
        <f t="shared" si="95"/>
        <v>204</v>
      </c>
      <c r="L636" s="9">
        <f t="shared" si="96"/>
        <v>190</v>
      </c>
      <c r="M636" s="48">
        <v>0.93137254901960786</v>
      </c>
      <c r="N636" s="9">
        <v>0</v>
      </c>
      <c r="O636" s="9">
        <v>34</v>
      </c>
      <c r="P636" s="9"/>
      <c r="Q636" s="9">
        <v>34</v>
      </c>
      <c r="R636" s="9"/>
      <c r="S636" s="9"/>
      <c r="T636" s="9"/>
      <c r="U636" s="9"/>
      <c r="V636" s="49">
        <f t="shared" si="97"/>
        <v>0.93137254901960786</v>
      </c>
      <c r="W636" s="14">
        <v>0.98040000000000005</v>
      </c>
      <c r="X636" s="14">
        <v>0.99019999999999997</v>
      </c>
      <c r="Y636" s="56">
        <v>31</v>
      </c>
      <c r="Z636" s="9">
        <v>32</v>
      </c>
      <c r="AA636" s="9">
        <v>32</v>
      </c>
      <c r="AB636" s="9">
        <v>31</v>
      </c>
      <c r="AC636" s="9">
        <v>31</v>
      </c>
      <c r="AD636" s="9">
        <v>33</v>
      </c>
      <c r="AE636" s="9" t="s">
        <v>448</v>
      </c>
      <c r="AF636" s="9">
        <v>32</v>
      </c>
      <c r="AG636" s="9">
        <v>30.762499999999999</v>
      </c>
      <c r="AH636" s="9">
        <v>-85.232600000000005</v>
      </c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  <c r="BF636" s="24"/>
    </row>
    <row r="637" spans="1:58" s="22" customFormat="1" outlineLevel="2" x14ac:dyDescent="0.25">
      <c r="A637" s="55">
        <v>2684</v>
      </c>
      <c r="B637" s="9" t="s">
        <v>1030</v>
      </c>
      <c r="C637" s="9" t="s">
        <v>1045</v>
      </c>
      <c r="D637" s="9" t="str">
        <f t="shared" si="94"/>
        <v>Jackson - Family - Active</v>
      </c>
      <c r="E637" s="9" t="s">
        <v>2282</v>
      </c>
      <c r="F637" s="14" t="s">
        <v>1046</v>
      </c>
      <c r="G637" s="9" t="s">
        <v>10</v>
      </c>
      <c r="H637" s="9" t="s">
        <v>37</v>
      </c>
      <c r="I637" s="9">
        <v>1</v>
      </c>
      <c r="J637" s="9">
        <v>100</v>
      </c>
      <c r="K637" s="9">
        <f t="shared" si="95"/>
        <v>600</v>
      </c>
      <c r="L637" s="9">
        <f t="shared" si="96"/>
        <v>561</v>
      </c>
      <c r="M637" s="48">
        <v>0.93500000000000005</v>
      </c>
      <c r="N637" s="9">
        <v>0</v>
      </c>
      <c r="O637" s="9">
        <v>100</v>
      </c>
      <c r="P637" s="9"/>
      <c r="Q637" s="9">
        <v>100</v>
      </c>
      <c r="R637" s="9"/>
      <c r="S637" s="9"/>
      <c r="T637" s="9">
        <v>10</v>
      </c>
      <c r="U637" s="9"/>
      <c r="V637" s="49">
        <f t="shared" si="97"/>
        <v>0.93500000000000005</v>
      </c>
      <c r="W637" s="14">
        <v>0.79830000000000001</v>
      </c>
      <c r="X637" s="14">
        <v>0.73</v>
      </c>
      <c r="Y637" s="56">
        <v>86</v>
      </c>
      <c r="Z637" s="9">
        <v>91</v>
      </c>
      <c r="AA637" s="9">
        <v>94</v>
      </c>
      <c r="AB637" s="9">
        <v>98</v>
      </c>
      <c r="AC637" s="9">
        <v>95</v>
      </c>
      <c r="AD637" s="9">
        <v>97</v>
      </c>
      <c r="AE637" s="9" t="s">
        <v>96</v>
      </c>
      <c r="AF637" s="9">
        <v>100</v>
      </c>
      <c r="AG637" s="9">
        <v>30.787777999999999</v>
      </c>
      <c r="AH637" s="9">
        <v>-85.242500000000007</v>
      </c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</row>
    <row r="638" spans="1:58" s="22" customFormat="1" outlineLevel="2" x14ac:dyDescent="0.25">
      <c r="A638" s="55">
        <v>346</v>
      </c>
      <c r="B638" s="9" t="s">
        <v>1048</v>
      </c>
      <c r="C638" s="9" t="s">
        <v>1049</v>
      </c>
      <c r="D638" s="9" t="str">
        <f t="shared" si="94"/>
        <v>Jefferson - Family - Active</v>
      </c>
      <c r="E638" s="9" t="s">
        <v>2282</v>
      </c>
      <c r="F638" s="14" t="s">
        <v>446</v>
      </c>
      <c r="G638" s="9" t="s">
        <v>10</v>
      </c>
      <c r="H638" s="9" t="s">
        <v>37</v>
      </c>
      <c r="I638" s="9">
        <v>1</v>
      </c>
      <c r="J638" s="9">
        <v>36</v>
      </c>
      <c r="K638" s="9">
        <f t="shared" si="95"/>
        <v>216</v>
      </c>
      <c r="L638" s="9">
        <f t="shared" si="96"/>
        <v>202</v>
      </c>
      <c r="M638" s="48">
        <v>0.93518518518518523</v>
      </c>
      <c r="N638" s="9">
        <v>0</v>
      </c>
      <c r="O638" s="9">
        <v>36</v>
      </c>
      <c r="P638" s="9"/>
      <c r="Q638" s="9">
        <v>36</v>
      </c>
      <c r="R638" s="9"/>
      <c r="S638" s="9"/>
      <c r="T638" s="9"/>
      <c r="U638" s="9"/>
      <c r="V638" s="49">
        <f t="shared" si="97"/>
        <v>0.93518518518518523</v>
      </c>
      <c r="W638" s="14">
        <v>0.90739999999999998</v>
      </c>
      <c r="X638" s="14">
        <v>0.96760000000000002</v>
      </c>
      <c r="Y638" s="56">
        <v>35</v>
      </c>
      <c r="Z638" s="9">
        <v>34</v>
      </c>
      <c r="AA638" s="9">
        <v>34</v>
      </c>
      <c r="AB638" s="9">
        <v>34</v>
      </c>
      <c r="AC638" s="9">
        <v>32</v>
      </c>
      <c r="AD638" s="9">
        <v>33</v>
      </c>
      <c r="AE638" s="9" t="s">
        <v>715</v>
      </c>
      <c r="AF638" s="9">
        <v>34</v>
      </c>
      <c r="AG638" s="9">
        <v>30.557300000000001</v>
      </c>
      <c r="AH638" s="9">
        <v>-83.867599999999996</v>
      </c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</row>
    <row r="639" spans="1:58" s="22" customFormat="1" outlineLevel="2" x14ac:dyDescent="0.25">
      <c r="A639" s="55"/>
      <c r="B639" s="51" t="s">
        <v>1048</v>
      </c>
      <c r="C639" s="51"/>
      <c r="D639" s="51"/>
      <c r="E639" s="51"/>
      <c r="F639" s="53"/>
      <c r="G639" s="51"/>
      <c r="H639" s="51"/>
      <c r="I639" s="51"/>
      <c r="J639" s="51"/>
      <c r="K639" s="51"/>
      <c r="L639" s="51"/>
      <c r="M639" s="54"/>
      <c r="N639" s="51"/>
      <c r="O639" s="51"/>
      <c r="P639" s="51"/>
      <c r="Q639" s="51"/>
      <c r="R639" s="51"/>
      <c r="S639" s="51"/>
      <c r="T639" s="51"/>
      <c r="U639" s="51"/>
      <c r="V639" s="52"/>
      <c r="W639" s="53"/>
      <c r="X639" s="53"/>
      <c r="Y639" s="56"/>
      <c r="Z639" s="9"/>
      <c r="AA639" s="9"/>
      <c r="AB639" s="9"/>
      <c r="AC639" s="9"/>
      <c r="AD639" s="9"/>
      <c r="AE639" s="9"/>
      <c r="AF639" s="9"/>
      <c r="AG639" s="9"/>
      <c r="AH639" s="9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  <c r="BF639" s="24"/>
    </row>
    <row r="640" spans="1:58" s="22" customFormat="1" outlineLevel="1" x14ac:dyDescent="0.25">
      <c r="A640" s="55"/>
      <c r="B640" s="9" t="s">
        <v>1048</v>
      </c>
      <c r="C640" s="9"/>
      <c r="D640" s="9"/>
      <c r="E640" s="39" t="s">
        <v>2640</v>
      </c>
      <c r="F640" s="14"/>
      <c r="G640" s="9"/>
      <c r="H640" s="9"/>
      <c r="I640" s="9">
        <f>SUBTOTAL(9,I641:I641)</f>
        <v>1</v>
      </c>
      <c r="J640" s="9">
        <f>SUBTOTAL(9,J641:J641)</f>
        <v>39</v>
      </c>
      <c r="K640" s="9">
        <f>SUBTOTAL(9,K641:K641)</f>
        <v>78</v>
      </c>
      <c r="L640" s="9">
        <f>SUBTOTAL(9,L641:L641)</f>
        <v>77</v>
      </c>
      <c r="M640" s="48">
        <v>0.98717948717948723</v>
      </c>
      <c r="N640" s="9"/>
      <c r="O640" s="9"/>
      <c r="P640" s="9"/>
      <c r="Q640" s="9"/>
      <c r="R640" s="9"/>
      <c r="S640" s="9"/>
      <c r="T640" s="9"/>
      <c r="U640" s="9"/>
      <c r="V640" s="49"/>
      <c r="W640" s="14"/>
      <c r="X640" s="14"/>
      <c r="Y640" s="56"/>
      <c r="Z640" s="9"/>
      <c r="AA640" s="9"/>
      <c r="AB640" s="9"/>
      <c r="AC640" s="9"/>
      <c r="AD640" s="9"/>
      <c r="AE640" s="9"/>
      <c r="AF640" s="9"/>
      <c r="AG640" s="9"/>
      <c r="AH640" s="9">
        <f>SUBTOTAL(9,AH641:AH641)</f>
        <v>-83.870199999999997</v>
      </c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  <c r="BF640" s="24"/>
    </row>
    <row r="641" spans="1:58" s="22" customFormat="1" outlineLevel="2" x14ac:dyDescent="0.25">
      <c r="A641" s="55">
        <v>400</v>
      </c>
      <c r="B641" s="9" t="s">
        <v>1048</v>
      </c>
      <c r="C641" s="9" t="s">
        <v>1051</v>
      </c>
      <c r="D641" s="9" t="str">
        <f>B641&amp;" - "&amp;E641</f>
        <v>Jefferson - Family - Lease-Up</v>
      </c>
      <c r="E641" s="9" t="s">
        <v>2640</v>
      </c>
      <c r="F641" s="14" t="s">
        <v>183</v>
      </c>
      <c r="G641" s="9" t="s">
        <v>10</v>
      </c>
      <c r="H641" s="9" t="s">
        <v>184</v>
      </c>
      <c r="I641" s="9">
        <v>1</v>
      </c>
      <c r="J641" s="9">
        <v>39</v>
      </c>
      <c r="K641" s="9">
        <f>COUNTA(Y641:AD641)*J641</f>
        <v>78</v>
      </c>
      <c r="L641" s="9">
        <f>SUM(Y641:AD641)</f>
        <v>77</v>
      </c>
      <c r="M641" s="48">
        <v>0.98717948717948723</v>
      </c>
      <c r="N641" s="9"/>
      <c r="O641" s="9">
        <v>39</v>
      </c>
      <c r="P641" s="9"/>
      <c r="Q641" s="9">
        <v>39</v>
      </c>
      <c r="R641" s="9"/>
      <c r="S641" s="9"/>
      <c r="T641" s="9"/>
      <c r="U641" s="9"/>
      <c r="V641" s="49">
        <f>(Y641+Z641+AA641+AB641+AC641+AD641)/(J641*COUNTA(Y641,Z641,AA641,AB641,AC641,AD641))</f>
        <v>0.98717948717948723</v>
      </c>
      <c r="W641" s="14"/>
      <c r="X641" s="14"/>
      <c r="Y641" s="56">
        <v>38</v>
      </c>
      <c r="Z641" s="9">
        <v>39</v>
      </c>
      <c r="AA641" s="9"/>
      <c r="AB641" s="9"/>
      <c r="AC641" s="9"/>
      <c r="AD641" s="9"/>
      <c r="AE641" s="9" t="s">
        <v>448</v>
      </c>
      <c r="AF641" s="9"/>
      <c r="AG641" s="9">
        <v>30.5518</v>
      </c>
      <c r="AH641" s="9">
        <v>-83.870199999999997</v>
      </c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  <c r="BF641" s="24"/>
    </row>
    <row r="642" spans="1:58" s="22" customFormat="1" outlineLevel="2" x14ac:dyDescent="0.25">
      <c r="A642" s="55"/>
      <c r="B642" s="51" t="s">
        <v>1052</v>
      </c>
      <c r="C642" s="51"/>
      <c r="D642" s="51"/>
      <c r="E642" s="51"/>
      <c r="F642" s="53"/>
      <c r="G642" s="51"/>
      <c r="H642" s="51"/>
      <c r="I642" s="51"/>
      <c r="J642" s="51"/>
      <c r="K642" s="51"/>
      <c r="L642" s="51"/>
      <c r="M642" s="54"/>
      <c r="N642" s="51"/>
      <c r="O642" s="51"/>
      <c r="P642" s="51"/>
      <c r="Q642" s="51"/>
      <c r="R642" s="51"/>
      <c r="S642" s="51"/>
      <c r="T642" s="51"/>
      <c r="U642" s="51"/>
      <c r="V642" s="52"/>
      <c r="W642" s="53"/>
      <c r="X642" s="53"/>
      <c r="Y642" s="56"/>
      <c r="Z642" s="9"/>
      <c r="AA642" s="9"/>
      <c r="AB642" s="9"/>
      <c r="AC642" s="9"/>
      <c r="AD642" s="9"/>
      <c r="AE642" s="9"/>
      <c r="AF642" s="9"/>
      <c r="AG642" s="9"/>
      <c r="AH642" s="9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  <c r="BF642" s="24"/>
    </row>
    <row r="643" spans="1:58" s="22" customFormat="1" outlineLevel="1" x14ac:dyDescent="0.25">
      <c r="A643" s="55"/>
      <c r="B643" s="9" t="s">
        <v>1052</v>
      </c>
      <c r="C643" s="9"/>
      <c r="D643" s="9"/>
      <c r="E643" s="39" t="s">
        <v>2280</v>
      </c>
      <c r="F643" s="14"/>
      <c r="G643" s="9"/>
      <c r="H643" s="9"/>
      <c r="I643" s="9">
        <f>SUBTOTAL(9,I644:I649)</f>
        <v>6</v>
      </c>
      <c r="J643" s="9">
        <f>SUBTOTAL(9,J644:J649)</f>
        <v>450</v>
      </c>
      <c r="K643" s="9">
        <f>SUBTOTAL(9,K644:K649)</f>
        <v>2470</v>
      </c>
      <c r="L643" s="9">
        <f>SUBTOTAL(9,L644:L649)</f>
        <v>2407</v>
      </c>
      <c r="M643" s="48">
        <v>0.97449392712550609</v>
      </c>
      <c r="N643" s="9"/>
      <c r="O643" s="9"/>
      <c r="P643" s="9"/>
      <c r="Q643" s="9"/>
      <c r="R643" s="9"/>
      <c r="S643" s="9"/>
      <c r="T643" s="9"/>
      <c r="U643" s="9"/>
      <c r="V643" s="49"/>
      <c r="W643" s="14"/>
      <c r="X643" s="14"/>
      <c r="Y643" s="56"/>
      <c r="Z643" s="9"/>
      <c r="AA643" s="9"/>
      <c r="AB643" s="9"/>
      <c r="AC643" s="9"/>
      <c r="AD643" s="9"/>
      <c r="AE643" s="9"/>
      <c r="AF643" s="9"/>
      <c r="AG643" s="9"/>
      <c r="AH643" s="9">
        <f>SUBTOTAL(9,AH644:AH649)</f>
        <v>-490.72188933333337</v>
      </c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</row>
    <row r="644" spans="1:58" s="22" customFormat="1" outlineLevel="2" x14ac:dyDescent="0.25">
      <c r="A644" s="55">
        <v>314</v>
      </c>
      <c r="B644" s="9" t="s">
        <v>1052</v>
      </c>
      <c r="C644" s="9" t="s">
        <v>1061</v>
      </c>
      <c r="D644" s="9" t="str">
        <f t="shared" ref="D644:D649" si="98">B644&amp;" - "&amp;E644</f>
        <v>Lake - Elderly - Active</v>
      </c>
      <c r="E644" s="9" t="s">
        <v>2280</v>
      </c>
      <c r="F644" s="14" t="s">
        <v>1062</v>
      </c>
      <c r="G644" s="9" t="s">
        <v>9</v>
      </c>
      <c r="H644" s="9" t="s">
        <v>37</v>
      </c>
      <c r="I644" s="9">
        <v>1</v>
      </c>
      <c r="J644" s="9">
        <v>37</v>
      </c>
      <c r="K644" s="9">
        <f t="shared" ref="K644:K649" si="99">COUNTA(Y644:AD644)*J644</f>
        <v>222</v>
      </c>
      <c r="L644" s="9">
        <f t="shared" ref="L644:L649" si="100">SUM(Y644:AD644)</f>
        <v>208</v>
      </c>
      <c r="M644" s="48">
        <v>0.93693693693693691</v>
      </c>
      <c r="N644" s="9">
        <v>0</v>
      </c>
      <c r="O644" s="9">
        <v>37</v>
      </c>
      <c r="P644" s="9">
        <v>30</v>
      </c>
      <c r="Q644" s="9">
        <v>37</v>
      </c>
      <c r="R644" s="9"/>
      <c r="S644" s="9"/>
      <c r="T644" s="9"/>
      <c r="U644" s="9"/>
      <c r="V644" s="49">
        <f t="shared" ref="V644:V649" si="101">(Y644+Z644+AA644+AB644+AC644+AD644)/(J644*COUNTA(Y644,Z644,AA644,AB644,AC644,AD644))</f>
        <v>0.93693693693693691</v>
      </c>
      <c r="W644" s="14">
        <v>0.96399999999999997</v>
      </c>
      <c r="X644" s="14">
        <v>0.92789999999999995</v>
      </c>
      <c r="Y644" s="56">
        <v>35</v>
      </c>
      <c r="Z644" s="9">
        <v>35</v>
      </c>
      <c r="AA644" s="9">
        <v>34</v>
      </c>
      <c r="AB644" s="9">
        <v>34</v>
      </c>
      <c r="AC644" s="9">
        <v>35</v>
      </c>
      <c r="AD644" s="9">
        <v>35</v>
      </c>
      <c r="AE644" s="9" t="s">
        <v>448</v>
      </c>
      <c r="AF644" s="9">
        <v>31</v>
      </c>
      <c r="AG644" s="9">
        <v>28.568899999999999</v>
      </c>
      <c r="AH644" s="9">
        <v>-81.856499999999997</v>
      </c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  <c r="BF644" s="24"/>
    </row>
    <row r="645" spans="1:58" s="22" customFormat="1" outlineLevel="2" x14ac:dyDescent="0.25">
      <c r="A645" s="55">
        <v>1436</v>
      </c>
      <c r="B645" s="9" t="s">
        <v>1052</v>
      </c>
      <c r="C645" s="9" t="s">
        <v>1065</v>
      </c>
      <c r="D645" s="9" t="str">
        <f t="shared" si="98"/>
        <v>Lake - Elderly - Active</v>
      </c>
      <c r="E645" s="9" t="s">
        <v>2280</v>
      </c>
      <c r="F645" s="14" t="s">
        <v>179</v>
      </c>
      <c r="G645" s="9" t="s">
        <v>9</v>
      </c>
      <c r="H645" s="9" t="s">
        <v>37</v>
      </c>
      <c r="I645" s="9">
        <v>1</v>
      </c>
      <c r="J645" s="9">
        <v>160</v>
      </c>
      <c r="K645" s="9">
        <f t="shared" si="99"/>
        <v>960</v>
      </c>
      <c r="L645" s="9">
        <f t="shared" si="100"/>
        <v>932</v>
      </c>
      <c r="M645" s="48">
        <v>0.97083333333333333</v>
      </c>
      <c r="N645" s="9">
        <v>0</v>
      </c>
      <c r="O645" s="9">
        <v>160</v>
      </c>
      <c r="P645" s="9">
        <v>144</v>
      </c>
      <c r="Q645" s="9">
        <v>16</v>
      </c>
      <c r="R645" s="9"/>
      <c r="S645" s="9"/>
      <c r="T645" s="9"/>
      <c r="U645" s="9"/>
      <c r="V645" s="49">
        <f t="shared" si="101"/>
        <v>0.97083333333333333</v>
      </c>
      <c r="W645" s="14">
        <v>0.97599999999999998</v>
      </c>
      <c r="X645" s="14">
        <v>0.97399999999999998</v>
      </c>
      <c r="Y645" s="56">
        <v>156</v>
      </c>
      <c r="Z645" s="9">
        <v>154</v>
      </c>
      <c r="AA645" s="9">
        <v>153</v>
      </c>
      <c r="AB645" s="9">
        <v>156</v>
      </c>
      <c r="AC645" s="9">
        <v>155</v>
      </c>
      <c r="AD645" s="9">
        <v>158</v>
      </c>
      <c r="AE645" s="9" t="s">
        <v>427</v>
      </c>
      <c r="AF645" s="9"/>
      <c r="AG645" s="9">
        <v>28.816299999999998</v>
      </c>
      <c r="AH645" s="9">
        <v>-81.708600000000004</v>
      </c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  <c r="BF645" s="24"/>
    </row>
    <row r="646" spans="1:58" s="22" customFormat="1" outlineLevel="2" x14ac:dyDescent="0.25">
      <c r="A646" s="55">
        <v>577</v>
      </c>
      <c r="B646" s="9" t="s">
        <v>1052</v>
      </c>
      <c r="C646" s="9" t="s">
        <v>1074</v>
      </c>
      <c r="D646" s="9" t="str">
        <f t="shared" si="98"/>
        <v>Lake - Elderly - Active</v>
      </c>
      <c r="E646" s="9" t="s">
        <v>2280</v>
      </c>
      <c r="F646" s="14" t="s">
        <v>183</v>
      </c>
      <c r="G646" s="9" t="s">
        <v>9</v>
      </c>
      <c r="H646" s="9" t="s">
        <v>37</v>
      </c>
      <c r="I646" s="9">
        <v>1</v>
      </c>
      <c r="J646" s="9">
        <v>46</v>
      </c>
      <c r="K646" s="9">
        <f t="shared" si="99"/>
        <v>46</v>
      </c>
      <c r="L646" s="9">
        <f t="shared" si="100"/>
        <v>44</v>
      </c>
      <c r="M646" s="48">
        <v>0.95652173913043481</v>
      </c>
      <c r="N646" s="9"/>
      <c r="O646" s="9">
        <v>46</v>
      </c>
      <c r="P646" s="9">
        <v>46</v>
      </c>
      <c r="Q646" s="9"/>
      <c r="R646" s="9"/>
      <c r="S646" s="9"/>
      <c r="T646" s="9"/>
      <c r="U646" s="9"/>
      <c r="V646" s="49">
        <f t="shared" si="101"/>
        <v>0.95652173913043481</v>
      </c>
      <c r="W646" s="14"/>
      <c r="X646" s="14"/>
      <c r="Y646" s="56">
        <v>44</v>
      </c>
      <c r="Z646" s="9"/>
      <c r="AA646" s="9"/>
      <c r="AB646" s="9"/>
      <c r="AC646" s="9"/>
      <c r="AD646" s="9"/>
      <c r="AE646" s="9" t="s">
        <v>448</v>
      </c>
      <c r="AF646" s="9"/>
      <c r="AG646" s="9">
        <v>28.934200000000001</v>
      </c>
      <c r="AH646" s="9">
        <v>-81.662155999999996</v>
      </c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  <c r="BF646" s="24"/>
    </row>
    <row r="647" spans="1:58" s="22" customFormat="1" outlineLevel="2" x14ac:dyDescent="0.25">
      <c r="A647" s="55">
        <v>2567</v>
      </c>
      <c r="B647" s="9" t="s">
        <v>1052</v>
      </c>
      <c r="C647" s="9" t="s">
        <v>1077</v>
      </c>
      <c r="D647" s="9" t="str">
        <f t="shared" si="98"/>
        <v>Lake - Elderly - Active</v>
      </c>
      <c r="E647" s="9" t="s">
        <v>2280</v>
      </c>
      <c r="F647" s="14" t="s">
        <v>66</v>
      </c>
      <c r="G647" s="9" t="s">
        <v>9</v>
      </c>
      <c r="H647" s="9" t="s">
        <v>37</v>
      </c>
      <c r="I647" s="9">
        <v>1</v>
      </c>
      <c r="J647" s="9">
        <v>34</v>
      </c>
      <c r="K647" s="9">
        <f t="shared" si="99"/>
        <v>204</v>
      </c>
      <c r="L647" s="9">
        <f t="shared" si="100"/>
        <v>204</v>
      </c>
      <c r="M647" s="48">
        <v>1</v>
      </c>
      <c r="N647" s="9">
        <v>0</v>
      </c>
      <c r="O647" s="9">
        <v>34</v>
      </c>
      <c r="P647" s="9">
        <v>28</v>
      </c>
      <c r="Q647" s="9">
        <v>6</v>
      </c>
      <c r="R647" s="9"/>
      <c r="S647" s="9"/>
      <c r="T647" s="9">
        <v>4</v>
      </c>
      <c r="U647" s="9"/>
      <c r="V647" s="49">
        <f t="shared" si="101"/>
        <v>1</v>
      </c>
      <c r="W647" s="14">
        <v>1</v>
      </c>
      <c r="X647" s="14">
        <v>0.99509999999999998</v>
      </c>
      <c r="Y647" s="56">
        <v>34</v>
      </c>
      <c r="Z647" s="9">
        <v>34</v>
      </c>
      <c r="AA647" s="9">
        <v>34</v>
      </c>
      <c r="AB647" s="9">
        <v>34</v>
      </c>
      <c r="AC647" s="9">
        <v>34</v>
      </c>
      <c r="AD647" s="9">
        <v>34</v>
      </c>
      <c r="AE647" s="9" t="s">
        <v>715</v>
      </c>
      <c r="AF647" s="9">
        <v>34</v>
      </c>
      <c r="AG647" s="9">
        <v>28.938277777777799</v>
      </c>
      <c r="AH647" s="9">
        <v>-81.664833333333306</v>
      </c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  <c r="BF647" s="24"/>
    </row>
    <row r="648" spans="1:58" s="22" customFormat="1" outlineLevel="2" x14ac:dyDescent="0.25">
      <c r="A648" s="55">
        <v>2020</v>
      </c>
      <c r="B648" s="9" t="s">
        <v>1052</v>
      </c>
      <c r="C648" s="9" t="s">
        <v>1081</v>
      </c>
      <c r="D648" s="9" t="str">
        <f t="shared" si="98"/>
        <v>Lake - Elderly - Active</v>
      </c>
      <c r="E648" s="9" t="s">
        <v>2280</v>
      </c>
      <c r="F648" s="14" t="s">
        <v>1082</v>
      </c>
      <c r="G648" s="9" t="s">
        <v>9</v>
      </c>
      <c r="H648" s="9" t="s">
        <v>37</v>
      </c>
      <c r="I648" s="9">
        <v>1</v>
      </c>
      <c r="J648" s="9">
        <v>35</v>
      </c>
      <c r="K648" s="9">
        <f t="shared" si="99"/>
        <v>210</v>
      </c>
      <c r="L648" s="9">
        <f t="shared" si="100"/>
        <v>208</v>
      </c>
      <c r="M648" s="48">
        <v>0.99047619047619051</v>
      </c>
      <c r="N648" s="9">
        <v>0</v>
      </c>
      <c r="O648" s="9">
        <v>35</v>
      </c>
      <c r="P648" s="9">
        <v>28</v>
      </c>
      <c r="Q648" s="9">
        <v>7</v>
      </c>
      <c r="R648" s="9"/>
      <c r="S648" s="9"/>
      <c r="T648" s="9"/>
      <c r="U648" s="9"/>
      <c r="V648" s="49">
        <f t="shared" si="101"/>
        <v>0.99047619047619051</v>
      </c>
      <c r="W648" s="14">
        <v>0.99050000000000005</v>
      </c>
      <c r="X648" s="14">
        <v>0.99519999999999997</v>
      </c>
      <c r="Y648" s="56">
        <v>35</v>
      </c>
      <c r="Z648" s="9">
        <v>35</v>
      </c>
      <c r="AA648" s="9">
        <v>35</v>
      </c>
      <c r="AB648" s="9">
        <v>35</v>
      </c>
      <c r="AC648" s="9">
        <v>35</v>
      </c>
      <c r="AD648" s="9">
        <v>33</v>
      </c>
      <c r="AE648" s="9" t="s">
        <v>202</v>
      </c>
      <c r="AF648" s="9"/>
      <c r="AG648" s="9">
        <v>28.905200000000001</v>
      </c>
      <c r="AH648" s="9">
        <v>-81.936800000000005</v>
      </c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  <c r="BF648" s="24"/>
    </row>
    <row r="649" spans="1:58" s="22" customFormat="1" outlineLevel="2" x14ac:dyDescent="0.25">
      <c r="A649" s="55">
        <v>1350</v>
      </c>
      <c r="B649" s="9" t="s">
        <v>1052</v>
      </c>
      <c r="C649" s="9" t="s">
        <v>1085</v>
      </c>
      <c r="D649" s="9" t="str">
        <f t="shared" si="98"/>
        <v>Lake - Elderly - Active</v>
      </c>
      <c r="E649" s="9" t="s">
        <v>2280</v>
      </c>
      <c r="F649" s="14" t="s">
        <v>157</v>
      </c>
      <c r="G649" s="9" t="s">
        <v>9</v>
      </c>
      <c r="H649" s="9" t="s">
        <v>37</v>
      </c>
      <c r="I649" s="9">
        <v>1</v>
      </c>
      <c r="J649" s="9">
        <v>138</v>
      </c>
      <c r="K649" s="9">
        <f t="shared" si="99"/>
        <v>828</v>
      </c>
      <c r="L649" s="9">
        <f t="shared" si="100"/>
        <v>811</v>
      </c>
      <c r="M649" s="48">
        <v>0.97946859903381644</v>
      </c>
      <c r="N649" s="9">
        <v>0</v>
      </c>
      <c r="O649" s="9">
        <v>138</v>
      </c>
      <c r="P649" s="9">
        <v>111</v>
      </c>
      <c r="Q649" s="9">
        <v>27</v>
      </c>
      <c r="R649" s="9"/>
      <c r="S649" s="9"/>
      <c r="T649" s="9"/>
      <c r="U649" s="9"/>
      <c r="V649" s="49">
        <f t="shared" si="101"/>
        <v>0.97946859903381644</v>
      </c>
      <c r="W649" s="14">
        <v>0.87439999999999996</v>
      </c>
      <c r="X649" s="14">
        <v>0.86350000000000005</v>
      </c>
      <c r="Y649" s="56">
        <v>134</v>
      </c>
      <c r="Z649" s="9">
        <v>133</v>
      </c>
      <c r="AA649" s="9">
        <v>134</v>
      </c>
      <c r="AB649" s="9">
        <v>137</v>
      </c>
      <c r="AC649" s="9">
        <v>136</v>
      </c>
      <c r="AD649" s="9">
        <v>137</v>
      </c>
      <c r="AE649" s="9" t="s">
        <v>81</v>
      </c>
      <c r="AF649" s="9"/>
      <c r="AG649" s="9">
        <v>28.833100000000002</v>
      </c>
      <c r="AH649" s="9">
        <v>-81.893000000000001</v>
      </c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  <c r="BF649" s="24"/>
    </row>
    <row r="650" spans="1:58" s="22" customFormat="1" outlineLevel="1" x14ac:dyDescent="0.25">
      <c r="A650" s="55"/>
      <c r="B650" s="9" t="s">
        <v>1052</v>
      </c>
      <c r="C650" s="9"/>
      <c r="D650" s="9"/>
      <c r="E650" s="39" t="s">
        <v>2641</v>
      </c>
      <c r="F650" s="14"/>
      <c r="G650" s="9"/>
      <c r="H650" s="9"/>
      <c r="I650" s="9">
        <f>SUBTOTAL(9,I651:I651)</f>
        <v>1</v>
      </c>
      <c r="J650" s="9">
        <f>SUBTOTAL(9,J651:J651)</f>
        <v>47</v>
      </c>
      <c r="K650" s="9">
        <f>SUBTOTAL(9,K651:K651)</f>
        <v>94</v>
      </c>
      <c r="L650" s="9">
        <f>SUBTOTAL(9,L651:L651)</f>
        <v>84</v>
      </c>
      <c r="M650" s="48">
        <v>0.8936170212765957</v>
      </c>
      <c r="N650" s="9"/>
      <c r="O650" s="9"/>
      <c r="P650" s="9"/>
      <c r="Q650" s="9"/>
      <c r="R650" s="9"/>
      <c r="S650" s="9"/>
      <c r="T650" s="9"/>
      <c r="U650" s="9"/>
      <c r="V650" s="49"/>
      <c r="W650" s="14"/>
      <c r="X650" s="14"/>
      <c r="Y650" s="56"/>
      <c r="Z650" s="9"/>
      <c r="AA650" s="9"/>
      <c r="AB650" s="9"/>
      <c r="AC650" s="9"/>
      <c r="AD650" s="9"/>
      <c r="AE650" s="9"/>
      <c r="AF650" s="9"/>
      <c r="AG650" s="9"/>
      <c r="AH650" s="9">
        <f>SUBTOTAL(9,AH651:AH651)</f>
        <v>-81.695800000000006</v>
      </c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  <c r="BF650" s="24"/>
    </row>
    <row r="651" spans="1:58" s="22" customFormat="1" outlineLevel="2" x14ac:dyDescent="0.25">
      <c r="A651" s="55">
        <v>186</v>
      </c>
      <c r="B651" s="9" t="s">
        <v>1052</v>
      </c>
      <c r="C651" s="9" t="s">
        <v>1055</v>
      </c>
      <c r="D651" s="9" t="str">
        <f>B651&amp;" - "&amp;E651</f>
        <v>Lake - Elderly - Lease-Up</v>
      </c>
      <c r="E651" s="9" t="s">
        <v>2641</v>
      </c>
      <c r="F651" s="14" t="s">
        <v>183</v>
      </c>
      <c r="G651" s="9" t="s">
        <v>9</v>
      </c>
      <c r="H651" s="9" t="s">
        <v>184</v>
      </c>
      <c r="I651" s="9">
        <v>1</v>
      </c>
      <c r="J651" s="9">
        <v>47</v>
      </c>
      <c r="K651" s="9">
        <f>COUNTA(Y651:AD651)*J651</f>
        <v>94</v>
      </c>
      <c r="L651" s="9">
        <f>SUM(Y651:AD651)</f>
        <v>84</v>
      </c>
      <c r="M651" s="48">
        <v>0.8936170212765957</v>
      </c>
      <c r="N651" s="9"/>
      <c r="O651" s="9">
        <v>47</v>
      </c>
      <c r="P651" s="9">
        <v>38</v>
      </c>
      <c r="Q651" s="9">
        <v>9</v>
      </c>
      <c r="R651" s="9"/>
      <c r="S651" s="9"/>
      <c r="T651" s="9"/>
      <c r="U651" s="9"/>
      <c r="V651" s="49">
        <f>(Y651+Z651+AA651+AB651+AC651+AD651)/(J651*COUNTA(Y651,Z651,AA651,AB651,AC651,AD651))</f>
        <v>0.8936170212765957</v>
      </c>
      <c r="W651" s="14"/>
      <c r="X651" s="14"/>
      <c r="Y651" s="56">
        <v>42</v>
      </c>
      <c r="Z651" s="9">
        <v>42</v>
      </c>
      <c r="AA651" s="9"/>
      <c r="AB651" s="9"/>
      <c r="AC651" s="9"/>
      <c r="AD651" s="9"/>
      <c r="AE651" s="9" t="s">
        <v>448</v>
      </c>
      <c r="AF651" s="9"/>
      <c r="AG651" s="9">
        <v>28.8292</v>
      </c>
      <c r="AH651" s="9">
        <v>-81.695800000000006</v>
      </c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</row>
    <row r="652" spans="1:58" s="22" customFormat="1" outlineLevel="1" x14ac:dyDescent="0.25">
      <c r="A652" s="55"/>
      <c r="B652" s="9" t="s">
        <v>1052</v>
      </c>
      <c r="C652" s="9"/>
      <c r="D652" s="9"/>
      <c r="E652" s="39" t="s">
        <v>2282</v>
      </c>
      <c r="F652" s="14"/>
      <c r="G652" s="9"/>
      <c r="H652" s="9"/>
      <c r="I652" s="9">
        <f>SUBTOTAL(9,I653:I671)</f>
        <v>19</v>
      </c>
      <c r="J652" s="9">
        <f>SUBTOTAL(9,J653:J671)</f>
        <v>2162</v>
      </c>
      <c r="K652" s="9">
        <f>SUBTOTAL(9,K653:K671)</f>
        <v>12972</v>
      </c>
      <c r="L652" s="9">
        <f>SUBTOTAL(9,L653:L671)</f>
        <v>12533</v>
      </c>
      <c r="M652" s="48">
        <v>0.96615787850755475</v>
      </c>
      <c r="N652" s="9"/>
      <c r="O652" s="9"/>
      <c r="P652" s="9"/>
      <c r="Q652" s="9"/>
      <c r="R652" s="9"/>
      <c r="S652" s="9"/>
      <c r="T652" s="9"/>
      <c r="U652" s="9"/>
      <c r="V652" s="49"/>
      <c r="W652" s="14"/>
      <c r="X652" s="14"/>
      <c r="Y652" s="56"/>
      <c r="Z652" s="9"/>
      <c r="AA652" s="9"/>
      <c r="AB652" s="9"/>
      <c r="AC652" s="9"/>
      <c r="AD652" s="9"/>
      <c r="AE652" s="9"/>
      <c r="AF652" s="9"/>
      <c r="AG652" s="9"/>
      <c r="AH652" s="9">
        <f>SUBTOTAL(9,AH653:AH671)</f>
        <v>-1554.3283269999999</v>
      </c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</row>
    <row r="653" spans="1:58" s="22" customFormat="1" outlineLevel="2" x14ac:dyDescent="0.25">
      <c r="A653" s="55">
        <v>187</v>
      </c>
      <c r="B653" s="9" t="s">
        <v>1052</v>
      </c>
      <c r="C653" s="9" t="s">
        <v>1056</v>
      </c>
      <c r="D653" s="9" t="str">
        <f t="shared" ref="D653:D671" si="102">B653&amp;" - "&amp;E653</f>
        <v>Lake - Family - Active</v>
      </c>
      <c r="E653" s="9" t="s">
        <v>2282</v>
      </c>
      <c r="F653" s="14" t="s">
        <v>309</v>
      </c>
      <c r="G653" s="9" t="s">
        <v>10</v>
      </c>
      <c r="H653" s="9" t="s">
        <v>37</v>
      </c>
      <c r="I653" s="9">
        <v>1</v>
      </c>
      <c r="J653" s="9">
        <v>18</v>
      </c>
      <c r="K653" s="9">
        <f t="shared" ref="K653:K671" si="103">COUNTA(Y653:AD653)*J653</f>
        <v>108</v>
      </c>
      <c r="L653" s="9">
        <f t="shared" ref="L653:L671" si="104">SUM(Y653:AD653)</f>
        <v>103</v>
      </c>
      <c r="M653" s="48">
        <v>0.95370370370370372</v>
      </c>
      <c r="N653" s="9">
        <v>0</v>
      </c>
      <c r="O653" s="9">
        <v>18</v>
      </c>
      <c r="P653" s="9"/>
      <c r="Q653" s="9">
        <v>18</v>
      </c>
      <c r="R653" s="9"/>
      <c r="S653" s="9"/>
      <c r="T653" s="9"/>
      <c r="U653" s="9"/>
      <c r="V653" s="49">
        <f t="shared" ref="V653:V671" si="105">(Y653+Z653+AA653+AB653+AC653+AD653)/(J653*COUNTA(Y653,Z653,AA653,AB653,AC653,AD653))</f>
        <v>0.95370370370370372</v>
      </c>
      <c r="W653" s="14">
        <v>0.91669999999999996</v>
      </c>
      <c r="X653" s="14">
        <v>0.93520000000000003</v>
      </c>
      <c r="Y653" s="56">
        <v>17</v>
      </c>
      <c r="Z653" s="9">
        <v>17</v>
      </c>
      <c r="AA653" s="9">
        <v>17</v>
      </c>
      <c r="AB653" s="9">
        <v>16</v>
      </c>
      <c r="AC653" s="9">
        <v>18</v>
      </c>
      <c r="AD653" s="9">
        <v>18</v>
      </c>
      <c r="AE653" s="9" t="s">
        <v>715</v>
      </c>
      <c r="AF653" s="9">
        <v>16</v>
      </c>
      <c r="AG653" s="9">
        <v>28.802399999999999</v>
      </c>
      <c r="AH653" s="9">
        <v>-81.735100000000003</v>
      </c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  <c r="BF653" s="24"/>
    </row>
    <row r="654" spans="1:58" s="22" customFormat="1" outlineLevel="2" x14ac:dyDescent="0.25">
      <c r="A654" s="55">
        <v>1447</v>
      </c>
      <c r="B654" s="9" t="s">
        <v>1052</v>
      </c>
      <c r="C654" s="9" t="s">
        <v>1057</v>
      </c>
      <c r="D654" s="9" t="str">
        <f t="shared" si="102"/>
        <v>Lake - Family - Active</v>
      </c>
      <c r="E654" s="9" t="s">
        <v>2282</v>
      </c>
      <c r="F654" s="14" t="s">
        <v>891</v>
      </c>
      <c r="G654" s="9" t="s">
        <v>10</v>
      </c>
      <c r="H654" s="9" t="s">
        <v>37</v>
      </c>
      <c r="I654" s="9">
        <v>1</v>
      </c>
      <c r="J654" s="9">
        <v>176</v>
      </c>
      <c r="K654" s="9">
        <f t="shared" si="103"/>
        <v>1056</v>
      </c>
      <c r="L654" s="9">
        <f t="shared" si="104"/>
        <v>993</v>
      </c>
      <c r="M654" s="48">
        <v>0.94034090909090906</v>
      </c>
      <c r="N654" s="9">
        <v>0</v>
      </c>
      <c r="O654" s="9">
        <v>176</v>
      </c>
      <c r="P654" s="9"/>
      <c r="Q654" s="9">
        <v>176</v>
      </c>
      <c r="R654" s="9"/>
      <c r="S654" s="9"/>
      <c r="T654" s="9"/>
      <c r="U654" s="9"/>
      <c r="V654" s="49">
        <f t="shared" si="105"/>
        <v>0.94034090909090906</v>
      </c>
      <c r="W654" s="14">
        <v>0.94979999999999998</v>
      </c>
      <c r="X654" s="14">
        <v>0.93469999999999998</v>
      </c>
      <c r="Y654" s="56">
        <v>166</v>
      </c>
      <c r="Z654" s="9">
        <v>165</v>
      </c>
      <c r="AA654" s="9">
        <v>163</v>
      </c>
      <c r="AB654" s="9">
        <v>166</v>
      </c>
      <c r="AC654" s="9">
        <v>166</v>
      </c>
      <c r="AD654" s="9">
        <v>167</v>
      </c>
      <c r="AE654" s="9" t="s">
        <v>50</v>
      </c>
      <c r="AF654" s="9"/>
      <c r="AG654" s="9">
        <v>28.90035</v>
      </c>
      <c r="AH654" s="9">
        <v>-81.909105999999994</v>
      </c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  <c r="BF654" s="24"/>
    </row>
    <row r="655" spans="1:58" s="22" customFormat="1" outlineLevel="2" x14ac:dyDescent="0.25">
      <c r="A655" s="55">
        <v>1159</v>
      </c>
      <c r="B655" s="9" t="s">
        <v>1052</v>
      </c>
      <c r="C655" s="9" t="s">
        <v>1058</v>
      </c>
      <c r="D655" s="9" t="str">
        <f t="shared" si="102"/>
        <v>Lake - Family - Active</v>
      </c>
      <c r="E655" s="9" t="s">
        <v>2282</v>
      </c>
      <c r="F655" s="14" t="s">
        <v>259</v>
      </c>
      <c r="G655" s="9" t="s">
        <v>10</v>
      </c>
      <c r="H655" s="9" t="s">
        <v>37</v>
      </c>
      <c r="I655" s="9">
        <v>1</v>
      </c>
      <c r="J655" s="9">
        <v>168</v>
      </c>
      <c r="K655" s="9">
        <f t="shared" si="103"/>
        <v>1008</v>
      </c>
      <c r="L655" s="9">
        <f t="shared" si="104"/>
        <v>953</v>
      </c>
      <c r="M655" s="48">
        <v>0.94543650793650791</v>
      </c>
      <c r="N655" s="9">
        <v>0</v>
      </c>
      <c r="O655" s="9">
        <v>168</v>
      </c>
      <c r="P655" s="9"/>
      <c r="Q655" s="9">
        <v>168</v>
      </c>
      <c r="R655" s="9"/>
      <c r="S655" s="9"/>
      <c r="T655" s="9"/>
      <c r="U655" s="9"/>
      <c r="V655" s="49">
        <f t="shared" si="105"/>
        <v>0.94543650793650791</v>
      </c>
      <c r="W655" s="14">
        <v>0.90380000000000005</v>
      </c>
      <c r="X655" s="14">
        <v>0.91669999999999996</v>
      </c>
      <c r="Y655" s="56">
        <v>164</v>
      </c>
      <c r="Z655" s="9">
        <v>162</v>
      </c>
      <c r="AA655" s="9">
        <v>158</v>
      </c>
      <c r="AB655" s="9">
        <v>161</v>
      </c>
      <c r="AC655" s="9">
        <v>157</v>
      </c>
      <c r="AD655" s="9">
        <v>151</v>
      </c>
      <c r="AE655" s="9" t="s">
        <v>81</v>
      </c>
      <c r="AF655" s="9"/>
      <c r="AG655" s="9">
        <v>28.840199999999999</v>
      </c>
      <c r="AH655" s="9">
        <v>-81.901499999999999</v>
      </c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4"/>
    </row>
    <row r="656" spans="1:58" s="22" customFormat="1" outlineLevel="2" x14ac:dyDescent="0.25">
      <c r="A656" s="55">
        <v>1132</v>
      </c>
      <c r="B656" s="9" t="s">
        <v>1052</v>
      </c>
      <c r="C656" s="9" t="s">
        <v>1059</v>
      </c>
      <c r="D656" s="9" t="str">
        <f t="shared" si="102"/>
        <v>Lake - Family - Active</v>
      </c>
      <c r="E656" s="9" t="s">
        <v>2282</v>
      </c>
      <c r="F656" s="14" t="s">
        <v>259</v>
      </c>
      <c r="G656" s="9" t="s">
        <v>10</v>
      </c>
      <c r="H656" s="9" t="s">
        <v>37</v>
      </c>
      <c r="I656" s="9">
        <v>1</v>
      </c>
      <c r="J656" s="9">
        <v>140</v>
      </c>
      <c r="K656" s="9">
        <f t="shared" si="103"/>
        <v>840</v>
      </c>
      <c r="L656" s="9">
        <f t="shared" si="104"/>
        <v>822</v>
      </c>
      <c r="M656" s="48">
        <v>0.97857142857142854</v>
      </c>
      <c r="N656" s="9">
        <v>0</v>
      </c>
      <c r="O656" s="9">
        <v>140</v>
      </c>
      <c r="P656" s="9"/>
      <c r="Q656" s="9">
        <v>140</v>
      </c>
      <c r="R656" s="9"/>
      <c r="S656" s="9"/>
      <c r="T656" s="9"/>
      <c r="U656" s="9"/>
      <c r="V656" s="49">
        <f t="shared" si="105"/>
        <v>0.97857142857142854</v>
      </c>
      <c r="W656" s="14">
        <v>0.98809999999999998</v>
      </c>
      <c r="X656" s="14">
        <v>0.9738</v>
      </c>
      <c r="Y656" s="56">
        <v>139</v>
      </c>
      <c r="Z656" s="9">
        <v>137</v>
      </c>
      <c r="AA656" s="9">
        <v>135</v>
      </c>
      <c r="AB656" s="9">
        <v>138</v>
      </c>
      <c r="AC656" s="9">
        <v>137</v>
      </c>
      <c r="AD656" s="9">
        <v>136</v>
      </c>
      <c r="AE656" s="9" t="s">
        <v>478</v>
      </c>
      <c r="AF656" s="9"/>
      <c r="AG656" s="9">
        <v>28.815200000000001</v>
      </c>
      <c r="AH656" s="9">
        <v>-81.8964</v>
      </c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4"/>
    </row>
    <row r="657" spans="1:58" s="22" customFormat="1" outlineLevel="2" x14ac:dyDescent="0.25">
      <c r="A657" s="55">
        <v>278</v>
      </c>
      <c r="B657" s="9" t="s">
        <v>1052</v>
      </c>
      <c r="C657" s="9" t="s">
        <v>1060</v>
      </c>
      <c r="D657" s="9" t="str">
        <f t="shared" si="102"/>
        <v>Lake - Family - Active</v>
      </c>
      <c r="E657" s="9" t="s">
        <v>2282</v>
      </c>
      <c r="F657" s="14" t="s">
        <v>309</v>
      </c>
      <c r="G657" s="9" t="s">
        <v>10</v>
      </c>
      <c r="H657" s="9" t="s">
        <v>37</v>
      </c>
      <c r="I657" s="9">
        <v>1</v>
      </c>
      <c r="J657" s="9">
        <v>36</v>
      </c>
      <c r="K657" s="9">
        <f t="shared" si="103"/>
        <v>216</v>
      </c>
      <c r="L657" s="9">
        <f t="shared" si="104"/>
        <v>197</v>
      </c>
      <c r="M657" s="48">
        <v>0.91203703703703709</v>
      </c>
      <c r="N657" s="9">
        <v>0</v>
      </c>
      <c r="O657" s="9">
        <v>36</v>
      </c>
      <c r="P657" s="9"/>
      <c r="Q657" s="9">
        <v>36</v>
      </c>
      <c r="R657" s="9"/>
      <c r="S657" s="9"/>
      <c r="T657" s="9"/>
      <c r="U657" s="9"/>
      <c r="V657" s="49">
        <f t="shared" si="105"/>
        <v>0.91203703703703709</v>
      </c>
      <c r="W657" s="14">
        <v>0.93979999999999997</v>
      </c>
      <c r="X657" s="14">
        <v>0.84719999999999995</v>
      </c>
      <c r="Y657" s="56">
        <v>34</v>
      </c>
      <c r="Z657" s="9">
        <v>33</v>
      </c>
      <c r="AA657" s="9">
        <v>33</v>
      </c>
      <c r="AB657" s="9">
        <v>32</v>
      </c>
      <c r="AC657" s="9">
        <v>32</v>
      </c>
      <c r="AD657" s="9">
        <v>33</v>
      </c>
      <c r="AE657" s="9" t="s">
        <v>471</v>
      </c>
      <c r="AF657" s="9">
        <v>3</v>
      </c>
      <c r="AG657" s="9">
        <v>28.8459</v>
      </c>
      <c r="AH657" s="9">
        <v>-81.908100000000005</v>
      </c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  <c r="BF657" s="24"/>
    </row>
    <row r="658" spans="1:58" s="22" customFormat="1" outlineLevel="2" x14ac:dyDescent="0.25">
      <c r="A658" s="55">
        <v>436</v>
      </c>
      <c r="B658" s="9" t="s">
        <v>1052</v>
      </c>
      <c r="C658" s="9" t="s">
        <v>1066</v>
      </c>
      <c r="D658" s="9" t="str">
        <f t="shared" si="102"/>
        <v>Lake - Family - Active</v>
      </c>
      <c r="E658" s="9" t="s">
        <v>2282</v>
      </c>
      <c r="F658" s="14" t="s">
        <v>309</v>
      </c>
      <c r="G658" s="9" t="s">
        <v>10</v>
      </c>
      <c r="H658" s="9" t="s">
        <v>37</v>
      </c>
      <c r="I658" s="9">
        <v>1</v>
      </c>
      <c r="J658" s="9">
        <v>36</v>
      </c>
      <c r="K658" s="9">
        <f t="shared" si="103"/>
        <v>216</v>
      </c>
      <c r="L658" s="9">
        <f t="shared" si="104"/>
        <v>207</v>
      </c>
      <c r="M658" s="48">
        <v>0.95833333333333337</v>
      </c>
      <c r="N658" s="9">
        <v>0</v>
      </c>
      <c r="O658" s="9">
        <v>36</v>
      </c>
      <c r="P658" s="9"/>
      <c r="Q658" s="9">
        <v>36</v>
      </c>
      <c r="R658" s="9"/>
      <c r="S658" s="9"/>
      <c r="T658" s="9"/>
      <c r="U658" s="9"/>
      <c r="V658" s="49">
        <f t="shared" si="105"/>
        <v>0.95833333333333337</v>
      </c>
      <c r="W658" s="14">
        <v>0.95830000000000004</v>
      </c>
      <c r="X658" s="14">
        <v>0.96760000000000002</v>
      </c>
      <c r="Y658" s="56">
        <v>34</v>
      </c>
      <c r="Z658" s="9">
        <v>34</v>
      </c>
      <c r="AA658" s="9">
        <v>34</v>
      </c>
      <c r="AB658" s="9">
        <v>35</v>
      </c>
      <c r="AC658" s="9">
        <v>35</v>
      </c>
      <c r="AD658" s="9">
        <v>35</v>
      </c>
      <c r="AE658" s="9" t="s">
        <v>715</v>
      </c>
      <c r="AF658" s="9">
        <v>32</v>
      </c>
      <c r="AG658" s="9">
        <v>28.816365999999999</v>
      </c>
      <c r="AH658" s="9">
        <v>-81.706575000000001</v>
      </c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4"/>
    </row>
    <row r="659" spans="1:58" s="22" customFormat="1" outlineLevel="2" x14ac:dyDescent="0.25">
      <c r="A659" s="55">
        <v>1438</v>
      </c>
      <c r="B659" s="9" t="s">
        <v>1052</v>
      </c>
      <c r="C659" s="9" t="s">
        <v>1067</v>
      </c>
      <c r="D659" s="9" t="str">
        <f t="shared" si="102"/>
        <v>Lake - Family - Active</v>
      </c>
      <c r="E659" s="9" t="s">
        <v>2282</v>
      </c>
      <c r="F659" s="14" t="s">
        <v>891</v>
      </c>
      <c r="G659" s="9" t="s">
        <v>10</v>
      </c>
      <c r="H659" s="9" t="s">
        <v>37</v>
      </c>
      <c r="I659" s="9">
        <v>1</v>
      </c>
      <c r="J659" s="9">
        <v>128</v>
      </c>
      <c r="K659" s="9">
        <f t="shared" si="103"/>
        <v>768</v>
      </c>
      <c r="L659" s="9">
        <f t="shared" si="104"/>
        <v>710</v>
      </c>
      <c r="M659" s="48">
        <v>0.92447916666666663</v>
      </c>
      <c r="N659" s="9">
        <v>0</v>
      </c>
      <c r="O659" s="9">
        <v>128</v>
      </c>
      <c r="P659" s="9"/>
      <c r="Q659" s="9">
        <v>128</v>
      </c>
      <c r="R659" s="9"/>
      <c r="S659" s="9"/>
      <c r="T659" s="9"/>
      <c r="U659" s="9"/>
      <c r="V659" s="49">
        <f t="shared" si="105"/>
        <v>0.92447916666666663</v>
      </c>
      <c r="W659" s="14">
        <v>0.89319999999999999</v>
      </c>
      <c r="X659" s="14">
        <v>0.93879999999999997</v>
      </c>
      <c r="Y659" s="56">
        <v>124</v>
      </c>
      <c r="Z659" s="9">
        <v>114</v>
      </c>
      <c r="AA659" s="9">
        <v>119</v>
      </c>
      <c r="AB659" s="9">
        <v>116</v>
      </c>
      <c r="AC659" s="9">
        <v>115</v>
      </c>
      <c r="AD659" s="9">
        <v>122</v>
      </c>
      <c r="AE659" s="9" t="s">
        <v>50</v>
      </c>
      <c r="AF659" s="9"/>
      <c r="AG659" s="9">
        <v>28.7911</v>
      </c>
      <c r="AH659" s="9">
        <v>-81.888199999999998</v>
      </c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4"/>
    </row>
    <row r="660" spans="1:58" s="22" customFormat="1" outlineLevel="2" x14ac:dyDescent="0.25">
      <c r="A660" s="55">
        <v>450</v>
      </c>
      <c r="B660" s="9" t="s">
        <v>1052</v>
      </c>
      <c r="C660" s="9" t="s">
        <v>1068</v>
      </c>
      <c r="D660" s="9" t="str">
        <f t="shared" si="102"/>
        <v>Lake - Family - Active</v>
      </c>
      <c r="E660" s="9" t="s">
        <v>2282</v>
      </c>
      <c r="F660" s="14" t="s">
        <v>197</v>
      </c>
      <c r="G660" s="9" t="s">
        <v>10</v>
      </c>
      <c r="H660" s="9" t="s">
        <v>37</v>
      </c>
      <c r="I660" s="9">
        <v>1</v>
      </c>
      <c r="J660" s="9">
        <v>36</v>
      </c>
      <c r="K660" s="9">
        <f t="shared" si="103"/>
        <v>216</v>
      </c>
      <c r="L660" s="9">
        <f t="shared" si="104"/>
        <v>208</v>
      </c>
      <c r="M660" s="48">
        <v>0.96296296296296291</v>
      </c>
      <c r="N660" s="9">
        <v>0</v>
      </c>
      <c r="O660" s="9">
        <v>36</v>
      </c>
      <c r="P660" s="9"/>
      <c r="Q660" s="9">
        <v>36</v>
      </c>
      <c r="R660" s="9"/>
      <c r="S660" s="9"/>
      <c r="T660" s="9"/>
      <c r="U660" s="9"/>
      <c r="V660" s="49">
        <f t="shared" si="105"/>
        <v>0.96296296296296291</v>
      </c>
      <c r="W660" s="14">
        <v>0.97689999999999999</v>
      </c>
      <c r="X660" s="14">
        <v>0.93520000000000003</v>
      </c>
      <c r="Y660" s="56">
        <v>33</v>
      </c>
      <c r="Z660" s="9">
        <v>34</v>
      </c>
      <c r="AA660" s="9">
        <v>35</v>
      </c>
      <c r="AB660" s="9">
        <v>35</v>
      </c>
      <c r="AC660" s="9">
        <v>36</v>
      </c>
      <c r="AD660" s="9">
        <v>35</v>
      </c>
      <c r="AE660" s="9" t="s">
        <v>471</v>
      </c>
      <c r="AF660" s="9">
        <v>34</v>
      </c>
      <c r="AG660" s="9">
        <v>28.9101</v>
      </c>
      <c r="AH660" s="9">
        <v>-81.919700000000006</v>
      </c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4"/>
    </row>
    <row r="661" spans="1:58" s="22" customFormat="1" outlineLevel="2" x14ac:dyDescent="0.25">
      <c r="A661" s="55">
        <v>2080</v>
      </c>
      <c r="B661" s="9" t="s">
        <v>1052</v>
      </c>
      <c r="C661" s="9" t="s">
        <v>1069</v>
      </c>
      <c r="D661" s="9" t="str">
        <f t="shared" si="102"/>
        <v>Lake - Family - Active</v>
      </c>
      <c r="E661" s="9" t="s">
        <v>2282</v>
      </c>
      <c r="F661" s="14" t="s">
        <v>1070</v>
      </c>
      <c r="G661" s="9" t="s">
        <v>10</v>
      </c>
      <c r="H661" s="9" t="s">
        <v>37</v>
      </c>
      <c r="I661" s="9">
        <v>1</v>
      </c>
      <c r="J661" s="9">
        <v>144</v>
      </c>
      <c r="K661" s="9">
        <f t="shared" si="103"/>
        <v>864</v>
      </c>
      <c r="L661" s="9">
        <f t="shared" si="104"/>
        <v>835</v>
      </c>
      <c r="M661" s="48">
        <v>0.96643518518518523</v>
      </c>
      <c r="N661" s="9">
        <v>0</v>
      </c>
      <c r="O661" s="9">
        <v>144</v>
      </c>
      <c r="P661" s="9"/>
      <c r="Q661" s="9">
        <v>144</v>
      </c>
      <c r="R661" s="9"/>
      <c r="S661" s="9"/>
      <c r="T661" s="9"/>
      <c r="U661" s="9"/>
      <c r="V661" s="49">
        <f t="shared" si="105"/>
        <v>0.96643518518518523</v>
      </c>
      <c r="W661" s="14">
        <v>0.88890000000000002</v>
      </c>
      <c r="X661" s="14">
        <v>0.96530000000000005</v>
      </c>
      <c r="Y661" s="56">
        <v>139</v>
      </c>
      <c r="Z661" s="9">
        <v>135</v>
      </c>
      <c r="AA661" s="9">
        <v>143</v>
      </c>
      <c r="AB661" s="9">
        <v>140</v>
      </c>
      <c r="AC661" s="9">
        <v>140</v>
      </c>
      <c r="AD661" s="9">
        <v>138</v>
      </c>
      <c r="AE661" s="9" t="s">
        <v>104</v>
      </c>
      <c r="AF661" s="9"/>
      <c r="AG661" s="9">
        <v>28.807099999999998</v>
      </c>
      <c r="AH661" s="9">
        <v>-81.846400000000003</v>
      </c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4"/>
    </row>
    <row r="662" spans="1:58" s="22" customFormat="1" outlineLevel="2" x14ac:dyDescent="0.25">
      <c r="A662" s="55">
        <v>2129</v>
      </c>
      <c r="B662" s="9" t="s">
        <v>1052</v>
      </c>
      <c r="C662" s="9" t="s">
        <v>1071</v>
      </c>
      <c r="D662" s="9" t="str">
        <f t="shared" si="102"/>
        <v>Lake - Family - Active</v>
      </c>
      <c r="E662" s="9" t="s">
        <v>2282</v>
      </c>
      <c r="F662" s="14" t="s">
        <v>1072</v>
      </c>
      <c r="G662" s="9" t="s">
        <v>10</v>
      </c>
      <c r="H662" s="9" t="s">
        <v>37</v>
      </c>
      <c r="I662" s="9">
        <v>1</v>
      </c>
      <c r="J662" s="9">
        <v>108</v>
      </c>
      <c r="K662" s="9">
        <f t="shared" si="103"/>
        <v>648</v>
      </c>
      <c r="L662" s="9">
        <f t="shared" si="104"/>
        <v>612</v>
      </c>
      <c r="M662" s="48">
        <v>0.94444444444444442</v>
      </c>
      <c r="N662" s="9">
        <v>0</v>
      </c>
      <c r="O662" s="9">
        <v>108</v>
      </c>
      <c r="P662" s="9"/>
      <c r="Q662" s="9">
        <v>108</v>
      </c>
      <c r="R662" s="9"/>
      <c r="S662" s="9"/>
      <c r="T662" s="9"/>
      <c r="U662" s="9"/>
      <c r="V662" s="49">
        <f t="shared" si="105"/>
        <v>0.94444444444444442</v>
      </c>
      <c r="W662" s="14">
        <v>0.88890000000000002</v>
      </c>
      <c r="X662" s="14">
        <v>0.94599999999999995</v>
      </c>
      <c r="Y662" s="56">
        <v>99</v>
      </c>
      <c r="Z662" s="9">
        <v>101</v>
      </c>
      <c r="AA662" s="9">
        <v>104</v>
      </c>
      <c r="AB662" s="9">
        <v>106</v>
      </c>
      <c r="AC662" s="9">
        <v>103</v>
      </c>
      <c r="AD662" s="9">
        <v>99</v>
      </c>
      <c r="AE662" s="9" t="s">
        <v>104</v>
      </c>
      <c r="AF662" s="9"/>
      <c r="AG662" s="9">
        <v>28.807099999999998</v>
      </c>
      <c r="AH662" s="9">
        <v>-81.846400000000003</v>
      </c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4"/>
    </row>
    <row r="663" spans="1:58" s="22" customFormat="1" outlineLevel="2" x14ac:dyDescent="0.25">
      <c r="A663" s="55">
        <v>5</v>
      </c>
      <c r="B663" s="9" t="s">
        <v>1052</v>
      </c>
      <c r="C663" s="9" t="s">
        <v>1073</v>
      </c>
      <c r="D663" s="9" t="str">
        <f t="shared" si="102"/>
        <v>Lake - Family - Active</v>
      </c>
      <c r="E663" s="9" t="s">
        <v>2282</v>
      </c>
      <c r="F663" s="14" t="s">
        <v>147</v>
      </c>
      <c r="G663" s="9" t="s">
        <v>10</v>
      </c>
      <c r="H663" s="9" t="s">
        <v>37</v>
      </c>
      <c r="I663" s="9">
        <v>1</v>
      </c>
      <c r="J663" s="9">
        <v>68</v>
      </c>
      <c r="K663" s="9">
        <f t="shared" si="103"/>
        <v>408</v>
      </c>
      <c r="L663" s="9">
        <f t="shared" si="104"/>
        <v>407</v>
      </c>
      <c r="M663" s="48">
        <v>0.99754901960784315</v>
      </c>
      <c r="N663" s="9">
        <v>0</v>
      </c>
      <c r="O663" s="9">
        <v>68</v>
      </c>
      <c r="P663" s="9"/>
      <c r="Q663" s="9">
        <v>68</v>
      </c>
      <c r="R663" s="9"/>
      <c r="S663" s="9"/>
      <c r="T663" s="9">
        <v>4</v>
      </c>
      <c r="U663" s="9"/>
      <c r="V663" s="49">
        <f t="shared" si="105"/>
        <v>0.99754901960784315</v>
      </c>
      <c r="W663" s="14">
        <v>0.98040000000000005</v>
      </c>
      <c r="X663" s="14">
        <v>0.98280000000000001</v>
      </c>
      <c r="Y663" s="56">
        <v>67</v>
      </c>
      <c r="Z663" s="9">
        <v>68</v>
      </c>
      <c r="AA663" s="9">
        <v>68</v>
      </c>
      <c r="AB663" s="9">
        <v>68</v>
      </c>
      <c r="AC663" s="9">
        <v>68</v>
      </c>
      <c r="AD663" s="9">
        <v>68</v>
      </c>
      <c r="AE663" s="9" t="s">
        <v>96</v>
      </c>
      <c r="AF663" s="9">
        <v>68</v>
      </c>
      <c r="AG663" s="9">
        <v>28.8401</v>
      </c>
      <c r="AH663" s="9">
        <v>-81.688999999999993</v>
      </c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  <c r="BF663" s="24"/>
    </row>
    <row r="664" spans="1:58" s="22" customFormat="1" outlineLevel="2" x14ac:dyDescent="0.25">
      <c r="A664" s="55">
        <v>582</v>
      </c>
      <c r="B664" s="9" t="s">
        <v>1052</v>
      </c>
      <c r="C664" s="9" t="s">
        <v>1075</v>
      </c>
      <c r="D664" s="9" t="str">
        <f t="shared" si="102"/>
        <v>Lake - Family - Active</v>
      </c>
      <c r="E664" s="9" t="s">
        <v>2282</v>
      </c>
      <c r="F664" s="14" t="s">
        <v>1076</v>
      </c>
      <c r="G664" s="9" t="s">
        <v>10</v>
      </c>
      <c r="H664" s="9" t="s">
        <v>37</v>
      </c>
      <c r="I664" s="9">
        <v>1</v>
      </c>
      <c r="J664" s="9">
        <v>176</v>
      </c>
      <c r="K664" s="9">
        <f t="shared" si="103"/>
        <v>1056</v>
      </c>
      <c r="L664" s="9">
        <f t="shared" si="104"/>
        <v>1038</v>
      </c>
      <c r="M664" s="48">
        <v>0.98295454545454541</v>
      </c>
      <c r="N664" s="9">
        <v>0</v>
      </c>
      <c r="O664" s="9">
        <v>176</v>
      </c>
      <c r="P664" s="9"/>
      <c r="Q664" s="9">
        <v>176</v>
      </c>
      <c r="R664" s="9"/>
      <c r="S664" s="9"/>
      <c r="T664" s="9"/>
      <c r="U664" s="9"/>
      <c r="V664" s="49">
        <f t="shared" si="105"/>
        <v>0.98295454545454541</v>
      </c>
      <c r="W664" s="14">
        <v>0.98109999999999997</v>
      </c>
      <c r="X664" s="14">
        <v>0.98009999999999997</v>
      </c>
      <c r="Y664" s="56">
        <v>173</v>
      </c>
      <c r="Z664" s="9">
        <v>172</v>
      </c>
      <c r="AA664" s="9">
        <v>171</v>
      </c>
      <c r="AB664" s="9">
        <v>176</v>
      </c>
      <c r="AC664" s="9">
        <v>176</v>
      </c>
      <c r="AD664" s="9">
        <v>170</v>
      </c>
      <c r="AE664" s="9" t="s">
        <v>206</v>
      </c>
      <c r="AF664" s="9"/>
      <c r="AG664" s="9">
        <v>28.5627</v>
      </c>
      <c r="AH664" s="9">
        <v>-81.753900000000002</v>
      </c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  <c r="BF664" s="24"/>
    </row>
    <row r="665" spans="1:58" s="22" customFormat="1" outlineLevel="2" x14ac:dyDescent="0.25">
      <c r="A665" s="55">
        <v>664</v>
      </c>
      <c r="B665" s="9" t="s">
        <v>1052</v>
      </c>
      <c r="C665" s="9" t="s">
        <v>1078</v>
      </c>
      <c r="D665" s="9" t="str">
        <f t="shared" si="102"/>
        <v>Lake - Family - Active</v>
      </c>
      <c r="E665" s="9" t="s">
        <v>2282</v>
      </c>
      <c r="F665" s="14" t="s">
        <v>233</v>
      </c>
      <c r="G665" s="9" t="s">
        <v>10</v>
      </c>
      <c r="H665" s="9" t="s">
        <v>37</v>
      </c>
      <c r="I665" s="9">
        <v>1</v>
      </c>
      <c r="J665" s="9">
        <v>313</v>
      </c>
      <c r="K665" s="9">
        <f t="shared" si="103"/>
        <v>1878</v>
      </c>
      <c r="L665" s="9">
        <f t="shared" si="104"/>
        <v>1870</v>
      </c>
      <c r="M665" s="48">
        <v>0.9957401490947817</v>
      </c>
      <c r="N665" s="9">
        <v>0</v>
      </c>
      <c r="O665" s="9">
        <v>313</v>
      </c>
      <c r="P665" s="9"/>
      <c r="Q665" s="9">
        <v>313</v>
      </c>
      <c r="R665" s="9"/>
      <c r="S665" s="9"/>
      <c r="T665" s="9"/>
      <c r="U665" s="9"/>
      <c r="V665" s="49">
        <f t="shared" si="105"/>
        <v>0.9957401490947817</v>
      </c>
      <c r="W665" s="14">
        <v>0.99729999999999996</v>
      </c>
      <c r="X665" s="14">
        <v>0.98140000000000005</v>
      </c>
      <c r="Y665" s="56">
        <v>311</v>
      </c>
      <c r="Z665" s="9">
        <v>311</v>
      </c>
      <c r="AA665" s="9">
        <v>313</v>
      </c>
      <c r="AB665" s="9">
        <v>312</v>
      </c>
      <c r="AC665" s="9">
        <v>312</v>
      </c>
      <c r="AD665" s="9">
        <v>311</v>
      </c>
      <c r="AE665" s="9" t="s">
        <v>1079</v>
      </c>
      <c r="AF665" s="9"/>
      <c r="AG665" s="9">
        <v>28.367000000000001</v>
      </c>
      <c r="AH665" s="9">
        <v>-81.678799999999995</v>
      </c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  <c r="BF665" s="24"/>
    </row>
    <row r="666" spans="1:58" s="22" customFormat="1" outlineLevel="2" x14ac:dyDescent="0.25">
      <c r="A666" s="55">
        <v>2018</v>
      </c>
      <c r="B666" s="9" t="s">
        <v>1052</v>
      </c>
      <c r="C666" s="9" t="s">
        <v>1080</v>
      </c>
      <c r="D666" s="9" t="str">
        <f t="shared" si="102"/>
        <v>Lake - Family - Active</v>
      </c>
      <c r="E666" s="9" t="s">
        <v>2282</v>
      </c>
      <c r="F666" s="14" t="s">
        <v>1070</v>
      </c>
      <c r="G666" s="9" t="s">
        <v>10</v>
      </c>
      <c r="H666" s="9" t="s">
        <v>37</v>
      </c>
      <c r="I666" s="9">
        <v>1</v>
      </c>
      <c r="J666" s="9">
        <v>104</v>
      </c>
      <c r="K666" s="9">
        <f t="shared" si="103"/>
        <v>624</v>
      </c>
      <c r="L666" s="9">
        <f t="shared" si="104"/>
        <v>598</v>
      </c>
      <c r="M666" s="48">
        <v>0.95833333333333337</v>
      </c>
      <c r="N666" s="9">
        <v>0</v>
      </c>
      <c r="O666" s="9">
        <v>104</v>
      </c>
      <c r="P666" s="9"/>
      <c r="Q666" s="9">
        <v>104</v>
      </c>
      <c r="R666" s="9"/>
      <c r="S666" s="9"/>
      <c r="T666" s="9"/>
      <c r="U666" s="9"/>
      <c r="V666" s="49">
        <f t="shared" si="105"/>
        <v>0.95833333333333337</v>
      </c>
      <c r="W666" s="14">
        <v>0.99839999999999995</v>
      </c>
      <c r="X666" s="14">
        <v>0.99360000000000004</v>
      </c>
      <c r="Y666" s="56">
        <v>103</v>
      </c>
      <c r="Z666" s="9">
        <v>102</v>
      </c>
      <c r="AA666" s="9">
        <v>103</v>
      </c>
      <c r="AB666" s="9">
        <v>102</v>
      </c>
      <c r="AC666" s="9">
        <v>94</v>
      </c>
      <c r="AD666" s="9">
        <v>94</v>
      </c>
      <c r="AE666" s="9" t="s">
        <v>202</v>
      </c>
      <c r="AF666" s="9"/>
      <c r="AG666" s="9">
        <v>28.914832000000001</v>
      </c>
      <c r="AH666" s="9">
        <v>-81.939104</v>
      </c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  <c r="BF666" s="24"/>
    </row>
    <row r="667" spans="1:58" s="22" customFormat="1" outlineLevel="2" x14ac:dyDescent="0.25">
      <c r="A667" s="55">
        <v>716</v>
      </c>
      <c r="B667" s="9" t="s">
        <v>1052</v>
      </c>
      <c r="C667" s="9" t="s">
        <v>1083</v>
      </c>
      <c r="D667" s="9" t="str">
        <f t="shared" si="102"/>
        <v>Lake - Family - Active</v>
      </c>
      <c r="E667" s="9" t="s">
        <v>2282</v>
      </c>
      <c r="F667" s="14" t="s">
        <v>1084</v>
      </c>
      <c r="G667" s="9" t="s">
        <v>10</v>
      </c>
      <c r="H667" s="9" t="s">
        <v>37</v>
      </c>
      <c r="I667" s="9">
        <v>1</v>
      </c>
      <c r="J667" s="9">
        <v>37</v>
      </c>
      <c r="K667" s="9">
        <f t="shared" si="103"/>
        <v>222</v>
      </c>
      <c r="L667" s="9">
        <f t="shared" si="104"/>
        <v>209</v>
      </c>
      <c r="M667" s="48">
        <v>0.94144144144144148</v>
      </c>
      <c r="N667" s="9">
        <v>0</v>
      </c>
      <c r="O667" s="9">
        <v>37</v>
      </c>
      <c r="P667" s="9"/>
      <c r="Q667" s="9">
        <v>37</v>
      </c>
      <c r="R667" s="9"/>
      <c r="S667" s="9"/>
      <c r="T667" s="9"/>
      <c r="U667" s="9"/>
      <c r="V667" s="49">
        <f t="shared" si="105"/>
        <v>0.94144144144144148</v>
      </c>
      <c r="W667" s="14">
        <v>0.93240000000000001</v>
      </c>
      <c r="X667" s="14">
        <v>0.83330000000000004</v>
      </c>
      <c r="Y667" s="56">
        <v>37</v>
      </c>
      <c r="Z667" s="9">
        <v>36</v>
      </c>
      <c r="AA667" s="9">
        <v>34</v>
      </c>
      <c r="AB667" s="9">
        <v>34</v>
      </c>
      <c r="AC667" s="9">
        <v>34</v>
      </c>
      <c r="AD667" s="9">
        <v>34</v>
      </c>
      <c r="AE667" s="9" t="s">
        <v>448</v>
      </c>
      <c r="AF667" s="9"/>
      <c r="AG667" s="9">
        <v>28.872800000000002</v>
      </c>
      <c r="AH667" s="9">
        <v>-81.691699999999997</v>
      </c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  <c r="BF667" s="24"/>
    </row>
    <row r="668" spans="1:58" s="22" customFormat="1" outlineLevel="2" x14ac:dyDescent="0.25">
      <c r="A668" s="55">
        <v>797</v>
      </c>
      <c r="B668" s="9" t="s">
        <v>1052</v>
      </c>
      <c r="C668" s="9" t="s">
        <v>1087</v>
      </c>
      <c r="D668" s="9" t="str">
        <f t="shared" si="102"/>
        <v>Lake - Family - Active</v>
      </c>
      <c r="E668" s="9" t="s">
        <v>2282</v>
      </c>
      <c r="F668" s="14" t="s">
        <v>1088</v>
      </c>
      <c r="G668" s="9" t="s">
        <v>10</v>
      </c>
      <c r="H668" s="9" t="s">
        <v>37</v>
      </c>
      <c r="I668" s="9">
        <v>1</v>
      </c>
      <c r="J668" s="9">
        <v>248</v>
      </c>
      <c r="K668" s="9">
        <f t="shared" si="103"/>
        <v>1488</v>
      </c>
      <c r="L668" s="9">
        <f t="shared" si="104"/>
        <v>1483</v>
      </c>
      <c r="M668" s="48">
        <v>0.99663978494623651</v>
      </c>
      <c r="N668" s="9">
        <v>0</v>
      </c>
      <c r="O668" s="9">
        <v>248</v>
      </c>
      <c r="P668" s="9"/>
      <c r="Q668" s="9">
        <v>248</v>
      </c>
      <c r="R668" s="9"/>
      <c r="S668" s="9"/>
      <c r="T668" s="9">
        <v>13</v>
      </c>
      <c r="U668" s="9"/>
      <c r="V668" s="49">
        <f t="shared" si="105"/>
        <v>0.99663978494623651</v>
      </c>
      <c r="W668" s="14">
        <v>0.9819</v>
      </c>
      <c r="X668" s="14">
        <v>0.96450000000000002</v>
      </c>
      <c r="Y668" s="56">
        <v>244</v>
      </c>
      <c r="Z668" s="9">
        <v>248</v>
      </c>
      <c r="AA668" s="9">
        <v>247</v>
      </c>
      <c r="AB668" s="9">
        <v>248</v>
      </c>
      <c r="AC668" s="9">
        <v>248</v>
      </c>
      <c r="AD668" s="9">
        <v>248</v>
      </c>
      <c r="AE668" s="9" t="s">
        <v>206</v>
      </c>
      <c r="AF668" s="9"/>
      <c r="AG668" s="9">
        <v>28.816175999999999</v>
      </c>
      <c r="AH668" s="9">
        <v>-81.670474999999996</v>
      </c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  <c r="BF668" s="24"/>
    </row>
    <row r="669" spans="1:58" s="22" customFormat="1" outlineLevel="2" x14ac:dyDescent="0.25">
      <c r="A669" s="55">
        <v>2124</v>
      </c>
      <c r="B669" s="9" t="s">
        <v>1052</v>
      </c>
      <c r="C669" s="9" t="s">
        <v>1091</v>
      </c>
      <c r="D669" s="9" t="str">
        <f t="shared" si="102"/>
        <v>Lake - Family - Active</v>
      </c>
      <c r="E669" s="9" t="s">
        <v>2282</v>
      </c>
      <c r="F669" s="14" t="s">
        <v>554</v>
      </c>
      <c r="G669" s="9" t="s">
        <v>10</v>
      </c>
      <c r="H669" s="9" t="s">
        <v>37</v>
      </c>
      <c r="I669" s="9">
        <v>1</v>
      </c>
      <c r="J669" s="9">
        <v>48</v>
      </c>
      <c r="K669" s="9">
        <f t="shared" si="103"/>
        <v>288</v>
      </c>
      <c r="L669" s="9">
        <f t="shared" si="104"/>
        <v>274</v>
      </c>
      <c r="M669" s="48">
        <v>0.95138888888888884</v>
      </c>
      <c r="N669" s="9">
        <v>0</v>
      </c>
      <c r="O669" s="9">
        <v>48</v>
      </c>
      <c r="P669" s="9"/>
      <c r="Q669" s="9">
        <v>48</v>
      </c>
      <c r="R669" s="9"/>
      <c r="S669" s="9"/>
      <c r="T669" s="9"/>
      <c r="U669" s="9"/>
      <c r="V669" s="49">
        <f t="shared" si="105"/>
        <v>0.95138888888888884</v>
      </c>
      <c r="W669" s="14">
        <v>0.98960000000000004</v>
      </c>
      <c r="X669" s="14">
        <v>0.98609999999999998</v>
      </c>
      <c r="Y669" s="56">
        <v>45</v>
      </c>
      <c r="Z669" s="9">
        <v>46</v>
      </c>
      <c r="AA669" s="9">
        <v>47</v>
      </c>
      <c r="AB669" s="9">
        <v>47</v>
      </c>
      <c r="AC669" s="9">
        <v>44</v>
      </c>
      <c r="AD669" s="9">
        <v>45</v>
      </c>
      <c r="AE669" s="9" t="s">
        <v>180</v>
      </c>
      <c r="AF669" s="9"/>
      <c r="AG669" s="9">
        <v>28.874310000000001</v>
      </c>
      <c r="AH669" s="9">
        <v>-81.911016000000004</v>
      </c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  <c r="BF669" s="24"/>
    </row>
    <row r="670" spans="1:58" s="22" customFormat="1" outlineLevel="2" x14ac:dyDescent="0.25">
      <c r="A670" s="55">
        <v>1585</v>
      </c>
      <c r="B670" s="9" t="s">
        <v>1052</v>
      </c>
      <c r="C670" s="9" t="s">
        <v>1092</v>
      </c>
      <c r="D670" s="9" t="str">
        <f t="shared" si="102"/>
        <v>Lake - Family - Active</v>
      </c>
      <c r="E670" s="9" t="s">
        <v>2282</v>
      </c>
      <c r="F670" s="14" t="s">
        <v>240</v>
      </c>
      <c r="G670" s="9" t="s">
        <v>10</v>
      </c>
      <c r="H670" s="9" t="s">
        <v>37</v>
      </c>
      <c r="I670" s="9">
        <v>1</v>
      </c>
      <c r="J670" s="9">
        <v>34</v>
      </c>
      <c r="K670" s="9">
        <f t="shared" si="103"/>
        <v>204</v>
      </c>
      <c r="L670" s="9">
        <f t="shared" si="104"/>
        <v>202</v>
      </c>
      <c r="M670" s="48">
        <v>0.99019607843137258</v>
      </c>
      <c r="N670" s="9">
        <v>0</v>
      </c>
      <c r="O670" s="9">
        <v>34</v>
      </c>
      <c r="P670" s="9"/>
      <c r="Q670" s="9">
        <v>34</v>
      </c>
      <c r="R670" s="9"/>
      <c r="S670" s="9"/>
      <c r="T670" s="9"/>
      <c r="U670" s="9"/>
      <c r="V670" s="49">
        <f t="shared" si="105"/>
        <v>0.99019607843137258</v>
      </c>
      <c r="W670" s="14">
        <v>0.92159999999999997</v>
      </c>
      <c r="X670" s="14">
        <v>0.99509999999999998</v>
      </c>
      <c r="Y670" s="56">
        <v>34</v>
      </c>
      <c r="Z670" s="9">
        <v>34</v>
      </c>
      <c r="AA670" s="9">
        <v>34</v>
      </c>
      <c r="AB670" s="9">
        <v>33</v>
      </c>
      <c r="AC670" s="9">
        <v>33</v>
      </c>
      <c r="AD670" s="9">
        <v>34</v>
      </c>
      <c r="AE670" s="9" t="s">
        <v>715</v>
      </c>
      <c r="AF670" s="9">
        <v>32</v>
      </c>
      <c r="AG670" s="9">
        <v>28.557700000000001</v>
      </c>
      <c r="AH670" s="9">
        <v>-81.744799999999998</v>
      </c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  <c r="BF670" s="24"/>
    </row>
    <row r="671" spans="1:58" s="22" customFormat="1" outlineLevel="2" x14ac:dyDescent="0.25">
      <c r="A671" s="55">
        <v>2733</v>
      </c>
      <c r="B671" s="9" t="s">
        <v>1052</v>
      </c>
      <c r="C671" s="9" t="s">
        <v>1093</v>
      </c>
      <c r="D671" s="9" t="str">
        <f t="shared" si="102"/>
        <v>Lake - Family - Active</v>
      </c>
      <c r="E671" s="9" t="s">
        <v>2282</v>
      </c>
      <c r="F671" s="14" t="s">
        <v>1094</v>
      </c>
      <c r="G671" s="9" t="s">
        <v>10</v>
      </c>
      <c r="H671" s="9" t="s">
        <v>37</v>
      </c>
      <c r="I671" s="9">
        <v>1</v>
      </c>
      <c r="J671" s="9">
        <v>144</v>
      </c>
      <c r="K671" s="9">
        <f t="shared" si="103"/>
        <v>864</v>
      </c>
      <c r="L671" s="9">
        <f t="shared" si="104"/>
        <v>812</v>
      </c>
      <c r="M671" s="48">
        <v>0.93981481481481477</v>
      </c>
      <c r="N671" s="9">
        <v>0</v>
      </c>
      <c r="O671" s="9">
        <v>144</v>
      </c>
      <c r="P671" s="9"/>
      <c r="Q671" s="9">
        <v>144</v>
      </c>
      <c r="R671" s="9"/>
      <c r="S671" s="9"/>
      <c r="T671" s="9">
        <v>4</v>
      </c>
      <c r="U671" s="9"/>
      <c r="V671" s="49">
        <f t="shared" si="105"/>
        <v>0.93981481481481477</v>
      </c>
      <c r="W671" s="14"/>
      <c r="X671" s="14"/>
      <c r="Y671" s="56">
        <v>141</v>
      </c>
      <c r="Z671" s="9">
        <v>143</v>
      </c>
      <c r="AA671" s="9">
        <v>144</v>
      </c>
      <c r="AB671" s="9">
        <v>144</v>
      </c>
      <c r="AC671" s="9">
        <v>144</v>
      </c>
      <c r="AD671" s="9">
        <v>96</v>
      </c>
      <c r="AE671" s="9" t="s">
        <v>409</v>
      </c>
      <c r="AF671" s="9"/>
      <c r="AG671" s="9">
        <v>28.827134000000001</v>
      </c>
      <c r="AH671" s="9">
        <v>-81.692051000000006</v>
      </c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24"/>
      <c r="BE671" s="24"/>
      <c r="BF671" s="24"/>
    </row>
    <row r="672" spans="1:58" s="22" customFormat="1" outlineLevel="1" x14ac:dyDescent="0.25">
      <c r="A672" s="55"/>
      <c r="B672" s="9" t="s">
        <v>1052</v>
      </c>
      <c r="C672" s="9"/>
      <c r="D672" s="9"/>
      <c r="E672" s="39" t="s">
        <v>2284</v>
      </c>
      <c r="F672" s="14"/>
      <c r="G672" s="9"/>
      <c r="H672" s="9"/>
      <c r="I672" s="9">
        <f>SUBTOTAL(9,I673:I676)</f>
        <v>4</v>
      </c>
      <c r="J672" s="9">
        <f>SUBTOTAL(9,J673:J676)</f>
        <v>456</v>
      </c>
      <c r="K672" s="9">
        <f>SUBTOTAL(9,K673:K676)</f>
        <v>2736</v>
      </c>
      <c r="L672" s="9">
        <f>SUBTOTAL(9,L673:L676)</f>
        <v>2600</v>
      </c>
      <c r="M672" s="48">
        <v>0.95029239766081874</v>
      </c>
      <c r="N672" s="9"/>
      <c r="O672" s="9"/>
      <c r="P672" s="9"/>
      <c r="Q672" s="9"/>
      <c r="R672" s="9"/>
      <c r="S672" s="9"/>
      <c r="T672" s="9"/>
      <c r="U672" s="9"/>
      <c r="V672" s="49"/>
      <c r="W672" s="14"/>
      <c r="X672" s="14"/>
      <c r="Y672" s="56"/>
      <c r="Z672" s="9"/>
      <c r="AA672" s="9"/>
      <c r="AB672" s="9"/>
      <c r="AC672" s="9"/>
      <c r="AD672" s="9"/>
      <c r="AE672" s="9"/>
      <c r="AF672" s="9"/>
      <c r="AG672" s="9"/>
      <c r="AH672" s="9">
        <f>SUBTOTAL(9,AH673:AH676)</f>
        <v>-327.22891299999998</v>
      </c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  <c r="BF672" s="24"/>
    </row>
    <row r="673" spans="1:58" s="22" customFormat="1" outlineLevel="2" x14ac:dyDescent="0.25">
      <c r="A673" s="55">
        <v>1801</v>
      </c>
      <c r="B673" s="9" t="s">
        <v>1052</v>
      </c>
      <c r="C673" s="9" t="s">
        <v>1053</v>
      </c>
      <c r="D673" s="9" t="str">
        <f>B673&amp;" - "&amp;E673</f>
        <v>Lake - Family|MR - Active</v>
      </c>
      <c r="E673" s="9" t="s">
        <v>2284</v>
      </c>
      <c r="F673" s="14" t="s">
        <v>1054</v>
      </c>
      <c r="G673" s="9" t="s">
        <v>99</v>
      </c>
      <c r="H673" s="9" t="s">
        <v>37</v>
      </c>
      <c r="I673" s="9">
        <v>1</v>
      </c>
      <c r="J673" s="9">
        <v>96</v>
      </c>
      <c r="K673" s="9">
        <f>COUNTA(Y673:AD673)*J673</f>
        <v>576</v>
      </c>
      <c r="L673" s="9">
        <f>SUM(Y673:AD673)</f>
        <v>570</v>
      </c>
      <c r="M673" s="48">
        <v>0.98958333333333337</v>
      </c>
      <c r="N673" s="9">
        <v>29</v>
      </c>
      <c r="O673" s="9">
        <v>67</v>
      </c>
      <c r="P673" s="9"/>
      <c r="Q673" s="9">
        <v>67</v>
      </c>
      <c r="R673" s="9"/>
      <c r="S673" s="9"/>
      <c r="T673" s="9"/>
      <c r="U673" s="9"/>
      <c r="V673" s="49">
        <f>(Y673+Z673+AA673+AB673+AC673+AD673)/(J673*COUNTA(Y673,Z673,AA673,AB673,AC673,AD673))</f>
        <v>0.98958333333333337</v>
      </c>
      <c r="W673" s="14">
        <v>0.99129999999999996</v>
      </c>
      <c r="X673" s="14">
        <v>0.96879999999999999</v>
      </c>
      <c r="Y673" s="56">
        <v>96</v>
      </c>
      <c r="Z673" s="9">
        <v>93</v>
      </c>
      <c r="AA673" s="9">
        <v>95</v>
      </c>
      <c r="AB673" s="9">
        <v>95</v>
      </c>
      <c r="AC673" s="9">
        <v>96</v>
      </c>
      <c r="AD673" s="9">
        <v>95</v>
      </c>
      <c r="AE673" s="9" t="s">
        <v>202</v>
      </c>
      <c r="AF673" s="9"/>
      <c r="AG673" s="9">
        <v>28.827300000000001</v>
      </c>
      <c r="AH673" s="9">
        <v>-81.700199999999995</v>
      </c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  <c r="BF673" s="24"/>
    </row>
    <row r="674" spans="1:58" s="22" customFormat="1" outlineLevel="2" x14ac:dyDescent="0.25">
      <c r="A674" s="55">
        <v>1578</v>
      </c>
      <c r="B674" s="9" t="s">
        <v>1052</v>
      </c>
      <c r="C674" s="9" t="s">
        <v>1063</v>
      </c>
      <c r="D674" s="9" t="str">
        <f>B674&amp;" - "&amp;E674</f>
        <v>Lake - Family|MR - Active</v>
      </c>
      <c r="E674" s="9" t="s">
        <v>2284</v>
      </c>
      <c r="F674" s="14" t="s">
        <v>591</v>
      </c>
      <c r="G674" s="9" t="s">
        <v>99</v>
      </c>
      <c r="H674" s="9" t="s">
        <v>37</v>
      </c>
      <c r="I674" s="9">
        <v>1</v>
      </c>
      <c r="J674" s="9">
        <v>152</v>
      </c>
      <c r="K674" s="9">
        <f>COUNTA(Y674:AD674)*J674</f>
        <v>912</v>
      </c>
      <c r="L674" s="9">
        <f>SUM(Y674:AD674)</f>
        <v>846</v>
      </c>
      <c r="M674" s="48">
        <v>0.92763157894736847</v>
      </c>
      <c r="N674" s="9">
        <v>45</v>
      </c>
      <c r="O674" s="9">
        <v>107</v>
      </c>
      <c r="P674" s="9"/>
      <c r="Q674" s="9">
        <v>107</v>
      </c>
      <c r="R674" s="9"/>
      <c r="S674" s="9"/>
      <c r="T674" s="9"/>
      <c r="U674" s="9"/>
      <c r="V674" s="49">
        <f>(Y674+Z674+AA674+AB674+AC674+AD674)/(J674*COUNTA(Y674,Z674,AA674,AB674,AC674,AD674))</f>
        <v>0.92763157894736847</v>
      </c>
      <c r="W674" s="14">
        <v>0.92320000000000002</v>
      </c>
      <c r="X674" s="14">
        <v>0.92759999999999998</v>
      </c>
      <c r="Y674" s="56">
        <v>147</v>
      </c>
      <c r="Z674" s="9">
        <v>139</v>
      </c>
      <c r="AA674" s="9">
        <v>138</v>
      </c>
      <c r="AB674" s="9">
        <v>139</v>
      </c>
      <c r="AC674" s="9">
        <v>139</v>
      </c>
      <c r="AD674" s="9">
        <v>144</v>
      </c>
      <c r="AE674" s="9" t="s">
        <v>50</v>
      </c>
      <c r="AF674" s="9"/>
      <c r="AG674" s="9">
        <v>28.8461</v>
      </c>
      <c r="AH674" s="9">
        <v>-81.788799999999995</v>
      </c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4"/>
    </row>
    <row r="675" spans="1:58" s="22" customFormat="1" outlineLevel="2" x14ac:dyDescent="0.25">
      <c r="A675" s="55">
        <v>2034</v>
      </c>
      <c r="B675" s="9" t="s">
        <v>1052</v>
      </c>
      <c r="C675" s="9" t="s">
        <v>1086</v>
      </c>
      <c r="D675" s="9" t="str">
        <f>B675&amp;" - "&amp;E675</f>
        <v>Lake - Family|MR - Active</v>
      </c>
      <c r="E675" s="9" t="s">
        <v>2284</v>
      </c>
      <c r="F675" s="14" t="s">
        <v>1082</v>
      </c>
      <c r="G675" s="9" t="s">
        <v>99</v>
      </c>
      <c r="H675" s="9" t="s">
        <v>37</v>
      </c>
      <c r="I675" s="9">
        <v>1</v>
      </c>
      <c r="J675" s="9">
        <v>112</v>
      </c>
      <c r="K675" s="9">
        <f>COUNTA(Y675:AD675)*J675</f>
        <v>672</v>
      </c>
      <c r="L675" s="9">
        <f>SUM(Y675:AD675)</f>
        <v>636</v>
      </c>
      <c r="M675" s="48">
        <v>0.9464285714285714</v>
      </c>
      <c r="N675" s="9">
        <v>22</v>
      </c>
      <c r="O675" s="9">
        <v>90</v>
      </c>
      <c r="P675" s="9"/>
      <c r="Q675" s="9">
        <v>90</v>
      </c>
      <c r="R675" s="9"/>
      <c r="S675" s="9"/>
      <c r="T675" s="9"/>
      <c r="U675" s="9"/>
      <c r="V675" s="49">
        <f>(Y675+Z675+AA675+AB675+AC675+AD675)/(J675*COUNTA(Y675,Z675,AA675,AB675,AC675,AD675))</f>
        <v>0.9464285714285714</v>
      </c>
      <c r="W675" s="14">
        <v>0.9405</v>
      </c>
      <c r="X675" s="14">
        <v>0.95389999999999997</v>
      </c>
      <c r="Y675" s="56">
        <v>109</v>
      </c>
      <c r="Z675" s="9">
        <v>108</v>
      </c>
      <c r="AA675" s="9">
        <v>109</v>
      </c>
      <c r="AB675" s="9">
        <v>104</v>
      </c>
      <c r="AC675" s="9">
        <v>100</v>
      </c>
      <c r="AD675" s="9">
        <v>106</v>
      </c>
      <c r="AE675" s="9" t="s">
        <v>202</v>
      </c>
      <c r="AF675" s="9"/>
      <c r="AG675" s="9">
        <v>28.832211999999998</v>
      </c>
      <c r="AH675" s="9">
        <v>-81.830806999999993</v>
      </c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  <c r="BF675" s="24"/>
    </row>
    <row r="676" spans="1:58" s="22" customFormat="1" outlineLevel="2" x14ac:dyDescent="0.25">
      <c r="A676" s="55">
        <v>2035</v>
      </c>
      <c r="B676" s="9" t="s">
        <v>1052</v>
      </c>
      <c r="C676" s="9" t="s">
        <v>1089</v>
      </c>
      <c r="D676" s="9" t="str">
        <f>B676&amp;" - "&amp;E676</f>
        <v>Lake - Family|MR - Active</v>
      </c>
      <c r="E676" s="9" t="s">
        <v>2284</v>
      </c>
      <c r="F676" s="14" t="s">
        <v>1090</v>
      </c>
      <c r="G676" s="9" t="s">
        <v>99</v>
      </c>
      <c r="H676" s="9" t="s">
        <v>37</v>
      </c>
      <c r="I676" s="9">
        <v>1</v>
      </c>
      <c r="J676" s="9">
        <v>96</v>
      </c>
      <c r="K676" s="9">
        <f>COUNTA(Y676:AD676)*J676</f>
        <v>576</v>
      </c>
      <c r="L676" s="9">
        <f>SUM(Y676:AD676)</f>
        <v>548</v>
      </c>
      <c r="M676" s="48">
        <v>0.95138888888888884</v>
      </c>
      <c r="N676" s="9">
        <v>28</v>
      </c>
      <c r="O676" s="9">
        <v>68</v>
      </c>
      <c r="P676" s="9"/>
      <c r="Q676" s="9">
        <v>68</v>
      </c>
      <c r="R676" s="9"/>
      <c r="S676" s="9"/>
      <c r="T676" s="9"/>
      <c r="U676" s="9"/>
      <c r="V676" s="49">
        <f>(Y676+Z676+AA676+AB676+AC676+AD676)/(J676*COUNTA(Y676,Z676,AA676,AB676,AC676,AD676))</f>
        <v>0.95138888888888884</v>
      </c>
      <c r="W676" s="14">
        <v>0.97570000000000001</v>
      </c>
      <c r="X676" s="14">
        <v>0.98440000000000005</v>
      </c>
      <c r="Y676" s="56">
        <v>92</v>
      </c>
      <c r="Z676" s="9">
        <v>91</v>
      </c>
      <c r="AA676" s="9">
        <v>92</v>
      </c>
      <c r="AB676" s="9">
        <v>93</v>
      </c>
      <c r="AC676" s="9">
        <v>91</v>
      </c>
      <c r="AD676" s="9">
        <v>89</v>
      </c>
      <c r="AE676" s="9" t="s">
        <v>202</v>
      </c>
      <c r="AF676" s="9"/>
      <c r="AG676" s="9">
        <v>28.875043000000002</v>
      </c>
      <c r="AH676" s="9">
        <v>-81.909105999999994</v>
      </c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</row>
    <row r="677" spans="1:58" s="22" customFormat="1" outlineLevel="2" x14ac:dyDescent="0.25">
      <c r="A677" s="55"/>
      <c r="B677" s="51" t="s">
        <v>1095</v>
      </c>
      <c r="C677" s="51"/>
      <c r="D677" s="51"/>
      <c r="E677" s="51"/>
      <c r="F677" s="53"/>
      <c r="G677" s="51"/>
      <c r="H677" s="51"/>
      <c r="I677" s="51"/>
      <c r="J677" s="51"/>
      <c r="K677" s="51"/>
      <c r="L677" s="51"/>
      <c r="M677" s="54"/>
      <c r="N677" s="51"/>
      <c r="O677" s="51"/>
      <c r="P677" s="51"/>
      <c r="Q677" s="51"/>
      <c r="R677" s="51"/>
      <c r="S677" s="51"/>
      <c r="T677" s="51"/>
      <c r="U677" s="51"/>
      <c r="V677" s="52"/>
      <c r="W677" s="53"/>
      <c r="X677" s="53"/>
      <c r="Y677" s="56"/>
      <c r="Z677" s="9"/>
      <c r="AA677" s="9"/>
      <c r="AB677" s="9"/>
      <c r="AC677" s="9"/>
      <c r="AD677" s="9"/>
      <c r="AE677" s="9"/>
      <c r="AF677" s="9"/>
      <c r="AG677" s="9"/>
      <c r="AH677" s="9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  <c r="BF677" s="24"/>
    </row>
    <row r="678" spans="1:58" s="22" customFormat="1" outlineLevel="1" x14ac:dyDescent="0.25">
      <c r="A678" s="55"/>
      <c r="B678" s="9" t="s">
        <v>1095</v>
      </c>
      <c r="C678" s="9"/>
      <c r="D678" s="9"/>
      <c r="E678" s="39" t="s">
        <v>2280</v>
      </c>
      <c r="F678" s="14"/>
      <c r="G678" s="9"/>
      <c r="H678" s="9"/>
      <c r="I678" s="9">
        <f>SUBTOTAL(9,I679:I683)</f>
        <v>5</v>
      </c>
      <c r="J678" s="9">
        <f>SUBTOTAL(9,J679:J683)</f>
        <v>552</v>
      </c>
      <c r="K678" s="9">
        <f>SUBTOTAL(9,K679:K683)</f>
        <v>3192</v>
      </c>
      <c r="L678" s="9">
        <f>SUBTOTAL(9,L679:L683)</f>
        <v>3155</v>
      </c>
      <c r="M678" s="48">
        <v>0.98840852130325818</v>
      </c>
      <c r="N678" s="9"/>
      <c r="O678" s="9"/>
      <c r="P678" s="9"/>
      <c r="Q678" s="9"/>
      <c r="R678" s="9"/>
      <c r="S678" s="9"/>
      <c r="T678" s="9"/>
      <c r="U678" s="9"/>
      <c r="V678" s="49"/>
      <c r="W678" s="14"/>
      <c r="X678" s="14"/>
      <c r="Y678" s="56"/>
      <c r="Z678" s="9"/>
      <c r="AA678" s="9"/>
      <c r="AB678" s="9"/>
      <c r="AC678" s="9"/>
      <c r="AD678" s="9"/>
      <c r="AE678" s="9"/>
      <c r="AF678" s="9"/>
      <c r="AG678" s="9"/>
      <c r="AH678" s="9">
        <f>SUBTOTAL(9,AH679:AH683)</f>
        <v>-408.948711</v>
      </c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4"/>
    </row>
    <row r="679" spans="1:58" s="22" customFormat="1" outlineLevel="2" x14ac:dyDescent="0.25">
      <c r="A679" s="55">
        <v>192</v>
      </c>
      <c r="B679" s="9" t="s">
        <v>1095</v>
      </c>
      <c r="C679" s="9" t="s">
        <v>1102</v>
      </c>
      <c r="D679" s="9" t="str">
        <f>B679&amp;" - "&amp;E679</f>
        <v>Lee - Elderly - Active</v>
      </c>
      <c r="E679" s="9" t="s">
        <v>2280</v>
      </c>
      <c r="F679" s="14" t="s">
        <v>776</v>
      </c>
      <c r="G679" s="9" t="s">
        <v>9</v>
      </c>
      <c r="H679" s="9" t="s">
        <v>37</v>
      </c>
      <c r="I679" s="9">
        <v>1</v>
      </c>
      <c r="J679" s="9">
        <v>64</v>
      </c>
      <c r="K679" s="9">
        <f>COUNTA(Y679:AD679)*J679</f>
        <v>384</v>
      </c>
      <c r="L679" s="9">
        <f>SUM(Y679:AD679)</f>
        <v>375</v>
      </c>
      <c r="M679" s="48">
        <v>0.9765625</v>
      </c>
      <c r="N679" s="9">
        <v>0</v>
      </c>
      <c r="O679" s="9">
        <v>64</v>
      </c>
      <c r="P679" s="9">
        <v>64</v>
      </c>
      <c r="Q679" s="9"/>
      <c r="R679" s="9"/>
      <c r="S679" s="9"/>
      <c r="T679" s="9"/>
      <c r="U679" s="9"/>
      <c r="V679" s="49">
        <f>(Y679+Z679+AA679+AB679+AC679+AD679)/(J679*COUNTA(Y679,Z679,AA679,AB679,AC679,AD679))</f>
        <v>0.9765625</v>
      </c>
      <c r="W679" s="14">
        <v>0.99739999999999995</v>
      </c>
      <c r="X679" s="14">
        <v>0.97919999999999996</v>
      </c>
      <c r="Y679" s="56">
        <v>63</v>
      </c>
      <c r="Z679" s="9">
        <v>61</v>
      </c>
      <c r="AA679" s="9">
        <v>62</v>
      </c>
      <c r="AB679" s="9">
        <v>62</v>
      </c>
      <c r="AC679" s="9">
        <v>63</v>
      </c>
      <c r="AD679" s="9">
        <v>64</v>
      </c>
      <c r="AE679" s="9" t="s">
        <v>1103</v>
      </c>
      <c r="AF679" s="9"/>
      <c r="AG679" s="9">
        <v>26.654299999999999</v>
      </c>
      <c r="AH679" s="9">
        <v>-81.952600000000004</v>
      </c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4"/>
    </row>
    <row r="680" spans="1:58" s="22" customFormat="1" outlineLevel="2" x14ac:dyDescent="0.25">
      <c r="A680" s="55">
        <v>1119</v>
      </c>
      <c r="B680" s="9" t="s">
        <v>1095</v>
      </c>
      <c r="C680" s="9" t="s">
        <v>1110</v>
      </c>
      <c r="D680" s="9" t="str">
        <f>B680&amp;" - "&amp;E680</f>
        <v>Lee - Elderly - Active</v>
      </c>
      <c r="E680" s="9" t="s">
        <v>2280</v>
      </c>
      <c r="F680" s="14" t="s">
        <v>72</v>
      </c>
      <c r="G680" s="9" t="s">
        <v>9</v>
      </c>
      <c r="H680" s="9" t="s">
        <v>37</v>
      </c>
      <c r="I680" s="9">
        <v>1</v>
      </c>
      <c r="J680" s="9">
        <v>156</v>
      </c>
      <c r="K680" s="9">
        <f>COUNTA(Y680:AD680)*J680</f>
        <v>936</v>
      </c>
      <c r="L680" s="9">
        <f>SUM(Y680:AD680)</f>
        <v>929</v>
      </c>
      <c r="M680" s="48">
        <v>0.99252136752136755</v>
      </c>
      <c r="N680" s="9">
        <v>0</v>
      </c>
      <c r="O680" s="9">
        <v>156</v>
      </c>
      <c r="P680" s="9">
        <v>125</v>
      </c>
      <c r="Q680" s="9">
        <v>31</v>
      </c>
      <c r="R680" s="9"/>
      <c r="S680" s="9"/>
      <c r="T680" s="9"/>
      <c r="U680" s="9"/>
      <c r="V680" s="49">
        <f>(Y680+Z680+AA680+AB680+AC680+AD680)/(J680*COUNTA(Y680,Z680,AA680,AB680,AC680,AD680))</f>
        <v>0.99252136752136755</v>
      </c>
      <c r="W680" s="14">
        <v>0.99250000000000005</v>
      </c>
      <c r="X680" s="14">
        <v>0.97970000000000002</v>
      </c>
      <c r="Y680" s="56">
        <v>152</v>
      </c>
      <c r="Z680" s="9">
        <v>155</v>
      </c>
      <c r="AA680" s="9">
        <v>156</v>
      </c>
      <c r="AB680" s="9">
        <v>155</v>
      </c>
      <c r="AC680" s="9">
        <v>155</v>
      </c>
      <c r="AD680" s="9">
        <v>156</v>
      </c>
      <c r="AE680" s="9" t="s">
        <v>317</v>
      </c>
      <c r="AF680" s="9"/>
      <c r="AG680" s="9">
        <v>26.621099999999998</v>
      </c>
      <c r="AH680" s="9">
        <v>-81.646600000000007</v>
      </c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</row>
    <row r="681" spans="1:58" s="22" customFormat="1" outlineLevel="2" x14ac:dyDescent="0.25">
      <c r="A681" s="55">
        <v>1795</v>
      </c>
      <c r="B681" s="9" t="s">
        <v>1095</v>
      </c>
      <c r="C681" s="9" t="s">
        <v>1111</v>
      </c>
      <c r="D681" s="9" t="str">
        <f>B681&amp;" - "&amp;E681</f>
        <v>Lee - Elderly - Active</v>
      </c>
      <c r="E681" s="9" t="s">
        <v>2280</v>
      </c>
      <c r="F681" s="14" t="s">
        <v>113</v>
      </c>
      <c r="G681" s="9" t="s">
        <v>9</v>
      </c>
      <c r="H681" s="9" t="s">
        <v>37</v>
      </c>
      <c r="I681" s="9">
        <v>1</v>
      </c>
      <c r="J681" s="9">
        <v>100</v>
      </c>
      <c r="K681" s="9">
        <f>COUNTA(Y681:AD681)*J681</f>
        <v>600</v>
      </c>
      <c r="L681" s="9">
        <f>SUM(Y681:AD681)</f>
        <v>593</v>
      </c>
      <c r="M681" s="48">
        <v>0.98833333333333329</v>
      </c>
      <c r="N681" s="9">
        <v>0</v>
      </c>
      <c r="O681" s="9">
        <v>100</v>
      </c>
      <c r="P681" s="9">
        <v>80</v>
      </c>
      <c r="Q681" s="9">
        <v>20</v>
      </c>
      <c r="R681" s="9"/>
      <c r="S681" s="9"/>
      <c r="T681" s="9"/>
      <c r="U681" s="9"/>
      <c r="V681" s="49">
        <f>(Y681+Z681+AA681+AB681+AC681+AD681)/(J681*COUNTA(Y681,Z681,AA681,AB681,AC681,AD681))</f>
        <v>0.98833333333333329</v>
      </c>
      <c r="W681" s="14">
        <v>0.98499999999999999</v>
      </c>
      <c r="X681" s="14">
        <v>0.97670000000000001</v>
      </c>
      <c r="Y681" s="56">
        <v>98</v>
      </c>
      <c r="Z681" s="9">
        <v>99</v>
      </c>
      <c r="AA681" s="9">
        <v>100</v>
      </c>
      <c r="AB681" s="9">
        <v>97</v>
      </c>
      <c r="AC681" s="9">
        <v>100</v>
      </c>
      <c r="AD681" s="9">
        <v>99</v>
      </c>
      <c r="AE681" s="9" t="s">
        <v>317</v>
      </c>
      <c r="AF681" s="9"/>
      <c r="AG681" s="9">
        <v>26.622917000000001</v>
      </c>
      <c r="AH681" s="9">
        <v>-81.651611000000003</v>
      </c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4"/>
    </row>
    <row r="682" spans="1:58" s="22" customFormat="1" outlineLevel="2" x14ac:dyDescent="0.25">
      <c r="A682" s="55">
        <v>1332</v>
      </c>
      <c r="B682" s="9" t="s">
        <v>1095</v>
      </c>
      <c r="C682" s="9" t="s">
        <v>1122</v>
      </c>
      <c r="D682" s="9" t="str">
        <f>B682&amp;" - "&amp;E682</f>
        <v>Lee - Elderly - Active</v>
      </c>
      <c r="E682" s="9" t="s">
        <v>2280</v>
      </c>
      <c r="F682" s="14" t="s">
        <v>815</v>
      </c>
      <c r="G682" s="9" t="s">
        <v>9</v>
      </c>
      <c r="H682" s="9" t="s">
        <v>37</v>
      </c>
      <c r="I682" s="9">
        <v>1</v>
      </c>
      <c r="J682" s="9">
        <v>112</v>
      </c>
      <c r="K682" s="9">
        <f>COUNTA(Y682:AD682)*J682</f>
        <v>672</v>
      </c>
      <c r="L682" s="9">
        <f>SUM(Y682:AD682)</f>
        <v>667</v>
      </c>
      <c r="M682" s="48">
        <v>0.99255952380952384</v>
      </c>
      <c r="N682" s="9">
        <v>0</v>
      </c>
      <c r="O682" s="9">
        <v>112</v>
      </c>
      <c r="P682" s="9">
        <v>90</v>
      </c>
      <c r="Q682" s="9">
        <v>22</v>
      </c>
      <c r="R682" s="9"/>
      <c r="S682" s="9"/>
      <c r="T682" s="9"/>
      <c r="U682" s="9"/>
      <c r="V682" s="49">
        <f>(Y682+Z682+AA682+AB682+AC682+AD682)/(J682*COUNTA(Y682,Z682,AA682,AB682,AC682,AD682))</f>
        <v>0.99255952380952384</v>
      </c>
      <c r="W682" s="14">
        <v>0.98360000000000003</v>
      </c>
      <c r="X682" s="14">
        <v>0.97919999999999996</v>
      </c>
      <c r="Y682" s="56">
        <v>111</v>
      </c>
      <c r="Z682" s="9">
        <v>112</v>
      </c>
      <c r="AA682" s="9">
        <v>110</v>
      </c>
      <c r="AB682" s="9">
        <v>111</v>
      </c>
      <c r="AC682" s="9">
        <v>111</v>
      </c>
      <c r="AD682" s="9">
        <v>112</v>
      </c>
      <c r="AE682" s="9" t="s">
        <v>123</v>
      </c>
      <c r="AF682" s="9"/>
      <c r="AG682" s="9">
        <v>26.611599999999999</v>
      </c>
      <c r="AH682" s="9">
        <v>-81.869399999999999</v>
      </c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4"/>
    </row>
    <row r="683" spans="1:58" s="22" customFormat="1" outlineLevel="2" x14ac:dyDescent="0.25">
      <c r="A683" s="55">
        <v>2010</v>
      </c>
      <c r="B683" s="9" t="s">
        <v>1095</v>
      </c>
      <c r="C683" s="9" t="s">
        <v>1133</v>
      </c>
      <c r="D683" s="9" t="str">
        <f>B683&amp;" - "&amp;E683</f>
        <v>Lee - Elderly - Active</v>
      </c>
      <c r="E683" s="9" t="s">
        <v>2280</v>
      </c>
      <c r="F683" s="14" t="s">
        <v>1134</v>
      </c>
      <c r="G683" s="9" t="s">
        <v>9</v>
      </c>
      <c r="H683" s="9" t="s">
        <v>37</v>
      </c>
      <c r="I683" s="9">
        <v>1</v>
      </c>
      <c r="J683" s="9">
        <v>120</v>
      </c>
      <c r="K683" s="9">
        <f>COUNTA(Y683:AD683)*J683</f>
        <v>600</v>
      </c>
      <c r="L683" s="9">
        <f>SUM(Y683:AD683)</f>
        <v>591</v>
      </c>
      <c r="M683" s="48">
        <v>0.98499999999999999</v>
      </c>
      <c r="N683" s="9">
        <v>0</v>
      </c>
      <c r="O683" s="9">
        <v>120</v>
      </c>
      <c r="P683" s="9">
        <v>96</v>
      </c>
      <c r="Q683" s="9">
        <v>24</v>
      </c>
      <c r="R683" s="9"/>
      <c r="S683" s="9"/>
      <c r="T683" s="9"/>
      <c r="U683" s="9"/>
      <c r="V683" s="49">
        <f>(Y683+Z683+AA683+AB683+AC683+AD683)/(J683*COUNTA(Y683,Z683,AA683,AB683,AC683,AD683))</f>
        <v>0.98499999999999999</v>
      </c>
      <c r="W683" s="14">
        <v>0.99170000000000003</v>
      </c>
      <c r="X683" s="14">
        <v>0.99029999999999996</v>
      </c>
      <c r="Y683" s="56"/>
      <c r="Z683" s="9">
        <v>117</v>
      </c>
      <c r="AA683" s="9">
        <v>119</v>
      </c>
      <c r="AB683" s="9">
        <v>119</v>
      </c>
      <c r="AC683" s="9">
        <v>119</v>
      </c>
      <c r="AD683" s="9">
        <v>117</v>
      </c>
      <c r="AE683" s="9" t="s">
        <v>1108</v>
      </c>
      <c r="AF683" s="9"/>
      <c r="AG683" s="9">
        <v>26.647694000000001</v>
      </c>
      <c r="AH683" s="9">
        <v>-81.828500000000005</v>
      </c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  <c r="BF683" s="24"/>
    </row>
    <row r="684" spans="1:58" s="22" customFormat="1" outlineLevel="1" x14ac:dyDescent="0.25">
      <c r="A684" s="55"/>
      <c r="B684" s="9" t="s">
        <v>1095</v>
      </c>
      <c r="C684" s="9"/>
      <c r="D684" s="9"/>
      <c r="E684" s="39" t="s">
        <v>2281</v>
      </c>
      <c r="F684" s="14"/>
      <c r="G684" s="9"/>
      <c r="H684" s="9"/>
      <c r="I684" s="9">
        <f>SUBTOTAL(9,I685:I685)</f>
        <v>1</v>
      </c>
      <c r="J684" s="9">
        <f>SUBTOTAL(9,J685:J685)</f>
        <v>100</v>
      </c>
      <c r="K684" s="9">
        <f>SUBTOTAL(9,K685:K685)</f>
        <v>0</v>
      </c>
      <c r="L684" s="9">
        <f>SUBTOTAL(9,L685:L685)</f>
        <v>0</v>
      </c>
      <c r="M684" s="42">
        <v>0</v>
      </c>
      <c r="N684" s="9"/>
      <c r="O684" s="9"/>
      <c r="P684" s="9"/>
      <c r="Q684" s="9"/>
      <c r="R684" s="9"/>
      <c r="S684" s="9"/>
      <c r="T684" s="9"/>
      <c r="U684" s="9"/>
      <c r="V684" s="49"/>
      <c r="W684" s="14"/>
      <c r="X684" s="14"/>
      <c r="Y684" s="56"/>
      <c r="Z684" s="9"/>
      <c r="AA684" s="9"/>
      <c r="AB684" s="9"/>
      <c r="AC684" s="9"/>
      <c r="AD684" s="9"/>
      <c r="AE684" s="9"/>
      <c r="AF684" s="9"/>
      <c r="AG684" s="9"/>
      <c r="AH684" s="9">
        <f>SUBTOTAL(9,AH685:AH685)</f>
        <v>-81.827597999999995</v>
      </c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4"/>
    </row>
    <row r="685" spans="1:58" s="22" customFormat="1" outlineLevel="2" x14ac:dyDescent="0.25">
      <c r="A685" s="55">
        <v>2731</v>
      </c>
      <c r="B685" s="9" t="s">
        <v>1095</v>
      </c>
      <c r="C685" s="9" t="s">
        <v>1123</v>
      </c>
      <c r="D685" s="9" t="str">
        <f>B685&amp;" - "&amp;E685</f>
        <v>Lee - Elderly - Pipeline</v>
      </c>
      <c r="E685" s="9" t="s">
        <v>2281</v>
      </c>
      <c r="F685" s="14" t="s">
        <v>1124</v>
      </c>
      <c r="G685" s="9" t="s">
        <v>9</v>
      </c>
      <c r="H685" s="9" t="s">
        <v>42</v>
      </c>
      <c r="I685" s="9">
        <v>1</v>
      </c>
      <c r="J685" s="9">
        <v>100</v>
      </c>
      <c r="K685" s="9">
        <f>COUNTA(Y685:AD685)*J685</f>
        <v>0</v>
      </c>
      <c r="L685" s="9">
        <f>SUM(Y685:AD685)</f>
        <v>0</v>
      </c>
      <c r="M685" s="42">
        <v>0</v>
      </c>
      <c r="N685" s="9">
        <v>0</v>
      </c>
      <c r="O685" s="9">
        <v>100</v>
      </c>
      <c r="P685" s="9">
        <v>80</v>
      </c>
      <c r="Q685" s="9">
        <v>20</v>
      </c>
      <c r="R685" s="9"/>
      <c r="S685" s="9"/>
      <c r="T685" s="9"/>
      <c r="U685" s="9"/>
      <c r="V685" s="49"/>
      <c r="W685" s="14"/>
      <c r="X685" s="14"/>
      <c r="Y685" s="56"/>
      <c r="Z685" s="9"/>
      <c r="AA685" s="9"/>
      <c r="AB685" s="9"/>
      <c r="AC685" s="9"/>
      <c r="AD685" s="9"/>
      <c r="AE685" s="9"/>
      <c r="AF685" s="9"/>
      <c r="AG685" s="9">
        <v>26.645368000000001</v>
      </c>
      <c r="AH685" s="9">
        <v>-81.827597999999995</v>
      </c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  <c r="BF685" s="24"/>
    </row>
    <row r="686" spans="1:58" s="22" customFormat="1" outlineLevel="1" x14ac:dyDescent="0.25">
      <c r="A686" s="55"/>
      <c r="B686" s="9" t="s">
        <v>1095</v>
      </c>
      <c r="C686" s="9"/>
      <c r="D686" s="9"/>
      <c r="E686" s="39" t="s">
        <v>2282</v>
      </c>
      <c r="F686" s="14"/>
      <c r="G686" s="9"/>
      <c r="H686" s="9"/>
      <c r="I686" s="9">
        <f>SUBTOTAL(9,I687:I704)</f>
        <v>18</v>
      </c>
      <c r="J686" s="9">
        <f>SUBTOTAL(9,J687:J704)</f>
        <v>2926</v>
      </c>
      <c r="K686" s="9">
        <f>SUBTOTAL(9,K687:K704)</f>
        <v>17556</v>
      </c>
      <c r="L686" s="9">
        <f>SUBTOTAL(9,L687:L704)</f>
        <v>16788</v>
      </c>
      <c r="M686" s="48">
        <v>0.95625427204374569</v>
      </c>
      <c r="N686" s="9"/>
      <c r="O686" s="9"/>
      <c r="P686" s="9"/>
      <c r="Q686" s="9"/>
      <c r="R686" s="9"/>
      <c r="S686" s="9"/>
      <c r="T686" s="9"/>
      <c r="U686" s="9"/>
      <c r="V686" s="49"/>
      <c r="W686" s="14"/>
      <c r="X686" s="14"/>
      <c r="Y686" s="56"/>
      <c r="Z686" s="9"/>
      <c r="AA686" s="9"/>
      <c r="AB686" s="9"/>
      <c r="AC686" s="9"/>
      <c r="AD686" s="9"/>
      <c r="AE686" s="9"/>
      <c r="AF686" s="9"/>
      <c r="AG686" s="9"/>
      <c r="AH686" s="9">
        <f>SUBTOTAL(9,AH687:AH704)</f>
        <v>-1472.7953852266332</v>
      </c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  <c r="BF686" s="24"/>
    </row>
    <row r="687" spans="1:58" s="22" customFormat="1" outlineLevel="2" x14ac:dyDescent="0.25">
      <c r="A687" s="55">
        <v>79</v>
      </c>
      <c r="B687" s="9" t="s">
        <v>1095</v>
      </c>
      <c r="C687" s="9" t="s">
        <v>1096</v>
      </c>
      <c r="D687" s="9" t="str">
        <f t="shared" ref="D687:D704" si="106">B687&amp;" - "&amp;E687</f>
        <v>Lee - Family - Active</v>
      </c>
      <c r="E687" s="9" t="s">
        <v>2282</v>
      </c>
      <c r="F687" s="14" t="s">
        <v>1097</v>
      </c>
      <c r="G687" s="9" t="s">
        <v>10</v>
      </c>
      <c r="H687" s="9" t="s">
        <v>37</v>
      </c>
      <c r="I687" s="9">
        <v>1</v>
      </c>
      <c r="J687" s="9">
        <v>340</v>
      </c>
      <c r="K687" s="9">
        <f t="shared" ref="K687:K704" si="107">COUNTA(Y687:AD687)*J687</f>
        <v>2040</v>
      </c>
      <c r="L687" s="9">
        <f t="shared" ref="L687:L704" si="108">SUM(Y687:AD687)</f>
        <v>2025</v>
      </c>
      <c r="M687" s="48">
        <v>0.99264705882352944</v>
      </c>
      <c r="N687" s="9">
        <v>0</v>
      </c>
      <c r="O687" s="9">
        <v>340</v>
      </c>
      <c r="P687" s="9"/>
      <c r="Q687" s="9">
        <v>340</v>
      </c>
      <c r="R687" s="9"/>
      <c r="S687" s="9"/>
      <c r="T687" s="9">
        <v>33</v>
      </c>
      <c r="U687" s="9"/>
      <c r="V687" s="49">
        <f t="shared" ref="V687:V704" si="109">(Y687+Z687+AA687+AB687+AC687+AD687)/(J687*COUNTA(Y687,Z687,AA687,AB687,AC687,AD687))</f>
        <v>0.99264705882352944</v>
      </c>
      <c r="W687" s="14">
        <v>0.9819</v>
      </c>
      <c r="X687" s="14">
        <v>0.99219999999999997</v>
      </c>
      <c r="Y687" s="56">
        <v>340</v>
      </c>
      <c r="Z687" s="9">
        <v>340</v>
      </c>
      <c r="AA687" s="9">
        <v>337</v>
      </c>
      <c r="AB687" s="9">
        <v>335</v>
      </c>
      <c r="AC687" s="9">
        <v>337</v>
      </c>
      <c r="AD687" s="9">
        <v>336</v>
      </c>
      <c r="AE687" s="9" t="s">
        <v>219</v>
      </c>
      <c r="AF687" s="9"/>
      <c r="AG687" s="9">
        <v>26.598777777799999</v>
      </c>
      <c r="AH687" s="9">
        <v>-81.813833333299996</v>
      </c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  <c r="BF687" s="24"/>
    </row>
    <row r="688" spans="1:58" s="22" customFormat="1" outlineLevel="2" x14ac:dyDescent="0.25">
      <c r="A688" s="55">
        <v>107</v>
      </c>
      <c r="B688" s="9" t="s">
        <v>1095</v>
      </c>
      <c r="C688" s="9" t="s">
        <v>1098</v>
      </c>
      <c r="D688" s="9" t="str">
        <f t="shared" si="106"/>
        <v>Lee - Family - Active</v>
      </c>
      <c r="E688" s="9" t="s">
        <v>2282</v>
      </c>
      <c r="F688" s="14" t="s">
        <v>204</v>
      </c>
      <c r="G688" s="9" t="s">
        <v>10</v>
      </c>
      <c r="H688" s="9" t="s">
        <v>37</v>
      </c>
      <c r="I688" s="9">
        <v>1</v>
      </c>
      <c r="J688" s="9">
        <v>208</v>
      </c>
      <c r="K688" s="9">
        <f t="shared" si="107"/>
        <v>1248</v>
      </c>
      <c r="L688" s="9">
        <f t="shared" si="108"/>
        <v>1218</v>
      </c>
      <c r="M688" s="48">
        <v>0.97596153846153844</v>
      </c>
      <c r="N688" s="9">
        <v>0</v>
      </c>
      <c r="O688" s="9">
        <v>208</v>
      </c>
      <c r="P688" s="9"/>
      <c r="Q688" s="9">
        <v>208</v>
      </c>
      <c r="R688" s="9"/>
      <c r="S688" s="9"/>
      <c r="T688" s="9"/>
      <c r="U688" s="9"/>
      <c r="V688" s="49">
        <f t="shared" si="109"/>
        <v>0.97596153846153844</v>
      </c>
      <c r="W688" s="14">
        <v>0.9335</v>
      </c>
      <c r="X688" s="14">
        <v>0.92789999999999995</v>
      </c>
      <c r="Y688" s="56">
        <v>205</v>
      </c>
      <c r="Z688" s="9">
        <v>199</v>
      </c>
      <c r="AA688" s="9">
        <v>205</v>
      </c>
      <c r="AB688" s="9">
        <v>203</v>
      </c>
      <c r="AC688" s="9">
        <v>202</v>
      </c>
      <c r="AD688" s="9">
        <v>204</v>
      </c>
      <c r="AE688" s="9" t="s">
        <v>1099</v>
      </c>
      <c r="AF688" s="9"/>
      <c r="AG688" s="9">
        <v>26.607800000000001</v>
      </c>
      <c r="AH688" s="9">
        <v>-81.8309</v>
      </c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4"/>
    </row>
    <row r="689" spans="1:58" s="22" customFormat="1" outlineLevel="2" x14ac:dyDescent="0.25">
      <c r="A689" s="55">
        <v>108</v>
      </c>
      <c r="B689" s="9" t="s">
        <v>1095</v>
      </c>
      <c r="C689" s="9" t="s">
        <v>1100</v>
      </c>
      <c r="D689" s="9" t="str">
        <f t="shared" si="106"/>
        <v>Lee - Family - Active</v>
      </c>
      <c r="E689" s="9" t="s">
        <v>2282</v>
      </c>
      <c r="F689" s="14" t="s">
        <v>359</v>
      </c>
      <c r="G689" s="9" t="s">
        <v>10</v>
      </c>
      <c r="H689" s="9" t="s">
        <v>37</v>
      </c>
      <c r="I689" s="9">
        <v>1</v>
      </c>
      <c r="J689" s="9">
        <v>112</v>
      </c>
      <c r="K689" s="9">
        <f t="shared" si="107"/>
        <v>672</v>
      </c>
      <c r="L689" s="9">
        <f t="shared" si="108"/>
        <v>669</v>
      </c>
      <c r="M689" s="48">
        <v>0.9955357142857143</v>
      </c>
      <c r="N689" s="9">
        <v>0</v>
      </c>
      <c r="O689" s="9">
        <v>112</v>
      </c>
      <c r="P689" s="9"/>
      <c r="Q689" s="9">
        <v>112</v>
      </c>
      <c r="R689" s="9"/>
      <c r="S689" s="9"/>
      <c r="T689" s="9"/>
      <c r="U689" s="9"/>
      <c r="V689" s="49">
        <f t="shared" si="109"/>
        <v>0.9955357142857143</v>
      </c>
      <c r="W689" s="14">
        <v>0.94940000000000002</v>
      </c>
      <c r="X689" s="14">
        <v>0.94350000000000001</v>
      </c>
      <c r="Y689" s="56">
        <v>112</v>
      </c>
      <c r="Z689" s="9">
        <v>111</v>
      </c>
      <c r="AA689" s="9">
        <v>111</v>
      </c>
      <c r="AB689" s="9">
        <v>111</v>
      </c>
      <c r="AC689" s="9">
        <v>112</v>
      </c>
      <c r="AD689" s="9">
        <v>112</v>
      </c>
      <c r="AE689" s="9" t="s">
        <v>1099</v>
      </c>
      <c r="AF689" s="9"/>
      <c r="AG689" s="9">
        <v>26.607800000000001</v>
      </c>
      <c r="AH689" s="9">
        <v>-81.8309</v>
      </c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  <c r="BF689" s="24"/>
    </row>
    <row r="690" spans="1:58" s="22" customFormat="1" outlineLevel="2" x14ac:dyDescent="0.25">
      <c r="A690" s="55">
        <v>2737</v>
      </c>
      <c r="B690" s="9" t="s">
        <v>1095</v>
      </c>
      <c r="C690" s="9" t="s">
        <v>1101</v>
      </c>
      <c r="D690" s="9" t="str">
        <f t="shared" si="106"/>
        <v>Lee - Family - Active</v>
      </c>
      <c r="E690" s="9" t="s">
        <v>2282</v>
      </c>
      <c r="F690" s="14" t="s">
        <v>1094</v>
      </c>
      <c r="G690" s="9" t="s">
        <v>10</v>
      </c>
      <c r="H690" s="9" t="s">
        <v>37</v>
      </c>
      <c r="I690" s="9">
        <v>1</v>
      </c>
      <c r="J690" s="9">
        <v>50</v>
      </c>
      <c r="K690" s="9">
        <f t="shared" si="107"/>
        <v>300</v>
      </c>
      <c r="L690" s="9">
        <f t="shared" si="108"/>
        <v>300</v>
      </c>
      <c r="M690" s="48">
        <v>1</v>
      </c>
      <c r="N690" s="9">
        <v>0</v>
      </c>
      <c r="O690" s="9">
        <v>50</v>
      </c>
      <c r="P690" s="9"/>
      <c r="Q690" s="9">
        <v>50</v>
      </c>
      <c r="R690" s="9"/>
      <c r="S690" s="9"/>
      <c r="T690" s="9">
        <v>5</v>
      </c>
      <c r="U690" s="9"/>
      <c r="V690" s="49">
        <f t="shared" si="109"/>
        <v>1</v>
      </c>
      <c r="W690" s="14">
        <v>0.99</v>
      </c>
      <c r="X690" s="14"/>
      <c r="Y690" s="56">
        <v>50</v>
      </c>
      <c r="Z690" s="9">
        <v>50</v>
      </c>
      <c r="AA690" s="9">
        <v>50</v>
      </c>
      <c r="AB690" s="9">
        <v>50</v>
      </c>
      <c r="AC690" s="9">
        <v>50</v>
      </c>
      <c r="AD690" s="9">
        <v>50</v>
      </c>
      <c r="AE690" s="9" t="s">
        <v>39</v>
      </c>
      <c r="AF690" s="9"/>
      <c r="AG690" s="9">
        <v>26.658804</v>
      </c>
      <c r="AH690" s="9">
        <v>-81.828237999999999</v>
      </c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4"/>
    </row>
    <row r="691" spans="1:58" s="22" customFormat="1" outlineLevel="2" x14ac:dyDescent="0.25">
      <c r="A691" s="55">
        <v>213</v>
      </c>
      <c r="B691" s="9" t="s">
        <v>1095</v>
      </c>
      <c r="C691" s="9" t="s">
        <v>1104</v>
      </c>
      <c r="D691" s="9" t="str">
        <f t="shared" si="106"/>
        <v>Lee - Family - Active</v>
      </c>
      <c r="E691" s="9" t="s">
        <v>2282</v>
      </c>
      <c r="F691" s="14" t="s">
        <v>1105</v>
      </c>
      <c r="G691" s="9" t="s">
        <v>10</v>
      </c>
      <c r="H691" s="9" t="s">
        <v>37</v>
      </c>
      <c r="I691" s="9">
        <v>1</v>
      </c>
      <c r="J691" s="9">
        <v>168</v>
      </c>
      <c r="K691" s="9">
        <f t="shared" si="107"/>
        <v>1008</v>
      </c>
      <c r="L691" s="9">
        <f t="shared" si="108"/>
        <v>958</v>
      </c>
      <c r="M691" s="48">
        <v>0.95039682539682535</v>
      </c>
      <c r="N691" s="9">
        <v>0</v>
      </c>
      <c r="O691" s="9">
        <v>168</v>
      </c>
      <c r="P691" s="9"/>
      <c r="Q691" s="9">
        <v>168</v>
      </c>
      <c r="R691" s="9"/>
      <c r="S691" s="9"/>
      <c r="T691" s="9"/>
      <c r="U691" s="9"/>
      <c r="V691" s="49">
        <f t="shared" si="109"/>
        <v>0.95039682539682535</v>
      </c>
      <c r="W691" s="14">
        <v>0.97619999999999996</v>
      </c>
      <c r="X691" s="14">
        <v>0.97419999999999995</v>
      </c>
      <c r="Y691" s="56">
        <v>159</v>
      </c>
      <c r="Z691" s="9">
        <v>158</v>
      </c>
      <c r="AA691" s="9">
        <v>158</v>
      </c>
      <c r="AB691" s="9">
        <v>161</v>
      </c>
      <c r="AC691" s="9">
        <v>161</v>
      </c>
      <c r="AD691" s="9">
        <v>161</v>
      </c>
      <c r="AE691" s="9" t="s">
        <v>1106</v>
      </c>
      <c r="AF691" s="9"/>
      <c r="AG691" s="9">
        <v>26.672000000000001</v>
      </c>
      <c r="AH691" s="9">
        <v>-81.922700000000006</v>
      </c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  <c r="BF691" s="24"/>
    </row>
    <row r="692" spans="1:58" s="22" customFormat="1" outlineLevel="2" x14ac:dyDescent="0.25">
      <c r="A692" s="55">
        <v>2548</v>
      </c>
      <c r="B692" s="9" t="s">
        <v>1095</v>
      </c>
      <c r="C692" s="9" t="s">
        <v>1107</v>
      </c>
      <c r="D692" s="9" t="str">
        <f t="shared" si="106"/>
        <v>Lee - Family - Active</v>
      </c>
      <c r="E692" s="9" t="s">
        <v>2282</v>
      </c>
      <c r="F692" s="14" t="s">
        <v>66</v>
      </c>
      <c r="G692" s="9" t="s">
        <v>10</v>
      </c>
      <c r="H692" s="9" t="s">
        <v>37</v>
      </c>
      <c r="I692" s="9">
        <v>1</v>
      </c>
      <c r="J692" s="9">
        <v>86</v>
      </c>
      <c r="K692" s="9">
        <f t="shared" si="107"/>
        <v>516</v>
      </c>
      <c r="L692" s="9">
        <f t="shared" si="108"/>
        <v>512</v>
      </c>
      <c r="M692" s="48">
        <v>0.99224806201550386</v>
      </c>
      <c r="N692" s="9">
        <v>0</v>
      </c>
      <c r="O692" s="9">
        <v>86</v>
      </c>
      <c r="P692" s="9"/>
      <c r="Q692" s="9">
        <v>86</v>
      </c>
      <c r="R692" s="9"/>
      <c r="S692" s="9"/>
      <c r="T692" s="9">
        <v>9</v>
      </c>
      <c r="U692" s="9"/>
      <c r="V692" s="49">
        <f t="shared" si="109"/>
        <v>0.99224806201550386</v>
      </c>
      <c r="W692" s="14">
        <v>0.98640000000000005</v>
      </c>
      <c r="X692" s="14">
        <v>0.99809999999999999</v>
      </c>
      <c r="Y692" s="56">
        <v>85</v>
      </c>
      <c r="Z692" s="9">
        <v>86</v>
      </c>
      <c r="AA692" s="9">
        <v>86</v>
      </c>
      <c r="AB692" s="9">
        <v>85</v>
      </c>
      <c r="AC692" s="9">
        <v>85</v>
      </c>
      <c r="AD692" s="9">
        <v>85</v>
      </c>
      <c r="AE692" s="9" t="s">
        <v>1108</v>
      </c>
      <c r="AF692" s="9">
        <v>74</v>
      </c>
      <c r="AG692" s="9">
        <v>26.644166670000001</v>
      </c>
      <c r="AH692" s="9">
        <v>-81.842805560000002</v>
      </c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4"/>
    </row>
    <row r="693" spans="1:58" s="22" customFormat="1" outlineLevel="2" x14ac:dyDescent="0.25">
      <c r="A693" s="55">
        <v>1339</v>
      </c>
      <c r="B693" s="9" t="s">
        <v>1095</v>
      </c>
      <c r="C693" s="9" t="s">
        <v>1109</v>
      </c>
      <c r="D693" s="9" t="str">
        <f t="shared" si="106"/>
        <v>Lee - Family - Active</v>
      </c>
      <c r="E693" s="9" t="s">
        <v>2282</v>
      </c>
      <c r="F693" s="14" t="s">
        <v>322</v>
      </c>
      <c r="G693" s="9" t="s">
        <v>10</v>
      </c>
      <c r="H693" s="9" t="s">
        <v>37</v>
      </c>
      <c r="I693" s="9">
        <v>1</v>
      </c>
      <c r="J693" s="9">
        <v>204</v>
      </c>
      <c r="K693" s="9">
        <f t="shared" si="107"/>
        <v>1224</v>
      </c>
      <c r="L693" s="9">
        <f t="shared" si="108"/>
        <v>1215</v>
      </c>
      <c r="M693" s="48">
        <v>0.99264705882352944</v>
      </c>
      <c r="N693" s="9">
        <v>0</v>
      </c>
      <c r="O693" s="9">
        <v>204</v>
      </c>
      <c r="P693" s="9"/>
      <c r="Q693" s="9">
        <v>204</v>
      </c>
      <c r="R693" s="9"/>
      <c r="S693" s="9"/>
      <c r="T693" s="9"/>
      <c r="U693" s="9"/>
      <c r="V693" s="49">
        <f t="shared" si="109"/>
        <v>0.99264705882352944</v>
      </c>
      <c r="W693" s="14">
        <v>0.97299999999999998</v>
      </c>
      <c r="X693" s="14">
        <v>0.98450000000000004</v>
      </c>
      <c r="Y693" s="56">
        <v>203</v>
      </c>
      <c r="Z693" s="9">
        <v>203</v>
      </c>
      <c r="AA693" s="9">
        <v>203</v>
      </c>
      <c r="AB693" s="9">
        <v>203</v>
      </c>
      <c r="AC693" s="9">
        <v>202</v>
      </c>
      <c r="AD693" s="9">
        <v>201</v>
      </c>
      <c r="AE693" s="9" t="s">
        <v>219</v>
      </c>
      <c r="AF693" s="9"/>
      <c r="AG693" s="9">
        <v>26.545999999999999</v>
      </c>
      <c r="AH693" s="9">
        <v>-81.876099999999994</v>
      </c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  <c r="BF693" s="24"/>
    </row>
    <row r="694" spans="1:58" s="22" customFormat="1" outlineLevel="2" x14ac:dyDescent="0.25">
      <c r="A694" s="55">
        <v>2278</v>
      </c>
      <c r="B694" s="9" t="s">
        <v>1095</v>
      </c>
      <c r="C694" s="9" t="s">
        <v>1112</v>
      </c>
      <c r="D694" s="9" t="str">
        <f t="shared" si="106"/>
        <v>Lee - Family - Active</v>
      </c>
      <c r="E694" s="9" t="s">
        <v>2282</v>
      </c>
      <c r="F694" s="14" t="s">
        <v>147</v>
      </c>
      <c r="G694" s="9" t="s">
        <v>10</v>
      </c>
      <c r="H694" s="9" t="s">
        <v>37</v>
      </c>
      <c r="I694" s="9">
        <v>1</v>
      </c>
      <c r="J694" s="9">
        <v>96</v>
      </c>
      <c r="K694" s="9">
        <f t="shared" si="107"/>
        <v>576</v>
      </c>
      <c r="L694" s="9">
        <f t="shared" si="108"/>
        <v>563</v>
      </c>
      <c r="M694" s="48">
        <v>0.97743055555555558</v>
      </c>
      <c r="N694" s="9">
        <v>0</v>
      </c>
      <c r="O694" s="9">
        <v>96</v>
      </c>
      <c r="P694" s="9"/>
      <c r="Q694" s="9">
        <v>96</v>
      </c>
      <c r="R694" s="9"/>
      <c r="S694" s="9"/>
      <c r="T694" s="9">
        <v>5</v>
      </c>
      <c r="U694" s="9"/>
      <c r="V694" s="49">
        <f t="shared" si="109"/>
        <v>0.97743055555555558</v>
      </c>
      <c r="W694" s="14">
        <v>0.98440000000000005</v>
      </c>
      <c r="X694" s="14">
        <v>0.97219999999999995</v>
      </c>
      <c r="Y694" s="56">
        <v>94</v>
      </c>
      <c r="Z694" s="9">
        <v>95</v>
      </c>
      <c r="AA694" s="9">
        <v>93</v>
      </c>
      <c r="AB694" s="9">
        <v>95</v>
      </c>
      <c r="AC694" s="9">
        <v>92</v>
      </c>
      <c r="AD694" s="9">
        <v>94</v>
      </c>
      <c r="AE694" s="9" t="s">
        <v>423</v>
      </c>
      <c r="AF694" s="9"/>
      <c r="AG694" s="9">
        <v>26.648140000000001</v>
      </c>
      <c r="AH694" s="9">
        <v>-81.831621999999996</v>
      </c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4"/>
    </row>
    <row r="695" spans="1:58" s="22" customFormat="1" outlineLevel="2" x14ac:dyDescent="0.25">
      <c r="A695" s="55">
        <v>2466</v>
      </c>
      <c r="B695" s="9" t="s">
        <v>1095</v>
      </c>
      <c r="C695" s="9" t="s">
        <v>1113</v>
      </c>
      <c r="D695" s="9" t="str">
        <f t="shared" si="106"/>
        <v>Lee - Family - Active</v>
      </c>
      <c r="E695" s="9" t="s">
        <v>2282</v>
      </c>
      <c r="F695" s="14" t="s">
        <v>143</v>
      </c>
      <c r="G695" s="9" t="s">
        <v>10</v>
      </c>
      <c r="H695" s="9" t="s">
        <v>37</v>
      </c>
      <c r="I695" s="9">
        <v>1</v>
      </c>
      <c r="J695" s="9">
        <v>88</v>
      </c>
      <c r="K695" s="9">
        <f t="shared" si="107"/>
        <v>528</v>
      </c>
      <c r="L695" s="9">
        <f t="shared" si="108"/>
        <v>522</v>
      </c>
      <c r="M695" s="48">
        <v>0.98863636363636365</v>
      </c>
      <c r="N695" s="9">
        <v>0</v>
      </c>
      <c r="O695" s="9">
        <v>88</v>
      </c>
      <c r="P695" s="9"/>
      <c r="Q695" s="9">
        <v>88</v>
      </c>
      <c r="R695" s="9"/>
      <c r="S695" s="9"/>
      <c r="T695" s="9">
        <v>5</v>
      </c>
      <c r="U695" s="9"/>
      <c r="V695" s="49">
        <f t="shared" si="109"/>
        <v>0.98863636363636365</v>
      </c>
      <c r="W695" s="14">
        <v>0.98480000000000001</v>
      </c>
      <c r="X695" s="14">
        <v>0.97540000000000004</v>
      </c>
      <c r="Y695" s="56">
        <v>87</v>
      </c>
      <c r="Z695" s="9">
        <v>87</v>
      </c>
      <c r="AA695" s="9">
        <v>87</v>
      </c>
      <c r="AB695" s="9">
        <v>87</v>
      </c>
      <c r="AC695" s="9">
        <v>87</v>
      </c>
      <c r="AD695" s="9">
        <v>87</v>
      </c>
      <c r="AE695" s="9" t="s">
        <v>423</v>
      </c>
      <c r="AF695" s="9"/>
      <c r="AG695" s="9">
        <v>26.645886000000001</v>
      </c>
      <c r="AH695" s="9">
        <v>-81.827072999999999</v>
      </c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  <c r="BF695" s="24"/>
    </row>
    <row r="696" spans="1:58" s="22" customFormat="1" outlineLevel="2" x14ac:dyDescent="0.25">
      <c r="A696" s="55">
        <v>255</v>
      </c>
      <c r="B696" s="9" t="s">
        <v>1095</v>
      </c>
      <c r="C696" s="9" t="s">
        <v>1118</v>
      </c>
      <c r="D696" s="9" t="str">
        <f t="shared" si="106"/>
        <v>Lee - Family - Active</v>
      </c>
      <c r="E696" s="9" t="s">
        <v>2282</v>
      </c>
      <c r="F696" s="14" t="s">
        <v>1119</v>
      </c>
      <c r="G696" s="9" t="s">
        <v>10</v>
      </c>
      <c r="H696" s="9" t="s">
        <v>37</v>
      </c>
      <c r="I696" s="9">
        <v>1</v>
      </c>
      <c r="J696" s="9">
        <v>376</v>
      </c>
      <c r="K696" s="9">
        <f t="shared" si="107"/>
        <v>2256</v>
      </c>
      <c r="L696" s="9">
        <f t="shared" si="108"/>
        <v>1948</v>
      </c>
      <c r="M696" s="48">
        <v>0.86347517730496459</v>
      </c>
      <c r="N696" s="9">
        <v>0</v>
      </c>
      <c r="O696" s="9">
        <v>376</v>
      </c>
      <c r="P696" s="9"/>
      <c r="Q696" s="9">
        <v>376</v>
      </c>
      <c r="R696" s="9"/>
      <c r="S696" s="9"/>
      <c r="T696" s="9"/>
      <c r="U696" s="9"/>
      <c r="V696" s="49">
        <f t="shared" si="109"/>
        <v>0.86347517730496459</v>
      </c>
      <c r="W696" s="14">
        <v>0.89890000000000003</v>
      </c>
      <c r="X696" s="14">
        <v>0.90649999999999997</v>
      </c>
      <c r="Y696" s="56">
        <v>328</v>
      </c>
      <c r="Z696" s="9">
        <v>323</v>
      </c>
      <c r="AA696" s="9">
        <v>326</v>
      </c>
      <c r="AB696" s="9">
        <v>322</v>
      </c>
      <c r="AC696" s="9">
        <v>325</v>
      </c>
      <c r="AD696" s="9">
        <v>324</v>
      </c>
      <c r="AE696" s="9" t="s">
        <v>513</v>
      </c>
      <c r="AF696" s="9"/>
      <c r="AG696" s="9">
        <v>26.520099999999999</v>
      </c>
      <c r="AH696" s="9">
        <v>-81.933099999999996</v>
      </c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4"/>
    </row>
    <row r="697" spans="1:58" s="22" customFormat="1" outlineLevel="2" x14ac:dyDescent="0.25">
      <c r="A697" s="55">
        <v>2561</v>
      </c>
      <c r="B697" s="9" t="s">
        <v>1095</v>
      </c>
      <c r="C697" s="9" t="s">
        <v>1120</v>
      </c>
      <c r="D697" s="9" t="str">
        <f t="shared" si="106"/>
        <v>Lee - Family - Active</v>
      </c>
      <c r="E697" s="9" t="s">
        <v>2282</v>
      </c>
      <c r="F697" s="14" t="s">
        <v>66</v>
      </c>
      <c r="G697" s="9" t="s">
        <v>10</v>
      </c>
      <c r="H697" s="9" t="s">
        <v>37</v>
      </c>
      <c r="I697" s="9">
        <v>1</v>
      </c>
      <c r="J697" s="9">
        <v>126</v>
      </c>
      <c r="K697" s="9">
        <f t="shared" si="107"/>
        <v>756</v>
      </c>
      <c r="L697" s="9">
        <f t="shared" si="108"/>
        <v>743</v>
      </c>
      <c r="M697" s="48">
        <v>0.98280423280423279</v>
      </c>
      <c r="N697" s="9">
        <v>0</v>
      </c>
      <c r="O697" s="9">
        <v>126</v>
      </c>
      <c r="P697" s="9"/>
      <c r="Q697" s="9">
        <v>126</v>
      </c>
      <c r="R697" s="9"/>
      <c r="S697" s="9"/>
      <c r="T697" s="9">
        <v>13</v>
      </c>
      <c r="U697" s="9"/>
      <c r="V697" s="49">
        <f t="shared" si="109"/>
        <v>0.98280423280423279</v>
      </c>
      <c r="W697" s="14">
        <v>0.98409999999999997</v>
      </c>
      <c r="X697" s="14">
        <v>0.99070000000000003</v>
      </c>
      <c r="Y697" s="56">
        <v>124</v>
      </c>
      <c r="Z697" s="9">
        <v>123</v>
      </c>
      <c r="AA697" s="9">
        <v>124</v>
      </c>
      <c r="AB697" s="9">
        <v>125</v>
      </c>
      <c r="AC697" s="9">
        <v>125</v>
      </c>
      <c r="AD697" s="9">
        <v>122</v>
      </c>
      <c r="AE697" s="9" t="s">
        <v>1108</v>
      </c>
      <c r="AF697" s="9">
        <v>126</v>
      </c>
      <c r="AG697" s="9">
        <v>26.643222222222199</v>
      </c>
      <c r="AH697" s="9">
        <v>-81.839583333333294</v>
      </c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  <c r="BF697" s="24"/>
    </row>
    <row r="698" spans="1:58" s="22" customFormat="1" outlineLevel="2" x14ac:dyDescent="0.25">
      <c r="A698" s="55">
        <v>1861</v>
      </c>
      <c r="B698" s="9" t="s">
        <v>1095</v>
      </c>
      <c r="C698" s="9" t="s">
        <v>1121</v>
      </c>
      <c r="D698" s="9" t="str">
        <f t="shared" si="106"/>
        <v>Lee - Family - Active</v>
      </c>
      <c r="E698" s="9" t="s">
        <v>2282</v>
      </c>
      <c r="F698" s="14" t="s">
        <v>113</v>
      </c>
      <c r="G698" s="9" t="s">
        <v>10</v>
      </c>
      <c r="H698" s="9" t="s">
        <v>37</v>
      </c>
      <c r="I698" s="9">
        <v>1</v>
      </c>
      <c r="J698" s="9">
        <v>118</v>
      </c>
      <c r="K698" s="9">
        <f t="shared" si="107"/>
        <v>708</v>
      </c>
      <c r="L698" s="9">
        <f t="shared" si="108"/>
        <v>696</v>
      </c>
      <c r="M698" s="48">
        <v>0.98305084745762716</v>
      </c>
      <c r="N698" s="9">
        <v>0</v>
      </c>
      <c r="O698" s="9">
        <v>118</v>
      </c>
      <c r="P698" s="9"/>
      <c r="Q698" s="9">
        <v>118</v>
      </c>
      <c r="R698" s="9"/>
      <c r="S698" s="9"/>
      <c r="T698" s="9"/>
      <c r="U698" s="9"/>
      <c r="V698" s="49">
        <f t="shared" si="109"/>
        <v>0.98305084745762716</v>
      </c>
      <c r="W698" s="14">
        <v>0.98160000000000003</v>
      </c>
      <c r="X698" s="14">
        <v>0.94069999999999998</v>
      </c>
      <c r="Y698" s="56">
        <v>117</v>
      </c>
      <c r="Z698" s="9">
        <v>117</v>
      </c>
      <c r="AA698" s="9">
        <v>117</v>
      </c>
      <c r="AB698" s="9">
        <v>113</v>
      </c>
      <c r="AC698" s="9">
        <v>115</v>
      </c>
      <c r="AD698" s="9">
        <v>117</v>
      </c>
      <c r="AE698" s="9" t="s">
        <v>223</v>
      </c>
      <c r="AF698" s="9"/>
      <c r="AG698" s="9">
        <v>26.610099999999999</v>
      </c>
      <c r="AH698" s="9">
        <v>-81.857200000000006</v>
      </c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4"/>
    </row>
    <row r="699" spans="1:58" s="22" customFormat="1" outlineLevel="2" x14ac:dyDescent="0.25">
      <c r="A699" s="55">
        <v>607</v>
      </c>
      <c r="B699" s="9" t="s">
        <v>1095</v>
      </c>
      <c r="C699" s="9" t="s">
        <v>1125</v>
      </c>
      <c r="D699" s="9" t="str">
        <f t="shared" si="106"/>
        <v>Lee - Family - Active</v>
      </c>
      <c r="E699" s="9" t="s">
        <v>2282</v>
      </c>
      <c r="F699" s="14" t="s">
        <v>309</v>
      </c>
      <c r="G699" s="9" t="s">
        <v>10</v>
      </c>
      <c r="H699" s="9" t="s">
        <v>37</v>
      </c>
      <c r="I699" s="9">
        <v>1</v>
      </c>
      <c r="J699" s="9">
        <v>35</v>
      </c>
      <c r="K699" s="9">
        <f t="shared" si="107"/>
        <v>210</v>
      </c>
      <c r="L699" s="9">
        <f t="shared" si="108"/>
        <v>208</v>
      </c>
      <c r="M699" s="48">
        <v>0.99047619047619051</v>
      </c>
      <c r="N699" s="9">
        <v>0</v>
      </c>
      <c r="O699" s="9">
        <v>35</v>
      </c>
      <c r="P699" s="9"/>
      <c r="Q699" s="9">
        <v>35</v>
      </c>
      <c r="R699" s="9"/>
      <c r="S699" s="9"/>
      <c r="T699" s="9"/>
      <c r="U699" s="9"/>
      <c r="V699" s="49">
        <f t="shared" si="109"/>
        <v>0.99047619047619051</v>
      </c>
      <c r="W699" s="14">
        <v>0.97619999999999996</v>
      </c>
      <c r="X699" s="14">
        <v>0.98570000000000002</v>
      </c>
      <c r="Y699" s="56">
        <v>35</v>
      </c>
      <c r="Z699" s="9">
        <v>34</v>
      </c>
      <c r="AA699" s="9">
        <v>34</v>
      </c>
      <c r="AB699" s="9">
        <v>35</v>
      </c>
      <c r="AC699" s="9">
        <v>35</v>
      </c>
      <c r="AD699" s="9">
        <v>35</v>
      </c>
      <c r="AE699" s="9" t="s">
        <v>1126</v>
      </c>
      <c r="AF699" s="9"/>
      <c r="AG699" s="9">
        <v>26.590695</v>
      </c>
      <c r="AH699" s="9">
        <v>-81.632751999999996</v>
      </c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  <c r="BF699" s="24"/>
    </row>
    <row r="700" spans="1:58" s="22" customFormat="1" outlineLevel="2" x14ac:dyDescent="0.25">
      <c r="A700" s="55">
        <v>1090</v>
      </c>
      <c r="B700" s="9" t="s">
        <v>1095</v>
      </c>
      <c r="C700" s="9" t="s">
        <v>1130</v>
      </c>
      <c r="D700" s="9" t="str">
        <f t="shared" si="106"/>
        <v>Lee - Family - Active</v>
      </c>
      <c r="E700" s="9" t="s">
        <v>2282</v>
      </c>
      <c r="F700" s="14" t="s">
        <v>1131</v>
      </c>
      <c r="G700" s="9" t="s">
        <v>10</v>
      </c>
      <c r="H700" s="9" t="s">
        <v>37</v>
      </c>
      <c r="I700" s="9">
        <v>1</v>
      </c>
      <c r="J700" s="9">
        <v>20</v>
      </c>
      <c r="K700" s="9">
        <f t="shared" si="107"/>
        <v>120</v>
      </c>
      <c r="L700" s="9">
        <f t="shared" si="108"/>
        <v>119</v>
      </c>
      <c r="M700" s="48">
        <v>0.9916666666666667</v>
      </c>
      <c r="N700" s="9">
        <v>0</v>
      </c>
      <c r="O700" s="9">
        <v>20</v>
      </c>
      <c r="P700" s="9"/>
      <c r="Q700" s="9">
        <v>20</v>
      </c>
      <c r="R700" s="9"/>
      <c r="S700" s="9"/>
      <c r="T700" s="9"/>
      <c r="U700" s="9"/>
      <c r="V700" s="49">
        <f t="shared" si="109"/>
        <v>0.9916666666666667</v>
      </c>
      <c r="W700" s="14">
        <v>0.99170000000000003</v>
      </c>
      <c r="X700" s="14">
        <v>1</v>
      </c>
      <c r="Y700" s="56">
        <v>19</v>
      </c>
      <c r="Z700" s="9">
        <v>20</v>
      </c>
      <c r="AA700" s="9">
        <v>20</v>
      </c>
      <c r="AB700" s="9">
        <v>20</v>
      </c>
      <c r="AC700" s="9">
        <v>20</v>
      </c>
      <c r="AD700" s="9">
        <v>20</v>
      </c>
      <c r="AE700" s="9" t="s">
        <v>1129</v>
      </c>
      <c r="AF700" s="9"/>
      <c r="AG700" s="9">
        <v>26.3597</v>
      </c>
      <c r="AH700" s="9">
        <v>-81.792699999999996</v>
      </c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4"/>
    </row>
    <row r="701" spans="1:58" s="22" customFormat="1" outlineLevel="2" x14ac:dyDescent="0.25">
      <c r="A701" s="55">
        <v>1454</v>
      </c>
      <c r="B701" s="9" t="s">
        <v>1095</v>
      </c>
      <c r="C701" s="9" t="s">
        <v>1132</v>
      </c>
      <c r="D701" s="9" t="str">
        <f t="shared" si="106"/>
        <v>Lee - Family - Active</v>
      </c>
      <c r="E701" s="9" t="s">
        <v>2282</v>
      </c>
      <c r="F701" s="14" t="s">
        <v>646</v>
      </c>
      <c r="G701" s="9" t="s">
        <v>10</v>
      </c>
      <c r="H701" s="9" t="s">
        <v>37</v>
      </c>
      <c r="I701" s="9">
        <v>1</v>
      </c>
      <c r="J701" s="9">
        <v>30</v>
      </c>
      <c r="K701" s="9">
        <f t="shared" si="107"/>
        <v>180</v>
      </c>
      <c r="L701" s="9">
        <f t="shared" si="108"/>
        <v>178</v>
      </c>
      <c r="M701" s="48">
        <v>0.98888888888888893</v>
      </c>
      <c r="N701" s="9">
        <v>0</v>
      </c>
      <c r="O701" s="9">
        <v>30</v>
      </c>
      <c r="P701" s="9"/>
      <c r="Q701" s="9">
        <v>30</v>
      </c>
      <c r="R701" s="9"/>
      <c r="S701" s="9"/>
      <c r="T701" s="9"/>
      <c r="U701" s="9"/>
      <c r="V701" s="49">
        <f t="shared" si="109"/>
        <v>0.98888888888888893</v>
      </c>
      <c r="W701" s="14">
        <v>0.9889</v>
      </c>
      <c r="X701" s="14">
        <v>0.98329999999999995</v>
      </c>
      <c r="Y701" s="56">
        <v>30</v>
      </c>
      <c r="Z701" s="9">
        <v>30</v>
      </c>
      <c r="AA701" s="9">
        <v>30</v>
      </c>
      <c r="AB701" s="9">
        <v>29</v>
      </c>
      <c r="AC701" s="9">
        <v>29</v>
      </c>
      <c r="AD701" s="9">
        <v>30</v>
      </c>
      <c r="AE701" s="9" t="s">
        <v>1129</v>
      </c>
      <c r="AF701" s="9"/>
      <c r="AG701" s="9">
        <v>26.3597</v>
      </c>
      <c r="AH701" s="9">
        <v>-81.792699999999996</v>
      </c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  <c r="BF701" s="24"/>
    </row>
    <row r="702" spans="1:58" s="22" customFormat="1" outlineLevel="2" x14ac:dyDescent="0.25">
      <c r="A702" s="55">
        <v>37</v>
      </c>
      <c r="B702" s="9" t="s">
        <v>1095</v>
      </c>
      <c r="C702" s="9" t="s">
        <v>1135</v>
      </c>
      <c r="D702" s="9" t="str">
        <f t="shared" si="106"/>
        <v>Lee - Family - Active</v>
      </c>
      <c r="E702" s="9" t="s">
        <v>2282</v>
      </c>
      <c r="F702" s="14" t="s">
        <v>1136</v>
      </c>
      <c r="G702" s="9" t="s">
        <v>10</v>
      </c>
      <c r="H702" s="9" t="s">
        <v>37</v>
      </c>
      <c r="I702" s="9">
        <v>1</v>
      </c>
      <c r="J702" s="9">
        <v>229</v>
      </c>
      <c r="K702" s="9">
        <f t="shared" si="107"/>
        <v>1374</v>
      </c>
      <c r="L702" s="9">
        <f t="shared" si="108"/>
        <v>1229</v>
      </c>
      <c r="M702" s="48">
        <v>0.89446870451237259</v>
      </c>
      <c r="N702" s="9">
        <v>0</v>
      </c>
      <c r="O702" s="9">
        <v>229</v>
      </c>
      <c r="P702" s="9"/>
      <c r="Q702" s="9">
        <v>229</v>
      </c>
      <c r="R702" s="9"/>
      <c r="S702" s="9"/>
      <c r="T702" s="9">
        <v>23</v>
      </c>
      <c r="U702" s="9"/>
      <c r="V702" s="49">
        <f t="shared" si="109"/>
        <v>0.89446870451237259</v>
      </c>
      <c r="W702" s="14">
        <v>0.93300000000000005</v>
      </c>
      <c r="X702" s="14">
        <v>0.99129999999999996</v>
      </c>
      <c r="Y702" s="56">
        <v>210</v>
      </c>
      <c r="Z702" s="9">
        <v>202</v>
      </c>
      <c r="AA702" s="9">
        <v>207</v>
      </c>
      <c r="AB702" s="9">
        <v>210</v>
      </c>
      <c r="AC702" s="9">
        <v>201</v>
      </c>
      <c r="AD702" s="9">
        <v>199</v>
      </c>
      <c r="AE702" s="9" t="s">
        <v>123</v>
      </c>
      <c r="AF702" s="9"/>
      <c r="AG702" s="9">
        <v>26.593439</v>
      </c>
      <c r="AH702" s="9">
        <v>-81.641378000000003</v>
      </c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4"/>
    </row>
    <row r="703" spans="1:58" s="22" customFormat="1" outlineLevel="2" x14ac:dyDescent="0.25">
      <c r="A703" s="55">
        <v>945</v>
      </c>
      <c r="B703" s="9" t="s">
        <v>1095</v>
      </c>
      <c r="C703" s="9" t="s">
        <v>1137</v>
      </c>
      <c r="D703" s="9" t="str">
        <f t="shared" si="106"/>
        <v>Lee - Family - Active</v>
      </c>
      <c r="E703" s="9" t="s">
        <v>2282</v>
      </c>
      <c r="F703" s="14" t="s">
        <v>877</v>
      </c>
      <c r="G703" s="9" t="s">
        <v>10</v>
      </c>
      <c r="H703" s="9" t="s">
        <v>37</v>
      </c>
      <c r="I703" s="9">
        <v>1</v>
      </c>
      <c r="J703" s="9">
        <v>352</v>
      </c>
      <c r="K703" s="9">
        <f t="shared" si="107"/>
        <v>2112</v>
      </c>
      <c r="L703" s="9">
        <f t="shared" si="108"/>
        <v>2013</v>
      </c>
      <c r="M703" s="48">
        <v>0.953125</v>
      </c>
      <c r="N703" s="9">
        <v>0</v>
      </c>
      <c r="O703" s="9">
        <v>352</v>
      </c>
      <c r="P703" s="9"/>
      <c r="Q703" s="9">
        <v>352</v>
      </c>
      <c r="R703" s="9"/>
      <c r="S703" s="9"/>
      <c r="T703" s="9"/>
      <c r="U703" s="9"/>
      <c r="V703" s="49">
        <f t="shared" si="109"/>
        <v>0.953125</v>
      </c>
      <c r="W703" s="14">
        <v>0.97270000000000001</v>
      </c>
      <c r="X703" s="14">
        <v>0.98580000000000001</v>
      </c>
      <c r="Y703" s="56">
        <v>337</v>
      </c>
      <c r="Z703" s="9">
        <v>335</v>
      </c>
      <c r="AA703" s="9">
        <v>334</v>
      </c>
      <c r="AB703" s="9">
        <v>334</v>
      </c>
      <c r="AC703" s="9">
        <v>336</v>
      </c>
      <c r="AD703" s="9">
        <v>337</v>
      </c>
      <c r="AE703" s="9" t="s">
        <v>550</v>
      </c>
      <c r="AF703" s="9"/>
      <c r="AG703" s="9">
        <v>26.6068</v>
      </c>
      <c r="AH703" s="9">
        <v>-81.850800000000007</v>
      </c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  <c r="BF703" s="24"/>
    </row>
    <row r="704" spans="1:58" s="22" customFormat="1" outlineLevel="2" x14ac:dyDescent="0.25">
      <c r="A704" s="55">
        <v>952</v>
      </c>
      <c r="B704" s="9" t="s">
        <v>1095</v>
      </c>
      <c r="C704" s="9" t="s">
        <v>1138</v>
      </c>
      <c r="D704" s="9" t="str">
        <f t="shared" si="106"/>
        <v>Lee - Family - Active</v>
      </c>
      <c r="E704" s="9" t="s">
        <v>2282</v>
      </c>
      <c r="F704" s="14" t="s">
        <v>1139</v>
      </c>
      <c r="G704" s="9" t="s">
        <v>10</v>
      </c>
      <c r="H704" s="9" t="s">
        <v>37</v>
      </c>
      <c r="I704" s="9">
        <v>1</v>
      </c>
      <c r="J704" s="9">
        <v>288</v>
      </c>
      <c r="K704" s="9">
        <f t="shared" si="107"/>
        <v>1728</v>
      </c>
      <c r="L704" s="9">
        <f t="shared" si="108"/>
        <v>1672</v>
      </c>
      <c r="M704" s="48">
        <v>0.96759259259259256</v>
      </c>
      <c r="N704" s="9">
        <v>0</v>
      </c>
      <c r="O704" s="9">
        <v>288</v>
      </c>
      <c r="P704" s="9"/>
      <c r="Q704" s="9">
        <v>288</v>
      </c>
      <c r="R704" s="9"/>
      <c r="S704" s="9"/>
      <c r="T704" s="9">
        <v>29</v>
      </c>
      <c r="U704" s="9"/>
      <c r="V704" s="49">
        <f t="shared" si="109"/>
        <v>0.96759259259259256</v>
      </c>
      <c r="W704" s="14">
        <v>0.98670000000000002</v>
      </c>
      <c r="X704" s="14">
        <v>0.96699999999999997</v>
      </c>
      <c r="Y704" s="56">
        <v>276</v>
      </c>
      <c r="Z704" s="9">
        <v>279</v>
      </c>
      <c r="AA704" s="9">
        <v>280</v>
      </c>
      <c r="AB704" s="9">
        <v>285</v>
      </c>
      <c r="AC704" s="9">
        <v>280</v>
      </c>
      <c r="AD704" s="9">
        <v>272</v>
      </c>
      <c r="AE704" s="9" t="s">
        <v>550</v>
      </c>
      <c r="AF704" s="9"/>
      <c r="AG704" s="9">
        <v>26.608599999999999</v>
      </c>
      <c r="AH704" s="9">
        <v>-81.850999999999999</v>
      </c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4"/>
    </row>
    <row r="705" spans="1:58" s="22" customFormat="1" outlineLevel="1" x14ac:dyDescent="0.25">
      <c r="A705" s="55"/>
      <c r="B705" s="9" t="s">
        <v>1095</v>
      </c>
      <c r="C705" s="9"/>
      <c r="D705" s="9"/>
      <c r="E705" s="39" t="s">
        <v>2284</v>
      </c>
      <c r="F705" s="14"/>
      <c r="G705" s="9"/>
      <c r="H705" s="9"/>
      <c r="I705" s="9">
        <f>SUBTOTAL(9,I706:I706)</f>
        <v>1</v>
      </c>
      <c r="J705" s="9">
        <f>SUBTOTAL(9,J706:J706)</f>
        <v>350</v>
      </c>
      <c r="K705" s="9">
        <f>SUBTOTAL(9,K706:K706)</f>
        <v>2100</v>
      </c>
      <c r="L705" s="9">
        <f>SUBTOTAL(9,L706:L706)</f>
        <v>1970</v>
      </c>
      <c r="M705" s="48">
        <v>0.93809523809523809</v>
      </c>
      <c r="N705" s="9"/>
      <c r="O705" s="9"/>
      <c r="P705" s="9"/>
      <c r="Q705" s="9"/>
      <c r="R705" s="9"/>
      <c r="S705" s="9"/>
      <c r="T705" s="9"/>
      <c r="U705" s="9"/>
      <c r="V705" s="49"/>
      <c r="W705" s="14"/>
      <c r="X705" s="14"/>
      <c r="Y705" s="56"/>
      <c r="Z705" s="9"/>
      <c r="AA705" s="9"/>
      <c r="AB705" s="9"/>
      <c r="AC705" s="9"/>
      <c r="AD705" s="9"/>
      <c r="AE705" s="9"/>
      <c r="AF705" s="9"/>
      <c r="AG705" s="9"/>
      <c r="AH705" s="9">
        <f>SUBTOTAL(9,AH706:AH706)</f>
        <v>-81.961200000000005</v>
      </c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  <c r="BF705" s="24"/>
    </row>
    <row r="706" spans="1:58" s="22" customFormat="1" outlineLevel="2" x14ac:dyDescent="0.25">
      <c r="A706" s="55">
        <v>389</v>
      </c>
      <c r="B706" s="9" t="s">
        <v>1095</v>
      </c>
      <c r="C706" s="9" t="s">
        <v>1115</v>
      </c>
      <c r="D706" s="9" t="str">
        <f>B706&amp;" - "&amp;E706</f>
        <v>Lee - Family|MR - Active</v>
      </c>
      <c r="E706" s="9" t="s">
        <v>2284</v>
      </c>
      <c r="F706" s="14" t="s">
        <v>1116</v>
      </c>
      <c r="G706" s="9" t="s">
        <v>99</v>
      </c>
      <c r="H706" s="9" t="s">
        <v>37</v>
      </c>
      <c r="I706" s="9">
        <v>1</v>
      </c>
      <c r="J706" s="9">
        <v>350</v>
      </c>
      <c r="K706" s="9">
        <f>COUNTA(Y706:AD706)*J706</f>
        <v>2100</v>
      </c>
      <c r="L706" s="9">
        <f>SUM(Y706:AD706)</f>
        <v>1970</v>
      </c>
      <c r="M706" s="48">
        <v>0.93809523809523809</v>
      </c>
      <c r="N706" s="9">
        <v>350</v>
      </c>
      <c r="O706" s="9">
        <v>313</v>
      </c>
      <c r="P706" s="9"/>
      <c r="Q706" s="9">
        <v>313</v>
      </c>
      <c r="R706" s="9"/>
      <c r="S706" s="9"/>
      <c r="T706" s="9"/>
      <c r="U706" s="9"/>
      <c r="V706" s="49">
        <f>(Y706+Z706+AA706+AB706+AC706+AD706)/(J706*COUNTA(Y706,Z706,AA706,AB706,AC706,AD706))</f>
        <v>0.93809523809523809</v>
      </c>
      <c r="W706" s="14">
        <v>0.95899999999999996</v>
      </c>
      <c r="X706" s="14">
        <v>0.94669999999999999</v>
      </c>
      <c r="Y706" s="56">
        <v>336</v>
      </c>
      <c r="Z706" s="9">
        <v>334</v>
      </c>
      <c r="AA706" s="9">
        <v>328</v>
      </c>
      <c r="AB706" s="9">
        <v>325</v>
      </c>
      <c r="AC706" s="9">
        <v>320</v>
      </c>
      <c r="AD706" s="9">
        <v>327</v>
      </c>
      <c r="AE706" s="9" t="s">
        <v>1117</v>
      </c>
      <c r="AF706" s="9"/>
      <c r="AG706" s="9">
        <v>26.519500000000001</v>
      </c>
      <c r="AH706" s="9">
        <v>-81.961200000000005</v>
      </c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4"/>
    </row>
    <row r="707" spans="1:58" s="22" customFormat="1" outlineLevel="1" x14ac:dyDescent="0.25">
      <c r="A707" s="55"/>
      <c r="B707" s="9" t="s">
        <v>1095</v>
      </c>
      <c r="C707" s="9"/>
      <c r="D707" s="9"/>
      <c r="E707" s="39" t="s">
        <v>2642</v>
      </c>
      <c r="F707" s="14"/>
      <c r="G707" s="9"/>
      <c r="H707" s="9"/>
      <c r="I707" s="9">
        <f>SUBTOTAL(9,I708:I708)</f>
        <v>1</v>
      </c>
      <c r="J707" s="9">
        <f>SUBTOTAL(9,J708:J708)</f>
        <v>88</v>
      </c>
      <c r="K707" s="9">
        <f>SUBTOTAL(9,K708:K708)</f>
        <v>528</v>
      </c>
      <c r="L707" s="9">
        <f>SUBTOTAL(9,L708:L708)</f>
        <v>430</v>
      </c>
      <c r="M707" s="48">
        <v>0.81439393939393945</v>
      </c>
      <c r="N707" s="9"/>
      <c r="O707" s="9"/>
      <c r="P707" s="9"/>
      <c r="Q707" s="9"/>
      <c r="R707" s="9"/>
      <c r="S707" s="9"/>
      <c r="T707" s="9"/>
      <c r="U707" s="9"/>
      <c r="V707" s="49"/>
      <c r="W707" s="14"/>
      <c r="X707" s="14"/>
      <c r="Y707" s="56"/>
      <c r="Z707" s="9"/>
      <c r="AA707" s="9"/>
      <c r="AB707" s="9"/>
      <c r="AC707" s="9"/>
      <c r="AD707" s="9"/>
      <c r="AE707" s="9"/>
      <c r="AF707" s="9"/>
      <c r="AG707" s="9"/>
      <c r="AH707" s="9">
        <f>SUBTOTAL(9,AH708:AH708)</f>
        <v>-81.831159</v>
      </c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  <c r="BF707" s="24"/>
    </row>
    <row r="708" spans="1:58" s="22" customFormat="1" outlineLevel="2" x14ac:dyDescent="0.25">
      <c r="A708" s="55">
        <v>2710</v>
      </c>
      <c r="B708" s="9" t="s">
        <v>1095</v>
      </c>
      <c r="C708" s="9" t="s">
        <v>1114</v>
      </c>
      <c r="D708" s="9" t="str">
        <f>B708&amp;" - "&amp;E708</f>
        <v>Lee - Family|MR - Lease-Up</v>
      </c>
      <c r="E708" s="9" t="s">
        <v>2642</v>
      </c>
      <c r="F708" s="14" t="s">
        <v>36</v>
      </c>
      <c r="G708" s="9" t="s">
        <v>99</v>
      </c>
      <c r="H708" s="9" t="s">
        <v>184</v>
      </c>
      <c r="I708" s="9">
        <v>1</v>
      </c>
      <c r="J708" s="9">
        <v>88</v>
      </c>
      <c r="K708" s="9">
        <f>COUNTA(Y708:AD708)*J708</f>
        <v>528</v>
      </c>
      <c r="L708" s="9">
        <f>SUM(Y708:AD708)</f>
        <v>430</v>
      </c>
      <c r="M708" s="48">
        <v>0.81439393939393945</v>
      </c>
      <c r="N708" s="9">
        <v>16</v>
      </c>
      <c r="O708" s="9">
        <v>72</v>
      </c>
      <c r="P708" s="9"/>
      <c r="Q708" s="9">
        <v>72</v>
      </c>
      <c r="R708" s="9"/>
      <c r="S708" s="9"/>
      <c r="T708" s="9">
        <v>14</v>
      </c>
      <c r="U708" s="9"/>
      <c r="V708" s="49">
        <f>(Y708+Z708+AA708+AB708+AC708+AD708)/(J708*COUNTA(Y708,Z708,AA708,AB708,AC708,AD708))</f>
        <v>0.81439393939393945</v>
      </c>
      <c r="W708" s="14">
        <v>0.29549999999999998</v>
      </c>
      <c r="X708" s="14"/>
      <c r="Y708" s="56">
        <v>72</v>
      </c>
      <c r="Z708" s="9">
        <v>71</v>
      </c>
      <c r="AA708" s="9">
        <v>71</v>
      </c>
      <c r="AB708" s="9">
        <v>72</v>
      </c>
      <c r="AC708" s="9">
        <v>72</v>
      </c>
      <c r="AD708" s="9">
        <v>72</v>
      </c>
      <c r="AE708" s="9" t="s">
        <v>423</v>
      </c>
      <c r="AF708" s="9"/>
      <c r="AG708" s="9">
        <v>26.645205000000001</v>
      </c>
      <c r="AH708" s="9">
        <v>-81.831159</v>
      </c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4"/>
    </row>
    <row r="709" spans="1:58" s="22" customFormat="1" outlineLevel="1" x14ac:dyDescent="0.25">
      <c r="A709" s="55"/>
      <c r="B709" s="9" t="s">
        <v>1095</v>
      </c>
      <c r="C709" s="9"/>
      <c r="D709" s="9"/>
      <c r="E709" s="39" t="s">
        <v>2289</v>
      </c>
      <c r="F709" s="14"/>
      <c r="G709" s="9"/>
      <c r="H709" s="9"/>
      <c r="I709" s="9">
        <f>SUBTOTAL(9,I710:I710)</f>
        <v>1</v>
      </c>
      <c r="J709" s="9">
        <f>SUBTOTAL(9,J710:J710)</f>
        <v>80</v>
      </c>
      <c r="K709" s="9">
        <f>SUBTOTAL(9,K710:K710)</f>
        <v>480</v>
      </c>
      <c r="L709" s="9">
        <f>SUBTOTAL(9,L710:L710)</f>
        <v>478</v>
      </c>
      <c r="M709" s="48">
        <v>0.99583333333333335</v>
      </c>
      <c r="N709" s="9"/>
      <c r="O709" s="9"/>
      <c r="P709" s="9"/>
      <c r="Q709" s="9"/>
      <c r="R709" s="9"/>
      <c r="S709" s="9"/>
      <c r="T709" s="9"/>
      <c r="U709" s="9"/>
      <c r="V709" s="49"/>
      <c r="W709" s="14"/>
      <c r="X709" s="14"/>
      <c r="Y709" s="56"/>
      <c r="Z709" s="9"/>
      <c r="AA709" s="9"/>
      <c r="AB709" s="9"/>
      <c r="AC709" s="9"/>
      <c r="AD709" s="9"/>
      <c r="AE709" s="9"/>
      <c r="AF709" s="9"/>
      <c r="AG709" s="9"/>
      <c r="AH709" s="9">
        <f>SUBTOTAL(9,AH710:AH710)</f>
        <v>-81.792699999999996</v>
      </c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4"/>
    </row>
    <row r="710" spans="1:58" s="22" customFormat="1" outlineLevel="2" x14ac:dyDescent="0.25">
      <c r="A710" s="55">
        <v>659</v>
      </c>
      <c r="B710" s="9" t="s">
        <v>1095</v>
      </c>
      <c r="C710" s="9" t="s">
        <v>1127</v>
      </c>
      <c r="D710" s="9" t="str">
        <f>B710&amp;" - "&amp;E710</f>
        <v>Lee - FW|FW|MR - Active</v>
      </c>
      <c r="E710" s="9" t="s">
        <v>2289</v>
      </c>
      <c r="F710" s="14" t="s">
        <v>1128</v>
      </c>
      <c r="G710" s="9" t="s">
        <v>503</v>
      </c>
      <c r="H710" s="9" t="s">
        <v>37</v>
      </c>
      <c r="I710" s="9">
        <v>1</v>
      </c>
      <c r="J710" s="9">
        <v>80</v>
      </c>
      <c r="K710" s="9">
        <f>COUNTA(Y710:AD710)*J710</f>
        <v>480</v>
      </c>
      <c r="L710" s="9">
        <f>SUM(Y710:AD710)</f>
        <v>478</v>
      </c>
      <c r="M710" s="48">
        <v>0.99583333333333335</v>
      </c>
      <c r="N710" s="9">
        <v>2</v>
      </c>
      <c r="O710" s="9">
        <v>78</v>
      </c>
      <c r="P710" s="9"/>
      <c r="Q710" s="9"/>
      <c r="R710" s="9">
        <v>78</v>
      </c>
      <c r="S710" s="9"/>
      <c r="T710" s="9"/>
      <c r="U710" s="9"/>
      <c r="V710" s="49">
        <f>(Y710+Z710+AA710+AB710+AC710+AD710)/(J710*COUNTA(Y710,Z710,AA710,AB710,AC710,AD710))</f>
        <v>0.99583333333333335</v>
      </c>
      <c r="W710" s="14">
        <v>0.96250000000000002</v>
      </c>
      <c r="X710" s="14">
        <v>0.98960000000000004</v>
      </c>
      <c r="Y710" s="56">
        <v>80</v>
      </c>
      <c r="Z710" s="9">
        <v>80</v>
      </c>
      <c r="AA710" s="9">
        <v>79</v>
      </c>
      <c r="AB710" s="9">
        <v>79</v>
      </c>
      <c r="AC710" s="9">
        <v>80</v>
      </c>
      <c r="AD710" s="9">
        <v>80</v>
      </c>
      <c r="AE710" s="9" t="s">
        <v>1129</v>
      </c>
      <c r="AF710" s="9"/>
      <c r="AG710" s="9">
        <v>26.3597</v>
      </c>
      <c r="AH710" s="9">
        <v>-81.792699999999996</v>
      </c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  <c r="BF710" s="24"/>
    </row>
    <row r="711" spans="1:58" s="22" customFormat="1" outlineLevel="2" x14ac:dyDescent="0.25">
      <c r="A711" s="55"/>
      <c r="B711" s="51" t="s">
        <v>1140</v>
      </c>
      <c r="C711" s="51"/>
      <c r="D711" s="51"/>
      <c r="E711" s="51"/>
      <c r="F711" s="53"/>
      <c r="G711" s="51"/>
      <c r="H711" s="51"/>
      <c r="I711" s="51"/>
      <c r="J711" s="51"/>
      <c r="K711" s="51"/>
      <c r="L711" s="51"/>
      <c r="M711" s="54"/>
      <c r="N711" s="51"/>
      <c r="O711" s="51"/>
      <c r="P711" s="51"/>
      <c r="Q711" s="51"/>
      <c r="R711" s="51"/>
      <c r="S711" s="51"/>
      <c r="T711" s="51"/>
      <c r="U711" s="51"/>
      <c r="V711" s="52"/>
      <c r="W711" s="53"/>
      <c r="X711" s="53"/>
      <c r="Y711" s="56"/>
      <c r="Z711" s="9"/>
      <c r="AA711" s="9"/>
      <c r="AB711" s="9"/>
      <c r="AC711" s="9"/>
      <c r="AD711" s="9"/>
      <c r="AE711" s="9"/>
      <c r="AF711" s="9"/>
      <c r="AG711" s="9"/>
      <c r="AH711" s="9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  <c r="BF711" s="24"/>
    </row>
    <row r="712" spans="1:58" s="22" customFormat="1" outlineLevel="1" x14ac:dyDescent="0.25">
      <c r="A712" s="55"/>
      <c r="B712" s="9" t="s">
        <v>1140</v>
      </c>
      <c r="C712" s="9"/>
      <c r="D712" s="9"/>
      <c r="E712" s="39" t="s">
        <v>2280</v>
      </c>
      <c r="F712" s="14"/>
      <c r="G712" s="9"/>
      <c r="H712" s="9"/>
      <c r="I712" s="9">
        <f>SUBTOTAL(9,I713:I713)</f>
        <v>1</v>
      </c>
      <c r="J712" s="9">
        <f>SUBTOTAL(9,J713:J713)</f>
        <v>150</v>
      </c>
      <c r="K712" s="9">
        <f>SUBTOTAL(9,K713:K713)</f>
        <v>900</v>
      </c>
      <c r="L712" s="9">
        <f>SUBTOTAL(9,L713:L713)</f>
        <v>866</v>
      </c>
      <c r="M712" s="48">
        <v>0.9622222222222222</v>
      </c>
      <c r="N712" s="9"/>
      <c r="O712" s="9"/>
      <c r="P712" s="9"/>
      <c r="Q712" s="9"/>
      <c r="R712" s="9"/>
      <c r="S712" s="9"/>
      <c r="T712" s="9"/>
      <c r="U712" s="9"/>
      <c r="V712" s="49"/>
      <c r="W712" s="14"/>
      <c r="X712" s="14"/>
      <c r="Y712" s="56"/>
      <c r="Z712" s="9"/>
      <c r="AA712" s="9"/>
      <c r="AB712" s="9"/>
      <c r="AC712" s="9"/>
      <c r="AD712" s="9"/>
      <c r="AE712" s="9"/>
      <c r="AF712" s="9"/>
      <c r="AG712" s="9"/>
      <c r="AH712" s="9">
        <f>SUBTOTAL(9,AH713:AH713)</f>
        <v>-84.248999999999995</v>
      </c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4"/>
    </row>
    <row r="713" spans="1:58" s="22" customFormat="1" outlineLevel="2" x14ac:dyDescent="0.25">
      <c r="A713" s="55">
        <v>1155</v>
      </c>
      <c r="B713" s="9" t="s">
        <v>1140</v>
      </c>
      <c r="C713" s="9" t="s">
        <v>1158</v>
      </c>
      <c r="D713" s="9" t="str">
        <f>B713&amp;" - "&amp;E713</f>
        <v>Leon - Elderly - Active</v>
      </c>
      <c r="E713" s="9" t="s">
        <v>2280</v>
      </c>
      <c r="F713" s="14" t="s">
        <v>170</v>
      </c>
      <c r="G713" s="9" t="s">
        <v>9</v>
      </c>
      <c r="H713" s="9" t="s">
        <v>37</v>
      </c>
      <c r="I713" s="9">
        <v>1</v>
      </c>
      <c r="J713" s="9">
        <v>150</v>
      </c>
      <c r="K713" s="9">
        <f>COUNTA(Y713:AD713)*J713</f>
        <v>900</v>
      </c>
      <c r="L713" s="9">
        <f>SUM(Y713:AD713)</f>
        <v>866</v>
      </c>
      <c r="M713" s="48">
        <v>0.9622222222222222</v>
      </c>
      <c r="N713" s="9">
        <v>0</v>
      </c>
      <c r="O713" s="9">
        <v>150</v>
      </c>
      <c r="P713" s="9">
        <v>120</v>
      </c>
      <c r="Q713" s="9">
        <v>30</v>
      </c>
      <c r="R713" s="9"/>
      <c r="S713" s="9"/>
      <c r="T713" s="9"/>
      <c r="U713" s="9"/>
      <c r="V713" s="49">
        <f>(Y713+Z713+AA713+AB713+AC713+AD713)/(J713*COUNTA(Y713,Z713,AA713,AB713,AC713,AD713))</f>
        <v>0.9622222222222222</v>
      </c>
      <c r="W713" s="14">
        <v>0.97670000000000001</v>
      </c>
      <c r="X713" s="14">
        <v>0.97560000000000002</v>
      </c>
      <c r="Y713" s="56">
        <v>144</v>
      </c>
      <c r="Z713" s="9">
        <v>144</v>
      </c>
      <c r="AA713" s="9">
        <v>146</v>
      </c>
      <c r="AB713" s="9">
        <v>145</v>
      </c>
      <c r="AC713" s="9">
        <v>142</v>
      </c>
      <c r="AD713" s="9">
        <v>145</v>
      </c>
      <c r="AE713" s="9" t="s">
        <v>172</v>
      </c>
      <c r="AF713" s="9"/>
      <c r="AG713" s="9">
        <v>30.4939</v>
      </c>
      <c r="AH713" s="9">
        <v>-84.248999999999995</v>
      </c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4"/>
    </row>
    <row r="714" spans="1:58" s="22" customFormat="1" outlineLevel="1" x14ac:dyDescent="0.25">
      <c r="A714" s="55"/>
      <c r="B714" s="9" t="s">
        <v>1140</v>
      </c>
      <c r="C714" s="9"/>
      <c r="D714" s="9"/>
      <c r="E714" s="39" t="s">
        <v>2641</v>
      </c>
      <c r="F714" s="14"/>
      <c r="G714" s="9"/>
      <c r="H714" s="9"/>
      <c r="I714" s="9">
        <f>SUBTOTAL(9,I715:I715)</f>
        <v>1</v>
      </c>
      <c r="J714" s="9">
        <f>SUBTOTAL(9,J715:J715)</f>
        <v>112</v>
      </c>
      <c r="K714" s="9">
        <f>SUBTOTAL(9,K715:K715)</f>
        <v>224</v>
      </c>
      <c r="L714" s="9">
        <f>SUBTOTAL(9,L715:L715)</f>
        <v>41</v>
      </c>
      <c r="M714" s="48">
        <v>0.18303571428571427</v>
      </c>
      <c r="N714" s="9"/>
      <c r="O714" s="9"/>
      <c r="P714" s="9"/>
      <c r="Q714" s="9"/>
      <c r="R714" s="9"/>
      <c r="S714" s="9"/>
      <c r="T714" s="9"/>
      <c r="U714" s="9"/>
      <c r="V714" s="49"/>
      <c r="W714" s="14"/>
      <c r="X714" s="14"/>
      <c r="Y714" s="56"/>
      <c r="Z714" s="9"/>
      <c r="AA714" s="9"/>
      <c r="AB714" s="9"/>
      <c r="AC714" s="9"/>
      <c r="AD714" s="9"/>
      <c r="AE714" s="9"/>
      <c r="AF714" s="9"/>
      <c r="AG714" s="9"/>
      <c r="AH714" s="9">
        <f>SUBTOTAL(9,AH715:AH715)</f>
        <v>-84.357138890000002</v>
      </c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4"/>
    </row>
    <row r="715" spans="1:58" s="22" customFormat="1" outlineLevel="2" x14ac:dyDescent="0.25">
      <c r="A715" s="55">
        <v>2760</v>
      </c>
      <c r="B715" s="9" t="s">
        <v>1140</v>
      </c>
      <c r="C715" s="9" t="s">
        <v>1159</v>
      </c>
      <c r="D715" s="9" t="str">
        <f>B715&amp;" - "&amp;E715</f>
        <v>Leon - Elderly - Lease-Up</v>
      </c>
      <c r="E715" s="9" t="s">
        <v>2641</v>
      </c>
      <c r="F715" s="14" t="s">
        <v>91</v>
      </c>
      <c r="G715" s="9" t="s">
        <v>9</v>
      </c>
      <c r="H715" s="9" t="s">
        <v>184</v>
      </c>
      <c r="I715" s="9">
        <v>1</v>
      </c>
      <c r="J715" s="9">
        <v>112</v>
      </c>
      <c r="K715" s="9">
        <f>COUNTA(Y715:AD715)*J715</f>
        <v>224</v>
      </c>
      <c r="L715" s="9">
        <f>SUM(Y715:AD715)</f>
        <v>41</v>
      </c>
      <c r="M715" s="48">
        <v>0.18303571428571427</v>
      </c>
      <c r="N715" s="9">
        <v>0</v>
      </c>
      <c r="O715" s="9">
        <v>112</v>
      </c>
      <c r="P715" s="9">
        <v>89</v>
      </c>
      <c r="Q715" s="9">
        <v>23</v>
      </c>
      <c r="R715" s="9"/>
      <c r="S715" s="9"/>
      <c r="T715" s="9">
        <v>6</v>
      </c>
      <c r="U715" s="9"/>
      <c r="V715" s="49">
        <f>(Y715+Z715+AA715+AB715+AC715+AD715)/(J715*COUNTA(Y715,Z715,AA715,AB715,AC715,AD715))</f>
        <v>0.18303571428571427</v>
      </c>
      <c r="W715" s="14"/>
      <c r="X715" s="14"/>
      <c r="Y715" s="56">
        <v>27</v>
      </c>
      <c r="Z715" s="9">
        <v>14</v>
      </c>
      <c r="AA715" s="9"/>
      <c r="AB715" s="9"/>
      <c r="AC715" s="9"/>
      <c r="AD715" s="9"/>
      <c r="AE715" s="9" t="s">
        <v>418</v>
      </c>
      <c r="AF715" s="9"/>
      <c r="AG715" s="9">
        <v>30.455527780000001</v>
      </c>
      <c r="AH715" s="9">
        <v>-84.357138890000002</v>
      </c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4"/>
    </row>
    <row r="716" spans="1:58" s="22" customFormat="1" outlineLevel="1" x14ac:dyDescent="0.25">
      <c r="A716" s="55"/>
      <c r="B716" s="9" t="s">
        <v>1140</v>
      </c>
      <c r="C716" s="9"/>
      <c r="D716" s="9"/>
      <c r="E716" s="39" t="s">
        <v>2281</v>
      </c>
      <c r="F716" s="14"/>
      <c r="G716" s="9"/>
      <c r="H716" s="9"/>
      <c r="I716" s="9">
        <f>SUBTOTAL(9,I717:I717)</f>
        <v>1</v>
      </c>
      <c r="J716" s="9">
        <f>SUBTOTAL(9,J717:J717)</f>
        <v>108</v>
      </c>
      <c r="K716" s="9">
        <f>SUBTOTAL(9,K717:K717)</f>
        <v>0</v>
      </c>
      <c r="L716" s="9">
        <f>SUBTOTAL(9,L717:L717)</f>
        <v>0</v>
      </c>
      <c r="M716" s="42">
        <v>0</v>
      </c>
      <c r="N716" s="9"/>
      <c r="O716" s="9"/>
      <c r="P716" s="9"/>
      <c r="Q716" s="9"/>
      <c r="R716" s="9"/>
      <c r="S716" s="9"/>
      <c r="T716" s="9"/>
      <c r="U716" s="9"/>
      <c r="V716" s="49"/>
      <c r="W716" s="14"/>
      <c r="X716" s="14"/>
      <c r="Y716" s="56"/>
      <c r="Z716" s="9"/>
      <c r="AA716" s="9"/>
      <c r="AB716" s="9"/>
      <c r="AC716" s="9"/>
      <c r="AD716" s="9"/>
      <c r="AE716" s="9"/>
      <c r="AF716" s="9"/>
      <c r="AG716" s="9"/>
      <c r="AH716" s="9">
        <f>SUBTOTAL(9,AH717:AH717)</f>
        <v>-84.217222000000007</v>
      </c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</row>
    <row r="717" spans="1:58" s="22" customFormat="1" outlineLevel="2" x14ac:dyDescent="0.25">
      <c r="A717" s="55">
        <v>2683</v>
      </c>
      <c r="B717" s="9" t="s">
        <v>1140</v>
      </c>
      <c r="C717" s="9" t="s">
        <v>1144</v>
      </c>
      <c r="D717" s="9" t="str">
        <f>B717&amp;" - "&amp;E717</f>
        <v>Leon - Elderly - Pipeline</v>
      </c>
      <c r="E717" s="9" t="s">
        <v>2281</v>
      </c>
      <c r="F717" s="14" t="s">
        <v>1145</v>
      </c>
      <c r="G717" s="9" t="s">
        <v>9</v>
      </c>
      <c r="H717" s="9" t="s">
        <v>42</v>
      </c>
      <c r="I717" s="9">
        <v>1</v>
      </c>
      <c r="J717" s="9">
        <v>108</v>
      </c>
      <c r="K717" s="9">
        <f>COUNTA(Y717:AD717)*J717</f>
        <v>0</v>
      </c>
      <c r="L717" s="9">
        <f>SUM(Y717:AD717)</f>
        <v>0</v>
      </c>
      <c r="M717" s="42">
        <v>0</v>
      </c>
      <c r="N717" s="9">
        <v>0</v>
      </c>
      <c r="O717" s="9">
        <v>108</v>
      </c>
      <c r="P717" s="9">
        <v>87</v>
      </c>
      <c r="Q717" s="9">
        <v>21</v>
      </c>
      <c r="R717" s="9"/>
      <c r="S717" s="9"/>
      <c r="T717" s="9">
        <v>6</v>
      </c>
      <c r="U717" s="9"/>
      <c r="V717" s="49"/>
      <c r="W717" s="14"/>
      <c r="X717" s="14"/>
      <c r="Y717" s="56"/>
      <c r="Z717" s="9"/>
      <c r="AA717" s="9"/>
      <c r="AB717" s="9"/>
      <c r="AC717" s="9"/>
      <c r="AD717" s="9"/>
      <c r="AE717" s="9"/>
      <c r="AF717" s="9"/>
      <c r="AG717" s="9">
        <v>30.425972000000002</v>
      </c>
      <c r="AH717" s="9">
        <v>-84.217222000000007</v>
      </c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4"/>
    </row>
    <row r="718" spans="1:58" s="22" customFormat="1" outlineLevel="1" x14ac:dyDescent="0.25">
      <c r="A718" s="55"/>
      <c r="B718" s="9" t="s">
        <v>1140</v>
      </c>
      <c r="C718" s="9"/>
      <c r="D718" s="9"/>
      <c r="E718" s="39" t="s">
        <v>2282</v>
      </c>
      <c r="F718" s="14"/>
      <c r="G718" s="9"/>
      <c r="H718" s="9"/>
      <c r="I718" s="9">
        <f>SUBTOTAL(9,I719:I726)</f>
        <v>8</v>
      </c>
      <c r="J718" s="9">
        <f>SUBTOTAL(9,J719:J726)</f>
        <v>1133</v>
      </c>
      <c r="K718" s="9">
        <f>SUBTOTAL(9,K719:K726)</f>
        <v>6798</v>
      </c>
      <c r="L718" s="9">
        <f>SUBTOTAL(9,L719:L726)</f>
        <v>6243</v>
      </c>
      <c r="M718" s="48">
        <v>0.9183583406884378</v>
      </c>
      <c r="N718" s="9"/>
      <c r="O718" s="9"/>
      <c r="P718" s="9"/>
      <c r="Q718" s="9"/>
      <c r="R718" s="9"/>
      <c r="S718" s="9"/>
      <c r="T718" s="9"/>
      <c r="U718" s="9"/>
      <c r="V718" s="49"/>
      <c r="W718" s="14"/>
      <c r="X718" s="14"/>
      <c r="Y718" s="56"/>
      <c r="Z718" s="9"/>
      <c r="AA718" s="9"/>
      <c r="AB718" s="9"/>
      <c r="AC718" s="9"/>
      <c r="AD718" s="9"/>
      <c r="AE718" s="9"/>
      <c r="AF718" s="9"/>
      <c r="AG718" s="9"/>
      <c r="AH718" s="9">
        <f>SUBTOTAL(9,AH719:AH726)</f>
        <v>-674.22438499999998</v>
      </c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4"/>
    </row>
    <row r="719" spans="1:58" s="22" customFormat="1" outlineLevel="2" x14ac:dyDescent="0.25">
      <c r="A719" s="55">
        <v>292</v>
      </c>
      <c r="B719" s="9" t="s">
        <v>1140</v>
      </c>
      <c r="C719" s="9" t="s">
        <v>1149</v>
      </c>
      <c r="D719" s="9" t="str">
        <f t="shared" ref="D719:D726" si="110">B719&amp;" - "&amp;E719</f>
        <v>Leon - Family - Active</v>
      </c>
      <c r="E719" s="9" t="s">
        <v>2282</v>
      </c>
      <c r="F719" s="14" t="s">
        <v>1150</v>
      </c>
      <c r="G719" s="9" t="s">
        <v>10</v>
      </c>
      <c r="H719" s="9" t="s">
        <v>37</v>
      </c>
      <c r="I719" s="9">
        <v>1</v>
      </c>
      <c r="J719" s="9">
        <v>256</v>
      </c>
      <c r="K719" s="9">
        <f t="shared" ref="K719:K726" si="111">COUNTA(Y719:AD719)*J719</f>
        <v>1536</v>
      </c>
      <c r="L719" s="9">
        <f t="shared" ref="L719:L726" si="112">SUM(Y719:AD719)</f>
        <v>1444</v>
      </c>
      <c r="M719" s="48">
        <v>0.94010416666666663</v>
      </c>
      <c r="N719" s="9">
        <v>0</v>
      </c>
      <c r="O719" s="9">
        <v>256</v>
      </c>
      <c r="P719" s="9"/>
      <c r="Q719" s="9">
        <v>256</v>
      </c>
      <c r="R719" s="9"/>
      <c r="S719" s="9"/>
      <c r="T719" s="9"/>
      <c r="U719" s="9"/>
      <c r="V719" s="49">
        <f t="shared" ref="V719:V726" si="113">(Y719+Z719+AA719+AB719+AC719+AD719)/(J719*COUNTA(Y719,Z719,AA719,AB719,AC719,AD719))</f>
        <v>0.94010416666666663</v>
      </c>
      <c r="W719" s="14">
        <v>0.89059999999999995</v>
      </c>
      <c r="X719" s="14">
        <v>0.85809999999999997</v>
      </c>
      <c r="Y719" s="56">
        <v>249</v>
      </c>
      <c r="Z719" s="9">
        <v>241</v>
      </c>
      <c r="AA719" s="9">
        <v>241</v>
      </c>
      <c r="AB719" s="9">
        <v>231</v>
      </c>
      <c r="AC719" s="9">
        <v>241</v>
      </c>
      <c r="AD719" s="9">
        <v>241</v>
      </c>
      <c r="AE719" s="9" t="s">
        <v>1151</v>
      </c>
      <c r="AF719" s="9"/>
      <c r="AG719" s="9">
        <v>30.417100000000001</v>
      </c>
      <c r="AH719" s="9">
        <v>-84.234999999999999</v>
      </c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  <c r="BF719" s="24"/>
    </row>
    <row r="720" spans="1:58" s="22" customFormat="1" outlineLevel="2" x14ac:dyDescent="0.25">
      <c r="A720" s="55">
        <v>1552</v>
      </c>
      <c r="B720" s="9" t="s">
        <v>1140</v>
      </c>
      <c r="C720" s="9" t="s">
        <v>1152</v>
      </c>
      <c r="D720" s="9" t="str">
        <f t="shared" si="110"/>
        <v>Leon - Family - Active</v>
      </c>
      <c r="E720" s="9" t="s">
        <v>2282</v>
      </c>
      <c r="F720" s="14" t="s">
        <v>240</v>
      </c>
      <c r="G720" s="9" t="s">
        <v>10</v>
      </c>
      <c r="H720" s="9" t="s">
        <v>37</v>
      </c>
      <c r="I720" s="9">
        <v>1</v>
      </c>
      <c r="J720" s="9">
        <v>93</v>
      </c>
      <c r="K720" s="9">
        <f t="shared" si="111"/>
        <v>558</v>
      </c>
      <c r="L720" s="9">
        <f t="shared" si="112"/>
        <v>537</v>
      </c>
      <c r="M720" s="48">
        <v>0.9623655913978495</v>
      </c>
      <c r="N720" s="9">
        <v>0</v>
      </c>
      <c r="O720" s="9">
        <v>93</v>
      </c>
      <c r="P720" s="9"/>
      <c r="Q720" s="9">
        <v>93</v>
      </c>
      <c r="R720" s="9"/>
      <c r="S720" s="9"/>
      <c r="T720" s="9"/>
      <c r="U720" s="9"/>
      <c r="V720" s="49">
        <f t="shared" si="113"/>
        <v>0.9623655913978495</v>
      </c>
      <c r="W720" s="14">
        <v>0.95699999999999996</v>
      </c>
      <c r="X720" s="14">
        <v>0.94799999999999995</v>
      </c>
      <c r="Y720" s="56">
        <v>89</v>
      </c>
      <c r="Z720" s="9">
        <v>91</v>
      </c>
      <c r="AA720" s="9">
        <v>91</v>
      </c>
      <c r="AB720" s="9">
        <v>90</v>
      </c>
      <c r="AC720" s="9">
        <v>87</v>
      </c>
      <c r="AD720" s="9">
        <v>89</v>
      </c>
      <c r="AE720" s="9" t="s">
        <v>1153</v>
      </c>
      <c r="AF720" s="9"/>
      <c r="AG720" s="9">
        <v>30.453099999999999</v>
      </c>
      <c r="AH720" s="9">
        <v>-84.288499999999999</v>
      </c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</row>
    <row r="721" spans="1:58" s="22" customFormat="1" outlineLevel="2" x14ac:dyDescent="0.25">
      <c r="A721" s="55">
        <v>2495</v>
      </c>
      <c r="B721" s="9" t="s">
        <v>1140</v>
      </c>
      <c r="C721" s="9" t="s">
        <v>1154</v>
      </c>
      <c r="D721" s="9" t="str">
        <f t="shared" si="110"/>
        <v>Leon - Family - Active</v>
      </c>
      <c r="E721" s="9" t="s">
        <v>2282</v>
      </c>
      <c r="F721" s="14" t="s">
        <v>1155</v>
      </c>
      <c r="G721" s="9" t="s">
        <v>10</v>
      </c>
      <c r="H721" s="9" t="s">
        <v>37</v>
      </c>
      <c r="I721" s="9">
        <v>1</v>
      </c>
      <c r="J721" s="9">
        <v>100</v>
      </c>
      <c r="K721" s="9">
        <f t="shared" si="111"/>
        <v>600</v>
      </c>
      <c r="L721" s="9">
        <f t="shared" si="112"/>
        <v>590</v>
      </c>
      <c r="M721" s="48">
        <v>0.98333333333333328</v>
      </c>
      <c r="N721" s="9">
        <v>0</v>
      </c>
      <c r="O721" s="9">
        <v>100</v>
      </c>
      <c r="P721" s="9"/>
      <c r="Q721" s="9">
        <v>100</v>
      </c>
      <c r="R721" s="9"/>
      <c r="S721" s="9"/>
      <c r="T721" s="9"/>
      <c r="U721" s="9"/>
      <c r="V721" s="49">
        <f t="shared" si="113"/>
        <v>0.98333333333333328</v>
      </c>
      <c r="W721" s="14">
        <v>0.95830000000000004</v>
      </c>
      <c r="X721" s="14">
        <v>0.97499999999999998</v>
      </c>
      <c r="Y721" s="56">
        <v>97</v>
      </c>
      <c r="Z721" s="9">
        <v>99</v>
      </c>
      <c r="AA721" s="9">
        <v>98</v>
      </c>
      <c r="AB721" s="9">
        <v>100</v>
      </c>
      <c r="AC721" s="9">
        <v>99</v>
      </c>
      <c r="AD721" s="9">
        <v>97</v>
      </c>
      <c r="AE721" s="9" t="s">
        <v>1156</v>
      </c>
      <c r="AF721" s="9">
        <v>100</v>
      </c>
      <c r="AG721" s="9">
        <v>30.453779000000001</v>
      </c>
      <c r="AH721" s="9">
        <v>-84.307473000000002</v>
      </c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  <c r="BF721" s="24"/>
    </row>
    <row r="722" spans="1:58" s="22" customFormat="1" outlineLevel="2" x14ac:dyDescent="0.25">
      <c r="A722" s="55">
        <v>1486</v>
      </c>
      <c r="B722" s="9" t="s">
        <v>1140</v>
      </c>
      <c r="C722" s="9" t="s">
        <v>1157</v>
      </c>
      <c r="D722" s="9" t="str">
        <f t="shared" si="110"/>
        <v>Leon - Family - Active</v>
      </c>
      <c r="E722" s="9" t="s">
        <v>2282</v>
      </c>
      <c r="F722" s="14" t="s">
        <v>179</v>
      </c>
      <c r="G722" s="9" t="s">
        <v>10</v>
      </c>
      <c r="H722" s="9" t="s">
        <v>37</v>
      </c>
      <c r="I722" s="9">
        <v>1</v>
      </c>
      <c r="J722" s="9">
        <v>128</v>
      </c>
      <c r="K722" s="9">
        <f t="shared" si="111"/>
        <v>768</v>
      </c>
      <c r="L722" s="9">
        <f t="shared" si="112"/>
        <v>579</v>
      </c>
      <c r="M722" s="48">
        <v>0.75390625</v>
      </c>
      <c r="N722" s="9">
        <v>0</v>
      </c>
      <c r="O722" s="9">
        <v>128</v>
      </c>
      <c r="P722" s="9"/>
      <c r="Q722" s="9">
        <v>128</v>
      </c>
      <c r="R722" s="9"/>
      <c r="S722" s="9"/>
      <c r="T722" s="9"/>
      <c r="U722" s="9"/>
      <c r="V722" s="49">
        <f t="shared" si="113"/>
        <v>0.75390625</v>
      </c>
      <c r="W722" s="14">
        <v>0.77600000000000002</v>
      </c>
      <c r="X722" s="14">
        <v>0.86070000000000002</v>
      </c>
      <c r="Y722" s="56">
        <v>98</v>
      </c>
      <c r="Z722" s="9">
        <v>97</v>
      </c>
      <c r="AA722" s="9">
        <v>95</v>
      </c>
      <c r="AB722" s="9">
        <v>94</v>
      </c>
      <c r="AC722" s="9">
        <v>98</v>
      </c>
      <c r="AD722" s="9">
        <v>97</v>
      </c>
      <c r="AE722" s="9" t="s">
        <v>123</v>
      </c>
      <c r="AF722" s="9"/>
      <c r="AG722" s="9">
        <v>30.4345</v>
      </c>
      <c r="AH722" s="9">
        <v>-84.3249</v>
      </c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  <c r="BF722" s="24"/>
    </row>
    <row r="723" spans="1:58" s="22" customFormat="1" outlineLevel="2" x14ac:dyDescent="0.25">
      <c r="A723" s="55">
        <v>553</v>
      </c>
      <c r="B723" s="9" t="s">
        <v>1140</v>
      </c>
      <c r="C723" s="9" t="s">
        <v>1162</v>
      </c>
      <c r="D723" s="9" t="str">
        <f t="shared" si="110"/>
        <v>Leon - Family - Active</v>
      </c>
      <c r="E723" s="9" t="s">
        <v>2282</v>
      </c>
      <c r="F723" s="14" t="s">
        <v>309</v>
      </c>
      <c r="G723" s="9" t="s">
        <v>10</v>
      </c>
      <c r="H723" s="9" t="s">
        <v>37</v>
      </c>
      <c r="I723" s="9">
        <v>1</v>
      </c>
      <c r="J723" s="9">
        <v>184</v>
      </c>
      <c r="K723" s="9">
        <f t="shared" si="111"/>
        <v>1104</v>
      </c>
      <c r="L723" s="9">
        <f t="shared" si="112"/>
        <v>1019</v>
      </c>
      <c r="M723" s="48">
        <v>0.92300724637681164</v>
      </c>
      <c r="N723" s="9">
        <v>0</v>
      </c>
      <c r="O723" s="9">
        <v>184</v>
      </c>
      <c r="P723" s="9"/>
      <c r="Q723" s="9">
        <v>184</v>
      </c>
      <c r="R723" s="9"/>
      <c r="S723" s="9"/>
      <c r="T723" s="9"/>
      <c r="U723" s="9"/>
      <c r="V723" s="49">
        <f t="shared" si="113"/>
        <v>0.92300724637681164</v>
      </c>
      <c r="W723" s="14">
        <v>0.91669999999999996</v>
      </c>
      <c r="X723" s="14">
        <v>0.91669999999999996</v>
      </c>
      <c r="Y723" s="56">
        <v>170</v>
      </c>
      <c r="Z723" s="9">
        <v>171</v>
      </c>
      <c r="AA723" s="9">
        <v>171</v>
      </c>
      <c r="AB723" s="9">
        <v>171</v>
      </c>
      <c r="AC723" s="9">
        <v>169</v>
      </c>
      <c r="AD723" s="9">
        <v>167</v>
      </c>
      <c r="AE723" s="9" t="s">
        <v>585</v>
      </c>
      <c r="AF723" s="9"/>
      <c r="AG723" s="9">
        <v>30.4664</v>
      </c>
      <c r="AH723" s="9">
        <v>-84.229799999999997</v>
      </c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  <c r="BF723" s="24"/>
    </row>
    <row r="724" spans="1:58" s="22" customFormat="1" outlineLevel="2" x14ac:dyDescent="0.25">
      <c r="A724" s="55">
        <v>755</v>
      </c>
      <c r="B724" s="9" t="s">
        <v>1140</v>
      </c>
      <c r="C724" s="9" t="s">
        <v>1164</v>
      </c>
      <c r="D724" s="9" t="str">
        <f t="shared" si="110"/>
        <v>Leon - Family - Active</v>
      </c>
      <c r="E724" s="9" t="s">
        <v>2282</v>
      </c>
      <c r="F724" s="14" t="s">
        <v>309</v>
      </c>
      <c r="G724" s="9" t="s">
        <v>10</v>
      </c>
      <c r="H724" s="9" t="s">
        <v>37</v>
      </c>
      <c r="I724" s="9">
        <v>1</v>
      </c>
      <c r="J724" s="9">
        <v>160</v>
      </c>
      <c r="K724" s="9">
        <f t="shared" si="111"/>
        <v>960</v>
      </c>
      <c r="L724" s="9">
        <f t="shared" si="112"/>
        <v>889</v>
      </c>
      <c r="M724" s="48">
        <v>0.92604166666666665</v>
      </c>
      <c r="N724" s="9">
        <v>0</v>
      </c>
      <c r="O724" s="9">
        <v>160</v>
      </c>
      <c r="P724" s="9"/>
      <c r="Q724" s="9">
        <v>160</v>
      </c>
      <c r="R724" s="9"/>
      <c r="S724" s="9"/>
      <c r="T724" s="9"/>
      <c r="U724" s="9"/>
      <c r="V724" s="49">
        <f t="shared" si="113"/>
        <v>0.92604166666666665</v>
      </c>
      <c r="W724" s="14">
        <v>0.95940000000000003</v>
      </c>
      <c r="X724" s="14">
        <v>0.95420000000000005</v>
      </c>
      <c r="Y724" s="56">
        <v>146</v>
      </c>
      <c r="Z724" s="9">
        <v>146</v>
      </c>
      <c r="AA724" s="9">
        <v>143</v>
      </c>
      <c r="AB724" s="9">
        <v>151</v>
      </c>
      <c r="AC724" s="9">
        <v>151</v>
      </c>
      <c r="AD724" s="9">
        <v>152</v>
      </c>
      <c r="AE724" s="9" t="s">
        <v>1165</v>
      </c>
      <c r="AF724" s="9"/>
      <c r="AG724" s="9">
        <v>30.488344000000001</v>
      </c>
      <c r="AH724" s="9">
        <v>-84.244311999999994</v>
      </c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  <c r="BF724" s="24"/>
    </row>
    <row r="725" spans="1:58" s="22" customFormat="1" outlineLevel="2" x14ac:dyDescent="0.25">
      <c r="A725" s="55">
        <v>802</v>
      </c>
      <c r="B725" s="9" t="s">
        <v>1140</v>
      </c>
      <c r="C725" s="9" t="s">
        <v>1166</v>
      </c>
      <c r="D725" s="9" t="str">
        <f t="shared" si="110"/>
        <v>Leon - Family - Active</v>
      </c>
      <c r="E725" s="9" t="s">
        <v>2282</v>
      </c>
      <c r="F725" s="14" t="s">
        <v>197</v>
      </c>
      <c r="G725" s="9" t="s">
        <v>10</v>
      </c>
      <c r="H725" s="9" t="s">
        <v>37</v>
      </c>
      <c r="I725" s="9">
        <v>1</v>
      </c>
      <c r="J725" s="9">
        <v>113</v>
      </c>
      <c r="K725" s="9">
        <f t="shared" si="111"/>
        <v>678</v>
      </c>
      <c r="L725" s="9">
        <f t="shared" si="112"/>
        <v>637</v>
      </c>
      <c r="M725" s="48">
        <v>0.93952802359882004</v>
      </c>
      <c r="N725" s="9">
        <v>0</v>
      </c>
      <c r="O725" s="9">
        <v>113</v>
      </c>
      <c r="P725" s="9"/>
      <c r="Q725" s="9">
        <v>113</v>
      </c>
      <c r="R725" s="9"/>
      <c r="S725" s="9"/>
      <c r="T725" s="9"/>
      <c r="U725" s="9"/>
      <c r="V725" s="49">
        <f t="shared" si="113"/>
        <v>0.93952802359882004</v>
      </c>
      <c r="W725" s="14">
        <v>0.91449999999999998</v>
      </c>
      <c r="X725" s="14">
        <v>0.94840000000000002</v>
      </c>
      <c r="Y725" s="56">
        <v>104</v>
      </c>
      <c r="Z725" s="9">
        <v>106</v>
      </c>
      <c r="AA725" s="9">
        <v>110</v>
      </c>
      <c r="AB725" s="9">
        <v>110</v>
      </c>
      <c r="AC725" s="9">
        <v>105</v>
      </c>
      <c r="AD725" s="9">
        <v>102</v>
      </c>
      <c r="AE725" s="9" t="s">
        <v>585</v>
      </c>
      <c r="AF725" s="9"/>
      <c r="AG725" s="9">
        <v>30.4818</v>
      </c>
      <c r="AH725" s="9">
        <v>-84.319299999999998</v>
      </c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  <c r="BF725" s="24"/>
    </row>
    <row r="726" spans="1:58" s="22" customFormat="1" outlineLevel="2" x14ac:dyDescent="0.25">
      <c r="A726" s="55">
        <v>1349</v>
      </c>
      <c r="B726" s="9" t="s">
        <v>1140</v>
      </c>
      <c r="C726" s="9" t="s">
        <v>1167</v>
      </c>
      <c r="D726" s="9" t="str">
        <f t="shared" si="110"/>
        <v>Leon - Family - Active</v>
      </c>
      <c r="E726" s="9" t="s">
        <v>2282</v>
      </c>
      <c r="F726" s="14" t="s">
        <v>1168</v>
      </c>
      <c r="G726" s="9" t="s">
        <v>10</v>
      </c>
      <c r="H726" s="9" t="s">
        <v>37</v>
      </c>
      <c r="I726" s="9">
        <v>1</v>
      </c>
      <c r="J726" s="9">
        <v>99</v>
      </c>
      <c r="K726" s="9">
        <f t="shared" si="111"/>
        <v>594</v>
      </c>
      <c r="L726" s="9">
        <f t="shared" si="112"/>
        <v>548</v>
      </c>
      <c r="M726" s="48">
        <v>0.92255892255892258</v>
      </c>
      <c r="N726" s="9">
        <v>0</v>
      </c>
      <c r="O726" s="9">
        <v>99</v>
      </c>
      <c r="P726" s="9"/>
      <c r="Q726" s="9">
        <v>99</v>
      </c>
      <c r="R726" s="9"/>
      <c r="S726" s="9"/>
      <c r="T726" s="9"/>
      <c r="U726" s="9"/>
      <c r="V726" s="49">
        <f t="shared" si="113"/>
        <v>0.92255892255892258</v>
      </c>
      <c r="W726" s="14">
        <v>0.97809999999999997</v>
      </c>
      <c r="X726" s="14">
        <v>0.96460000000000001</v>
      </c>
      <c r="Y726" s="56">
        <v>90</v>
      </c>
      <c r="Z726" s="9">
        <v>90</v>
      </c>
      <c r="AA726" s="9">
        <v>93</v>
      </c>
      <c r="AB726" s="9">
        <v>91</v>
      </c>
      <c r="AC726" s="9">
        <v>93</v>
      </c>
      <c r="AD726" s="9">
        <v>91</v>
      </c>
      <c r="AE726" s="9" t="s">
        <v>39</v>
      </c>
      <c r="AF726" s="9">
        <v>99</v>
      </c>
      <c r="AG726" s="9">
        <v>30.415400000000002</v>
      </c>
      <c r="AH726" s="9">
        <v>-84.275099999999995</v>
      </c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  <c r="BF726" s="24"/>
    </row>
    <row r="727" spans="1:58" s="22" customFormat="1" outlineLevel="1" x14ac:dyDescent="0.25">
      <c r="A727" s="55"/>
      <c r="B727" s="9" t="s">
        <v>1140</v>
      </c>
      <c r="C727" s="9"/>
      <c r="D727" s="9"/>
      <c r="E727" s="39" t="s">
        <v>2284</v>
      </c>
      <c r="F727" s="14"/>
      <c r="G727" s="9"/>
      <c r="H727" s="9"/>
      <c r="I727" s="9">
        <f>SUBTOTAL(9,I728:I731)</f>
        <v>4</v>
      </c>
      <c r="J727" s="9">
        <f>SUBTOTAL(9,J728:J731)</f>
        <v>1070</v>
      </c>
      <c r="K727" s="9">
        <f>SUBTOTAL(9,K728:K731)</f>
        <v>6068</v>
      </c>
      <c r="L727" s="9">
        <f>SUBTOTAL(9,L728:L731)</f>
        <v>5725</v>
      </c>
      <c r="M727" s="48">
        <v>0.94347396176664466</v>
      </c>
      <c r="N727" s="9"/>
      <c r="O727" s="9"/>
      <c r="P727" s="9"/>
      <c r="Q727" s="9"/>
      <c r="R727" s="9"/>
      <c r="S727" s="9"/>
      <c r="T727" s="9"/>
      <c r="U727" s="9"/>
      <c r="V727" s="49"/>
      <c r="W727" s="14"/>
      <c r="X727" s="14"/>
      <c r="Y727" s="56"/>
      <c r="Z727" s="9"/>
      <c r="AA727" s="9"/>
      <c r="AB727" s="9"/>
      <c r="AC727" s="9"/>
      <c r="AD727" s="9"/>
      <c r="AE727" s="9"/>
      <c r="AF727" s="9"/>
      <c r="AG727" s="9"/>
      <c r="AH727" s="9">
        <f>SUBTOTAL(9,AH728:AH731)</f>
        <v>-337.00140000000005</v>
      </c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  <c r="BF727" s="24"/>
    </row>
    <row r="728" spans="1:58" s="22" customFormat="1" outlineLevel="2" x14ac:dyDescent="0.25">
      <c r="A728" s="55">
        <v>53</v>
      </c>
      <c r="B728" s="9" t="s">
        <v>1140</v>
      </c>
      <c r="C728" s="9" t="s">
        <v>1141</v>
      </c>
      <c r="D728" s="9" t="str">
        <f>B728&amp;" - "&amp;E728</f>
        <v>Leon - Family|MR - Active</v>
      </c>
      <c r="E728" s="9" t="s">
        <v>2284</v>
      </c>
      <c r="F728" s="14" t="s">
        <v>1142</v>
      </c>
      <c r="G728" s="9" t="s">
        <v>99</v>
      </c>
      <c r="H728" s="9" t="s">
        <v>37</v>
      </c>
      <c r="I728" s="9">
        <v>1</v>
      </c>
      <c r="J728" s="9">
        <v>222</v>
      </c>
      <c r="K728" s="9">
        <f>COUNTA(Y728:AD728)*J728</f>
        <v>1332</v>
      </c>
      <c r="L728" s="9">
        <f>SUM(Y728:AD728)</f>
        <v>1218</v>
      </c>
      <c r="M728" s="48">
        <v>0.9144144144144144</v>
      </c>
      <c r="N728" s="9">
        <v>177</v>
      </c>
      <c r="O728" s="9">
        <v>170</v>
      </c>
      <c r="P728" s="9"/>
      <c r="Q728" s="9">
        <v>170</v>
      </c>
      <c r="R728" s="9"/>
      <c r="S728" s="9"/>
      <c r="T728" s="9"/>
      <c r="U728" s="9"/>
      <c r="V728" s="49">
        <f>(Y728+Z728+AA728+AB728+AC728+AD728)/(J728*COUNTA(Y728,Z728,AA728,AB728,AC728,AD728))</f>
        <v>0.9144144144144144</v>
      </c>
      <c r="W728" s="14">
        <v>0.94669999999999999</v>
      </c>
      <c r="X728" s="14">
        <v>0.91520000000000001</v>
      </c>
      <c r="Y728" s="56">
        <v>206</v>
      </c>
      <c r="Z728" s="9">
        <v>201</v>
      </c>
      <c r="AA728" s="9">
        <v>202</v>
      </c>
      <c r="AB728" s="9">
        <v>206</v>
      </c>
      <c r="AC728" s="9">
        <v>204</v>
      </c>
      <c r="AD728" s="9">
        <v>199</v>
      </c>
      <c r="AE728" s="9" t="s">
        <v>1143</v>
      </c>
      <c r="AF728" s="9"/>
      <c r="AG728" s="9">
        <v>30.425599999999999</v>
      </c>
      <c r="AH728" s="9">
        <v>-84.2453</v>
      </c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</row>
    <row r="729" spans="1:58" s="22" customFormat="1" outlineLevel="2" x14ac:dyDescent="0.25">
      <c r="A729" s="55">
        <v>999</v>
      </c>
      <c r="B729" s="9" t="s">
        <v>1140</v>
      </c>
      <c r="C729" s="9" t="s">
        <v>1148</v>
      </c>
      <c r="D729" s="9" t="str">
        <f>B729&amp;" - "&amp;E729</f>
        <v>Leon - Family|MR - Active</v>
      </c>
      <c r="E729" s="9" t="s">
        <v>2284</v>
      </c>
      <c r="F729" s="14" t="s">
        <v>1142</v>
      </c>
      <c r="G729" s="9" t="s">
        <v>99</v>
      </c>
      <c r="H729" s="9" t="s">
        <v>37</v>
      </c>
      <c r="I729" s="9">
        <v>1</v>
      </c>
      <c r="J729" s="9">
        <v>352</v>
      </c>
      <c r="K729" s="9">
        <f>COUNTA(Y729:AD729)*J729</f>
        <v>1760</v>
      </c>
      <c r="L729" s="9">
        <f>SUM(Y729:AD729)</f>
        <v>1693</v>
      </c>
      <c r="M729" s="48">
        <v>0.96193181818181817</v>
      </c>
      <c r="N729" s="9">
        <v>281</v>
      </c>
      <c r="O729" s="9">
        <v>269</v>
      </c>
      <c r="P729" s="9"/>
      <c r="Q729" s="9">
        <v>269</v>
      </c>
      <c r="R729" s="9"/>
      <c r="S729" s="9"/>
      <c r="T729" s="9"/>
      <c r="U729" s="9"/>
      <c r="V729" s="49">
        <f>(Y729+Z729+AA729+AB729+AC729+AD729)/(J729*COUNTA(Y729,Z729,AA729,AB729,AC729,AD729))</f>
        <v>0.96193181818181817</v>
      </c>
      <c r="W729" s="14">
        <v>0.95689999999999997</v>
      </c>
      <c r="X729" s="14">
        <v>0.92659999999999998</v>
      </c>
      <c r="Y729" s="56"/>
      <c r="Z729" s="9">
        <v>332</v>
      </c>
      <c r="AA729" s="9">
        <v>338</v>
      </c>
      <c r="AB729" s="9">
        <v>341</v>
      </c>
      <c r="AC729" s="9">
        <v>342</v>
      </c>
      <c r="AD729" s="9">
        <v>340</v>
      </c>
      <c r="AE729" s="9" t="s">
        <v>1143</v>
      </c>
      <c r="AF729" s="9"/>
      <c r="AG729" s="9">
        <v>30.507200000000001</v>
      </c>
      <c r="AH729" s="9">
        <v>-84.244200000000006</v>
      </c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</row>
    <row r="730" spans="1:58" s="22" customFormat="1" outlineLevel="2" x14ac:dyDescent="0.25">
      <c r="A730" s="55">
        <v>2130</v>
      </c>
      <c r="B730" s="9" t="s">
        <v>1140</v>
      </c>
      <c r="C730" s="9" t="s">
        <v>1160</v>
      </c>
      <c r="D730" s="9" t="str">
        <f>B730&amp;" - "&amp;E730</f>
        <v>Leon - Family|MR - Active</v>
      </c>
      <c r="E730" s="9" t="s">
        <v>2284</v>
      </c>
      <c r="F730" s="14" t="s">
        <v>554</v>
      </c>
      <c r="G730" s="9" t="s">
        <v>99</v>
      </c>
      <c r="H730" s="9" t="s">
        <v>37</v>
      </c>
      <c r="I730" s="9">
        <v>1</v>
      </c>
      <c r="J730" s="9">
        <v>312</v>
      </c>
      <c r="K730" s="9">
        <f>COUNTA(Y730:AD730)*J730</f>
        <v>1872</v>
      </c>
      <c r="L730" s="9">
        <f>SUM(Y730:AD730)</f>
        <v>1757</v>
      </c>
      <c r="M730" s="48">
        <v>0.93856837606837606</v>
      </c>
      <c r="N730" s="9">
        <v>78</v>
      </c>
      <c r="O730" s="9">
        <v>234</v>
      </c>
      <c r="P730" s="9"/>
      <c r="Q730" s="9">
        <v>234</v>
      </c>
      <c r="R730" s="9"/>
      <c r="S730" s="9"/>
      <c r="T730" s="9"/>
      <c r="U730" s="9"/>
      <c r="V730" s="49">
        <f>(Y730+Z730+AA730+AB730+AC730+AD730)/(J730*COUNTA(Y730,Z730,AA730,AB730,AC730,AD730))</f>
        <v>0.93856837606837606</v>
      </c>
      <c r="W730" s="14">
        <v>0.87070000000000003</v>
      </c>
      <c r="X730" s="14">
        <v>0.8216</v>
      </c>
      <c r="Y730" s="56">
        <v>297</v>
      </c>
      <c r="Z730" s="9">
        <v>291</v>
      </c>
      <c r="AA730" s="9">
        <v>296</v>
      </c>
      <c r="AB730" s="9">
        <v>291</v>
      </c>
      <c r="AC730" s="9">
        <v>286</v>
      </c>
      <c r="AD730" s="9">
        <v>296</v>
      </c>
      <c r="AE730" s="9" t="s">
        <v>1161</v>
      </c>
      <c r="AF730" s="9"/>
      <c r="AG730" s="9">
        <v>30.373200000000001</v>
      </c>
      <c r="AH730" s="9">
        <v>-84.269199999999998</v>
      </c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</row>
    <row r="731" spans="1:58" s="22" customFormat="1" outlineLevel="2" x14ac:dyDescent="0.25">
      <c r="A731" s="55">
        <v>643</v>
      </c>
      <c r="B731" s="9" t="s">
        <v>1140</v>
      </c>
      <c r="C731" s="9" t="s">
        <v>1163</v>
      </c>
      <c r="D731" s="9" t="str">
        <f>B731&amp;" - "&amp;E731</f>
        <v>Leon - Family|MR - Active</v>
      </c>
      <c r="E731" s="9" t="s">
        <v>2284</v>
      </c>
      <c r="F731" s="14" t="s">
        <v>1142</v>
      </c>
      <c r="G731" s="9" t="s">
        <v>99</v>
      </c>
      <c r="H731" s="9" t="s">
        <v>37</v>
      </c>
      <c r="I731" s="9">
        <v>1</v>
      </c>
      <c r="J731" s="9">
        <v>184</v>
      </c>
      <c r="K731" s="9">
        <f>COUNTA(Y731:AD731)*J731</f>
        <v>1104</v>
      </c>
      <c r="L731" s="9">
        <f>SUM(Y731:AD731)</f>
        <v>1057</v>
      </c>
      <c r="M731" s="48">
        <v>0.95742753623188404</v>
      </c>
      <c r="N731" s="9">
        <v>147</v>
      </c>
      <c r="O731" s="9">
        <v>141</v>
      </c>
      <c r="P731" s="9"/>
      <c r="Q731" s="9">
        <v>141</v>
      </c>
      <c r="R731" s="9"/>
      <c r="S731" s="9"/>
      <c r="T731" s="9"/>
      <c r="U731" s="9"/>
      <c r="V731" s="49">
        <f>(Y731+Z731+AA731+AB731+AC731+AD731)/(J731*COUNTA(Y731,Z731,AA731,AB731,AC731,AD731))</f>
        <v>0.95742753623188404</v>
      </c>
      <c r="W731" s="14">
        <v>0.9556</v>
      </c>
      <c r="X731" s="14">
        <v>0.94750000000000001</v>
      </c>
      <c r="Y731" s="56">
        <v>175</v>
      </c>
      <c r="Z731" s="9">
        <v>178</v>
      </c>
      <c r="AA731" s="9">
        <v>179</v>
      </c>
      <c r="AB731" s="9">
        <v>179</v>
      </c>
      <c r="AC731" s="9">
        <v>175</v>
      </c>
      <c r="AD731" s="9">
        <v>171</v>
      </c>
      <c r="AE731" s="9" t="s">
        <v>1143</v>
      </c>
      <c r="AF731" s="9"/>
      <c r="AG731" s="9">
        <v>30.503900000000002</v>
      </c>
      <c r="AH731" s="9">
        <v>-84.242699999999999</v>
      </c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</row>
    <row r="732" spans="1:58" s="22" customFormat="1" outlineLevel="1" x14ac:dyDescent="0.25">
      <c r="A732" s="55"/>
      <c r="B732" s="9" t="s">
        <v>1140</v>
      </c>
      <c r="C732" s="9"/>
      <c r="D732" s="9"/>
      <c r="E732" s="39" t="s">
        <v>2287</v>
      </c>
      <c r="F732" s="14"/>
      <c r="G732" s="9"/>
      <c r="H732" s="9"/>
      <c r="I732" s="9">
        <f>SUBTOTAL(9,I733:I733)</f>
        <v>1</v>
      </c>
      <c r="J732" s="9">
        <f>SUBTOTAL(9,J733:J733)</f>
        <v>88</v>
      </c>
      <c r="K732" s="9">
        <f>SUBTOTAL(9,K733:K733)</f>
        <v>0</v>
      </c>
      <c r="L732" s="9">
        <f>SUBTOTAL(9,L733:L733)</f>
        <v>0</v>
      </c>
      <c r="M732" s="42">
        <v>0</v>
      </c>
      <c r="N732" s="9"/>
      <c r="O732" s="9"/>
      <c r="P732" s="9"/>
      <c r="Q732" s="9"/>
      <c r="R732" s="9"/>
      <c r="S732" s="9"/>
      <c r="T732" s="9"/>
      <c r="U732" s="9"/>
      <c r="V732" s="49"/>
      <c r="W732" s="14"/>
      <c r="X732" s="14"/>
      <c r="Y732" s="56"/>
      <c r="Z732" s="9"/>
      <c r="AA732" s="9"/>
      <c r="AB732" s="9"/>
      <c r="AC732" s="9"/>
      <c r="AD732" s="9"/>
      <c r="AE732" s="9"/>
      <c r="AF732" s="9"/>
      <c r="AG732" s="9"/>
      <c r="AH732" s="9">
        <f>SUBTOTAL(9,AH733:AH733)</f>
        <v>-84.288107999999994</v>
      </c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</row>
    <row r="733" spans="1:58" s="22" customFormat="1" outlineLevel="2" x14ac:dyDescent="0.25">
      <c r="A733" s="55">
        <v>2805</v>
      </c>
      <c r="B733" s="9" t="s">
        <v>1140</v>
      </c>
      <c r="C733" s="9" t="s">
        <v>1146</v>
      </c>
      <c r="D733" s="9" t="str">
        <f>B733&amp;" - "&amp;E733</f>
        <v>Leon - Family|MR - Pipeline</v>
      </c>
      <c r="E733" s="9" t="s">
        <v>2287</v>
      </c>
      <c r="F733" s="14" t="s">
        <v>1147</v>
      </c>
      <c r="G733" s="9" t="s">
        <v>99</v>
      </c>
      <c r="H733" s="9" t="s">
        <v>42</v>
      </c>
      <c r="I733" s="9">
        <v>1</v>
      </c>
      <c r="J733" s="9">
        <v>88</v>
      </c>
      <c r="K733" s="9">
        <f>COUNTA(Y733:AD733)*J733</f>
        <v>0</v>
      </c>
      <c r="L733" s="9">
        <f>SUM(Y733:AD733)</f>
        <v>0</v>
      </c>
      <c r="M733" s="42">
        <v>0</v>
      </c>
      <c r="N733" s="9">
        <v>8</v>
      </c>
      <c r="O733" s="9">
        <v>80</v>
      </c>
      <c r="P733" s="9"/>
      <c r="Q733" s="9">
        <v>80</v>
      </c>
      <c r="R733" s="9"/>
      <c r="S733" s="9"/>
      <c r="T733" s="9">
        <v>5</v>
      </c>
      <c r="U733" s="9"/>
      <c r="V733" s="49"/>
      <c r="W733" s="14"/>
      <c r="X733" s="14"/>
      <c r="Y733" s="56"/>
      <c r="Z733" s="9"/>
      <c r="AA733" s="9"/>
      <c r="AB733" s="9"/>
      <c r="AC733" s="9"/>
      <c r="AD733" s="9"/>
      <c r="AE733" s="9" t="s">
        <v>160</v>
      </c>
      <c r="AF733" s="9"/>
      <c r="AG733" s="9">
        <v>30.448111000000001</v>
      </c>
      <c r="AH733" s="9">
        <v>-84.288107999999994</v>
      </c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</row>
    <row r="734" spans="1:58" s="22" customFormat="1" outlineLevel="2" x14ac:dyDescent="0.25">
      <c r="A734" s="55"/>
      <c r="B734" s="51" t="s">
        <v>1169</v>
      </c>
      <c r="C734" s="51"/>
      <c r="D734" s="51"/>
      <c r="E734" s="51"/>
      <c r="F734" s="53"/>
      <c r="G734" s="51"/>
      <c r="H734" s="51"/>
      <c r="I734" s="51"/>
      <c r="J734" s="51"/>
      <c r="K734" s="51"/>
      <c r="L734" s="51"/>
      <c r="M734" s="54"/>
      <c r="N734" s="51"/>
      <c r="O734" s="51"/>
      <c r="P734" s="51"/>
      <c r="Q734" s="51"/>
      <c r="R734" s="51"/>
      <c r="S734" s="51"/>
      <c r="T734" s="51"/>
      <c r="U734" s="51"/>
      <c r="V734" s="52"/>
      <c r="W734" s="53"/>
      <c r="X734" s="53"/>
      <c r="Y734" s="56"/>
      <c r="Z734" s="9"/>
      <c r="AA734" s="9"/>
      <c r="AB734" s="9"/>
      <c r="AC734" s="9"/>
      <c r="AD734" s="9"/>
      <c r="AE734" s="9"/>
      <c r="AF734" s="9"/>
      <c r="AG734" s="9"/>
      <c r="AH734" s="9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  <c r="BF734" s="24"/>
    </row>
    <row r="735" spans="1:58" s="22" customFormat="1" outlineLevel="1" x14ac:dyDescent="0.25">
      <c r="A735" s="55"/>
      <c r="B735" s="9" t="s">
        <v>1169</v>
      </c>
      <c r="C735" s="9"/>
      <c r="D735" s="9"/>
      <c r="E735" s="39" t="s">
        <v>2282</v>
      </c>
      <c r="F735" s="14"/>
      <c r="G735" s="9"/>
      <c r="H735" s="9"/>
      <c r="I735" s="9">
        <f>SUBTOTAL(9,I736:I743)</f>
        <v>8</v>
      </c>
      <c r="J735" s="9">
        <f>SUBTOTAL(9,J736:J743)</f>
        <v>349</v>
      </c>
      <c r="K735" s="9">
        <f>SUBTOTAL(9,K736:K743)</f>
        <v>2094</v>
      </c>
      <c r="L735" s="9">
        <f>SUBTOTAL(9,L736:L743)</f>
        <v>1972</v>
      </c>
      <c r="M735" s="48">
        <v>0.94173829990448898</v>
      </c>
      <c r="N735" s="9"/>
      <c r="O735" s="9"/>
      <c r="P735" s="9"/>
      <c r="Q735" s="9"/>
      <c r="R735" s="9"/>
      <c r="S735" s="9"/>
      <c r="T735" s="9"/>
      <c r="U735" s="9"/>
      <c r="V735" s="49"/>
      <c r="W735" s="14"/>
      <c r="X735" s="14"/>
      <c r="Y735" s="56"/>
      <c r="Z735" s="9"/>
      <c r="AA735" s="9"/>
      <c r="AB735" s="9"/>
      <c r="AC735" s="9"/>
      <c r="AD735" s="9"/>
      <c r="AE735" s="9"/>
      <c r="AF735" s="9"/>
      <c r="AG735" s="9"/>
      <c r="AH735" s="9">
        <f>SUBTOTAL(9,AH736:AH743)</f>
        <v>-663.85548399999993</v>
      </c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  <c r="BF735" s="24"/>
    </row>
    <row r="736" spans="1:58" s="22" customFormat="1" outlineLevel="2" x14ac:dyDescent="0.25">
      <c r="A736" s="55">
        <v>1431</v>
      </c>
      <c r="B736" s="9" t="s">
        <v>1169</v>
      </c>
      <c r="C736" s="9" t="s">
        <v>1170</v>
      </c>
      <c r="D736" s="9" t="str">
        <f t="shared" ref="D736:D743" si="114">B736&amp;" - "&amp;E736</f>
        <v>Levy - Family - Active</v>
      </c>
      <c r="E736" s="9" t="s">
        <v>2282</v>
      </c>
      <c r="F736" s="14" t="s">
        <v>179</v>
      </c>
      <c r="G736" s="9" t="s">
        <v>10</v>
      </c>
      <c r="H736" s="9" t="s">
        <v>37</v>
      </c>
      <c r="I736" s="9">
        <v>1</v>
      </c>
      <c r="J736" s="9">
        <v>72</v>
      </c>
      <c r="K736" s="9">
        <f t="shared" ref="K736:K743" si="115">COUNTA(Y736:AD736)*J736</f>
        <v>432</v>
      </c>
      <c r="L736" s="9">
        <f t="shared" ref="L736:L743" si="116">SUM(Y736:AD736)</f>
        <v>425</v>
      </c>
      <c r="M736" s="48">
        <v>0.98379629629629628</v>
      </c>
      <c r="N736" s="9">
        <v>0</v>
      </c>
      <c r="O736" s="9">
        <v>72</v>
      </c>
      <c r="P736" s="9"/>
      <c r="Q736" s="9">
        <v>72</v>
      </c>
      <c r="R736" s="9"/>
      <c r="S736" s="9"/>
      <c r="T736" s="9"/>
      <c r="U736" s="9"/>
      <c r="V736" s="49">
        <f t="shared" ref="V736:V743" si="117">(Y736+Z736+AA736+AB736+AC736+AD736)/(J736*COUNTA(Y736,Z736,AA736,AB736,AC736,AD736))</f>
        <v>0.98379629629629628</v>
      </c>
      <c r="W736" s="14">
        <v>0.99309999999999998</v>
      </c>
      <c r="X736" s="14">
        <v>0.97919999999999996</v>
      </c>
      <c r="Y736" s="56">
        <v>70</v>
      </c>
      <c r="Z736" s="9">
        <v>69</v>
      </c>
      <c r="AA736" s="9">
        <v>71</v>
      </c>
      <c r="AB736" s="9">
        <v>71</v>
      </c>
      <c r="AC736" s="9">
        <v>72</v>
      </c>
      <c r="AD736" s="9">
        <v>72</v>
      </c>
      <c r="AE736" s="9" t="s">
        <v>43</v>
      </c>
      <c r="AF736" s="9"/>
      <c r="AG736" s="9">
        <v>29.380600000000001</v>
      </c>
      <c r="AH736" s="9">
        <v>-82.450900000000004</v>
      </c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</row>
    <row r="737" spans="1:58" s="22" customFormat="1" outlineLevel="2" x14ac:dyDescent="0.25">
      <c r="A737" s="55">
        <v>1331</v>
      </c>
      <c r="B737" s="9" t="s">
        <v>1169</v>
      </c>
      <c r="C737" s="9" t="s">
        <v>1171</v>
      </c>
      <c r="D737" s="9" t="str">
        <f t="shared" si="114"/>
        <v>Levy - Family - Active</v>
      </c>
      <c r="E737" s="9" t="s">
        <v>2282</v>
      </c>
      <c r="F737" s="14" t="s">
        <v>157</v>
      </c>
      <c r="G737" s="9" t="s">
        <v>10</v>
      </c>
      <c r="H737" s="9" t="s">
        <v>37</v>
      </c>
      <c r="I737" s="9">
        <v>1</v>
      </c>
      <c r="J737" s="9">
        <v>72</v>
      </c>
      <c r="K737" s="9">
        <f t="shared" si="115"/>
        <v>432</v>
      </c>
      <c r="L737" s="9">
        <f t="shared" si="116"/>
        <v>426</v>
      </c>
      <c r="M737" s="48">
        <v>0.98611111111111116</v>
      </c>
      <c r="N737" s="9">
        <v>0</v>
      </c>
      <c r="O737" s="9">
        <v>72</v>
      </c>
      <c r="P737" s="9"/>
      <c r="Q737" s="9">
        <v>72</v>
      </c>
      <c r="R737" s="9"/>
      <c r="S737" s="9"/>
      <c r="T737" s="9"/>
      <c r="U737" s="9"/>
      <c r="V737" s="49">
        <f t="shared" si="117"/>
        <v>0.98611111111111116</v>
      </c>
      <c r="W737" s="14">
        <v>0.91669999999999996</v>
      </c>
      <c r="X737" s="14">
        <v>0.88660000000000005</v>
      </c>
      <c r="Y737" s="56">
        <v>72</v>
      </c>
      <c r="Z737" s="9">
        <v>71</v>
      </c>
      <c r="AA737" s="9">
        <v>70</v>
      </c>
      <c r="AB737" s="9">
        <v>71</v>
      </c>
      <c r="AC737" s="9">
        <v>70</v>
      </c>
      <c r="AD737" s="9">
        <v>72</v>
      </c>
      <c r="AE737" s="9" t="s">
        <v>123</v>
      </c>
      <c r="AF737" s="9"/>
      <c r="AG737" s="9">
        <v>29.4787</v>
      </c>
      <c r="AH737" s="9">
        <v>-82.8643</v>
      </c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</row>
    <row r="738" spans="1:58" s="22" customFormat="1" outlineLevel="2" x14ac:dyDescent="0.25">
      <c r="A738" s="55">
        <v>761</v>
      </c>
      <c r="B738" s="9" t="s">
        <v>1169</v>
      </c>
      <c r="C738" s="9" t="s">
        <v>1172</v>
      </c>
      <c r="D738" s="9" t="str">
        <f t="shared" si="114"/>
        <v>Levy - Family - Active</v>
      </c>
      <c r="E738" s="9" t="s">
        <v>2282</v>
      </c>
      <c r="F738" s="14" t="s">
        <v>309</v>
      </c>
      <c r="G738" s="9" t="s">
        <v>10</v>
      </c>
      <c r="H738" s="9" t="s">
        <v>37</v>
      </c>
      <c r="I738" s="9">
        <v>1</v>
      </c>
      <c r="J738" s="9">
        <v>36</v>
      </c>
      <c r="K738" s="9">
        <f t="shared" si="115"/>
        <v>216</v>
      </c>
      <c r="L738" s="9">
        <f t="shared" si="116"/>
        <v>201</v>
      </c>
      <c r="M738" s="48">
        <v>0.93055555555555558</v>
      </c>
      <c r="N738" s="9">
        <v>0</v>
      </c>
      <c r="O738" s="9">
        <v>36</v>
      </c>
      <c r="P738" s="9"/>
      <c r="Q738" s="9">
        <v>36</v>
      </c>
      <c r="R738" s="9"/>
      <c r="S738" s="9"/>
      <c r="T738" s="9"/>
      <c r="U738" s="9"/>
      <c r="V738" s="49">
        <f t="shared" si="117"/>
        <v>0.93055555555555558</v>
      </c>
      <c r="W738" s="14">
        <v>0.99539999999999995</v>
      </c>
      <c r="X738" s="14">
        <v>0.93520000000000003</v>
      </c>
      <c r="Y738" s="56">
        <v>34</v>
      </c>
      <c r="Z738" s="9">
        <v>32</v>
      </c>
      <c r="AA738" s="9">
        <v>34</v>
      </c>
      <c r="AB738" s="9">
        <v>34</v>
      </c>
      <c r="AC738" s="9">
        <v>34</v>
      </c>
      <c r="AD738" s="9">
        <v>33</v>
      </c>
      <c r="AE738" s="9" t="s">
        <v>575</v>
      </c>
      <c r="AF738" s="9">
        <v>34</v>
      </c>
      <c r="AG738" s="9">
        <v>29.034175000000001</v>
      </c>
      <c r="AH738" s="9">
        <v>-82.674823000000004</v>
      </c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  <c r="BF738" s="24"/>
    </row>
    <row r="739" spans="1:58" s="22" customFormat="1" outlineLevel="2" x14ac:dyDescent="0.25">
      <c r="A739" s="55">
        <v>842</v>
      </c>
      <c r="B739" s="9" t="s">
        <v>1169</v>
      </c>
      <c r="C739" s="9" t="s">
        <v>1173</v>
      </c>
      <c r="D739" s="9" t="str">
        <f t="shared" si="114"/>
        <v>Levy - Family - Active</v>
      </c>
      <c r="E739" s="9" t="s">
        <v>2282</v>
      </c>
      <c r="F739" s="14" t="s">
        <v>519</v>
      </c>
      <c r="G739" s="9" t="s">
        <v>10</v>
      </c>
      <c r="H739" s="9" t="s">
        <v>37</v>
      </c>
      <c r="I739" s="9">
        <v>1</v>
      </c>
      <c r="J739" s="9">
        <v>24</v>
      </c>
      <c r="K739" s="9">
        <f t="shared" si="115"/>
        <v>144</v>
      </c>
      <c r="L739" s="9">
        <f t="shared" si="116"/>
        <v>131</v>
      </c>
      <c r="M739" s="48">
        <v>0.90972222222222221</v>
      </c>
      <c r="N739" s="9">
        <v>0</v>
      </c>
      <c r="O739" s="9">
        <v>24</v>
      </c>
      <c r="P739" s="9"/>
      <c r="Q739" s="9">
        <v>24</v>
      </c>
      <c r="R739" s="9"/>
      <c r="S739" s="9"/>
      <c r="T739" s="9"/>
      <c r="U739" s="9"/>
      <c r="V739" s="49">
        <f t="shared" si="117"/>
        <v>0.90972222222222221</v>
      </c>
      <c r="W739" s="14">
        <v>0.89580000000000004</v>
      </c>
      <c r="X739" s="14">
        <v>0.89580000000000004</v>
      </c>
      <c r="Y739" s="56">
        <v>23</v>
      </c>
      <c r="Z739" s="9">
        <v>22</v>
      </c>
      <c r="AA739" s="9">
        <v>21</v>
      </c>
      <c r="AB739" s="9">
        <v>22</v>
      </c>
      <c r="AC739" s="9">
        <v>21</v>
      </c>
      <c r="AD739" s="9">
        <v>22</v>
      </c>
      <c r="AE739" s="9" t="s">
        <v>715</v>
      </c>
      <c r="AF739" s="9">
        <v>22</v>
      </c>
      <c r="AG739" s="9">
        <v>29.5852</v>
      </c>
      <c r="AH739" s="9">
        <v>-82.923900000000003</v>
      </c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  <c r="BF739" s="24"/>
    </row>
    <row r="740" spans="1:58" s="22" customFormat="1" outlineLevel="2" x14ac:dyDescent="0.25">
      <c r="A740" s="55">
        <v>967</v>
      </c>
      <c r="B740" s="9" t="s">
        <v>1169</v>
      </c>
      <c r="C740" s="9" t="s">
        <v>1174</v>
      </c>
      <c r="D740" s="9" t="str">
        <f t="shared" si="114"/>
        <v>Levy - Family - Active</v>
      </c>
      <c r="E740" s="9" t="s">
        <v>2282</v>
      </c>
      <c r="F740" s="14" t="s">
        <v>437</v>
      </c>
      <c r="G740" s="9" t="s">
        <v>10</v>
      </c>
      <c r="H740" s="9" t="s">
        <v>37</v>
      </c>
      <c r="I740" s="9">
        <v>1</v>
      </c>
      <c r="J740" s="9">
        <v>29</v>
      </c>
      <c r="K740" s="9">
        <f t="shared" si="115"/>
        <v>174</v>
      </c>
      <c r="L740" s="9">
        <f t="shared" si="116"/>
        <v>164</v>
      </c>
      <c r="M740" s="48">
        <v>0.94252873563218387</v>
      </c>
      <c r="N740" s="9">
        <v>0</v>
      </c>
      <c r="O740" s="9">
        <v>29</v>
      </c>
      <c r="P740" s="9"/>
      <c r="Q740" s="9">
        <v>29</v>
      </c>
      <c r="R740" s="9"/>
      <c r="S740" s="9"/>
      <c r="T740" s="9"/>
      <c r="U740" s="9"/>
      <c r="V740" s="49">
        <f t="shared" si="117"/>
        <v>0.94252873563218387</v>
      </c>
      <c r="W740" s="14">
        <v>0.85629999999999995</v>
      </c>
      <c r="X740" s="14">
        <v>0.92530000000000001</v>
      </c>
      <c r="Y740" s="56">
        <v>29</v>
      </c>
      <c r="Z740" s="9">
        <v>29</v>
      </c>
      <c r="AA740" s="9">
        <v>28</v>
      </c>
      <c r="AB740" s="9">
        <v>28</v>
      </c>
      <c r="AC740" s="9">
        <v>24</v>
      </c>
      <c r="AD740" s="9">
        <v>26</v>
      </c>
      <c r="AE740" s="9" t="s">
        <v>1175</v>
      </c>
      <c r="AF740" s="9">
        <v>22</v>
      </c>
      <c r="AG740" s="9">
        <v>29.401399999999999</v>
      </c>
      <c r="AH740" s="9">
        <v>-82.450400000000002</v>
      </c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</row>
    <row r="741" spans="1:58" s="22" customFormat="1" outlineLevel="2" x14ac:dyDescent="0.25">
      <c r="A741" s="55">
        <v>1630</v>
      </c>
      <c r="B741" s="9" t="s">
        <v>1176</v>
      </c>
      <c r="C741" s="9" t="s">
        <v>1177</v>
      </c>
      <c r="D741" s="9" t="str">
        <f t="shared" si="114"/>
        <v>Madison - Family - Active</v>
      </c>
      <c r="E741" s="9" t="s">
        <v>2282</v>
      </c>
      <c r="F741" s="14" t="s">
        <v>240</v>
      </c>
      <c r="G741" s="9" t="s">
        <v>10</v>
      </c>
      <c r="H741" s="9" t="s">
        <v>37</v>
      </c>
      <c r="I741" s="9">
        <v>1</v>
      </c>
      <c r="J741" s="9">
        <v>72</v>
      </c>
      <c r="K741" s="9">
        <f t="shared" si="115"/>
        <v>432</v>
      </c>
      <c r="L741" s="9">
        <f t="shared" si="116"/>
        <v>402</v>
      </c>
      <c r="M741" s="48">
        <v>0.93055555555555558</v>
      </c>
      <c r="N741" s="9">
        <v>0</v>
      </c>
      <c r="O741" s="9">
        <v>72</v>
      </c>
      <c r="P741" s="9"/>
      <c r="Q741" s="9">
        <v>72</v>
      </c>
      <c r="R741" s="9"/>
      <c r="S741" s="9"/>
      <c r="T741" s="9"/>
      <c r="U741" s="9"/>
      <c r="V741" s="49">
        <f t="shared" si="117"/>
        <v>0.93055555555555558</v>
      </c>
      <c r="W741" s="14">
        <v>0.86570000000000003</v>
      </c>
      <c r="X741" s="14">
        <v>0.97689999999999999</v>
      </c>
      <c r="Y741" s="56">
        <v>68</v>
      </c>
      <c r="Z741" s="9">
        <v>68</v>
      </c>
      <c r="AA741" s="9">
        <v>70</v>
      </c>
      <c r="AB741" s="9">
        <v>66</v>
      </c>
      <c r="AC741" s="9">
        <v>65</v>
      </c>
      <c r="AD741" s="9">
        <v>65</v>
      </c>
      <c r="AE741" s="9" t="s">
        <v>43</v>
      </c>
      <c r="AF741" s="9"/>
      <c r="AG741" s="9">
        <v>30.470400000000001</v>
      </c>
      <c r="AH741" s="9">
        <v>-83.437299999999993</v>
      </c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  <c r="AS741" s="24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  <c r="BF741" s="24"/>
    </row>
    <row r="742" spans="1:58" s="22" customFormat="1" outlineLevel="2" x14ac:dyDescent="0.25">
      <c r="A742" s="55">
        <v>285</v>
      </c>
      <c r="B742" s="9" t="s">
        <v>1176</v>
      </c>
      <c r="C742" s="9" t="s">
        <v>1178</v>
      </c>
      <c r="D742" s="9" t="str">
        <f t="shared" si="114"/>
        <v>Madison - Family - Active</v>
      </c>
      <c r="E742" s="9" t="s">
        <v>2282</v>
      </c>
      <c r="F742" s="14" t="s">
        <v>519</v>
      </c>
      <c r="G742" s="9" t="s">
        <v>10</v>
      </c>
      <c r="H742" s="9" t="s">
        <v>37</v>
      </c>
      <c r="I742" s="9">
        <v>1</v>
      </c>
      <c r="J742" s="9">
        <v>12</v>
      </c>
      <c r="K742" s="9">
        <f t="shared" si="115"/>
        <v>72</v>
      </c>
      <c r="L742" s="9">
        <f t="shared" si="116"/>
        <v>65</v>
      </c>
      <c r="M742" s="48">
        <v>0.90277777777777779</v>
      </c>
      <c r="N742" s="9">
        <v>0</v>
      </c>
      <c r="O742" s="9">
        <v>12</v>
      </c>
      <c r="P742" s="9"/>
      <c r="Q742" s="9">
        <v>12</v>
      </c>
      <c r="R742" s="9"/>
      <c r="S742" s="9"/>
      <c r="T742" s="9"/>
      <c r="U742" s="9"/>
      <c r="V742" s="49">
        <f t="shared" si="117"/>
        <v>0.90277777777777779</v>
      </c>
      <c r="W742" s="14">
        <v>0.95830000000000004</v>
      </c>
      <c r="X742" s="14">
        <v>1</v>
      </c>
      <c r="Y742" s="56">
        <v>10</v>
      </c>
      <c r="Z742" s="9">
        <v>11</v>
      </c>
      <c r="AA742" s="9">
        <v>11</v>
      </c>
      <c r="AB742" s="9">
        <v>11</v>
      </c>
      <c r="AC742" s="9">
        <v>11</v>
      </c>
      <c r="AD742" s="9">
        <v>11</v>
      </c>
      <c r="AE742" s="9" t="s">
        <v>448</v>
      </c>
      <c r="AF742" s="9">
        <v>12</v>
      </c>
      <c r="AG742" s="9">
        <v>30.466100000000001</v>
      </c>
      <c r="AH742" s="9">
        <v>-83.418400000000005</v>
      </c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</row>
    <row r="743" spans="1:58" s="22" customFormat="1" outlineLevel="2" x14ac:dyDescent="0.25">
      <c r="A743" s="55">
        <v>315</v>
      </c>
      <c r="B743" s="9" t="s">
        <v>1176</v>
      </c>
      <c r="C743" s="9" t="s">
        <v>1179</v>
      </c>
      <c r="D743" s="9" t="str">
        <f t="shared" si="114"/>
        <v>Madison - Family - Active</v>
      </c>
      <c r="E743" s="9" t="s">
        <v>2282</v>
      </c>
      <c r="F743" s="14" t="s">
        <v>446</v>
      </c>
      <c r="G743" s="9" t="s">
        <v>10</v>
      </c>
      <c r="H743" s="9" t="s">
        <v>37</v>
      </c>
      <c r="I743" s="9">
        <v>1</v>
      </c>
      <c r="J743" s="9">
        <v>32</v>
      </c>
      <c r="K743" s="9">
        <f t="shared" si="115"/>
        <v>192</v>
      </c>
      <c r="L743" s="9">
        <f t="shared" si="116"/>
        <v>158</v>
      </c>
      <c r="M743" s="48">
        <v>0.82291666666666663</v>
      </c>
      <c r="N743" s="9">
        <v>0</v>
      </c>
      <c r="O743" s="9">
        <v>32</v>
      </c>
      <c r="P743" s="9"/>
      <c r="Q743" s="9">
        <v>32</v>
      </c>
      <c r="R743" s="9"/>
      <c r="S743" s="9"/>
      <c r="T743" s="9"/>
      <c r="U743" s="9"/>
      <c r="V743" s="49">
        <f t="shared" si="117"/>
        <v>0.82291666666666663</v>
      </c>
      <c r="W743" s="14">
        <v>0.89059999999999995</v>
      </c>
      <c r="X743" s="14">
        <v>0.84379999999999999</v>
      </c>
      <c r="Y743" s="56">
        <v>26</v>
      </c>
      <c r="Z743" s="9">
        <v>26</v>
      </c>
      <c r="AA743" s="9">
        <v>26</v>
      </c>
      <c r="AB743" s="9">
        <v>26</v>
      </c>
      <c r="AC743" s="9">
        <v>26</v>
      </c>
      <c r="AD743" s="9">
        <v>28</v>
      </c>
      <c r="AE743" s="9" t="s">
        <v>96</v>
      </c>
      <c r="AF743" s="9">
        <v>26</v>
      </c>
      <c r="AG743" s="9">
        <v>30.471737999999998</v>
      </c>
      <c r="AH743" s="9">
        <v>-83.635461000000006</v>
      </c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</row>
    <row r="744" spans="1:58" s="22" customFormat="1" outlineLevel="2" x14ac:dyDescent="0.25">
      <c r="A744" s="55"/>
      <c r="B744" s="51" t="s">
        <v>1180</v>
      </c>
      <c r="C744" s="51"/>
      <c r="D744" s="51"/>
      <c r="E744" s="51"/>
      <c r="F744" s="53"/>
      <c r="G744" s="51"/>
      <c r="H744" s="51"/>
      <c r="I744" s="51"/>
      <c r="J744" s="51"/>
      <c r="K744" s="51"/>
      <c r="L744" s="51"/>
      <c r="M744" s="54"/>
      <c r="N744" s="51"/>
      <c r="O744" s="51"/>
      <c r="P744" s="51"/>
      <c r="Q744" s="51"/>
      <c r="R744" s="51"/>
      <c r="S744" s="51"/>
      <c r="T744" s="51"/>
      <c r="U744" s="51"/>
      <c r="V744" s="52"/>
      <c r="W744" s="53"/>
      <c r="X744" s="53"/>
      <c r="Y744" s="56"/>
      <c r="Z744" s="9"/>
      <c r="AA744" s="9"/>
      <c r="AB744" s="9"/>
      <c r="AC744" s="9"/>
      <c r="AD744" s="9"/>
      <c r="AE744" s="9"/>
      <c r="AF744" s="9"/>
      <c r="AG744" s="9"/>
      <c r="AH744" s="9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</row>
    <row r="745" spans="1:58" s="22" customFormat="1" outlineLevel="1" x14ac:dyDescent="0.25">
      <c r="A745" s="55"/>
      <c r="B745" s="9" t="s">
        <v>1180</v>
      </c>
      <c r="C745" s="9"/>
      <c r="D745" s="9"/>
      <c r="E745" s="39" t="s">
        <v>2280</v>
      </c>
      <c r="F745" s="14"/>
      <c r="G745" s="9"/>
      <c r="H745" s="9"/>
      <c r="I745" s="9">
        <f>SUBTOTAL(9,I746:I746)</f>
        <v>1</v>
      </c>
      <c r="J745" s="9">
        <f>SUBTOTAL(9,J746:J746)</f>
        <v>36</v>
      </c>
      <c r="K745" s="9">
        <f>SUBTOTAL(9,K746:K746)</f>
        <v>216</v>
      </c>
      <c r="L745" s="9">
        <f>SUBTOTAL(9,L746:L746)</f>
        <v>216</v>
      </c>
      <c r="M745" s="48">
        <v>1</v>
      </c>
      <c r="N745" s="9"/>
      <c r="O745" s="9"/>
      <c r="P745" s="9"/>
      <c r="Q745" s="9"/>
      <c r="R745" s="9"/>
      <c r="S745" s="9"/>
      <c r="T745" s="9"/>
      <c r="U745" s="9"/>
      <c r="V745" s="49"/>
      <c r="W745" s="14"/>
      <c r="X745" s="14"/>
      <c r="Y745" s="56"/>
      <c r="Z745" s="9"/>
      <c r="AA745" s="9"/>
      <c r="AB745" s="9"/>
      <c r="AC745" s="9"/>
      <c r="AD745" s="9"/>
      <c r="AE745" s="9"/>
      <c r="AF745" s="9"/>
      <c r="AG745" s="9"/>
      <c r="AH745" s="9">
        <f>SUBTOTAL(9,AH746:AH746)</f>
        <v>-82.563193999999996</v>
      </c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4"/>
    </row>
    <row r="746" spans="1:58" s="22" customFormat="1" outlineLevel="2" x14ac:dyDescent="0.25">
      <c r="A746" s="55">
        <v>1929</v>
      </c>
      <c r="B746" s="9" t="s">
        <v>1180</v>
      </c>
      <c r="C746" s="9" t="s">
        <v>1183</v>
      </c>
      <c r="D746" s="9" t="str">
        <f>B746&amp;" - "&amp;E746</f>
        <v>Manatee - Elderly - Active</v>
      </c>
      <c r="E746" s="9" t="s">
        <v>2280</v>
      </c>
      <c r="F746" s="14" t="s">
        <v>741</v>
      </c>
      <c r="G746" s="9" t="s">
        <v>9</v>
      </c>
      <c r="H746" s="9" t="s">
        <v>37</v>
      </c>
      <c r="I746" s="9">
        <v>1</v>
      </c>
      <c r="J746" s="9">
        <v>36</v>
      </c>
      <c r="K746" s="9">
        <f>COUNTA(Y746:AD746)*J746</f>
        <v>216</v>
      </c>
      <c r="L746" s="9">
        <f>SUM(Y746:AD746)</f>
        <v>216</v>
      </c>
      <c r="M746" s="48">
        <v>1</v>
      </c>
      <c r="N746" s="9">
        <v>0</v>
      </c>
      <c r="O746" s="9">
        <v>36</v>
      </c>
      <c r="P746" s="9">
        <v>29</v>
      </c>
      <c r="Q746" s="9">
        <v>7</v>
      </c>
      <c r="R746" s="9"/>
      <c r="S746" s="9"/>
      <c r="T746" s="9"/>
      <c r="U746" s="9"/>
      <c r="V746" s="49">
        <f>(Y746+Z746+AA746+AB746+AC746+AD746)/(J746*COUNTA(Y746,Z746,AA746,AB746,AC746,AD746))</f>
        <v>1</v>
      </c>
      <c r="W746" s="14">
        <v>0.93520000000000003</v>
      </c>
      <c r="X746" s="14">
        <v>0.99070000000000003</v>
      </c>
      <c r="Y746" s="56">
        <v>36</v>
      </c>
      <c r="Z746" s="9">
        <v>36</v>
      </c>
      <c r="AA746" s="9">
        <v>36</v>
      </c>
      <c r="AB746" s="9">
        <v>36</v>
      </c>
      <c r="AC746" s="9">
        <v>36</v>
      </c>
      <c r="AD746" s="9">
        <v>36</v>
      </c>
      <c r="AE746" s="9" t="s">
        <v>1182</v>
      </c>
      <c r="AF746" s="9"/>
      <c r="AG746" s="9">
        <v>27.485417000000002</v>
      </c>
      <c r="AH746" s="9">
        <v>-82.563193999999996</v>
      </c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4"/>
    </row>
    <row r="747" spans="1:58" s="22" customFormat="1" outlineLevel="1" x14ac:dyDescent="0.25">
      <c r="A747" s="55"/>
      <c r="B747" s="9" t="s">
        <v>1180</v>
      </c>
      <c r="C747" s="9"/>
      <c r="D747" s="9"/>
      <c r="E747" s="39" t="s">
        <v>2281</v>
      </c>
      <c r="F747" s="14"/>
      <c r="G747" s="9"/>
      <c r="H747" s="9"/>
      <c r="I747" s="9">
        <f>SUBTOTAL(9,I748:I748)</f>
        <v>1</v>
      </c>
      <c r="J747" s="9">
        <f>SUBTOTAL(9,J748:J748)</f>
        <v>72</v>
      </c>
      <c r="K747" s="9">
        <f>SUBTOTAL(9,K748:K748)</f>
        <v>0</v>
      </c>
      <c r="L747" s="9">
        <f>SUBTOTAL(9,L748:L748)</f>
        <v>0</v>
      </c>
      <c r="M747" s="42">
        <v>0</v>
      </c>
      <c r="N747" s="9"/>
      <c r="O747" s="9"/>
      <c r="P747" s="9"/>
      <c r="Q747" s="9"/>
      <c r="R747" s="9"/>
      <c r="S747" s="9"/>
      <c r="T747" s="9"/>
      <c r="U747" s="9"/>
      <c r="V747" s="49"/>
      <c r="W747" s="14"/>
      <c r="X747" s="14"/>
      <c r="Y747" s="56"/>
      <c r="Z747" s="9"/>
      <c r="AA747" s="9"/>
      <c r="AB747" s="9"/>
      <c r="AC747" s="9"/>
      <c r="AD747" s="9"/>
      <c r="AE747" s="9"/>
      <c r="AF747" s="9"/>
      <c r="AG747" s="9"/>
      <c r="AH747" s="9">
        <f>SUBTOTAL(9,AH748:AH748)</f>
        <v>-82.575169000000002</v>
      </c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4"/>
    </row>
    <row r="748" spans="1:58" s="22" customFormat="1" outlineLevel="2" x14ac:dyDescent="0.25">
      <c r="A748" s="55">
        <v>2848</v>
      </c>
      <c r="B748" s="9" t="s">
        <v>1180</v>
      </c>
      <c r="C748" s="9" t="s">
        <v>1189</v>
      </c>
      <c r="D748" s="9" t="str">
        <f>B748&amp;" - "&amp;E748</f>
        <v>Manatee - Elderly - Pipeline</v>
      </c>
      <c r="E748" s="9" t="s">
        <v>2281</v>
      </c>
      <c r="F748" s="14" t="s">
        <v>238</v>
      </c>
      <c r="G748" s="9" t="s">
        <v>9</v>
      </c>
      <c r="H748" s="9" t="s">
        <v>42</v>
      </c>
      <c r="I748" s="9">
        <v>1</v>
      </c>
      <c r="J748" s="9">
        <v>72</v>
      </c>
      <c r="K748" s="9">
        <f>COUNTA(Y748:AD748)*J748</f>
        <v>0</v>
      </c>
      <c r="L748" s="9">
        <f>SUM(Y748:AD748)</f>
        <v>0</v>
      </c>
      <c r="M748" s="42">
        <v>0</v>
      </c>
      <c r="N748" s="9">
        <v>0</v>
      </c>
      <c r="O748" s="9">
        <v>72</v>
      </c>
      <c r="P748" s="9">
        <v>58</v>
      </c>
      <c r="Q748" s="9">
        <v>14</v>
      </c>
      <c r="R748" s="9"/>
      <c r="S748" s="9"/>
      <c r="T748" s="9">
        <v>4</v>
      </c>
      <c r="U748" s="9"/>
      <c r="V748" s="49"/>
      <c r="W748" s="14"/>
      <c r="X748" s="14"/>
      <c r="Y748" s="56"/>
      <c r="Z748" s="9"/>
      <c r="AA748" s="9"/>
      <c r="AB748" s="9"/>
      <c r="AC748" s="9"/>
      <c r="AD748" s="9"/>
      <c r="AE748" s="9"/>
      <c r="AF748" s="9"/>
      <c r="AG748" s="9">
        <v>27.483975000000001</v>
      </c>
      <c r="AH748" s="9">
        <v>-82.575169000000002</v>
      </c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4"/>
    </row>
    <row r="749" spans="1:58" s="22" customFormat="1" outlineLevel="1" x14ac:dyDescent="0.25">
      <c r="A749" s="55"/>
      <c r="B749" s="9" t="s">
        <v>1180</v>
      </c>
      <c r="C749" s="9"/>
      <c r="D749" s="9"/>
      <c r="E749" s="39" t="s">
        <v>2286</v>
      </c>
      <c r="F749" s="14"/>
      <c r="G749" s="9"/>
      <c r="H749" s="9"/>
      <c r="I749" s="9">
        <f>SUBTOTAL(9,I750:I750)</f>
        <v>1</v>
      </c>
      <c r="J749" s="9">
        <f>SUBTOTAL(9,J750:J750)</f>
        <v>204</v>
      </c>
      <c r="K749" s="9">
        <f>SUBTOTAL(9,K750:K750)</f>
        <v>1224</v>
      </c>
      <c r="L749" s="9">
        <f>SUBTOTAL(9,L750:L750)</f>
        <v>1214</v>
      </c>
      <c r="M749" s="48">
        <v>0.99183006535947715</v>
      </c>
      <c r="N749" s="9"/>
      <c r="O749" s="9"/>
      <c r="P749" s="9"/>
      <c r="Q749" s="9"/>
      <c r="R749" s="9"/>
      <c r="S749" s="9"/>
      <c r="T749" s="9"/>
      <c r="U749" s="9"/>
      <c r="V749" s="49"/>
      <c r="W749" s="14"/>
      <c r="X749" s="14"/>
      <c r="Y749" s="56"/>
      <c r="Z749" s="9"/>
      <c r="AA749" s="9"/>
      <c r="AB749" s="9"/>
      <c r="AC749" s="9"/>
      <c r="AD749" s="9"/>
      <c r="AE749" s="9"/>
      <c r="AF749" s="9"/>
      <c r="AG749" s="9"/>
      <c r="AH749" s="9">
        <f>SUBTOTAL(9,AH750:AH750)</f>
        <v>-82.577146999999997</v>
      </c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  <c r="BF749" s="24"/>
    </row>
    <row r="750" spans="1:58" s="22" customFormat="1" outlineLevel="2" x14ac:dyDescent="0.25">
      <c r="A750" s="55">
        <v>2110</v>
      </c>
      <c r="B750" s="9" t="s">
        <v>1180</v>
      </c>
      <c r="C750" s="9" t="s">
        <v>1185</v>
      </c>
      <c r="D750" s="9" t="str">
        <f>B750&amp;" - "&amp;E750</f>
        <v>Manatee - Elderly|MR - Active</v>
      </c>
      <c r="E750" s="9" t="s">
        <v>2286</v>
      </c>
      <c r="F750" s="14" t="s">
        <v>1186</v>
      </c>
      <c r="G750" s="9" t="s">
        <v>194</v>
      </c>
      <c r="H750" s="9" t="s">
        <v>37</v>
      </c>
      <c r="I750" s="9">
        <v>1</v>
      </c>
      <c r="J750" s="9">
        <v>204</v>
      </c>
      <c r="K750" s="9">
        <f>COUNTA(Y750:AD750)*J750</f>
        <v>1224</v>
      </c>
      <c r="L750" s="9">
        <f>SUM(Y750:AD750)</f>
        <v>1214</v>
      </c>
      <c r="M750" s="48">
        <v>0.99183006535947715</v>
      </c>
      <c r="N750" s="9">
        <v>75</v>
      </c>
      <c r="O750" s="9">
        <v>129</v>
      </c>
      <c r="P750" s="9">
        <v>129</v>
      </c>
      <c r="Q750" s="9"/>
      <c r="R750" s="9"/>
      <c r="S750" s="9"/>
      <c r="T750" s="9"/>
      <c r="U750" s="9"/>
      <c r="V750" s="49">
        <f>(Y750+Z750+AA750+AB750+AC750+AD750)/(J750*COUNTA(Y750,Z750,AA750,AB750,AC750,AD750))</f>
        <v>0.99183006535947715</v>
      </c>
      <c r="W750" s="14">
        <v>0.99180000000000001</v>
      </c>
      <c r="X750" s="14">
        <v>0.99180000000000001</v>
      </c>
      <c r="Y750" s="56">
        <v>201</v>
      </c>
      <c r="Z750" s="9">
        <v>202</v>
      </c>
      <c r="AA750" s="9">
        <v>203</v>
      </c>
      <c r="AB750" s="9">
        <v>203</v>
      </c>
      <c r="AC750" s="9">
        <v>202</v>
      </c>
      <c r="AD750" s="9">
        <v>203</v>
      </c>
      <c r="AE750" s="9" t="s">
        <v>1187</v>
      </c>
      <c r="AF750" s="9"/>
      <c r="AG750" s="9">
        <v>27.493901000000001</v>
      </c>
      <c r="AH750" s="9">
        <v>-82.577146999999997</v>
      </c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</row>
    <row r="751" spans="1:58" s="22" customFormat="1" outlineLevel="1" x14ac:dyDescent="0.25">
      <c r="A751" s="55"/>
      <c r="B751" s="9" t="s">
        <v>1180</v>
      </c>
      <c r="C751" s="9"/>
      <c r="D751" s="9"/>
      <c r="E751" s="39" t="s">
        <v>2282</v>
      </c>
      <c r="F751" s="14"/>
      <c r="G751" s="9"/>
      <c r="H751" s="9"/>
      <c r="I751" s="9">
        <f>SUBTOTAL(9,I752:I767)</f>
        <v>16</v>
      </c>
      <c r="J751" s="9">
        <f>SUBTOTAL(9,J752:J767)</f>
        <v>2468</v>
      </c>
      <c r="K751" s="9">
        <f>SUBTOTAL(9,K752:K767)</f>
        <v>14558</v>
      </c>
      <c r="L751" s="9">
        <f>SUBTOTAL(9,L752:L767)</f>
        <v>13994</v>
      </c>
      <c r="M751" s="48">
        <v>0.96125841461739248</v>
      </c>
      <c r="N751" s="9"/>
      <c r="O751" s="9"/>
      <c r="P751" s="9"/>
      <c r="Q751" s="9"/>
      <c r="R751" s="9"/>
      <c r="S751" s="9"/>
      <c r="T751" s="9"/>
      <c r="U751" s="9"/>
      <c r="V751" s="49"/>
      <c r="W751" s="14"/>
      <c r="X751" s="14"/>
      <c r="Y751" s="56"/>
      <c r="Z751" s="9"/>
      <c r="AA751" s="9"/>
      <c r="AB751" s="9"/>
      <c r="AC751" s="9"/>
      <c r="AD751" s="9"/>
      <c r="AE751" s="9"/>
      <c r="AF751" s="9"/>
      <c r="AG751" s="9"/>
      <c r="AH751" s="9">
        <f>SUBTOTAL(9,AH752:AH767)</f>
        <v>-1320.8206720000001</v>
      </c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4"/>
    </row>
    <row r="752" spans="1:58" s="22" customFormat="1" outlineLevel="2" x14ac:dyDescent="0.25">
      <c r="A752" s="55">
        <v>93</v>
      </c>
      <c r="B752" s="9" t="s">
        <v>1180</v>
      </c>
      <c r="C752" s="9" t="s">
        <v>1181</v>
      </c>
      <c r="D752" s="9" t="str">
        <f t="shared" ref="D752:D767" si="118">B752&amp;" - "&amp;E752</f>
        <v>Manatee - Family - Active</v>
      </c>
      <c r="E752" s="9" t="s">
        <v>2282</v>
      </c>
      <c r="F752" s="14" t="s">
        <v>659</v>
      </c>
      <c r="G752" s="9" t="s">
        <v>10</v>
      </c>
      <c r="H752" s="9" t="s">
        <v>37</v>
      </c>
      <c r="I752" s="9">
        <v>1</v>
      </c>
      <c r="J752" s="9">
        <v>160</v>
      </c>
      <c r="K752" s="9">
        <f t="shared" ref="K752:K767" si="119">COUNTA(Y752:AD752)*J752</f>
        <v>960</v>
      </c>
      <c r="L752" s="9">
        <f t="shared" ref="L752:L767" si="120">SUM(Y752:AD752)</f>
        <v>892</v>
      </c>
      <c r="M752" s="48">
        <v>0.9291666666666667</v>
      </c>
      <c r="N752" s="9">
        <v>0</v>
      </c>
      <c r="O752" s="9">
        <v>160</v>
      </c>
      <c r="P752" s="9"/>
      <c r="Q752" s="9">
        <v>160</v>
      </c>
      <c r="R752" s="9"/>
      <c r="S752" s="9"/>
      <c r="T752" s="9"/>
      <c r="U752" s="9"/>
      <c r="V752" s="49">
        <f t="shared" ref="V752:V763" si="121">(Y752+Z752+AA752+AB752+AC752+AD752)/(J752*COUNTA(Y752,Z752,AA752,AB752,AC752,AD752))</f>
        <v>0.9291666666666667</v>
      </c>
      <c r="W752" s="14">
        <v>0.9667</v>
      </c>
      <c r="X752" s="14">
        <v>0.95520000000000005</v>
      </c>
      <c r="Y752" s="56">
        <v>153</v>
      </c>
      <c r="Z752" s="9">
        <v>147</v>
      </c>
      <c r="AA752" s="9">
        <v>148</v>
      </c>
      <c r="AB752" s="9">
        <v>150</v>
      </c>
      <c r="AC752" s="9">
        <v>148</v>
      </c>
      <c r="AD752" s="9">
        <v>146</v>
      </c>
      <c r="AE752" s="9" t="s">
        <v>1182</v>
      </c>
      <c r="AF752" s="9"/>
      <c r="AG752" s="9">
        <v>27.487400000000001</v>
      </c>
      <c r="AH752" s="9">
        <v>-82.565399999999997</v>
      </c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</row>
    <row r="753" spans="1:58" s="22" customFormat="1" outlineLevel="2" x14ac:dyDescent="0.25">
      <c r="A753" s="55">
        <v>149</v>
      </c>
      <c r="B753" s="9" t="s">
        <v>1180</v>
      </c>
      <c r="C753" s="9" t="s">
        <v>1184</v>
      </c>
      <c r="D753" s="9" t="str">
        <f t="shared" si="118"/>
        <v>Manatee - Family - Active</v>
      </c>
      <c r="E753" s="9" t="s">
        <v>2282</v>
      </c>
      <c r="F753" s="14" t="s">
        <v>261</v>
      </c>
      <c r="G753" s="9" t="s">
        <v>10</v>
      </c>
      <c r="H753" s="9" t="s">
        <v>37</v>
      </c>
      <c r="I753" s="9">
        <v>1</v>
      </c>
      <c r="J753" s="9">
        <v>180</v>
      </c>
      <c r="K753" s="9">
        <f t="shared" si="119"/>
        <v>1080</v>
      </c>
      <c r="L753" s="9">
        <f t="shared" si="120"/>
        <v>1074</v>
      </c>
      <c r="M753" s="48">
        <v>0.99444444444444446</v>
      </c>
      <c r="N753" s="9">
        <v>0</v>
      </c>
      <c r="O753" s="9">
        <v>180</v>
      </c>
      <c r="P753" s="9"/>
      <c r="Q753" s="9">
        <v>180</v>
      </c>
      <c r="R753" s="9"/>
      <c r="S753" s="9"/>
      <c r="T753" s="9"/>
      <c r="U753" s="9"/>
      <c r="V753" s="49">
        <f t="shared" si="121"/>
        <v>0.99444444444444446</v>
      </c>
      <c r="W753" s="14">
        <v>0.98799999999999999</v>
      </c>
      <c r="X753" s="14">
        <v>0.98980000000000001</v>
      </c>
      <c r="Y753" s="56">
        <v>179</v>
      </c>
      <c r="Z753" s="9">
        <v>178</v>
      </c>
      <c r="AA753" s="9">
        <v>180</v>
      </c>
      <c r="AB753" s="9">
        <v>179</v>
      </c>
      <c r="AC753" s="9">
        <v>179</v>
      </c>
      <c r="AD753" s="9">
        <v>179</v>
      </c>
      <c r="AE753" s="9" t="s">
        <v>958</v>
      </c>
      <c r="AF753" s="9"/>
      <c r="AG753" s="9">
        <v>27.448499999999999</v>
      </c>
      <c r="AH753" s="9">
        <v>-82.606399999999994</v>
      </c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  <c r="BF753" s="24"/>
    </row>
    <row r="754" spans="1:58" s="22" customFormat="1" outlineLevel="2" x14ac:dyDescent="0.25">
      <c r="A754" s="55">
        <v>257</v>
      </c>
      <c r="B754" s="9" t="s">
        <v>1180</v>
      </c>
      <c r="C754" s="9" t="s">
        <v>1188</v>
      </c>
      <c r="D754" s="9" t="str">
        <f t="shared" si="118"/>
        <v>Manatee - Family - Active</v>
      </c>
      <c r="E754" s="9" t="s">
        <v>2282</v>
      </c>
      <c r="F754" s="14" t="s">
        <v>437</v>
      </c>
      <c r="G754" s="9" t="s">
        <v>10</v>
      </c>
      <c r="H754" s="9" t="s">
        <v>37</v>
      </c>
      <c r="I754" s="9">
        <v>1</v>
      </c>
      <c r="J754" s="9">
        <v>64</v>
      </c>
      <c r="K754" s="9">
        <f t="shared" si="119"/>
        <v>384</v>
      </c>
      <c r="L754" s="9">
        <f t="shared" si="120"/>
        <v>376</v>
      </c>
      <c r="M754" s="48">
        <v>0.97916666666666663</v>
      </c>
      <c r="N754" s="9">
        <v>0</v>
      </c>
      <c r="O754" s="9">
        <v>64</v>
      </c>
      <c r="P754" s="9"/>
      <c r="Q754" s="9">
        <v>64</v>
      </c>
      <c r="R754" s="9"/>
      <c r="S754" s="9"/>
      <c r="T754" s="9"/>
      <c r="U754" s="9"/>
      <c r="V754" s="49">
        <f t="shared" si="121"/>
        <v>0.97916666666666663</v>
      </c>
      <c r="W754" s="14">
        <v>0.97399999999999998</v>
      </c>
      <c r="X754" s="14">
        <v>0.96609999999999996</v>
      </c>
      <c r="Y754" s="56">
        <v>62</v>
      </c>
      <c r="Z754" s="9">
        <v>63</v>
      </c>
      <c r="AA754" s="9">
        <v>63</v>
      </c>
      <c r="AB754" s="9">
        <v>62</v>
      </c>
      <c r="AC754" s="9">
        <v>63</v>
      </c>
      <c r="AD754" s="9">
        <v>63</v>
      </c>
      <c r="AE754" s="9" t="s">
        <v>958</v>
      </c>
      <c r="AF754" s="9"/>
      <c r="AG754" s="9">
        <v>27.428100000000001</v>
      </c>
      <c r="AH754" s="9">
        <v>-82.548000000000002</v>
      </c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4"/>
    </row>
    <row r="755" spans="1:58" s="22" customFormat="1" outlineLevel="2" x14ac:dyDescent="0.25">
      <c r="A755" s="55">
        <v>1245</v>
      </c>
      <c r="B755" s="9" t="s">
        <v>1180</v>
      </c>
      <c r="C755" s="9" t="s">
        <v>1190</v>
      </c>
      <c r="D755" s="9" t="str">
        <f t="shared" si="118"/>
        <v>Manatee - Family - Active</v>
      </c>
      <c r="E755" s="9" t="s">
        <v>2282</v>
      </c>
      <c r="F755" s="14" t="s">
        <v>962</v>
      </c>
      <c r="G755" s="9" t="s">
        <v>10</v>
      </c>
      <c r="H755" s="9" t="s">
        <v>37</v>
      </c>
      <c r="I755" s="9">
        <v>1</v>
      </c>
      <c r="J755" s="9">
        <v>144</v>
      </c>
      <c r="K755" s="9">
        <f t="shared" si="119"/>
        <v>864</v>
      </c>
      <c r="L755" s="9">
        <f t="shared" si="120"/>
        <v>847</v>
      </c>
      <c r="M755" s="48">
        <v>0.98032407407407407</v>
      </c>
      <c r="N755" s="9">
        <v>0</v>
      </c>
      <c r="O755" s="9">
        <v>144</v>
      </c>
      <c r="P755" s="9"/>
      <c r="Q755" s="9">
        <v>144</v>
      </c>
      <c r="R755" s="9"/>
      <c r="S755" s="9"/>
      <c r="T755" s="9"/>
      <c r="U755" s="9"/>
      <c r="V755" s="49">
        <f t="shared" si="121"/>
        <v>0.98032407407407407</v>
      </c>
      <c r="W755" s="14">
        <v>0.99419999999999997</v>
      </c>
      <c r="X755" s="14">
        <v>0.98380000000000001</v>
      </c>
      <c r="Y755" s="56">
        <v>144</v>
      </c>
      <c r="Z755" s="9">
        <v>138</v>
      </c>
      <c r="AA755" s="9">
        <v>134</v>
      </c>
      <c r="AB755" s="9">
        <v>144</v>
      </c>
      <c r="AC755" s="9">
        <v>143</v>
      </c>
      <c r="AD755" s="9">
        <v>144</v>
      </c>
      <c r="AE755" s="9" t="s">
        <v>284</v>
      </c>
      <c r="AF755" s="9"/>
      <c r="AG755" s="9">
        <v>27.4435</v>
      </c>
      <c r="AH755" s="9">
        <v>-82.546099999999996</v>
      </c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  <c r="BF755" s="24"/>
    </row>
    <row r="756" spans="1:58" s="22" customFormat="1" outlineLevel="2" x14ac:dyDescent="0.25">
      <c r="A756" s="55">
        <v>500</v>
      </c>
      <c r="B756" s="9" t="s">
        <v>1180</v>
      </c>
      <c r="C756" s="9" t="s">
        <v>1193</v>
      </c>
      <c r="D756" s="9" t="str">
        <f t="shared" si="118"/>
        <v>Manatee - Family - Active</v>
      </c>
      <c r="E756" s="9" t="s">
        <v>2282</v>
      </c>
      <c r="F756" s="14" t="s">
        <v>1194</v>
      </c>
      <c r="G756" s="9" t="s">
        <v>10</v>
      </c>
      <c r="H756" s="9" t="s">
        <v>37</v>
      </c>
      <c r="I756" s="9">
        <v>1</v>
      </c>
      <c r="J756" s="9">
        <v>226</v>
      </c>
      <c r="K756" s="9">
        <f t="shared" si="119"/>
        <v>1130</v>
      </c>
      <c r="L756" s="9">
        <f t="shared" si="120"/>
        <v>994</v>
      </c>
      <c r="M756" s="48">
        <v>0.87964601769911499</v>
      </c>
      <c r="N756" s="9">
        <v>0</v>
      </c>
      <c r="O756" s="9">
        <v>226</v>
      </c>
      <c r="P756" s="9"/>
      <c r="Q756" s="9">
        <v>226</v>
      </c>
      <c r="R756" s="9"/>
      <c r="S756" s="9"/>
      <c r="T756" s="9"/>
      <c r="U756" s="9"/>
      <c r="V756" s="49">
        <f t="shared" si="121"/>
        <v>0.87964601769911499</v>
      </c>
      <c r="W756" s="14">
        <v>0.91149999999999998</v>
      </c>
      <c r="X756" s="14">
        <v>0.96240000000000003</v>
      </c>
      <c r="Y756" s="56">
        <v>199</v>
      </c>
      <c r="Z756" s="9">
        <v>197</v>
      </c>
      <c r="AA756" s="9">
        <v>191</v>
      </c>
      <c r="AB756" s="9"/>
      <c r="AC756" s="9">
        <v>206</v>
      </c>
      <c r="AD756" s="9">
        <v>201</v>
      </c>
      <c r="AE756" s="9" t="s">
        <v>513</v>
      </c>
      <c r="AF756" s="9"/>
      <c r="AG756" s="9">
        <v>27.4693</v>
      </c>
      <c r="AH756" s="9">
        <v>-82.562100000000001</v>
      </c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4"/>
    </row>
    <row r="757" spans="1:58" s="22" customFormat="1" outlineLevel="2" x14ac:dyDescent="0.25">
      <c r="A757" s="55">
        <v>1186</v>
      </c>
      <c r="B757" s="9" t="s">
        <v>1180</v>
      </c>
      <c r="C757" s="9" t="s">
        <v>1195</v>
      </c>
      <c r="D757" s="9" t="str">
        <f t="shared" si="118"/>
        <v>Manatee - Family - Active</v>
      </c>
      <c r="E757" s="9" t="s">
        <v>2282</v>
      </c>
      <c r="F757" s="14" t="s">
        <v>259</v>
      </c>
      <c r="G757" s="9" t="s">
        <v>10</v>
      </c>
      <c r="H757" s="9" t="s">
        <v>37</v>
      </c>
      <c r="I757" s="9">
        <v>1</v>
      </c>
      <c r="J757" s="9">
        <v>117</v>
      </c>
      <c r="K757" s="9">
        <f t="shared" si="119"/>
        <v>702</v>
      </c>
      <c r="L757" s="9">
        <f t="shared" si="120"/>
        <v>666</v>
      </c>
      <c r="M757" s="48">
        <v>0.94871794871794868</v>
      </c>
      <c r="N757" s="9">
        <v>0</v>
      </c>
      <c r="O757" s="9">
        <v>117</v>
      </c>
      <c r="P757" s="9"/>
      <c r="Q757" s="9">
        <v>117</v>
      </c>
      <c r="R757" s="9"/>
      <c r="S757" s="9"/>
      <c r="T757" s="9"/>
      <c r="U757" s="9"/>
      <c r="V757" s="49">
        <f t="shared" si="121"/>
        <v>0.94871794871794868</v>
      </c>
      <c r="W757" s="14">
        <v>0.97150000000000003</v>
      </c>
      <c r="X757" s="14">
        <v>0.95730000000000004</v>
      </c>
      <c r="Y757" s="56">
        <v>109</v>
      </c>
      <c r="Z757" s="9">
        <v>110</v>
      </c>
      <c r="AA757" s="9">
        <v>112</v>
      </c>
      <c r="AB757" s="9">
        <v>112</v>
      </c>
      <c r="AC757" s="9">
        <v>112</v>
      </c>
      <c r="AD757" s="9">
        <v>111</v>
      </c>
      <c r="AE757" s="9" t="s">
        <v>1182</v>
      </c>
      <c r="AF757" s="9"/>
      <c r="AG757" s="9">
        <v>27.486699999999999</v>
      </c>
      <c r="AH757" s="9">
        <v>-82.565399999999997</v>
      </c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  <c r="BF757" s="24"/>
    </row>
    <row r="758" spans="1:58" s="22" customFormat="1" outlineLevel="2" x14ac:dyDescent="0.25">
      <c r="A758" s="55">
        <v>593</v>
      </c>
      <c r="B758" s="9" t="s">
        <v>1180</v>
      </c>
      <c r="C758" s="9" t="s">
        <v>1198</v>
      </c>
      <c r="D758" s="9" t="str">
        <f t="shared" si="118"/>
        <v>Manatee - Family - Active</v>
      </c>
      <c r="E758" s="9" t="s">
        <v>2282</v>
      </c>
      <c r="F758" s="14" t="s">
        <v>1199</v>
      </c>
      <c r="G758" s="9" t="s">
        <v>10</v>
      </c>
      <c r="H758" s="9" t="s">
        <v>37</v>
      </c>
      <c r="I758" s="9">
        <v>1</v>
      </c>
      <c r="J758" s="9">
        <v>196</v>
      </c>
      <c r="K758" s="9">
        <f t="shared" si="119"/>
        <v>1176</v>
      </c>
      <c r="L758" s="9">
        <f t="shared" si="120"/>
        <v>1146</v>
      </c>
      <c r="M758" s="48">
        <v>0.97448979591836737</v>
      </c>
      <c r="N758" s="9">
        <v>0</v>
      </c>
      <c r="O758" s="9">
        <v>196</v>
      </c>
      <c r="P758" s="9"/>
      <c r="Q758" s="9">
        <v>196</v>
      </c>
      <c r="R758" s="9"/>
      <c r="S758" s="9"/>
      <c r="T758" s="9"/>
      <c r="U758" s="9"/>
      <c r="V758" s="49">
        <f t="shared" si="121"/>
        <v>0.97448979591836737</v>
      </c>
      <c r="W758" s="14">
        <v>0.97960000000000003</v>
      </c>
      <c r="X758" s="14">
        <v>0.95579999999999998</v>
      </c>
      <c r="Y758" s="56">
        <v>189</v>
      </c>
      <c r="Z758" s="9">
        <v>190</v>
      </c>
      <c r="AA758" s="9">
        <v>193</v>
      </c>
      <c r="AB758" s="9">
        <v>191</v>
      </c>
      <c r="AC758" s="9">
        <v>191</v>
      </c>
      <c r="AD758" s="9">
        <v>192</v>
      </c>
      <c r="AE758" s="9" t="s">
        <v>206</v>
      </c>
      <c r="AF758" s="9"/>
      <c r="AG758" s="9">
        <v>27.517299999999999</v>
      </c>
      <c r="AH758" s="9">
        <v>-82.5625</v>
      </c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4"/>
    </row>
    <row r="759" spans="1:58" s="22" customFormat="1" outlineLevel="2" x14ac:dyDescent="0.25">
      <c r="A759" s="55">
        <v>594</v>
      </c>
      <c r="B759" s="9" t="s">
        <v>1180</v>
      </c>
      <c r="C759" s="9" t="s">
        <v>1200</v>
      </c>
      <c r="D759" s="9" t="str">
        <f t="shared" si="118"/>
        <v>Manatee - Family - Active</v>
      </c>
      <c r="E759" s="9" t="s">
        <v>2282</v>
      </c>
      <c r="F759" s="14" t="s">
        <v>309</v>
      </c>
      <c r="G759" s="9" t="s">
        <v>10</v>
      </c>
      <c r="H759" s="9" t="s">
        <v>37</v>
      </c>
      <c r="I759" s="9">
        <v>1</v>
      </c>
      <c r="J759" s="9">
        <v>49</v>
      </c>
      <c r="K759" s="9">
        <f t="shared" si="119"/>
        <v>294</v>
      </c>
      <c r="L759" s="9">
        <f t="shared" si="120"/>
        <v>272</v>
      </c>
      <c r="M759" s="48">
        <v>0.92517006802721091</v>
      </c>
      <c r="N759" s="9">
        <v>0</v>
      </c>
      <c r="O759" s="9">
        <v>49</v>
      </c>
      <c r="P759" s="9"/>
      <c r="Q759" s="9">
        <v>49</v>
      </c>
      <c r="R759" s="9"/>
      <c r="S759" s="9"/>
      <c r="T759" s="9"/>
      <c r="U759" s="9"/>
      <c r="V759" s="49">
        <f t="shared" si="121"/>
        <v>0.92517006802721091</v>
      </c>
      <c r="W759" s="14">
        <v>0.97619999999999996</v>
      </c>
      <c r="X759" s="14">
        <v>0.84350000000000003</v>
      </c>
      <c r="Y759" s="56">
        <v>45</v>
      </c>
      <c r="Z759" s="9">
        <v>45</v>
      </c>
      <c r="AA759" s="9">
        <v>45</v>
      </c>
      <c r="AB759" s="9">
        <v>48</v>
      </c>
      <c r="AC759" s="9">
        <v>45</v>
      </c>
      <c r="AD759" s="9">
        <v>44</v>
      </c>
      <c r="AE759" s="9" t="s">
        <v>715</v>
      </c>
      <c r="AF759" s="9">
        <v>46</v>
      </c>
      <c r="AG759" s="9">
        <v>27.536000000000001</v>
      </c>
      <c r="AH759" s="9">
        <v>-82.550799999999995</v>
      </c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4"/>
    </row>
    <row r="760" spans="1:58" s="22" customFormat="1" outlineLevel="2" x14ac:dyDescent="0.25">
      <c r="A760" s="55">
        <v>701</v>
      </c>
      <c r="B760" s="9" t="s">
        <v>1180</v>
      </c>
      <c r="C760" s="9" t="s">
        <v>1201</v>
      </c>
      <c r="D760" s="9" t="str">
        <f t="shared" si="118"/>
        <v>Manatee - Family - Active</v>
      </c>
      <c r="E760" s="9" t="s">
        <v>2282</v>
      </c>
      <c r="F760" s="14" t="s">
        <v>1012</v>
      </c>
      <c r="G760" s="9" t="s">
        <v>10</v>
      </c>
      <c r="H760" s="9" t="s">
        <v>37</v>
      </c>
      <c r="I760" s="9">
        <v>1</v>
      </c>
      <c r="J760" s="9">
        <v>178</v>
      </c>
      <c r="K760" s="9">
        <f t="shared" si="119"/>
        <v>1068</v>
      </c>
      <c r="L760" s="9">
        <f t="shared" si="120"/>
        <v>1051</v>
      </c>
      <c r="M760" s="48">
        <v>0.98408239700374533</v>
      </c>
      <c r="N760" s="9">
        <v>0</v>
      </c>
      <c r="O760" s="9">
        <v>178</v>
      </c>
      <c r="P760" s="9"/>
      <c r="Q760" s="9">
        <v>178</v>
      </c>
      <c r="R760" s="9"/>
      <c r="S760" s="9"/>
      <c r="T760" s="9"/>
      <c r="U760" s="9"/>
      <c r="V760" s="49">
        <f t="shared" si="121"/>
        <v>0.98408239700374533</v>
      </c>
      <c r="W760" s="14">
        <v>0.97850000000000004</v>
      </c>
      <c r="X760" s="14">
        <v>0.97940000000000005</v>
      </c>
      <c r="Y760" s="56">
        <v>175</v>
      </c>
      <c r="Z760" s="9">
        <v>177</v>
      </c>
      <c r="AA760" s="9">
        <v>173</v>
      </c>
      <c r="AB760" s="9">
        <v>175</v>
      </c>
      <c r="AC760" s="9">
        <v>176</v>
      </c>
      <c r="AD760" s="9">
        <v>175</v>
      </c>
      <c r="AE760" s="9" t="s">
        <v>120</v>
      </c>
      <c r="AF760" s="9"/>
      <c r="AG760" s="9">
        <v>27.487200000000001</v>
      </c>
      <c r="AH760" s="9">
        <v>-82.529899999999998</v>
      </c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4"/>
    </row>
    <row r="761" spans="1:58" s="22" customFormat="1" outlineLevel="2" x14ac:dyDescent="0.25">
      <c r="A761" s="55">
        <v>717</v>
      </c>
      <c r="B761" s="9" t="s">
        <v>1180</v>
      </c>
      <c r="C761" s="9" t="s">
        <v>1202</v>
      </c>
      <c r="D761" s="9" t="str">
        <f t="shared" si="118"/>
        <v>Manatee - Family - Active</v>
      </c>
      <c r="E761" s="9" t="s">
        <v>2282</v>
      </c>
      <c r="F761" s="14" t="s">
        <v>519</v>
      </c>
      <c r="G761" s="9" t="s">
        <v>10</v>
      </c>
      <c r="H761" s="9" t="s">
        <v>37</v>
      </c>
      <c r="I761" s="9">
        <v>1</v>
      </c>
      <c r="J761" s="9">
        <v>43</v>
      </c>
      <c r="K761" s="9">
        <f t="shared" si="119"/>
        <v>258</v>
      </c>
      <c r="L761" s="9">
        <f t="shared" si="120"/>
        <v>249</v>
      </c>
      <c r="M761" s="48">
        <v>0.96511627906976749</v>
      </c>
      <c r="N761" s="9">
        <v>0</v>
      </c>
      <c r="O761" s="9">
        <v>43</v>
      </c>
      <c r="P761" s="9"/>
      <c r="Q761" s="9">
        <v>43</v>
      </c>
      <c r="R761" s="9"/>
      <c r="S761" s="9"/>
      <c r="T761" s="9"/>
      <c r="U761" s="9"/>
      <c r="V761" s="49">
        <f t="shared" si="121"/>
        <v>0.96511627906976749</v>
      </c>
      <c r="W761" s="14">
        <v>0.96899999999999997</v>
      </c>
      <c r="X761" s="14">
        <v>0.97670000000000001</v>
      </c>
      <c r="Y761" s="56">
        <v>42</v>
      </c>
      <c r="Z761" s="9">
        <v>40</v>
      </c>
      <c r="AA761" s="9">
        <v>41</v>
      </c>
      <c r="AB761" s="9">
        <v>41</v>
      </c>
      <c r="AC761" s="9">
        <v>42</v>
      </c>
      <c r="AD761" s="9">
        <v>43</v>
      </c>
      <c r="AE761" s="9" t="s">
        <v>575</v>
      </c>
      <c r="AF761" s="9">
        <v>19</v>
      </c>
      <c r="AG761" s="9">
        <v>27.528099999999998</v>
      </c>
      <c r="AH761" s="9">
        <v>-82.522900000000007</v>
      </c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  <c r="BF761" s="24"/>
    </row>
    <row r="762" spans="1:58" s="22" customFormat="1" outlineLevel="2" x14ac:dyDescent="0.25">
      <c r="A762" s="55">
        <v>728</v>
      </c>
      <c r="B762" s="9" t="s">
        <v>1180</v>
      </c>
      <c r="C762" s="9" t="s">
        <v>1203</v>
      </c>
      <c r="D762" s="9" t="str">
        <f t="shared" si="118"/>
        <v>Manatee - Family - Active</v>
      </c>
      <c r="E762" s="9" t="s">
        <v>2282</v>
      </c>
      <c r="F762" s="14" t="s">
        <v>435</v>
      </c>
      <c r="G762" s="9" t="s">
        <v>10</v>
      </c>
      <c r="H762" s="9" t="s">
        <v>37</v>
      </c>
      <c r="I762" s="9">
        <v>1</v>
      </c>
      <c r="J762" s="9">
        <v>264</v>
      </c>
      <c r="K762" s="9">
        <f t="shared" si="119"/>
        <v>1584</v>
      </c>
      <c r="L762" s="9">
        <f t="shared" si="120"/>
        <v>1552</v>
      </c>
      <c r="M762" s="48">
        <v>0.97979797979797978</v>
      </c>
      <c r="N762" s="9">
        <v>0</v>
      </c>
      <c r="O762" s="9">
        <v>264</v>
      </c>
      <c r="P762" s="9"/>
      <c r="Q762" s="9">
        <v>264</v>
      </c>
      <c r="R762" s="9"/>
      <c r="S762" s="9"/>
      <c r="T762" s="9"/>
      <c r="U762" s="9"/>
      <c r="V762" s="49">
        <f t="shared" si="121"/>
        <v>0.97979797979797978</v>
      </c>
      <c r="W762" s="14">
        <v>0.97350000000000003</v>
      </c>
      <c r="X762" s="14">
        <v>0.97289999999999999</v>
      </c>
      <c r="Y762" s="56">
        <v>261</v>
      </c>
      <c r="Z762" s="9">
        <v>257</v>
      </c>
      <c r="AA762" s="9">
        <v>258</v>
      </c>
      <c r="AB762" s="9">
        <v>261</v>
      </c>
      <c r="AC762" s="9">
        <v>257</v>
      </c>
      <c r="AD762" s="9">
        <v>258</v>
      </c>
      <c r="AE762" s="9" t="s">
        <v>50</v>
      </c>
      <c r="AF762" s="9"/>
      <c r="AG762" s="9">
        <v>27.444500000000001</v>
      </c>
      <c r="AH762" s="9">
        <v>-82.526700000000005</v>
      </c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</row>
    <row r="763" spans="1:58" s="22" customFormat="1" outlineLevel="2" x14ac:dyDescent="0.25">
      <c r="A763" s="55">
        <v>1027</v>
      </c>
      <c r="B763" s="9" t="s">
        <v>1180</v>
      </c>
      <c r="C763" s="9" t="s">
        <v>1204</v>
      </c>
      <c r="D763" s="9" t="str">
        <f t="shared" si="118"/>
        <v>Manatee - Family - Active</v>
      </c>
      <c r="E763" s="9" t="s">
        <v>2282</v>
      </c>
      <c r="F763" s="14" t="s">
        <v>784</v>
      </c>
      <c r="G763" s="9" t="s">
        <v>10</v>
      </c>
      <c r="H763" s="9" t="s">
        <v>37</v>
      </c>
      <c r="I763" s="9">
        <v>1</v>
      </c>
      <c r="J763" s="9">
        <v>348</v>
      </c>
      <c r="K763" s="9">
        <f t="shared" si="119"/>
        <v>2088</v>
      </c>
      <c r="L763" s="9">
        <f t="shared" si="120"/>
        <v>1952</v>
      </c>
      <c r="M763" s="48">
        <v>0.93486590038314177</v>
      </c>
      <c r="N763" s="9">
        <v>0</v>
      </c>
      <c r="O763" s="9">
        <v>348</v>
      </c>
      <c r="P763" s="9"/>
      <c r="Q763" s="9">
        <v>348</v>
      </c>
      <c r="R763" s="9"/>
      <c r="S763" s="9"/>
      <c r="T763" s="9"/>
      <c r="U763" s="9"/>
      <c r="V763" s="49">
        <f t="shared" si="121"/>
        <v>0.93486590038314177</v>
      </c>
      <c r="W763" s="14">
        <v>0.93969999999999998</v>
      </c>
      <c r="X763" s="14">
        <v>0.95830000000000004</v>
      </c>
      <c r="Y763" s="56">
        <v>333</v>
      </c>
      <c r="Z763" s="9">
        <v>327</v>
      </c>
      <c r="AA763" s="9">
        <v>323</v>
      </c>
      <c r="AB763" s="9">
        <v>324</v>
      </c>
      <c r="AC763" s="9">
        <v>322</v>
      </c>
      <c r="AD763" s="9">
        <v>323</v>
      </c>
      <c r="AE763" s="9" t="s">
        <v>317</v>
      </c>
      <c r="AF763" s="9"/>
      <c r="AG763" s="9">
        <v>27.5457</v>
      </c>
      <c r="AH763" s="9">
        <v>-82.506100000000004</v>
      </c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</row>
    <row r="764" spans="1:58" s="22" customFormat="1" outlineLevel="2" x14ac:dyDescent="0.25">
      <c r="A764" s="55">
        <v>913</v>
      </c>
      <c r="B764" s="9" t="s">
        <v>1180</v>
      </c>
      <c r="C764" s="9" t="s">
        <v>1205</v>
      </c>
      <c r="D764" s="9" t="str">
        <f t="shared" si="118"/>
        <v>Manatee - Family - Active</v>
      </c>
      <c r="E764" s="9" t="s">
        <v>2282</v>
      </c>
      <c r="F764" s="14" t="s">
        <v>1206</v>
      </c>
      <c r="G764" s="9" t="s">
        <v>10</v>
      </c>
      <c r="H764" s="9" t="s">
        <v>37</v>
      </c>
      <c r="I764" s="9">
        <v>1</v>
      </c>
      <c r="J764" s="9">
        <v>4</v>
      </c>
      <c r="K764" s="9">
        <f t="shared" si="119"/>
        <v>0</v>
      </c>
      <c r="L764" s="9">
        <f t="shared" si="120"/>
        <v>0</v>
      </c>
      <c r="M764" s="42">
        <v>0</v>
      </c>
      <c r="N764" s="9">
        <v>0</v>
      </c>
      <c r="O764" s="9">
        <v>4</v>
      </c>
      <c r="P764" s="9"/>
      <c r="Q764" s="9">
        <v>4</v>
      </c>
      <c r="R764" s="9"/>
      <c r="S764" s="9"/>
      <c r="T764" s="9"/>
      <c r="U764" s="9"/>
      <c r="V764" s="49"/>
      <c r="W764" s="14"/>
      <c r="X764" s="14"/>
      <c r="Y764" s="56"/>
      <c r="Z764" s="9"/>
      <c r="AA764" s="9"/>
      <c r="AB764" s="9"/>
      <c r="AC764" s="9"/>
      <c r="AD764" s="9"/>
      <c r="AE764" s="9"/>
      <c r="AF764" s="9"/>
      <c r="AG764" s="9">
        <v>27.439299999999999</v>
      </c>
      <c r="AH764" s="9">
        <v>-82.554699999999997</v>
      </c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4"/>
    </row>
    <row r="765" spans="1:58" s="22" customFormat="1" outlineLevel="2" x14ac:dyDescent="0.25">
      <c r="A765" s="55">
        <v>1561</v>
      </c>
      <c r="B765" s="9" t="s">
        <v>1180</v>
      </c>
      <c r="C765" s="9" t="s">
        <v>1207</v>
      </c>
      <c r="D765" s="9" t="str">
        <f t="shared" si="118"/>
        <v>Manatee - Family - Active</v>
      </c>
      <c r="E765" s="9" t="s">
        <v>2282</v>
      </c>
      <c r="F765" s="14" t="s">
        <v>240</v>
      </c>
      <c r="G765" s="9" t="s">
        <v>10</v>
      </c>
      <c r="H765" s="9" t="s">
        <v>37</v>
      </c>
      <c r="I765" s="9">
        <v>1</v>
      </c>
      <c r="J765" s="9">
        <v>25</v>
      </c>
      <c r="K765" s="9">
        <f t="shared" si="119"/>
        <v>150</v>
      </c>
      <c r="L765" s="9">
        <f t="shared" si="120"/>
        <v>145</v>
      </c>
      <c r="M765" s="48">
        <v>0.96666666666666667</v>
      </c>
      <c r="N765" s="9">
        <v>0</v>
      </c>
      <c r="O765" s="9">
        <v>25</v>
      </c>
      <c r="P765" s="9"/>
      <c r="Q765" s="9">
        <v>25</v>
      </c>
      <c r="R765" s="9"/>
      <c r="S765" s="9"/>
      <c r="T765" s="9"/>
      <c r="U765" s="9"/>
      <c r="V765" s="49">
        <f>(Y765+Z765+AA765+AB765+AC765+AD765)/(J765*COUNTA(Y765,Z765,AA765,AB765,AC765,AD765))</f>
        <v>0.96666666666666667</v>
      </c>
      <c r="W765" s="14">
        <v>0.9667</v>
      </c>
      <c r="X765" s="14">
        <v>0.98</v>
      </c>
      <c r="Y765" s="56">
        <v>23</v>
      </c>
      <c r="Z765" s="9">
        <v>23</v>
      </c>
      <c r="AA765" s="9">
        <v>25</v>
      </c>
      <c r="AB765" s="9">
        <v>25</v>
      </c>
      <c r="AC765" s="9">
        <v>25</v>
      </c>
      <c r="AD765" s="9">
        <v>24</v>
      </c>
      <c r="AE765" s="9" t="s">
        <v>1182</v>
      </c>
      <c r="AF765" s="9"/>
      <c r="AG765" s="9">
        <v>27.489056000000001</v>
      </c>
      <c r="AH765" s="9">
        <v>-82.566972000000007</v>
      </c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  <c r="BF765" s="24"/>
    </row>
    <row r="766" spans="1:58" s="22" customFormat="1" outlineLevel="2" x14ac:dyDescent="0.25">
      <c r="A766" s="55">
        <v>1179</v>
      </c>
      <c r="B766" s="9" t="s">
        <v>1180</v>
      </c>
      <c r="C766" s="9" t="s">
        <v>1208</v>
      </c>
      <c r="D766" s="9" t="str">
        <f t="shared" si="118"/>
        <v>Manatee - Family - Active</v>
      </c>
      <c r="E766" s="9" t="s">
        <v>2282</v>
      </c>
      <c r="F766" s="14" t="s">
        <v>508</v>
      </c>
      <c r="G766" s="9" t="s">
        <v>10</v>
      </c>
      <c r="H766" s="9" t="s">
        <v>37</v>
      </c>
      <c r="I766" s="9">
        <v>1</v>
      </c>
      <c r="J766" s="9">
        <v>200</v>
      </c>
      <c r="K766" s="9">
        <f t="shared" si="119"/>
        <v>1200</v>
      </c>
      <c r="L766" s="9">
        <f t="shared" si="120"/>
        <v>1183</v>
      </c>
      <c r="M766" s="48">
        <v>0.98583333333333334</v>
      </c>
      <c r="N766" s="9">
        <v>0</v>
      </c>
      <c r="O766" s="9">
        <v>200</v>
      </c>
      <c r="P766" s="9"/>
      <c r="Q766" s="9">
        <v>200</v>
      </c>
      <c r="R766" s="9"/>
      <c r="S766" s="9"/>
      <c r="T766" s="9"/>
      <c r="U766" s="9"/>
      <c r="V766" s="49">
        <f>(Y766+Z766+AA766+AB766+AC766+AD766)/(J766*COUNTA(Y766,Z766,AA766,AB766,AC766,AD766))</f>
        <v>0.98583333333333334</v>
      </c>
      <c r="W766" s="14">
        <v>0.98329999999999995</v>
      </c>
      <c r="X766" s="14">
        <v>0.9758</v>
      </c>
      <c r="Y766" s="56">
        <v>194</v>
      </c>
      <c r="Z766" s="9">
        <v>197</v>
      </c>
      <c r="AA766" s="9">
        <v>199</v>
      </c>
      <c r="AB766" s="9">
        <v>198</v>
      </c>
      <c r="AC766" s="9">
        <v>199</v>
      </c>
      <c r="AD766" s="9">
        <v>196</v>
      </c>
      <c r="AE766" s="9" t="s">
        <v>50</v>
      </c>
      <c r="AF766" s="9"/>
      <c r="AG766" s="9">
        <v>27.456299999999999</v>
      </c>
      <c r="AH766" s="9">
        <v>-82.612499999999997</v>
      </c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</row>
    <row r="767" spans="1:58" s="22" customFormat="1" outlineLevel="2" x14ac:dyDescent="0.25">
      <c r="A767" s="55">
        <v>996</v>
      </c>
      <c r="B767" s="9" t="s">
        <v>1180</v>
      </c>
      <c r="C767" s="9" t="s">
        <v>1209</v>
      </c>
      <c r="D767" s="9" t="str">
        <f t="shared" si="118"/>
        <v>Manatee - Family - Active</v>
      </c>
      <c r="E767" s="9" t="s">
        <v>2282</v>
      </c>
      <c r="F767" s="14" t="s">
        <v>197</v>
      </c>
      <c r="G767" s="9" t="s">
        <v>10</v>
      </c>
      <c r="H767" s="9" t="s">
        <v>37</v>
      </c>
      <c r="I767" s="9">
        <v>1</v>
      </c>
      <c r="J767" s="9">
        <v>270</v>
      </c>
      <c r="K767" s="9">
        <f t="shared" si="119"/>
        <v>1620</v>
      </c>
      <c r="L767" s="9">
        <f t="shared" si="120"/>
        <v>1595</v>
      </c>
      <c r="M767" s="48">
        <v>0.98456790123456794</v>
      </c>
      <c r="N767" s="9">
        <v>0</v>
      </c>
      <c r="O767" s="9">
        <v>270</v>
      </c>
      <c r="P767" s="9"/>
      <c r="Q767" s="9">
        <v>270</v>
      </c>
      <c r="R767" s="9"/>
      <c r="S767" s="9"/>
      <c r="T767" s="9"/>
      <c r="U767" s="9"/>
      <c r="V767" s="49">
        <f>(Y767+Z767+AA767+AB767+AC767+AD767)/(J767*COUNTA(Y767,Z767,AA767,AB767,AC767,AD767))</f>
        <v>0.98456790123456794</v>
      </c>
      <c r="W767" s="14">
        <v>0.97529999999999994</v>
      </c>
      <c r="X767" s="14">
        <v>0.94379999999999997</v>
      </c>
      <c r="Y767" s="56">
        <v>264</v>
      </c>
      <c r="Z767" s="9">
        <v>267</v>
      </c>
      <c r="AA767" s="9">
        <v>269</v>
      </c>
      <c r="AB767" s="9">
        <v>267</v>
      </c>
      <c r="AC767" s="9">
        <v>264</v>
      </c>
      <c r="AD767" s="9">
        <v>264</v>
      </c>
      <c r="AE767" s="9" t="s">
        <v>1210</v>
      </c>
      <c r="AF767" s="9"/>
      <c r="AG767" s="9">
        <v>27.491700000000002</v>
      </c>
      <c r="AH767" s="9">
        <v>-82.494200000000006</v>
      </c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  <c r="BF767" s="24"/>
    </row>
    <row r="768" spans="1:58" s="22" customFormat="1" outlineLevel="1" x14ac:dyDescent="0.25">
      <c r="A768" s="55"/>
      <c r="B768" s="9" t="s">
        <v>1180</v>
      </c>
      <c r="C768" s="9"/>
      <c r="D768" s="9"/>
      <c r="E768" s="39" t="s">
        <v>2288</v>
      </c>
      <c r="F768" s="14"/>
      <c r="G768" s="9"/>
      <c r="H768" s="9"/>
      <c r="I768" s="9">
        <f>SUBTOTAL(9,I769:I770)</f>
        <v>2</v>
      </c>
      <c r="J768" s="9">
        <f>SUBTOTAL(9,J769:J770)</f>
        <v>208</v>
      </c>
      <c r="K768" s="9">
        <f>SUBTOTAL(9,K769:K770)</f>
        <v>1248</v>
      </c>
      <c r="L768" s="9">
        <f>SUBTOTAL(9,L769:L770)</f>
        <v>1226</v>
      </c>
      <c r="M768" s="48">
        <v>0.98237179487179482</v>
      </c>
      <c r="N768" s="9"/>
      <c r="O768" s="9"/>
      <c r="P768" s="9"/>
      <c r="Q768" s="9"/>
      <c r="R768" s="9"/>
      <c r="S768" s="9"/>
      <c r="T768" s="9"/>
      <c r="U768" s="9"/>
      <c r="V768" s="49"/>
      <c r="W768" s="14"/>
      <c r="X768" s="14"/>
      <c r="Y768" s="56"/>
      <c r="Z768" s="9"/>
      <c r="AA768" s="9"/>
      <c r="AB768" s="9"/>
      <c r="AC768" s="9"/>
      <c r="AD768" s="9"/>
      <c r="AE768" s="9"/>
      <c r="AF768" s="9"/>
      <c r="AG768" s="9"/>
      <c r="AH768" s="9">
        <f>SUBTOTAL(9,AH769:AH770)</f>
        <v>-165.0711</v>
      </c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4"/>
    </row>
    <row r="769" spans="1:58" s="22" customFormat="1" outlineLevel="2" x14ac:dyDescent="0.25">
      <c r="A769" s="55">
        <v>499</v>
      </c>
      <c r="B769" s="9" t="s">
        <v>1180</v>
      </c>
      <c r="C769" s="9" t="s">
        <v>1191</v>
      </c>
      <c r="D769" s="9" t="str">
        <f>B769&amp;" - "&amp;E769</f>
        <v>Manatee - FW|FW - Active</v>
      </c>
      <c r="E769" s="9" t="s">
        <v>2288</v>
      </c>
      <c r="F769" s="14" t="s">
        <v>1192</v>
      </c>
      <c r="G769" s="9" t="s">
        <v>499</v>
      </c>
      <c r="H769" s="9" t="s">
        <v>37</v>
      </c>
      <c r="I769" s="9">
        <v>1</v>
      </c>
      <c r="J769" s="9">
        <v>40</v>
      </c>
      <c r="K769" s="9">
        <f>COUNTA(Y769:AD769)*J769</f>
        <v>240</v>
      </c>
      <c r="L769" s="9">
        <f>SUM(Y769:AD769)</f>
        <v>230</v>
      </c>
      <c r="M769" s="48">
        <v>0.95833333333333337</v>
      </c>
      <c r="N769" s="9">
        <v>0</v>
      </c>
      <c r="O769" s="9">
        <v>40</v>
      </c>
      <c r="P769" s="9"/>
      <c r="Q769" s="9">
        <v>24</v>
      </c>
      <c r="R769" s="9">
        <v>16</v>
      </c>
      <c r="S769" s="9"/>
      <c r="T769" s="9"/>
      <c r="U769" s="9"/>
      <c r="V769" s="49">
        <f>(Y769+Z769+AA769+AB769+AC769+AD769)/(J769*COUNTA(Y769,Z769,AA769,AB769,AC769,AD769))</f>
        <v>0.95833333333333337</v>
      </c>
      <c r="W769" s="14">
        <v>0.98329999999999995</v>
      </c>
      <c r="X769" s="14">
        <v>0.94169999999999998</v>
      </c>
      <c r="Y769" s="56">
        <v>40</v>
      </c>
      <c r="Z769" s="9">
        <v>40</v>
      </c>
      <c r="AA769" s="9">
        <v>39</v>
      </c>
      <c r="AB769" s="9">
        <v>37</v>
      </c>
      <c r="AC769" s="9">
        <v>38</v>
      </c>
      <c r="AD769" s="9">
        <v>36</v>
      </c>
      <c r="AE769" s="9" t="s">
        <v>120</v>
      </c>
      <c r="AF769" s="9"/>
      <c r="AG769" s="9">
        <v>27.4861</v>
      </c>
      <c r="AH769" s="9">
        <v>-82.542900000000003</v>
      </c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  <c r="BF769" s="24"/>
    </row>
    <row r="770" spans="1:58" s="22" customFormat="1" outlineLevel="2" x14ac:dyDescent="0.25">
      <c r="A770" s="55">
        <v>559</v>
      </c>
      <c r="B770" s="9" t="s">
        <v>1180</v>
      </c>
      <c r="C770" s="9" t="s">
        <v>1196</v>
      </c>
      <c r="D770" s="9" t="str">
        <f>B770&amp;" - "&amp;E770</f>
        <v>Manatee - FW|FW - Active</v>
      </c>
      <c r="E770" s="9" t="s">
        <v>2288</v>
      </c>
      <c r="F770" s="14" t="s">
        <v>1197</v>
      </c>
      <c r="G770" s="9" t="s">
        <v>499</v>
      </c>
      <c r="H770" s="9" t="s">
        <v>37</v>
      </c>
      <c r="I770" s="9">
        <v>1</v>
      </c>
      <c r="J770" s="9">
        <v>168</v>
      </c>
      <c r="K770" s="9">
        <f>COUNTA(Y770:AD770)*J770</f>
        <v>1008</v>
      </c>
      <c r="L770" s="9">
        <f>SUM(Y770:AD770)</f>
        <v>996</v>
      </c>
      <c r="M770" s="48">
        <v>0.98809523809523814</v>
      </c>
      <c r="N770" s="9">
        <v>0</v>
      </c>
      <c r="O770" s="9">
        <v>168</v>
      </c>
      <c r="P770" s="9"/>
      <c r="Q770" s="9">
        <v>134</v>
      </c>
      <c r="R770" s="9">
        <v>34</v>
      </c>
      <c r="S770" s="9"/>
      <c r="T770" s="9"/>
      <c r="U770" s="9"/>
      <c r="V770" s="49">
        <f>(Y770+Z770+AA770+AB770+AC770+AD770)/(J770*COUNTA(Y770,Z770,AA770,AB770,AC770,AD770))</f>
        <v>0.98809523809523814</v>
      </c>
      <c r="W770" s="14">
        <v>0.96630000000000005</v>
      </c>
      <c r="X770" s="14">
        <v>0.97619999999999996</v>
      </c>
      <c r="Y770" s="56">
        <v>165</v>
      </c>
      <c r="Z770" s="9">
        <v>166</v>
      </c>
      <c r="AA770" s="9">
        <v>168</v>
      </c>
      <c r="AB770" s="9">
        <v>166</v>
      </c>
      <c r="AC770" s="9">
        <v>164</v>
      </c>
      <c r="AD770" s="9">
        <v>167</v>
      </c>
      <c r="AE770" s="9" t="s">
        <v>958</v>
      </c>
      <c r="AF770" s="9"/>
      <c r="AG770" s="9">
        <v>27.528600000000001</v>
      </c>
      <c r="AH770" s="9">
        <v>-82.528199999999998</v>
      </c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</row>
    <row r="771" spans="1:58" s="22" customFormat="1" outlineLevel="2" x14ac:dyDescent="0.25">
      <c r="A771" s="55"/>
      <c r="B771" s="51" t="s">
        <v>1211</v>
      </c>
      <c r="C771" s="51"/>
      <c r="D771" s="51"/>
      <c r="E771" s="51"/>
      <c r="F771" s="53"/>
      <c r="G771" s="51"/>
      <c r="H771" s="51"/>
      <c r="I771" s="51"/>
      <c r="J771" s="51"/>
      <c r="K771" s="51"/>
      <c r="L771" s="51"/>
      <c r="M771" s="54"/>
      <c r="N771" s="51"/>
      <c r="O771" s="51"/>
      <c r="P771" s="51"/>
      <c r="Q771" s="51"/>
      <c r="R771" s="51"/>
      <c r="S771" s="51"/>
      <c r="T771" s="51"/>
      <c r="U771" s="51"/>
      <c r="V771" s="52"/>
      <c r="W771" s="53"/>
      <c r="X771" s="53"/>
      <c r="Y771" s="56"/>
      <c r="Z771" s="9"/>
      <c r="AA771" s="9"/>
      <c r="AB771" s="9"/>
      <c r="AC771" s="9"/>
      <c r="AD771" s="9"/>
      <c r="AE771" s="9"/>
      <c r="AF771" s="9"/>
      <c r="AG771" s="9"/>
      <c r="AH771" s="9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4"/>
    </row>
    <row r="772" spans="1:58" s="22" customFormat="1" outlineLevel="1" x14ac:dyDescent="0.25">
      <c r="A772" s="55"/>
      <c r="B772" s="9" t="s">
        <v>1211</v>
      </c>
      <c r="C772" s="9"/>
      <c r="D772" s="9"/>
      <c r="E772" s="39" t="s">
        <v>2280</v>
      </c>
      <c r="F772" s="14"/>
      <c r="G772" s="9"/>
      <c r="H772" s="9"/>
      <c r="I772" s="9">
        <f>SUBTOTAL(9,I773:I774)</f>
        <v>2</v>
      </c>
      <c r="J772" s="9">
        <f>SUBTOTAL(9,J773:J774)</f>
        <v>208</v>
      </c>
      <c r="K772" s="9">
        <f>SUBTOTAL(9,K773:K774)</f>
        <v>1104</v>
      </c>
      <c r="L772" s="9">
        <f>SUBTOTAL(9,L773:L774)</f>
        <v>1077</v>
      </c>
      <c r="M772" s="48">
        <v>0.97554347826086951</v>
      </c>
      <c r="N772" s="9"/>
      <c r="O772" s="9"/>
      <c r="P772" s="9"/>
      <c r="Q772" s="9"/>
      <c r="R772" s="9"/>
      <c r="S772" s="9"/>
      <c r="T772" s="9"/>
      <c r="U772" s="9"/>
      <c r="V772" s="49"/>
      <c r="W772" s="14"/>
      <c r="X772" s="14"/>
      <c r="Y772" s="56"/>
      <c r="Z772" s="9"/>
      <c r="AA772" s="9"/>
      <c r="AB772" s="9"/>
      <c r="AC772" s="9"/>
      <c r="AD772" s="9"/>
      <c r="AE772" s="9"/>
      <c r="AF772" s="9"/>
      <c r="AG772" s="9"/>
      <c r="AH772" s="9">
        <f>SUBTOTAL(9,AH773:AH774)</f>
        <v>-164.3262</v>
      </c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4"/>
    </row>
    <row r="773" spans="1:58" s="22" customFormat="1" outlineLevel="2" x14ac:dyDescent="0.25">
      <c r="A773" s="55">
        <v>497</v>
      </c>
      <c r="B773" s="9" t="s">
        <v>1211</v>
      </c>
      <c r="C773" s="9" t="s">
        <v>1222</v>
      </c>
      <c r="D773" s="9" t="str">
        <f>B773&amp;" - "&amp;E773</f>
        <v>Marion - Elderly - Active</v>
      </c>
      <c r="E773" s="9" t="s">
        <v>2280</v>
      </c>
      <c r="F773" s="14" t="s">
        <v>122</v>
      </c>
      <c r="G773" s="9" t="s">
        <v>9</v>
      </c>
      <c r="H773" s="9" t="s">
        <v>37</v>
      </c>
      <c r="I773" s="9">
        <v>1</v>
      </c>
      <c r="J773" s="9">
        <v>64</v>
      </c>
      <c r="K773" s="9">
        <f>COUNTA(Y773:AD773)*J773</f>
        <v>384</v>
      </c>
      <c r="L773" s="9">
        <f>SUM(Y773:AD773)</f>
        <v>371</v>
      </c>
      <c r="M773" s="48">
        <v>0.96614583333333337</v>
      </c>
      <c r="N773" s="9">
        <v>0</v>
      </c>
      <c r="O773" s="9">
        <v>64</v>
      </c>
      <c r="P773" s="9">
        <v>52</v>
      </c>
      <c r="Q773" s="9">
        <v>12</v>
      </c>
      <c r="R773" s="9"/>
      <c r="S773" s="9"/>
      <c r="T773" s="9"/>
      <c r="U773" s="9"/>
      <c r="V773" s="49">
        <f>(Y773+Z773+AA773+AB773+AC773+AD773)/(J773*COUNTA(Y773,Z773,AA773,AB773,AC773,AD773))</f>
        <v>0.96614583333333337</v>
      </c>
      <c r="W773" s="14">
        <v>0.94530000000000003</v>
      </c>
      <c r="X773" s="14">
        <v>0.91669999999999996</v>
      </c>
      <c r="Y773" s="56">
        <v>62</v>
      </c>
      <c r="Z773" s="9">
        <v>63</v>
      </c>
      <c r="AA773" s="9">
        <v>62</v>
      </c>
      <c r="AB773" s="9">
        <v>60</v>
      </c>
      <c r="AC773" s="9">
        <v>61</v>
      </c>
      <c r="AD773" s="9">
        <v>63</v>
      </c>
      <c r="AE773" s="9" t="s">
        <v>1223</v>
      </c>
      <c r="AF773" s="9"/>
      <c r="AG773" s="9">
        <v>29.177299999999999</v>
      </c>
      <c r="AH773" s="9">
        <v>-82.1631</v>
      </c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  <c r="BF773" s="24"/>
    </row>
    <row r="774" spans="1:58" s="22" customFormat="1" outlineLevel="2" x14ac:dyDescent="0.25">
      <c r="A774" s="55">
        <v>1182</v>
      </c>
      <c r="B774" s="9" t="s">
        <v>1211</v>
      </c>
      <c r="C774" s="9" t="s">
        <v>1224</v>
      </c>
      <c r="D774" s="9" t="str">
        <f>B774&amp;" - "&amp;E774</f>
        <v>Marion - Elderly - Active</v>
      </c>
      <c r="E774" s="9" t="s">
        <v>2280</v>
      </c>
      <c r="F774" s="14" t="s">
        <v>170</v>
      </c>
      <c r="G774" s="9" t="s">
        <v>9</v>
      </c>
      <c r="H774" s="9" t="s">
        <v>37</v>
      </c>
      <c r="I774" s="9">
        <v>1</v>
      </c>
      <c r="J774" s="9">
        <v>144</v>
      </c>
      <c r="K774" s="9">
        <f>COUNTA(Y774:AD774)*J774</f>
        <v>720</v>
      </c>
      <c r="L774" s="9">
        <f>SUM(Y774:AD774)</f>
        <v>706</v>
      </c>
      <c r="M774" s="48">
        <v>0.98055555555555551</v>
      </c>
      <c r="N774" s="9">
        <v>0</v>
      </c>
      <c r="O774" s="9">
        <v>144</v>
      </c>
      <c r="P774" s="9">
        <v>116</v>
      </c>
      <c r="Q774" s="9">
        <v>28</v>
      </c>
      <c r="R774" s="9"/>
      <c r="S774" s="9"/>
      <c r="T774" s="9"/>
      <c r="U774" s="9"/>
      <c r="V774" s="49">
        <f>(Y774+Z774+AA774+AB774+AC774+AD774)/(J774*COUNTA(Y774,Z774,AA774,AB774,AC774,AD774))</f>
        <v>0.98055555555555551</v>
      </c>
      <c r="W774" s="14">
        <v>0.96760000000000002</v>
      </c>
      <c r="X774" s="14">
        <v>0.9456</v>
      </c>
      <c r="Y774" s="56">
        <v>141</v>
      </c>
      <c r="Z774" s="9">
        <v>142</v>
      </c>
      <c r="AA774" s="9">
        <v>142</v>
      </c>
      <c r="AB774" s="9">
        <v>140</v>
      </c>
      <c r="AC774" s="9"/>
      <c r="AD774" s="9">
        <v>141</v>
      </c>
      <c r="AE774" s="9" t="s">
        <v>1223</v>
      </c>
      <c r="AF774" s="9"/>
      <c r="AG774" s="9">
        <v>29.177299999999999</v>
      </c>
      <c r="AH774" s="9">
        <v>-82.1631</v>
      </c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4"/>
    </row>
    <row r="775" spans="1:58" s="22" customFormat="1" outlineLevel="1" x14ac:dyDescent="0.25">
      <c r="A775" s="55"/>
      <c r="B775" s="9" t="s">
        <v>1211</v>
      </c>
      <c r="C775" s="9"/>
      <c r="D775" s="9"/>
      <c r="E775" s="39" t="s">
        <v>2281</v>
      </c>
      <c r="F775" s="14"/>
      <c r="G775" s="9"/>
      <c r="H775" s="9"/>
      <c r="I775" s="9">
        <f>SUBTOTAL(9,I776:I776)</f>
        <v>1</v>
      </c>
      <c r="J775" s="9">
        <f>SUBTOTAL(9,J776:J776)</f>
        <v>90</v>
      </c>
      <c r="K775" s="9">
        <f>SUBTOTAL(9,K776:K776)</f>
        <v>0</v>
      </c>
      <c r="L775" s="9">
        <f>SUBTOTAL(9,L776:L776)</f>
        <v>0</v>
      </c>
      <c r="M775" s="42">
        <v>0</v>
      </c>
      <c r="N775" s="9"/>
      <c r="O775" s="9"/>
      <c r="P775" s="9"/>
      <c r="Q775" s="9"/>
      <c r="R775" s="9"/>
      <c r="S775" s="9"/>
      <c r="T775" s="9"/>
      <c r="U775" s="9"/>
      <c r="V775" s="49"/>
      <c r="W775" s="14"/>
      <c r="X775" s="14"/>
      <c r="Y775" s="56"/>
      <c r="Z775" s="9"/>
      <c r="AA775" s="9"/>
      <c r="AB775" s="9"/>
      <c r="AC775" s="9"/>
      <c r="AD775" s="9"/>
      <c r="AE775" s="9"/>
      <c r="AF775" s="9"/>
      <c r="AG775" s="9"/>
      <c r="AH775" s="9">
        <f>SUBTOTAL(9,AH776:AH776)</f>
        <v>-82.105839000000003</v>
      </c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4"/>
    </row>
    <row r="776" spans="1:58" s="22" customFormat="1" outlineLevel="2" x14ac:dyDescent="0.25">
      <c r="A776" s="55">
        <v>2960</v>
      </c>
      <c r="B776" s="9" t="s">
        <v>1211</v>
      </c>
      <c r="C776" s="9" t="s">
        <v>1232</v>
      </c>
      <c r="D776" s="9" t="str">
        <f>B776&amp;" - "&amp;E776</f>
        <v>Marion - Elderly - Pipeline</v>
      </c>
      <c r="E776" s="9" t="s">
        <v>2281</v>
      </c>
      <c r="F776" s="14" t="s">
        <v>208</v>
      </c>
      <c r="G776" s="9" t="s">
        <v>9</v>
      </c>
      <c r="H776" s="9" t="s">
        <v>42</v>
      </c>
      <c r="I776" s="9">
        <v>1</v>
      </c>
      <c r="J776" s="9">
        <v>90</v>
      </c>
      <c r="K776" s="9">
        <f>COUNTA(Y776:AD776)*J776</f>
        <v>0</v>
      </c>
      <c r="L776" s="9">
        <f>SUM(Y776:AD776)</f>
        <v>0</v>
      </c>
      <c r="M776" s="42">
        <v>0</v>
      </c>
      <c r="N776" s="9"/>
      <c r="O776" s="9">
        <v>90</v>
      </c>
      <c r="P776" s="9">
        <v>72</v>
      </c>
      <c r="Q776" s="9">
        <v>18</v>
      </c>
      <c r="R776" s="9"/>
      <c r="S776" s="9"/>
      <c r="T776" s="9">
        <v>5</v>
      </c>
      <c r="U776" s="9"/>
      <c r="V776" s="49"/>
      <c r="W776" s="14"/>
      <c r="X776" s="14"/>
      <c r="Y776" s="56"/>
      <c r="Z776" s="9"/>
      <c r="AA776" s="9"/>
      <c r="AB776" s="9"/>
      <c r="AC776" s="9"/>
      <c r="AD776" s="9"/>
      <c r="AE776" s="9"/>
      <c r="AF776" s="9"/>
      <c r="AG776" s="9">
        <v>29.190386</v>
      </c>
      <c r="AH776" s="9">
        <v>-82.105839000000003</v>
      </c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</row>
    <row r="777" spans="1:58" s="22" customFormat="1" outlineLevel="1" x14ac:dyDescent="0.25">
      <c r="A777" s="55"/>
      <c r="B777" s="9" t="s">
        <v>1211</v>
      </c>
      <c r="C777" s="9"/>
      <c r="D777" s="9"/>
      <c r="E777" s="39" t="s">
        <v>2282</v>
      </c>
      <c r="F777" s="14"/>
      <c r="G777" s="9"/>
      <c r="H777" s="9"/>
      <c r="I777" s="9">
        <f>SUBTOTAL(9,I778:I789)</f>
        <v>12</v>
      </c>
      <c r="J777" s="9">
        <f>SUBTOTAL(9,J778:J789)</f>
        <v>1204</v>
      </c>
      <c r="K777" s="9">
        <f>SUBTOTAL(9,K778:K789)</f>
        <v>7224</v>
      </c>
      <c r="L777" s="9">
        <f>SUBTOTAL(9,L778:L789)</f>
        <v>6879</v>
      </c>
      <c r="M777" s="48">
        <v>0.9522425249169435</v>
      </c>
      <c r="N777" s="9"/>
      <c r="O777" s="9"/>
      <c r="P777" s="9"/>
      <c r="Q777" s="9"/>
      <c r="R777" s="9"/>
      <c r="S777" s="9"/>
      <c r="T777" s="9"/>
      <c r="U777" s="9"/>
      <c r="V777" s="49"/>
      <c r="W777" s="14"/>
      <c r="X777" s="14"/>
      <c r="Y777" s="56"/>
      <c r="Z777" s="9"/>
      <c r="AA777" s="9"/>
      <c r="AB777" s="9"/>
      <c r="AC777" s="9"/>
      <c r="AD777" s="9"/>
      <c r="AE777" s="9"/>
      <c r="AF777" s="9"/>
      <c r="AG777" s="9"/>
      <c r="AH777" s="9">
        <f>SUBTOTAL(9,AH778:AH789)</f>
        <v>-986.07528599999989</v>
      </c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  <c r="BF777" s="24"/>
    </row>
    <row r="778" spans="1:58" s="22" customFormat="1" outlineLevel="2" x14ac:dyDescent="0.25">
      <c r="A778" s="55">
        <v>2734</v>
      </c>
      <c r="B778" s="9" t="s">
        <v>1211</v>
      </c>
      <c r="C778" s="9" t="s">
        <v>1212</v>
      </c>
      <c r="D778" s="9" t="str">
        <f t="shared" ref="D778:D789" si="122">B778&amp;" - "&amp;E778</f>
        <v>Marion - Family - Active</v>
      </c>
      <c r="E778" s="9" t="s">
        <v>2282</v>
      </c>
      <c r="F778" s="14" t="s">
        <v>1094</v>
      </c>
      <c r="G778" s="9" t="s">
        <v>10</v>
      </c>
      <c r="H778" s="9" t="s">
        <v>37</v>
      </c>
      <c r="I778" s="9">
        <v>1</v>
      </c>
      <c r="J778" s="9">
        <v>160</v>
      </c>
      <c r="K778" s="9">
        <f t="shared" ref="K778:K789" si="123">COUNTA(Y778:AD778)*J778</f>
        <v>960</v>
      </c>
      <c r="L778" s="9">
        <f t="shared" ref="L778:L789" si="124">SUM(Y778:AD778)</f>
        <v>902</v>
      </c>
      <c r="M778" s="48">
        <v>0.93958333333333333</v>
      </c>
      <c r="N778" s="9">
        <v>0</v>
      </c>
      <c r="O778" s="9">
        <v>160</v>
      </c>
      <c r="P778" s="9"/>
      <c r="Q778" s="9">
        <v>160</v>
      </c>
      <c r="R778" s="9"/>
      <c r="S778" s="9"/>
      <c r="T778" s="9">
        <v>16</v>
      </c>
      <c r="U778" s="9"/>
      <c r="V778" s="49">
        <f t="shared" ref="V778:V789" si="125">(Y778+Z778+AA778+AB778+AC778+AD778)/(J778*COUNTA(Y778,Z778,AA778,AB778,AC778,AD778))</f>
        <v>0.93958333333333333</v>
      </c>
      <c r="W778" s="14">
        <v>0.90939999999999999</v>
      </c>
      <c r="X778" s="14"/>
      <c r="Y778" s="56">
        <v>144</v>
      </c>
      <c r="Z778" s="9">
        <v>152</v>
      </c>
      <c r="AA778" s="9">
        <v>151</v>
      </c>
      <c r="AB778" s="9">
        <v>151</v>
      </c>
      <c r="AC778" s="9">
        <v>152</v>
      </c>
      <c r="AD778" s="9">
        <v>152</v>
      </c>
      <c r="AE778" s="9" t="s">
        <v>39</v>
      </c>
      <c r="AF778" s="9">
        <v>145</v>
      </c>
      <c r="AG778" s="9">
        <v>29.194327000000001</v>
      </c>
      <c r="AH778" s="9">
        <v>-82.098147999999995</v>
      </c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</row>
    <row r="779" spans="1:58" s="22" customFormat="1" outlineLevel="2" x14ac:dyDescent="0.25">
      <c r="A779" s="55">
        <v>305</v>
      </c>
      <c r="B779" s="9" t="s">
        <v>1211</v>
      </c>
      <c r="C779" s="9" t="s">
        <v>1215</v>
      </c>
      <c r="D779" s="9" t="str">
        <f t="shared" si="122"/>
        <v>Marion - Family - Active</v>
      </c>
      <c r="E779" s="9" t="s">
        <v>2282</v>
      </c>
      <c r="F779" s="14" t="s">
        <v>437</v>
      </c>
      <c r="G779" s="9" t="s">
        <v>10</v>
      </c>
      <c r="H779" s="9" t="s">
        <v>37</v>
      </c>
      <c r="I779" s="9">
        <v>1</v>
      </c>
      <c r="J779" s="9">
        <v>131</v>
      </c>
      <c r="K779" s="9">
        <f t="shared" si="123"/>
        <v>786</v>
      </c>
      <c r="L779" s="9">
        <f t="shared" si="124"/>
        <v>746</v>
      </c>
      <c r="M779" s="48">
        <v>0.94910941475826971</v>
      </c>
      <c r="N779" s="9">
        <v>0</v>
      </c>
      <c r="O779" s="9">
        <v>131</v>
      </c>
      <c r="P779" s="9"/>
      <c r="Q779" s="9">
        <v>131</v>
      </c>
      <c r="R779" s="9"/>
      <c r="S779" s="9"/>
      <c r="T779" s="9"/>
      <c r="U779" s="9"/>
      <c r="V779" s="49">
        <f t="shared" si="125"/>
        <v>0.94910941475826971</v>
      </c>
      <c r="W779" s="14">
        <v>0.9415</v>
      </c>
      <c r="X779" s="14">
        <v>0.92369999999999997</v>
      </c>
      <c r="Y779" s="56">
        <v>124</v>
      </c>
      <c r="Z779" s="9">
        <v>123</v>
      </c>
      <c r="AA779" s="9">
        <v>124</v>
      </c>
      <c r="AB779" s="9">
        <v>126</v>
      </c>
      <c r="AC779" s="9">
        <v>125</v>
      </c>
      <c r="AD779" s="9">
        <v>124</v>
      </c>
      <c r="AE779" s="9" t="s">
        <v>1214</v>
      </c>
      <c r="AF779" s="9"/>
      <c r="AG779" s="9">
        <v>29.177600000000002</v>
      </c>
      <c r="AH779" s="9">
        <v>-82.165899999999993</v>
      </c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4"/>
    </row>
    <row r="780" spans="1:58" s="22" customFormat="1" outlineLevel="2" x14ac:dyDescent="0.25">
      <c r="A780" s="55">
        <v>2885</v>
      </c>
      <c r="B780" s="9" t="s">
        <v>1211</v>
      </c>
      <c r="C780" s="9" t="s">
        <v>1217</v>
      </c>
      <c r="D780" s="9" t="str">
        <f t="shared" si="122"/>
        <v>Marion - Family - Active</v>
      </c>
      <c r="E780" s="9" t="s">
        <v>2282</v>
      </c>
      <c r="F780" s="14" t="s">
        <v>191</v>
      </c>
      <c r="G780" s="9" t="s">
        <v>10</v>
      </c>
      <c r="H780" s="9" t="s">
        <v>37</v>
      </c>
      <c r="I780" s="9">
        <v>1</v>
      </c>
      <c r="J780" s="9">
        <v>96</v>
      </c>
      <c r="K780" s="9">
        <f t="shared" si="123"/>
        <v>576</v>
      </c>
      <c r="L780" s="9">
        <f t="shared" si="124"/>
        <v>544</v>
      </c>
      <c r="M780" s="48">
        <v>0.94444444444444442</v>
      </c>
      <c r="N780" s="9"/>
      <c r="O780" s="9">
        <v>96</v>
      </c>
      <c r="P780" s="9"/>
      <c r="Q780" s="9">
        <v>96</v>
      </c>
      <c r="R780" s="9"/>
      <c r="S780" s="9"/>
      <c r="T780" s="9">
        <v>5</v>
      </c>
      <c r="U780" s="9"/>
      <c r="V780" s="49">
        <f t="shared" si="125"/>
        <v>0.94444444444444442</v>
      </c>
      <c r="W780" s="14"/>
      <c r="X780" s="14"/>
      <c r="Y780" s="56">
        <v>89</v>
      </c>
      <c r="Z780" s="9">
        <v>90</v>
      </c>
      <c r="AA780" s="9">
        <v>90</v>
      </c>
      <c r="AB780" s="9">
        <v>90</v>
      </c>
      <c r="AC780" s="9">
        <v>91</v>
      </c>
      <c r="AD780" s="9">
        <v>94</v>
      </c>
      <c r="AE780" s="9" t="s">
        <v>39</v>
      </c>
      <c r="AF780" s="9">
        <v>94</v>
      </c>
      <c r="AG780" s="9">
        <v>29.190491999999999</v>
      </c>
      <c r="AH780" s="9">
        <v>-82.107693999999995</v>
      </c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4"/>
    </row>
    <row r="781" spans="1:58" s="22" customFormat="1" outlineLevel="2" x14ac:dyDescent="0.25">
      <c r="A781" s="55">
        <v>452</v>
      </c>
      <c r="B781" s="9" t="s">
        <v>1211</v>
      </c>
      <c r="C781" s="9" t="s">
        <v>1218</v>
      </c>
      <c r="D781" s="9" t="str">
        <f t="shared" si="122"/>
        <v>Marion - Family - Active</v>
      </c>
      <c r="E781" s="9" t="s">
        <v>2282</v>
      </c>
      <c r="F781" s="14" t="s">
        <v>437</v>
      </c>
      <c r="G781" s="9" t="s">
        <v>10</v>
      </c>
      <c r="H781" s="9" t="s">
        <v>37</v>
      </c>
      <c r="I781" s="9">
        <v>1</v>
      </c>
      <c r="J781" s="9">
        <v>117</v>
      </c>
      <c r="K781" s="9">
        <f t="shared" si="123"/>
        <v>702</v>
      </c>
      <c r="L781" s="9">
        <f t="shared" si="124"/>
        <v>661</v>
      </c>
      <c r="M781" s="48">
        <v>0.94159544159544162</v>
      </c>
      <c r="N781" s="9">
        <v>0</v>
      </c>
      <c r="O781" s="9">
        <v>117</v>
      </c>
      <c r="P781" s="9"/>
      <c r="Q781" s="9">
        <v>117</v>
      </c>
      <c r="R781" s="9"/>
      <c r="S781" s="9"/>
      <c r="T781" s="9"/>
      <c r="U781" s="9"/>
      <c r="V781" s="49">
        <f t="shared" si="125"/>
        <v>0.94159544159544162</v>
      </c>
      <c r="W781" s="14">
        <v>0.94440000000000002</v>
      </c>
      <c r="X781" s="14">
        <v>0.9345</v>
      </c>
      <c r="Y781" s="56">
        <v>112</v>
      </c>
      <c r="Z781" s="9">
        <v>109</v>
      </c>
      <c r="AA781" s="9">
        <v>110</v>
      </c>
      <c r="AB781" s="9">
        <v>112</v>
      </c>
      <c r="AC781" s="9">
        <v>109</v>
      </c>
      <c r="AD781" s="9">
        <v>109</v>
      </c>
      <c r="AE781" s="9" t="s">
        <v>1219</v>
      </c>
      <c r="AF781" s="9"/>
      <c r="AG781" s="9">
        <v>29.2669</v>
      </c>
      <c r="AH781" s="9">
        <v>-82.106899999999996</v>
      </c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</row>
    <row r="782" spans="1:58" s="22" customFormat="1" outlineLevel="2" x14ac:dyDescent="0.25">
      <c r="A782" s="55">
        <v>1348</v>
      </c>
      <c r="B782" s="9" t="s">
        <v>1211</v>
      </c>
      <c r="C782" s="9" t="s">
        <v>1220</v>
      </c>
      <c r="D782" s="9" t="str">
        <f t="shared" si="122"/>
        <v>Marion - Family - Active</v>
      </c>
      <c r="E782" s="9" t="s">
        <v>2282</v>
      </c>
      <c r="F782" s="14" t="s">
        <v>157</v>
      </c>
      <c r="G782" s="9" t="s">
        <v>10</v>
      </c>
      <c r="H782" s="9" t="s">
        <v>37</v>
      </c>
      <c r="I782" s="9">
        <v>1</v>
      </c>
      <c r="J782" s="9">
        <v>170</v>
      </c>
      <c r="K782" s="9">
        <f t="shared" si="123"/>
        <v>1020</v>
      </c>
      <c r="L782" s="9">
        <f t="shared" si="124"/>
        <v>981</v>
      </c>
      <c r="M782" s="48">
        <v>0.96176470588235297</v>
      </c>
      <c r="N782" s="9">
        <v>0</v>
      </c>
      <c r="O782" s="9">
        <v>170</v>
      </c>
      <c r="P782" s="9"/>
      <c r="Q782" s="9">
        <v>170</v>
      </c>
      <c r="R782" s="9"/>
      <c r="S782" s="9"/>
      <c r="T782" s="9"/>
      <c r="U782" s="9"/>
      <c r="V782" s="49">
        <f t="shared" si="125"/>
        <v>0.96176470588235297</v>
      </c>
      <c r="W782" s="14">
        <v>0.97060000000000002</v>
      </c>
      <c r="X782" s="14">
        <v>0.94350000000000001</v>
      </c>
      <c r="Y782" s="56">
        <v>164</v>
      </c>
      <c r="Z782" s="9">
        <v>163</v>
      </c>
      <c r="AA782" s="9">
        <v>163</v>
      </c>
      <c r="AB782" s="9">
        <v>166</v>
      </c>
      <c r="AC782" s="9">
        <v>163</v>
      </c>
      <c r="AD782" s="9">
        <v>162</v>
      </c>
      <c r="AE782" s="9" t="s">
        <v>1214</v>
      </c>
      <c r="AF782" s="9"/>
      <c r="AG782" s="9">
        <v>29.189699999999998</v>
      </c>
      <c r="AH782" s="9">
        <v>-82.162499999999994</v>
      </c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</row>
    <row r="783" spans="1:58" s="22" customFormat="1" outlineLevel="2" x14ac:dyDescent="0.25">
      <c r="A783" s="55">
        <v>1563</v>
      </c>
      <c r="B783" s="9" t="s">
        <v>1211</v>
      </c>
      <c r="C783" s="9" t="s">
        <v>1221</v>
      </c>
      <c r="D783" s="9" t="str">
        <f t="shared" si="122"/>
        <v>Marion - Family - Active</v>
      </c>
      <c r="E783" s="9" t="s">
        <v>2282</v>
      </c>
      <c r="F783" s="14" t="s">
        <v>240</v>
      </c>
      <c r="G783" s="9" t="s">
        <v>10</v>
      </c>
      <c r="H783" s="9" t="s">
        <v>37</v>
      </c>
      <c r="I783" s="9">
        <v>1</v>
      </c>
      <c r="J783" s="9">
        <v>68</v>
      </c>
      <c r="K783" s="9">
        <f t="shared" si="123"/>
        <v>408</v>
      </c>
      <c r="L783" s="9">
        <f t="shared" si="124"/>
        <v>372</v>
      </c>
      <c r="M783" s="48">
        <v>0.91176470588235292</v>
      </c>
      <c r="N783" s="9">
        <v>0</v>
      </c>
      <c r="O783" s="9">
        <v>68</v>
      </c>
      <c r="P783" s="9"/>
      <c r="Q783" s="9">
        <v>68</v>
      </c>
      <c r="R783" s="9"/>
      <c r="S783" s="9"/>
      <c r="T783" s="9"/>
      <c r="U783" s="9"/>
      <c r="V783" s="49">
        <f t="shared" si="125"/>
        <v>0.91176470588235292</v>
      </c>
      <c r="W783" s="14">
        <v>0.95340000000000003</v>
      </c>
      <c r="X783" s="14">
        <v>0.96760000000000002</v>
      </c>
      <c r="Y783" s="56">
        <v>65</v>
      </c>
      <c r="Z783" s="9">
        <v>64</v>
      </c>
      <c r="AA783" s="9">
        <v>62</v>
      </c>
      <c r="AB783" s="9">
        <v>59</v>
      </c>
      <c r="AC783" s="9">
        <v>60</v>
      </c>
      <c r="AD783" s="9">
        <v>62</v>
      </c>
      <c r="AE783" s="9" t="s">
        <v>1214</v>
      </c>
      <c r="AF783" s="9"/>
      <c r="AG783" s="9">
        <v>29.1877</v>
      </c>
      <c r="AH783" s="9">
        <v>-82.162499999999994</v>
      </c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</row>
    <row r="784" spans="1:58" s="22" customFormat="1" outlineLevel="2" x14ac:dyDescent="0.25">
      <c r="A784" s="55">
        <v>2552</v>
      </c>
      <c r="B784" s="9" t="s">
        <v>1211</v>
      </c>
      <c r="C784" s="9" t="s">
        <v>1225</v>
      </c>
      <c r="D784" s="9" t="str">
        <f t="shared" si="122"/>
        <v>Marion - Family - Active</v>
      </c>
      <c r="E784" s="9" t="s">
        <v>2282</v>
      </c>
      <c r="F784" s="14" t="s">
        <v>66</v>
      </c>
      <c r="G784" s="9" t="s">
        <v>10</v>
      </c>
      <c r="H784" s="9" t="s">
        <v>37</v>
      </c>
      <c r="I784" s="9">
        <v>1</v>
      </c>
      <c r="J784" s="9">
        <v>42</v>
      </c>
      <c r="K784" s="9">
        <f t="shared" si="123"/>
        <v>252</v>
      </c>
      <c r="L784" s="9">
        <f t="shared" si="124"/>
        <v>247</v>
      </c>
      <c r="M784" s="48">
        <v>0.98015873015873012</v>
      </c>
      <c r="N784" s="9">
        <v>0</v>
      </c>
      <c r="O784" s="9">
        <v>42</v>
      </c>
      <c r="P784" s="9"/>
      <c r="Q784" s="9">
        <v>42</v>
      </c>
      <c r="R784" s="9"/>
      <c r="S784" s="9"/>
      <c r="T784" s="9">
        <v>5</v>
      </c>
      <c r="U784" s="9"/>
      <c r="V784" s="49">
        <f t="shared" si="125"/>
        <v>0.98015873015873012</v>
      </c>
      <c r="W784" s="14">
        <v>0.96430000000000005</v>
      </c>
      <c r="X784" s="14">
        <v>0.97219999999999995</v>
      </c>
      <c r="Y784" s="56">
        <v>41</v>
      </c>
      <c r="Z784" s="9">
        <v>41</v>
      </c>
      <c r="AA784" s="9">
        <v>42</v>
      </c>
      <c r="AB784" s="9">
        <v>42</v>
      </c>
      <c r="AC784" s="9">
        <v>41</v>
      </c>
      <c r="AD784" s="9">
        <v>40</v>
      </c>
      <c r="AE784" s="9" t="s">
        <v>715</v>
      </c>
      <c r="AF784" s="9">
        <v>41</v>
      </c>
      <c r="AG784" s="9">
        <v>29.052388888888899</v>
      </c>
      <c r="AH784" s="9">
        <v>-82.055222222222199</v>
      </c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</row>
    <row r="785" spans="1:58" s="22" customFormat="1" outlineLevel="2" x14ac:dyDescent="0.25">
      <c r="A785" s="55">
        <v>615</v>
      </c>
      <c r="B785" s="9" t="s">
        <v>1211</v>
      </c>
      <c r="C785" s="9" t="s">
        <v>1226</v>
      </c>
      <c r="D785" s="9" t="str">
        <f t="shared" si="122"/>
        <v>Marion - Family - Active</v>
      </c>
      <c r="E785" s="9" t="s">
        <v>2282</v>
      </c>
      <c r="F785" s="14" t="s">
        <v>563</v>
      </c>
      <c r="G785" s="9" t="s">
        <v>10</v>
      </c>
      <c r="H785" s="9" t="s">
        <v>37</v>
      </c>
      <c r="I785" s="9">
        <v>1</v>
      </c>
      <c r="J785" s="9">
        <v>144</v>
      </c>
      <c r="K785" s="9">
        <f t="shared" si="123"/>
        <v>864</v>
      </c>
      <c r="L785" s="9">
        <f t="shared" si="124"/>
        <v>837</v>
      </c>
      <c r="M785" s="48">
        <v>0.96875</v>
      </c>
      <c r="N785" s="9">
        <v>0</v>
      </c>
      <c r="O785" s="9">
        <v>144</v>
      </c>
      <c r="P785" s="9"/>
      <c r="Q785" s="9">
        <v>144</v>
      </c>
      <c r="R785" s="9"/>
      <c r="S785" s="9"/>
      <c r="T785" s="9"/>
      <c r="U785" s="9"/>
      <c r="V785" s="49">
        <f t="shared" si="125"/>
        <v>0.96875</v>
      </c>
      <c r="W785" s="14"/>
      <c r="X785" s="14">
        <v>0.94169999999999998</v>
      </c>
      <c r="Y785" s="56">
        <v>140</v>
      </c>
      <c r="Z785" s="9">
        <v>140</v>
      </c>
      <c r="AA785" s="9">
        <v>137</v>
      </c>
      <c r="AB785" s="9">
        <v>139</v>
      </c>
      <c r="AC785" s="9">
        <v>139</v>
      </c>
      <c r="AD785" s="9">
        <v>142</v>
      </c>
      <c r="AE785" s="9" t="s">
        <v>454</v>
      </c>
      <c r="AF785" s="9">
        <v>144</v>
      </c>
      <c r="AG785" s="9">
        <v>29.188700000000001</v>
      </c>
      <c r="AH785" s="9">
        <v>-82.144000000000005</v>
      </c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</row>
    <row r="786" spans="1:58" s="22" customFormat="1" outlineLevel="2" x14ac:dyDescent="0.25">
      <c r="A786" s="55">
        <v>663</v>
      </c>
      <c r="B786" s="9" t="s">
        <v>1211</v>
      </c>
      <c r="C786" s="9" t="s">
        <v>1227</v>
      </c>
      <c r="D786" s="9" t="str">
        <f t="shared" si="122"/>
        <v>Marion - Family - Active</v>
      </c>
      <c r="E786" s="9" t="s">
        <v>2282</v>
      </c>
      <c r="F786" s="14" t="s">
        <v>446</v>
      </c>
      <c r="G786" s="9" t="s">
        <v>10</v>
      </c>
      <c r="H786" s="9" t="s">
        <v>37</v>
      </c>
      <c r="I786" s="9">
        <v>1</v>
      </c>
      <c r="J786" s="9">
        <v>37</v>
      </c>
      <c r="K786" s="9">
        <f t="shared" si="123"/>
        <v>222</v>
      </c>
      <c r="L786" s="9">
        <f t="shared" si="124"/>
        <v>211</v>
      </c>
      <c r="M786" s="48">
        <v>0.9504504504504504</v>
      </c>
      <c r="N786" s="9">
        <v>0</v>
      </c>
      <c r="O786" s="9">
        <v>37</v>
      </c>
      <c r="P786" s="9"/>
      <c r="Q786" s="9">
        <v>37</v>
      </c>
      <c r="R786" s="9"/>
      <c r="S786" s="9"/>
      <c r="T786" s="9"/>
      <c r="U786" s="9"/>
      <c r="V786" s="49">
        <f t="shared" si="125"/>
        <v>0.9504504504504504</v>
      </c>
      <c r="W786" s="14">
        <v>0.96760000000000002</v>
      </c>
      <c r="X786" s="14">
        <v>0.96850000000000003</v>
      </c>
      <c r="Y786" s="56">
        <v>37</v>
      </c>
      <c r="Z786" s="9">
        <v>36</v>
      </c>
      <c r="AA786" s="9">
        <v>35</v>
      </c>
      <c r="AB786" s="9">
        <v>35</v>
      </c>
      <c r="AC786" s="9">
        <v>34</v>
      </c>
      <c r="AD786" s="9">
        <v>34</v>
      </c>
      <c r="AE786" s="9" t="s">
        <v>448</v>
      </c>
      <c r="AF786" s="9">
        <v>36</v>
      </c>
      <c r="AG786" s="9">
        <v>29.050357000000002</v>
      </c>
      <c r="AH786" s="9">
        <v>-82.457493999999997</v>
      </c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</row>
    <row r="787" spans="1:58" s="22" customFormat="1" outlineLevel="2" x14ac:dyDescent="0.25">
      <c r="A787" s="55">
        <v>2564</v>
      </c>
      <c r="B787" s="9" t="s">
        <v>1211</v>
      </c>
      <c r="C787" s="9" t="s">
        <v>1228</v>
      </c>
      <c r="D787" s="9" t="str">
        <f t="shared" si="122"/>
        <v>Marion - Family - Active</v>
      </c>
      <c r="E787" s="9" t="s">
        <v>2282</v>
      </c>
      <c r="F787" s="14" t="s">
        <v>66</v>
      </c>
      <c r="G787" s="9" t="s">
        <v>10</v>
      </c>
      <c r="H787" s="9" t="s">
        <v>37</v>
      </c>
      <c r="I787" s="9">
        <v>1</v>
      </c>
      <c r="J787" s="9">
        <v>67</v>
      </c>
      <c r="K787" s="9">
        <f t="shared" si="123"/>
        <v>402</v>
      </c>
      <c r="L787" s="9">
        <f t="shared" si="124"/>
        <v>393</v>
      </c>
      <c r="M787" s="48">
        <v>0.97761194029850751</v>
      </c>
      <c r="N787" s="9">
        <v>0</v>
      </c>
      <c r="O787" s="9">
        <v>67</v>
      </c>
      <c r="P787" s="9"/>
      <c r="Q787" s="9">
        <v>67</v>
      </c>
      <c r="R787" s="9"/>
      <c r="S787" s="9"/>
      <c r="T787" s="9">
        <v>7</v>
      </c>
      <c r="U787" s="9"/>
      <c r="V787" s="49">
        <f t="shared" si="125"/>
        <v>0.97761194029850751</v>
      </c>
      <c r="W787" s="14">
        <v>0.95269999999999999</v>
      </c>
      <c r="X787" s="14">
        <v>0.98509999999999998</v>
      </c>
      <c r="Y787" s="56">
        <v>66</v>
      </c>
      <c r="Z787" s="9">
        <v>67</v>
      </c>
      <c r="AA787" s="9">
        <v>65</v>
      </c>
      <c r="AB787" s="9">
        <v>62</v>
      </c>
      <c r="AC787" s="9">
        <v>66</v>
      </c>
      <c r="AD787" s="9">
        <v>67</v>
      </c>
      <c r="AE787" s="9" t="s">
        <v>715</v>
      </c>
      <c r="AF787" s="9">
        <v>67</v>
      </c>
      <c r="AG787" s="9">
        <v>29.060888888888901</v>
      </c>
      <c r="AH787" s="9">
        <v>-82.469027777777796</v>
      </c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4"/>
    </row>
    <row r="788" spans="1:58" s="22" customFormat="1" outlineLevel="2" x14ac:dyDescent="0.25">
      <c r="A788" s="55">
        <v>2390</v>
      </c>
      <c r="B788" s="9" t="s">
        <v>1211</v>
      </c>
      <c r="C788" s="9" t="s">
        <v>1233</v>
      </c>
      <c r="D788" s="9" t="str">
        <f t="shared" si="122"/>
        <v>Marion - Family - Active</v>
      </c>
      <c r="E788" s="9" t="s">
        <v>2282</v>
      </c>
      <c r="F788" s="14" t="s">
        <v>147</v>
      </c>
      <c r="G788" s="9" t="s">
        <v>10</v>
      </c>
      <c r="H788" s="9" t="s">
        <v>37</v>
      </c>
      <c r="I788" s="9">
        <v>1</v>
      </c>
      <c r="J788" s="9">
        <v>130</v>
      </c>
      <c r="K788" s="9">
        <f t="shared" si="123"/>
        <v>780</v>
      </c>
      <c r="L788" s="9">
        <f t="shared" si="124"/>
        <v>766</v>
      </c>
      <c r="M788" s="48">
        <v>0.982051282051282</v>
      </c>
      <c r="N788" s="9">
        <v>0</v>
      </c>
      <c r="O788" s="9">
        <v>130</v>
      </c>
      <c r="P788" s="9"/>
      <c r="Q788" s="9">
        <v>130</v>
      </c>
      <c r="R788" s="9"/>
      <c r="S788" s="9"/>
      <c r="T788" s="9"/>
      <c r="U788" s="9"/>
      <c r="V788" s="49">
        <f t="shared" si="125"/>
        <v>0.982051282051282</v>
      </c>
      <c r="W788" s="14">
        <v>0.98460000000000003</v>
      </c>
      <c r="X788" s="14">
        <v>0.98970000000000002</v>
      </c>
      <c r="Y788" s="56">
        <v>128</v>
      </c>
      <c r="Z788" s="9">
        <v>127</v>
      </c>
      <c r="AA788" s="9">
        <v>127</v>
      </c>
      <c r="AB788" s="9">
        <v>128</v>
      </c>
      <c r="AC788" s="9">
        <v>129</v>
      </c>
      <c r="AD788" s="9">
        <v>127</v>
      </c>
      <c r="AE788" s="9" t="s">
        <v>509</v>
      </c>
      <c r="AF788" s="9">
        <v>106</v>
      </c>
      <c r="AG788" s="9">
        <v>29.192799999999998</v>
      </c>
      <c r="AH788" s="9">
        <v>-82.105500000000006</v>
      </c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</row>
    <row r="789" spans="1:58" s="22" customFormat="1" outlineLevel="2" x14ac:dyDescent="0.25">
      <c r="A789" s="55">
        <v>1005</v>
      </c>
      <c r="B789" s="9" t="s">
        <v>1211</v>
      </c>
      <c r="C789" s="9" t="s">
        <v>1234</v>
      </c>
      <c r="D789" s="9" t="str">
        <f t="shared" si="122"/>
        <v>Marion - Family - Active</v>
      </c>
      <c r="E789" s="9" t="s">
        <v>2282</v>
      </c>
      <c r="F789" s="14" t="s">
        <v>243</v>
      </c>
      <c r="G789" s="9" t="s">
        <v>10</v>
      </c>
      <c r="H789" s="9" t="s">
        <v>37</v>
      </c>
      <c r="I789" s="9">
        <v>1</v>
      </c>
      <c r="J789" s="9">
        <v>42</v>
      </c>
      <c r="K789" s="9">
        <f t="shared" si="123"/>
        <v>252</v>
      </c>
      <c r="L789" s="9">
        <f t="shared" si="124"/>
        <v>219</v>
      </c>
      <c r="M789" s="48">
        <v>0.86904761904761907</v>
      </c>
      <c r="N789" s="9">
        <v>0</v>
      </c>
      <c r="O789" s="9">
        <v>42</v>
      </c>
      <c r="P789" s="9"/>
      <c r="Q789" s="9">
        <v>42</v>
      </c>
      <c r="R789" s="9"/>
      <c r="S789" s="9"/>
      <c r="T789" s="9"/>
      <c r="U789" s="9"/>
      <c r="V789" s="49">
        <f t="shared" si="125"/>
        <v>0.86904761904761907</v>
      </c>
      <c r="W789" s="14">
        <v>0.96189999999999998</v>
      </c>
      <c r="X789" s="14">
        <v>0.99519999999999997</v>
      </c>
      <c r="Y789" s="56">
        <v>36</v>
      </c>
      <c r="Z789" s="9">
        <v>37</v>
      </c>
      <c r="AA789" s="9">
        <v>35</v>
      </c>
      <c r="AB789" s="9">
        <v>37</v>
      </c>
      <c r="AC789" s="9">
        <v>37</v>
      </c>
      <c r="AD789" s="9">
        <v>37</v>
      </c>
      <c r="AE789" s="9" t="s">
        <v>448</v>
      </c>
      <c r="AF789" s="9">
        <v>41</v>
      </c>
      <c r="AG789" s="9">
        <v>29.066099999999999</v>
      </c>
      <c r="AH789" s="9">
        <v>-82.040400000000005</v>
      </c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4"/>
    </row>
    <row r="790" spans="1:58" s="22" customFormat="1" outlineLevel="1" x14ac:dyDescent="0.25">
      <c r="A790" s="55"/>
      <c r="B790" s="9" t="s">
        <v>1211</v>
      </c>
      <c r="C790" s="9"/>
      <c r="D790" s="9"/>
      <c r="E790" s="39" t="s">
        <v>2284</v>
      </c>
      <c r="F790" s="14"/>
      <c r="G790" s="9"/>
      <c r="H790" s="9"/>
      <c r="I790" s="9">
        <f>SUBTOTAL(9,I791:I792)</f>
        <v>2</v>
      </c>
      <c r="J790" s="9">
        <f>SUBTOTAL(9,J791:J792)</f>
        <v>131</v>
      </c>
      <c r="K790" s="9">
        <f>SUBTOTAL(9,K791:K792)</f>
        <v>714</v>
      </c>
      <c r="L790" s="9">
        <f>SUBTOTAL(9,L791:L792)</f>
        <v>700</v>
      </c>
      <c r="M790" s="48">
        <v>0.98039215686274506</v>
      </c>
      <c r="N790" s="9"/>
      <c r="O790" s="9"/>
      <c r="P790" s="9"/>
      <c r="Q790" s="9"/>
      <c r="R790" s="9"/>
      <c r="S790" s="9"/>
      <c r="T790" s="9"/>
      <c r="U790" s="9"/>
      <c r="V790" s="49"/>
      <c r="W790" s="14"/>
      <c r="X790" s="14"/>
      <c r="Y790" s="56"/>
      <c r="Z790" s="9"/>
      <c r="AA790" s="9"/>
      <c r="AB790" s="9"/>
      <c r="AC790" s="9"/>
      <c r="AD790" s="9"/>
      <c r="AE790" s="9"/>
      <c r="AF790" s="9"/>
      <c r="AG790" s="9"/>
      <c r="AH790" s="9">
        <f>SUBTOTAL(9,AH791:AH792)</f>
        <v>-164.3261</v>
      </c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</row>
    <row r="791" spans="1:58" s="22" customFormat="1" outlineLevel="2" x14ac:dyDescent="0.25">
      <c r="A791" s="55">
        <v>1433</v>
      </c>
      <c r="B791" s="9" t="s">
        <v>1211</v>
      </c>
      <c r="C791" s="9" t="s">
        <v>1213</v>
      </c>
      <c r="D791" s="9" t="str">
        <f>B791&amp;" - "&amp;E791</f>
        <v>Marion - Family|MR - Active</v>
      </c>
      <c r="E791" s="9" t="s">
        <v>2284</v>
      </c>
      <c r="F791" s="14" t="s">
        <v>179</v>
      </c>
      <c r="G791" s="9" t="s">
        <v>99</v>
      </c>
      <c r="H791" s="9" t="s">
        <v>37</v>
      </c>
      <c r="I791" s="9">
        <v>1</v>
      </c>
      <c r="J791" s="9">
        <v>119</v>
      </c>
      <c r="K791" s="9">
        <f>COUNTA(Y791:AD791)*J791</f>
        <v>714</v>
      </c>
      <c r="L791" s="9">
        <f>SUM(Y791:AD791)</f>
        <v>700</v>
      </c>
      <c r="M791" s="48">
        <v>0.98039215686274506</v>
      </c>
      <c r="N791" s="9">
        <v>1</v>
      </c>
      <c r="O791" s="9">
        <v>118</v>
      </c>
      <c r="P791" s="9"/>
      <c r="Q791" s="9">
        <v>118</v>
      </c>
      <c r="R791" s="9"/>
      <c r="S791" s="9"/>
      <c r="T791" s="9"/>
      <c r="U791" s="9"/>
      <c r="V791" s="49">
        <f>(Y791+Z791+AA791+AB791+AC791+AD791)/(J791*COUNTA(Y791,Z791,AA791,AB791,AC791,AD791))</f>
        <v>0.98039215686274506</v>
      </c>
      <c r="W791" s="14">
        <v>0.96079999999999999</v>
      </c>
      <c r="X791" s="14">
        <v>0.94399999999999995</v>
      </c>
      <c r="Y791" s="56">
        <v>116</v>
      </c>
      <c r="Z791" s="9">
        <v>117</v>
      </c>
      <c r="AA791" s="9">
        <v>117</v>
      </c>
      <c r="AB791" s="9">
        <v>118</v>
      </c>
      <c r="AC791" s="9">
        <v>117</v>
      </c>
      <c r="AD791" s="9">
        <v>115</v>
      </c>
      <c r="AE791" s="9" t="s">
        <v>1214</v>
      </c>
      <c r="AF791" s="9"/>
      <c r="AG791" s="9">
        <v>29.1935</v>
      </c>
      <c r="AH791" s="9">
        <v>-82.1571</v>
      </c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</row>
    <row r="792" spans="1:58" s="22" customFormat="1" outlineLevel="2" x14ac:dyDescent="0.25">
      <c r="A792" s="55">
        <v>770</v>
      </c>
      <c r="B792" s="9" t="s">
        <v>1211</v>
      </c>
      <c r="C792" s="9" t="s">
        <v>1229</v>
      </c>
      <c r="D792" s="9" t="str">
        <f>B792&amp;" - "&amp;E792</f>
        <v>Marion - Family|MR - Active</v>
      </c>
      <c r="E792" s="9" t="s">
        <v>2284</v>
      </c>
      <c r="F792" s="14" t="s">
        <v>1230</v>
      </c>
      <c r="G792" s="9" t="s">
        <v>99</v>
      </c>
      <c r="H792" s="9" t="s">
        <v>37</v>
      </c>
      <c r="I792" s="9">
        <v>1</v>
      </c>
      <c r="J792" s="9">
        <v>12</v>
      </c>
      <c r="K792" s="9">
        <f>COUNTA(Y792:AD792)*J792</f>
        <v>0</v>
      </c>
      <c r="L792" s="9">
        <f>SUM(Y792:AD792)</f>
        <v>0</v>
      </c>
      <c r="M792" s="42">
        <v>0</v>
      </c>
      <c r="N792" s="9">
        <v>1</v>
      </c>
      <c r="O792" s="9">
        <v>11</v>
      </c>
      <c r="P792" s="9"/>
      <c r="Q792" s="9">
        <v>11</v>
      </c>
      <c r="R792" s="9"/>
      <c r="S792" s="9"/>
      <c r="T792" s="9"/>
      <c r="U792" s="9"/>
      <c r="V792" s="49"/>
      <c r="W792" s="14"/>
      <c r="X792" s="14"/>
      <c r="Y792" s="56"/>
      <c r="Z792" s="9"/>
      <c r="AA792" s="9"/>
      <c r="AB792" s="9"/>
      <c r="AC792" s="9"/>
      <c r="AD792" s="9"/>
      <c r="AE792" s="9" t="s">
        <v>1231</v>
      </c>
      <c r="AF792" s="9"/>
      <c r="AG792" s="9">
        <v>29.0961</v>
      </c>
      <c r="AH792" s="9">
        <v>-82.168999999999997</v>
      </c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</row>
    <row r="793" spans="1:58" s="22" customFormat="1" outlineLevel="1" x14ac:dyDescent="0.25">
      <c r="A793" s="55"/>
      <c r="B793" s="9" t="s">
        <v>1211</v>
      </c>
      <c r="C793" s="9"/>
      <c r="D793" s="9"/>
      <c r="E793" s="39" t="s">
        <v>2288</v>
      </c>
      <c r="F793" s="14"/>
      <c r="G793" s="9"/>
      <c r="H793" s="9"/>
      <c r="I793" s="9">
        <f>SUBTOTAL(9,I794:I794)</f>
        <v>1</v>
      </c>
      <c r="J793" s="9">
        <f>SUBTOTAL(9,J794:J794)</f>
        <v>124</v>
      </c>
      <c r="K793" s="9">
        <f>SUBTOTAL(9,K794:K794)</f>
        <v>744</v>
      </c>
      <c r="L793" s="9">
        <f>SUBTOTAL(9,L794:L794)</f>
        <v>715</v>
      </c>
      <c r="M793" s="48">
        <v>0.96102150537634412</v>
      </c>
      <c r="N793" s="9"/>
      <c r="O793" s="9"/>
      <c r="P793" s="9"/>
      <c r="Q793" s="9"/>
      <c r="R793" s="9"/>
      <c r="S793" s="9"/>
      <c r="T793" s="9"/>
      <c r="U793" s="9"/>
      <c r="V793" s="49"/>
      <c r="W793" s="14"/>
      <c r="X793" s="14"/>
      <c r="Y793" s="56"/>
      <c r="Z793" s="9"/>
      <c r="AA793" s="9"/>
      <c r="AB793" s="9"/>
      <c r="AC793" s="9"/>
      <c r="AD793" s="9"/>
      <c r="AE793" s="9"/>
      <c r="AF793" s="9"/>
      <c r="AG793" s="9"/>
      <c r="AH793" s="9">
        <f>SUBTOTAL(9,AH794:AH794)</f>
        <v>-82.165899999999993</v>
      </c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</row>
    <row r="794" spans="1:58" s="22" customFormat="1" outlineLevel="2" x14ac:dyDescent="0.25">
      <c r="A794" s="55">
        <v>1496</v>
      </c>
      <c r="B794" s="9" t="s">
        <v>1211</v>
      </c>
      <c r="C794" s="9" t="s">
        <v>1216</v>
      </c>
      <c r="D794" s="9" t="str">
        <f>B794&amp;" - "&amp;E794</f>
        <v>Marion - FW|FW - Active</v>
      </c>
      <c r="E794" s="9" t="s">
        <v>2288</v>
      </c>
      <c r="F794" s="14" t="s">
        <v>179</v>
      </c>
      <c r="G794" s="9" t="s">
        <v>499</v>
      </c>
      <c r="H794" s="9" t="s">
        <v>37</v>
      </c>
      <c r="I794" s="9">
        <v>1</v>
      </c>
      <c r="J794" s="9">
        <v>124</v>
      </c>
      <c r="K794" s="9">
        <f>COUNTA(Y794:AD794)*J794</f>
        <v>744</v>
      </c>
      <c r="L794" s="9">
        <f>SUM(Y794:AD794)</f>
        <v>715</v>
      </c>
      <c r="M794" s="48">
        <v>0.96102150537634412</v>
      </c>
      <c r="N794" s="9">
        <v>0</v>
      </c>
      <c r="O794" s="9">
        <v>124</v>
      </c>
      <c r="P794" s="9"/>
      <c r="Q794" s="9"/>
      <c r="R794" s="9">
        <v>124</v>
      </c>
      <c r="S794" s="9"/>
      <c r="T794" s="9"/>
      <c r="U794" s="9"/>
      <c r="V794" s="49">
        <f>(Y794+Z794+AA794+AB794+AC794+AD794)/(J794*COUNTA(Y794,Z794,AA794,AB794,AC794,AD794))</f>
        <v>0.96102150537634412</v>
      </c>
      <c r="W794" s="14">
        <v>0.9516</v>
      </c>
      <c r="X794" s="14">
        <v>0.93279999999999996</v>
      </c>
      <c r="Y794" s="56">
        <v>122</v>
      </c>
      <c r="Z794" s="9">
        <v>121</v>
      </c>
      <c r="AA794" s="9">
        <v>120</v>
      </c>
      <c r="AB794" s="9">
        <v>115</v>
      </c>
      <c r="AC794" s="9">
        <v>118</v>
      </c>
      <c r="AD794" s="9">
        <v>119</v>
      </c>
      <c r="AE794" s="9" t="s">
        <v>1214</v>
      </c>
      <c r="AF794" s="9"/>
      <c r="AG794" s="9">
        <v>29.177600000000002</v>
      </c>
      <c r="AH794" s="9">
        <v>-82.165899999999993</v>
      </c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4"/>
    </row>
    <row r="795" spans="1:58" s="22" customFormat="1" outlineLevel="2" x14ac:dyDescent="0.25">
      <c r="A795" s="55"/>
      <c r="B795" s="51" t="s">
        <v>1235</v>
      </c>
      <c r="C795" s="51"/>
      <c r="D795" s="51"/>
      <c r="E795" s="51"/>
      <c r="F795" s="53"/>
      <c r="G795" s="51"/>
      <c r="H795" s="51"/>
      <c r="I795" s="51"/>
      <c r="J795" s="51"/>
      <c r="K795" s="51"/>
      <c r="L795" s="51"/>
      <c r="M795" s="54"/>
      <c r="N795" s="51"/>
      <c r="O795" s="51"/>
      <c r="P795" s="51"/>
      <c r="Q795" s="51"/>
      <c r="R795" s="51"/>
      <c r="S795" s="51"/>
      <c r="T795" s="51"/>
      <c r="U795" s="51"/>
      <c r="V795" s="52"/>
      <c r="W795" s="53"/>
      <c r="X795" s="53"/>
      <c r="Y795" s="56"/>
      <c r="Z795" s="9"/>
      <c r="AA795" s="9"/>
      <c r="AB795" s="9"/>
      <c r="AC795" s="9"/>
      <c r="AD795" s="9"/>
      <c r="AE795" s="9"/>
      <c r="AF795" s="9"/>
      <c r="AG795" s="9"/>
      <c r="AH795" s="9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</row>
    <row r="796" spans="1:58" s="22" customFormat="1" outlineLevel="1" x14ac:dyDescent="0.25">
      <c r="A796" s="55"/>
      <c r="B796" s="9" t="s">
        <v>1235</v>
      </c>
      <c r="C796" s="9"/>
      <c r="D796" s="9"/>
      <c r="E796" s="39" t="s">
        <v>2282</v>
      </c>
      <c r="F796" s="14"/>
      <c r="G796" s="9"/>
      <c r="H796" s="9"/>
      <c r="I796" s="9">
        <f>SUBTOTAL(9,I797:I801)</f>
        <v>5</v>
      </c>
      <c r="J796" s="9">
        <f>SUBTOTAL(9,J797:J801)</f>
        <v>825</v>
      </c>
      <c r="K796" s="9">
        <f>SUBTOTAL(9,K797:K801)</f>
        <v>4950</v>
      </c>
      <c r="L796" s="9">
        <f>SUBTOTAL(9,L797:L801)</f>
        <v>4877</v>
      </c>
      <c r="M796" s="48">
        <v>0.98525252525252527</v>
      </c>
      <c r="N796" s="9"/>
      <c r="O796" s="9"/>
      <c r="P796" s="9"/>
      <c r="Q796" s="9"/>
      <c r="R796" s="9"/>
      <c r="S796" s="9"/>
      <c r="T796" s="9"/>
      <c r="U796" s="9"/>
      <c r="V796" s="49"/>
      <c r="W796" s="14"/>
      <c r="X796" s="14"/>
      <c r="Y796" s="56"/>
      <c r="Z796" s="9"/>
      <c r="AA796" s="9"/>
      <c r="AB796" s="9"/>
      <c r="AC796" s="9"/>
      <c r="AD796" s="9"/>
      <c r="AE796" s="9"/>
      <c r="AF796" s="9"/>
      <c r="AG796" s="9"/>
      <c r="AH796" s="9">
        <f>SUBTOTAL(9,AH797:AH801)</f>
        <v>-401.4731447777778</v>
      </c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4"/>
    </row>
    <row r="797" spans="1:58" s="22" customFormat="1" outlineLevel="2" x14ac:dyDescent="0.25">
      <c r="A797" s="55">
        <v>214</v>
      </c>
      <c r="B797" s="9" t="s">
        <v>1235</v>
      </c>
      <c r="C797" s="9" t="s">
        <v>1236</v>
      </c>
      <c r="D797" s="9" t="str">
        <f>B797&amp;" - "&amp;E797</f>
        <v>Martin - Family - Active</v>
      </c>
      <c r="E797" s="9" t="s">
        <v>2282</v>
      </c>
      <c r="F797" s="14" t="s">
        <v>1237</v>
      </c>
      <c r="G797" s="9" t="s">
        <v>10</v>
      </c>
      <c r="H797" s="9" t="s">
        <v>37</v>
      </c>
      <c r="I797" s="9">
        <v>1</v>
      </c>
      <c r="J797" s="9">
        <v>344</v>
      </c>
      <c r="K797" s="9">
        <f>COUNTA(Y797:AD797)*J797</f>
        <v>2064</v>
      </c>
      <c r="L797" s="9">
        <f>SUM(Y797:AD797)</f>
        <v>2042</v>
      </c>
      <c r="M797" s="48">
        <v>0.98934108527131781</v>
      </c>
      <c r="N797" s="9">
        <v>0</v>
      </c>
      <c r="O797" s="9">
        <v>344</v>
      </c>
      <c r="P797" s="9"/>
      <c r="Q797" s="9">
        <v>344</v>
      </c>
      <c r="R797" s="9"/>
      <c r="S797" s="9"/>
      <c r="T797" s="9"/>
      <c r="U797" s="9"/>
      <c r="V797" s="49">
        <f>(Y797+Z797+AA797+AB797+AC797+AD797)/(J797*COUNTA(Y797,Z797,AA797,AB797,AC797,AD797))</f>
        <v>0.98934108527131781</v>
      </c>
      <c r="W797" s="14">
        <v>0.98160000000000003</v>
      </c>
      <c r="X797" s="14">
        <v>0.93899999999999995</v>
      </c>
      <c r="Y797" s="56">
        <v>340</v>
      </c>
      <c r="Z797" s="9">
        <v>340</v>
      </c>
      <c r="AA797" s="9">
        <v>343</v>
      </c>
      <c r="AB797" s="9">
        <v>340</v>
      </c>
      <c r="AC797" s="9">
        <v>341</v>
      </c>
      <c r="AD797" s="9">
        <v>338</v>
      </c>
      <c r="AE797" s="9" t="s">
        <v>39</v>
      </c>
      <c r="AF797" s="9"/>
      <c r="AG797" s="9">
        <v>27.161100000000001</v>
      </c>
      <c r="AH797" s="9">
        <v>-80.242400000000004</v>
      </c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</row>
    <row r="798" spans="1:58" s="22" customFormat="1" outlineLevel="2" x14ac:dyDescent="0.25">
      <c r="A798" s="55">
        <v>2565</v>
      </c>
      <c r="B798" s="9" t="s">
        <v>1235</v>
      </c>
      <c r="C798" s="9" t="s">
        <v>1238</v>
      </c>
      <c r="D798" s="9" t="str">
        <f>B798&amp;" - "&amp;E798</f>
        <v>Martin - Family - Active</v>
      </c>
      <c r="E798" s="9" t="s">
        <v>2282</v>
      </c>
      <c r="F798" s="14" t="s">
        <v>66</v>
      </c>
      <c r="G798" s="9" t="s">
        <v>10</v>
      </c>
      <c r="H798" s="9" t="s">
        <v>37</v>
      </c>
      <c r="I798" s="9">
        <v>1</v>
      </c>
      <c r="J798" s="9">
        <v>32</v>
      </c>
      <c r="K798" s="9">
        <f>COUNTA(Y798:AD798)*J798</f>
        <v>192</v>
      </c>
      <c r="L798" s="9">
        <f>SUM(Y798:AD798)</f>
        <v>188</v>
      </c>
      <c r="M798" s="48">
        <v>0.97916666666666663</v>
      </c>
      <c r="N798" s="9">
        <v>0</v>
      </c>
      <c r="O798" s="9">
        <v>32</v>
      </c>
      <c r="P798" s="9"/>
      <c r="Q798" s="9">
        <v>32</v>
      </c>
      <c r="R798" s="9"/>
      <c r="S798" s="9"/>
      <c r="T798" s="9">
        <v>4</v>
      </c>
      <c r="U798" s="9"/>
      <c r="V798" s="49">
        <f>(Y798+Z798+AA798+AB798+AC798+AD798)/(J798*COUNTA(Y798,Z798,AA798,AB798,AC798,AD798))</f>
        <v>0.97916666666666663</v>
      </c>
      <c r="W798" s="14">
        <v>0.94789999999999996</v>
      </c>
      <c r="X798" s="14">
        <v>0.95309999999999995</v>
      </c>
      <c r="Y798" s="56">
        <v>31</v>
      </c>
      <c r="Z798" s="9">
        <v>31</v>
      </c>
      <c r="AA798" s="9">
        <v>32</v>
      </c>
      <c r="AB798" s="9">
        <v>31</v>
      </c>
      <c r="AC798" s="9">
        <v>32</v>
      </c>
      <c r="AD798" s="9">
        <v>31</v>
      </c>
      <c r="AE798" s="9" t="s">
        <v>180</v>
      </c>
      <c r="AF798" s="9"/>
      <c r="AG798" s="9">
        <v>27.19425</v>
      </c>
      <c r="AH798" s="9">
        <v>-80.241777777777799</v>
      </c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4"/>
    </row>
    <row r="799" spans="1:58" s="22" customFormat="1" outlineLevel="2" x14ac:dyDescent="0.25">
      <c r="A799" s="55">
        <v>537</v>
      </c>
      <c r="B799" s="9" t="s">
        <v>1235</v>
      </c>
      <c r="C799" s="9" t="s">
        <v>1241</v>
      </c>
      <c r="D799" s="9" t="str">
        <f>B799&amp;" - "&amp;E799</f>
        <v>Martin - Family - Active</v>
      </c>
      <c r="E799" s="9" t="s">
        <v>2282</v>
      </c>
      <c r="F799" s="14" t="s">
        <v>1242</v>
      </c>
      <c r="G799" s="9" t="s">
        <v>10</v>
      </c>
      <c r="H799" s="9" t="s">
        <v>37</v>
      </c>
      <c r="I799" s="9">
        <v>1</v>
      </c>
      <c r="J799" s="9">
        <v>57</v>
      </c>
      <c r="K799" s="9">
        <f>COUNTA(Y799:AD799)*J799</f>
        <v>342</v>
      </c>
      <c r="L799" s="9">
        <f>SUM(Y799:AD799)</f>
        <v>311</v>
      </c>
      <c r="M799" s="48">
        <v>0.90935672514619881</v>
      </c>
      <c r="N799" s="9">
        <v>0</v>
      </c>
      <c r="O799" s="9">
        <v>57</v>
      </c>
      <c r="P799" s="9"/>
      <c r="Q799" s="9">
        <v>57</v>
      </c>
      <c r="R799" s="9"/>
      <c r="S799" s="9"/>
      <c r="T799" s="9"/>
      <c r="U799" s="9"/>
      <c r="V799" s="49">
        <f>(Y799+Z799+AA799+AB799+AC799+AD799)/(J799*COUNTA(Y799,Z799,AA799,AB799,AC799,AD799))</f>
        <v>0.90935672514619881</v>
      </c>
      <c r="W799" s="14">
        <v>0.93569999999999998</v>
      </c>
      <c r="X799" s="14">
        <v>0.95320000000000005</v>
      </c>
      <c r="Y799" s="56">
        <v>52</v>
      </c>
      <c r="Z799" s="9">
        <v>53</v>
      </c>
      <c r="AA799" s="9">
        <v>53</v>
      </c>
      <c r="AB799" s="9">
        <v>52</v>
      </c>
      <c r="AC799" s="9">
        <v>51</v>
      </c>
      <c r="AD799" s="9">
        <v>50</v>
      </c>
      <c r="AE799" s="9" t="s">
        <v>1240</v>
      </c>
      <c r="AF799" s="9">
        <v>41</v>
      </c>
      <c r="AG799" s="9">
        <v>27.030021999999999</v>
      </c>
      <c r="AH799" s="9">
        <v>-80.492767000000001</v>
      </c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</row>
    <row r="800" spans="1:58" s="22" customFormat="1" outlineLevel="2" x14ac:dyDescent="0.25">
      <c r="A800" s="55">
        <v>736</v>
      </c>
      <c r="B800" s="9" t="s">
        <v>1235</v>
      </c>
      <c r="C800" s="9" t="s">
        <v>1243</v>
      </c>
      <c r="D800" s="9" t="str">
        <f>B800&amp;" - "&amp;E800</f>
        <v>Martin - Family - Active</v>
      </c>
      <c r="E800" s="9" t="s">
        <v>2282</v>
      </c>
      <c r="F800" s="14" t="s">
        <v>309</v>
      </c>
      <c r="G800" s="9" t="s">
        <v>10</v>
      </c>
      <c r="H800" s="9" t="s">
        <v>37</v>
      </c>
      <c r="I800" s="9">
        <v>1</v>
      </c>
      <c r="J800" s="9">
        <v>200</v>
      </c>
      <c r="K800" s="9">
        <f>COUNTA(Y800:AD800)*J800</f>
        <v>1200</v>
      </c>
      <c r="L800" s="9">
        <f>SUM(Y800:AD800)</f>
        <v>1195</v>
      </c>
      <c r="M800" s="48">
        <v>0.99583333333333335</v>
      </c>
      <c r="N800" s="9">
        <v>0</v>
      </c>
      <c r="O800" s="9">
        <v>200</v>
      </c>
      <c r="P800" s="9"/>
      <c r="Q800" s="9">
        <v>200</v>
      </c>
      <c r="R800" s="9"/>
      <c r="S800" s="9"/>
      <c r="T800" s="9"/>
      <c r="U800" s="9"/>
      <c r="V800" s="49">
        <f>(Y800+Z800+AA800+AB800+AC800+AD800)/(J800*COUNTA(Y800,Z800,AA800,AB800,AC800,AD800))</f>
        <v>0.99583333333333335</v>
      </c>
      <c r="W800" s="14">
        <v>0.995</v>
      </c>
      <c r="X800" s="14">
        <v>0.98670000000000002</v>
      </c>
      <c r="Y800" s="56">
        <v>200</v>
      </c>
      <c r="Z800" s="9">
        <v>200</v>
      </c>
      <c r="AA800" s="9">
        <v>197</v>
      </c>
      <c r="AB800" s="9">
        <v>200</v>
      </c>
      <c r="AC800" s="9">
        <v>199</v>
      </c>
      <c r="AD800" s="9">
        <v>199</v>
      </c>
      <c r="AE800" s="9" t="s">
        <v>1244</v>
      </c>
      <c r="AF800" s="9"/>
      <c r="AG800" s="9">
        <v>27.201000000000001</v>
      </c>
      <c r="AH800" s="9">
        <v>-80.220100000000002</v>
      </c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</row>
    <row r="801" spans="1:58" s="22" customFormat="1" outlineLevel="2" x14ac:dyDescent="0.25">
      <c r="A801" s="55">
        <v>1100</v>
      </c>
      <c r="B801" s="9" t="s">
        <v>1235</v>
      </c>
      <c r="C801" s="9" t="s">
        <v>1245</v>
      </c>
      <c r="D801" s="9" t="str">
        <f>B801&amp;" - "&amp;E801</f>
        <v>Martin - Family - Active</v>
      </c>
      <c r="E801" s="9" t="s">
        <v>2282</v>
      </c>
      <c r="F801" s="14" t="s">
        <v>1246</v>
      </c>
      <c r="G801" s="9" t="s">
        <v>10</v>
      </c>
      <c r="H801" s="9" t="s">
        <v>37</v>
      </c>
      <c r="I801" s="9">
        <v>1</v>
      </c>
      <c r="J801" s="9">
        <v>192</v>
      </c>
      <c r="K801" s="9">
        <f>COUNTA(Y801:AD801)*J801</f>
        <v>1152</v>
      </c>
      <c r="L801" s="9">
        <f>SUM(Y801:AD801)</f>
        <v>1141</v>
      </c>
      <c r="M801" s="48">
        <v>0.99045138888888884</v>
      </c>
      <c r="N801" s="9">
        <v>0</v>
      </c>
      <c r="O801" s="9">
        <v>192</v>
      </c>
      <c r="P801" s="9"/>
      <c r="Q801" s="9">
        <v>192</v>
      </c>
      <c r="R801" s="9"/>
      <c r="S801" s="9"/>
      <c r="T801" s="9"/>
      <c r="U801" s="9"/>
      <c r="V801" s="49">
        <f>(Y801+Z801+AA801+AB801+AC801+AD801)/(J801*COUNTA(Y801,Z801,AA801,AB801,AC801,AD801))</f>
        <v>0.99045138888888884</v>
      </c>
      <c r="W801" s="14">
        <v>0.98960000000000004</v>
      </c>
      <c r="X801" s="14">
        <v>0.98260000000000003</v>
      </c>
      <c r="Y801" s="56">
        <v>190</v>
      </c>
      <c r="Z801" s="9">
        <v>191</v>
      </c>
      <c r="AA801" s="9">
        <v>189</v>
      </c>
      <c r="AB801" s="9">
        <v>191</v>
      </c>
      <c r="AC801" s="9">
        <v>190</v>
      </c>
      <c r="AD801" s="9">
        <v>190</v>
      </c>
      <c r="AE801" s="9" t="s">
        <v>50</v>
      </c>
      <c r="AF801" s="9"/>
      <c r="AG801" s="9">
        <v>27.2483</v>
      </c>
      <c r="AH801" s="9">
        <v>-80.2761</v>
      </c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</row>
    <row r="802" spans="1:58" s="22" customFormat="1" outlineLevel="1" x14ac:dyDescent="0.25">
      <c r="A802" s="55"/>
      <c r="B802" s="9" t="s">
        <v>1235</v>
      </c>
      <c r="C802" s="9"/>
      <c r="D802" s="9"/>
      <c r="E802" s="39" t="s">
        <v>2284</v>
      </c>
      <c r="F802" s="14"/>
      <c r="G802" s="9"/>
      <c r="H802" s="9"/>
      <c r="I802" s="9">
        <f>SUBTOTAL(9,I803:I803)</f>
        <v>1</v>
      </c>
      <c r="J802" s="9">
        <f>SUBTOTAL(9,J803:J803)</f>
        <v>33</v>
      </c>
      <c r="K802" s="9">
        <f>SUBTOTAL(9,K803:K803)</f>
        <v>198</v>
      </c>
      <c r="L802" s="9">
        <f>SUBTOTAL(9,L803:L803)</f>
        <v>188</v>
      </c>
      <c r="M802" s="48">
        <v>0.9494949494949495</v>
      </c>
      <c r="N802" s="9"/>
      <c r="O802" s="9"/>
      <c r="P802" s="9"/>
      <c r="Q802" s="9"/>
      <c r="R802" s="9"/>
      <c r="S802" s="9"/>
      <c r="T802" s="9"/>
      <c r="U802" s="9"/>
      <c r="V802" s="49"/>
      <c r="W802" s="14"/>
      <c r="X802" s="14"/>
      <c r="Y802" s="56"/>
      <c r="Z802" s="9"/>
      <c r="AA802" s="9"/>
      <c r="AB802" s="9"/>
      <c r="AC802" s="9"/>
      <c r="AD802" s="9"/>
      <c r="AE802" s="9"/>
      <c r="AF802" s="9"/>
      <c r="AG802" s="9"/>
      <c r="AH802" s="9">
        <f>SUBTOTAL(9,AH803:AH803)</f>
        <v>-80.493899999999996</v>
      </c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</row>
    <row r="803" spans="1:58" s="22" customFormat="1" outlineLevel="2" x14ac:dyDescent="0.25">
      <c r="A803" s="55">
        <v>403</v>
      </c>
      <c r="B803" s="9" t="s">
        <v>1235</v>
      </c>
      <c r="C803" s="9" t="s">
        <v>1239</v>
      </c>
      <c r="D803" s="9" t="str">
        <f>B803&amp;" - "&amp;E803</f>
        <v>Martin - Family|MR - Active</v>
      </c>
      <c r="E803" s="9" t="s">
        <v>2284</v>
      </c>
      <c r="F803" s="14" t="s">
        <v>1128</v>
      </c>
      <c r="G803" s="9" t="s">
        <v>99</v>
      </c>
      <c r="H803" s="9" t="s">
        <v>37</v>
      </c>
      <c r="I803" s="9">
        <v>1</v>
      </c>
      <c r="J803" s="9">
        <v>33</v>
      </c>
      <c r="K803" s="9">
        <f>COUNTA(Y803:AD803)*J803</f>
        <v>198</v>
      </c>
      <c r="L803" s="9">
        <f>SUM(Y803:AD803)</f>
        <v>188</v>
      </c>
      <c r="M803" s="48">
        <v>0.9494949494949495</v>
      </c>
      <c r="N803" s="9">
        <v>1</v>
      </c>
      <c r="O803" s="9">
        <v>32</v>
      </c>
      <c r="P803" s="9"/>
      <c r="Q803" s="9">
        <v>32</v>
      </c>
      <c r="R803" s="9"/>
      <c r="S803" s="9"/>
      <c r="T803" s="9"/>
      <c r="U803" s="9"/>
      <c r="V803" s="49">
        <f>(Y803+Z803+AA803+AB803+AC803+AD803)/(J803*COUNTA(Y803,Z803,AA803,AB803,AC803,AD803))</f>
        <v>0.9494949494949495</v>
      </c>
      <c r="W803" s="14">
        <v>0.91920000000000002</v>
      </c>
      <c r="X803" s="14">
        <v>0.91920000000000002</v>
      </c>
      <c r="Y803" s="56">
        <v>30</v>
      </c>
      <c r="Z803" s="9">
        <v>31</v>
      </c>
      <c r="AA803" s="9">
        <v>32</v>
      </c>
      <c r="AB803" s="9">
        <v>32</v>
      </c>
      <c r="AC803" s="9">
        <v>32</v>
      </c>
      <c r="AD803" s="9">
        <v>31</v>
      </c>
      <c r="AE803" s="9" t="s">
        <v>1240</v>
      </c>
      <c r="AF803" s="9">
        <v>29</v>
      </c>
      <c r="AG803" s="9">
        <v>27.026599999999998</v>
      </c>
      <c r="AH803" s="9">
        <v>-80.493899999999996</v>
      </c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</row>
    <row r="804" spans="1:58" s="22" customFormat="1" outlineLevel="2" x14ac:dyDescent="0.25">
      <c r="A804" s="55"/>
      <c r="B804" s="51" t="s">
        <v>1247</v>
      </c>
      <c r="C804" s="51"/>
      <c r="D804" s="51"/>
      <c r="E804" s="51"/>
      <c r="F804" s="53"/>
      <c r="G804" s="51"/>
      <c r="H804" s="51"/>
      <c r="I804" s="51"/>
      <c r="J804" s="51"/>
      <c r="K804" s="51"/>
      <c r="L804" s="51"/>
      <c r="M804" s="54"/>
      <c r="N804" s="51"/>
      <c r="O804" s="51"/>
      <c r="P804" s="51"/>
      <c r="Q804" s="51"/>
      <c r="R804" s="51"/>
      <c r="S804" s="51"/>
      <c r="T804" s="51"/>
      <c r="U804" s="51"/>
      <c r="V804" s="52"/>
      <c r="W804" s="53"/>
      <c r="X804" s="53"/>
      <c r="Y804" s="56"/>
      <c r="Z804" s="9"/>
      <c r="AA804" s="9"/>
      <c r="AB804" s="9"/>
      <c r="AC804" s="9"/>
      <c r="AD804" s="9"/>
      <c r="AE804" s="9"/>
      <c r="AF804" s="9"/>
      <c r="AG804" s="9"/>
      <c r="AH804" s="9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4"/>
    </row>
    <row r="805" spans="1:58" s="22" customFormat="1" outlineLevel="1" x14ac:dyDescent="0.25">
      <c r="A805" s="55"/>
      <c r="B805" s="9" t="s">
        <v>1247</v>
      </c>
      <c r="C805" s="9"/>
      <c r="D805" s="9"/>
      <c r="E805" s="39" t="s">
        <v>2280</v>
      </c>
      <c r="F805" s="14"/>
      <c r="G805" s="9"/>
      <c r="H805" s="9"/>
      <c r="I805" s="9">
        <f>SUBTOTAL(9,I806:I846)</f>
        <v>41</v>
      </c>
      <c r="J805" s="9">
        <f>SUBTOTAL(9,J806:J846)</f>
        <v>4363</v>
      </c>
      <c r="K805" s="9">
        <f>SUBTOTAL(9,K806:K846)</f>
        <v>25879</v>
      </c>
      <c r="L805" s="9">
        <f>SUBTOTAL(9,L806:L846)</f>
        <v>25749</v>
      </c>
      <c r="M805" s="48">
        <v>0.99497662197148262</v>
      </c>
      <c r="N805" s="9"/>
      <c r="O805" s="9"/>
      <c r="P805" s="9"/>
      <c r="Q805" s="9"/>
      <c r="R805" s="9"/>
      <c r="S805" s="9"/>
      <c r="T805" s="9"/>
      <c r="U805" s="9"/>
      <c r="V805" s="49"/>
      <c r="W805" s="14"/>
      <c r="X805" s="14"/>
      <c r="Y805" s="56"/>
      <c r="Z805" s="9"/>
      <c r="AA805" s="9"/>
      <c r="AB805" s="9"/>
      <c r="AC805" s="9"/>
      <c r="AD805" s="9"/>
      <c r="AE805" s="9"/>
      <c r="AF805" s="9"/>
      <c r="AG805" s="9"/>
      <c r="AH805" s="9">
        <f>SUBTOTAL(9,AH806:AH846)</f>
        <v>-3209.1984988911095</v>
      </c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  <c r="BF805" s="24"/>
    </row>
    <row r="806" spans="1:58" s="22" customFormat="1" outlineLevel="2" x14ac:dyDescent="0.25">
      <c r="A806" s="55">
        <v>1603</v>
      </c>
      <c r="B806" s="9" t="s">
        <v>1247</v>
      </c>
      <c r="C806" s="9" t="s">
        <v>1254</v>
      </c>
      <c r="D806" s="9" t="str">
        <f t="shared" ref="D806:D846" si="126">B806&amp;" - "&amp;E806</f>
        <v>Miami-Dade - Elderly - Active</v>
      </c>
      <c r="E806" s="9" t="s">
        <v>2280</v>
      </c>
      <c r="F806" s="14" t="s">
        <v>240</v>
      </c>
      <c r="G806" s="9" t="s">
        <v>9</v>
      </c>
      <c r="H806" s="9" t="s">
        <v>37</v>
      </c>
      <c r="I806" s="9">
        <v>1</v>
      </c>
      <c r="J806" s="9">
        <v>110</v>
      </c>
      <c r="K806" s="9">
        <f t="shared" ref="K806:K846" si="127">COUNTA(Y806:AD806)*J806</f>
        <v>660</v>
      </c>
      <c r="L806" s="9">
        <f t="shared" ref="L806:L846" si="128">SUM(Y806:AD806)</f>
        <v>652</v>
      </c>
      <c r="M806" s="48">
        <v>0.98787878787878791</v>
      </c>
      <c r="N806" s="9">
        <v>0</v>
      </c>
      <c r="O806" s="9">
        <v>110</v>
      </c>
      <c r="P806" s="9">
        <v>88</v>
      </c>
      <c r="Q806" s="9">
        <v>22</v>
      </c>
      <c r="R806" s="9"/>
      <c r="S806" s="9"/>
      <c r="T806" s="9"/>
      <c r="U806" s="9"/>
      <c r="V806" s="49">
        <f t="shared" ref="V806:V835" si="129">(Y806+Z806+AA806+AB806+AC806+AD806)/(J806*COUNTA(Y806,Z806,AA806,AB806,AC806,AD806))</f>
        <v>0.98787878787878791</v>
      </c>
      <c r="W806" s="14">
        <v>0.99239999999999995</v>
      </c>
      <c r="X806" s="14">
        <v>0.9879</v>
      </c>
      <c r="Y806" s="56">
        <v>109</v>
      </c>
      <c r="Z806" s="9">
        <v>107</v>
      </c>
      <c r="AA806" s="9">
        <v>107</v>
      </c>
      <c r="AB806" s="9">
        <v>109</v>
      </c>
      <c r="AC806" s="9">
        <v>110</v>
      </c>
      <c r="AD806" s="9">
        <v>110</v>
      </c>
      <c r="AE806" s="9" t="s">
        <v>1255</v>
      </c>
      <c r="AF806" s="9"/>
      <c r="AG806" s="9">
        <v>25.7987</v>
      </c>
      <c r="AH806" s="9">
        <v>-80.217299999999994</v>
      </c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</row>
    <row r="807" spans="1:58" s="22" customFormat="1" outlineLevel="2" x14ac:dyDescent="0.25">
      <c r="A807" s="55">
        <v>1901</v>
      </c>
      <c r="B807" s="9" t="s">
        <v>1247</v>
      </c>
      <c r="C807" s="9" t="s">
        <v>1267</v>
      </c>
      <c r="D807" s="9" t="str">
        <f t="shared" si="126"/>
        <v>Miami-Dade - Elderly - Active</v>
      </c>
      <c r="E807" s="9" t="s">
        <v>2280</v>
      </c>
      <c r="F807" s="14" t="s">
        <v>1268</v>
      </c>
      <c r="G807" s="9" t="s">
        <v>9</v>
      </c>
      <c r="H807" s="9" t="s">
        <v>37</v>
      </c>
      <c r="I807" s="9">
        <v>1</v>
      </c>
      <c r="J807" s="9">
        <v>60</v>
      </c>
      <c r="K807" s="9">
        <f t="shared" si="127"/>
        <v>360</v>
      </c>
      <c r="L807" s="9">
        <f t="shared" si="128"/>
        <v>357</v>
      </c>
      <c r="M807" s="48">
        <v>0.9916666666666667</v>
      </c>
      <c r="N807" s="9">
        <v>0</v>
      </c>
      <c r="O807" s="9">
        <v>60</v>
      </c>
      <c r="P807" s="9">
        <v>48</v>
      </c>
      <c r="Q807" s="9">
        <v>12</v>
      </c>
      <c r="R807" s="9"/>
      <c r="S807" s="9"/>
      <c r="T807" s="9"/>
      <c r="U807" s="9"/>
      <c r="V807" s="49">
        <f t="shared" si="129"/>
        <v>0.9916666666666667</v>
      </c>
      <c r="W807" s="14">
        <v>0.98060000000000003</v>
      </c>
      <c r="X807" s="14">
        <v>0.97499999999999998</v>
      </c>
      <c r="Y807" s="56">
        <v>60</v>
      </c>
      <c r="Z807" s="9">
        <v>57</v>
      </c>
      <c r="AA807" s="9">
        <v>60</v>
      </c>
      <c r="AB807" s="9">
        <v>60</v>
      </c>
      <c r="AC807" s="9">
        <v>60</v>
      </c>
      <c r="AD807" s="9">
        <v>60</v>
      </c>
      <c r="AE807" s="9" t="s">
        <v>1255</v>
      </c>
      <c r="AF807" s="9"/>
      <c r="AG807" s="9">
        <v>25.8231</v>
      </c>
      <c r="AH807" s="9">
        <v>-80.224400000000003</v>
      </c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  <c r="BF807" s="24"/>
    </row>
    <row r="808" spans="1:58" s="22" customFormat="1" outlineLevel="2" x14ac:dyDescent="0.25">
      <c r="A808" s="55">
        <v>2220</v>
      </c>
      <c r="B808" s="9" t="s">
        <v>1247</v>
      </c>
      <c r="C808" s="9" t="s">
        <v>1275</v>
      </c>
      <c r="D808" s="9" t="str">
        <f t="shared" si="126"/>
        <v>Miami-Dade - Elderly - Active</v>
      </c>
      <c r="E808" s="9" t="s">
        <v>2280</v>
      </c>
      <c r="F808" s="14" t="s">
        <v>342</v>
      </c>
      <c r="G808" s="9" t="s">
        <v>9</v>
      </c>
      <c r="H808" s="9" t="s">
        <v>37</v>
      </c>
      <c r="I808" s="9">
        <v>1</v>
      </c>
      <c r="J808" s="9">
        <v>100</v>
      </c>
      <c r="K808" s="9">
        <f t="shared" si="127"/>
        <v>600</v>
      </c>
      <c r="L808" s="9">
        <f t="shared" si="128"/>
        <v>595</v>
      </c>
      <c r="M808" s="48">
        <v>0.9916666666666667</v>
      </c>
      <c r="N808" s="9">
        <v>0</v>
      </c>
      <c r="O808" s="9">
        <v>100</v>
      </c>
      <c r="P808" s="9">
        <v>80</v>
      </c>
      <c r="Q808" s="9">
        <v>20</v>
      </c>
      <c r="R808" s="9"/>
      <c r="S808" s="9"/>
      <c r="T808" s="9"/>
      <c r="U808" s="9"/>
      <c r="V808" s="49">
        <f t="shared" si="129"/>
        <v>0.9916666666666667</v>
      </c>
      <c r="W808" s="14">
        <v>0.99</v>
      </c>
      <c r="X808" s="14">
        <v>0.98829999999999996</v>
      </c>
      <c r="Y808" s="56">
        <v>100</v>
      </c>
      <c r="Z808" s="9">
        <v>99</v>
      </c>
      <c r="AA808" s="9">
        <v>98</v>
      </c>
      <c r="AB808" s="9">
        <v>99</v>
      </c>
      <c r="AC808" s="9">
        <v>99</v>
      </c>
      <c r="AD808" s="9">
        <v>100</v>
      </c>
      <c r="AE808" s="9" t="s">
        <v>317</v>
      </c>
      <c r="AF808" s="9"/>
      <c r="AG808" s="9">
        <v>25.821971999999999</v>
      </c>
      <c r="AH808" s="9">
        <v>-80.241749999999996</v>
      </c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4"/>
    </row>
    <row r="809" spans="1:58" s="22" customFormat="1" outlineLevel="2" x14ac:dyDescent="0.25">
      <c r="A809" s="55">
        <v>2488</v>
      </c>
      <c r="B809" s="9" t="s">
        <v>1247</v>
      </c>
      <c r="C809" s="9" t="s">
        <v>1276</v>
      </c>
      <c r="D809" s="9" t="str">
        <f t="shared" si="126"/>
        <v>Miami-Dade - Elderly - Active</v>
      </c>
      <c r="E809" s="9" t="s">
        <v>2280</v>
      </c>
      <c r="F809" s="14" t="s">
        <v>143</v>
      </c>
      <c r="G809" s="9" t="s">
        <v>9</v>
      </c>
      <c r="H809" s="9" t="s">
        <v>37</v>
      </c>
      <c r="I809" s="9">
        <v>1</v>
      </c>
      <c r="J809" s="9">
        <v>103</v>
      </c>
      <c r="K809" s="9">
        <f t="shared" si="127"/>
        <v>618</v>
      </c>
      <c r="L809" s="9">
        <f t="shared" si="128"/>
        <v>609</v>
      </c>
      <c r="M809" s="48">
        <v>0.9854368932038835</v>
      </c>
      <c r="N809" s="9">
        <v>0</v>
      </c>
      <c r="O809" s="9">
        <v>103</v>
      </c>
      <c r="P809" s="9">
        <v>83</v>
      </c>
      <c r="Q809" s="9">
        <v>20</v>
      </c>
      <c r="R809" s="9"/>
      <c r="S809" s="9"/>
      <c r="T809" s="9">
        <v>6</v>
      </c>
      <c r="U809" s="9"/>
      <c r="V809" s="49">
        <f t="shared" si="129"/>
        <v>0.9854368932038835</v>
      </c>
      <c r="W809" s="14">
        <v>0.97409999999999997</v>
      </c>
      <c r="X809" s="14">
        <v>0.97089999999999999</v>
      </c>
      <c r="Y809" s="56">
        <v>101</v>
      </c>
      <c r="Z809" s="9">
        <v>101</v>
      </c>
      <c r="AA809" s="9">
        <v>102</v>
      </c>
      <c r="AB809" s="9">
        <v>103</v>
      </c>
      <c r="AC809" s="9">
        <v>103</v>
      </c>
      <c r="AD809" s="9">
        <v>99</v>
      </c>
      <c r="AE809" s="9" t="s">
        <v>769</v>
      </c>
      <c r="AF809" s="9"/>
      <c r="AG809" s="9">
        <v>25.823</v>
      </c>
      <c r="AH809" s="9">
        <v>-80.242000000000004</v>
      </c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4"/>
    </row>
    <row r="810" spans="1:58" s="22" customFormat="1" outlineLevel="2" x14ac:dyDescent="0.25">
      <c r="A810" s="55">
        <v>119</v>
      </c>
      <c r="B810" s="9" t="s">
        <v>1247</v>
      </c>
      <c r="C810" s="9" t="s">
        <v>1278</v>
      </c>
      <c r="D810" s="9" t="str">
        <f t="shared" si="126"/>
        <v>Miami-Dade - Elderly - Active</v>
      </c>
      <c r="E810" s="9" t="s">
        <v>2280</v>
      </c>
      <c r="F810" s="14" t="s">
        <v>1279</v>
      </c>
      <c r="G810" s="9" t="s">
        <v>9</v>
      </c>
      <c r="H810" s="9" t="s">
        <v>37</v>
      </c>
      <c r="I810" s="9">
        <v>1</v>
      </c>
      <c r="J810" s="9">
        <v>332</v>
      </c>
      <c r="K810" s="9">
        <f t="shared" si="127"/>
        <v>1992</v>
      </c>
      <c r="L810" s="9">
        <f t="shared" si="128"/>
        <v>1977</v>
      </c>
      <c r="M810" s="48">
        <v>0.99246987951807231</v>
      </c>
      <c r="N810" s="9">
        <v>0</v>
      </c>
      <c r="O810" s="9">
        <v>332</v>
      </c>
      <c r="P810" s="9">
        <v>132</v>
      </c>
      <c r="Q810" s="9">
        <v>200</v>
      </c>
      <c r="R810" s="9"/>
      <c r="S810" s="9"/>
      <c r="T810" s="9"/>
      <c r="U810" s="9"/>
      <c r="V810" s="49">
        <f t="shared" si="129"/>
        <v>0.99246987951807231</v>
      </c>
      <c r="W810" s="14">
        <v>0.97240000000000004</v>
      </c>
      <c r="X810" s="14">
        <v>0.97289999999999999</v>
      </c>
      <c r="Y810" s="56">
        <v>332</v>
      </c>
      <c r="Z810" s="9">
        <v>331</v>
      </c>
      <c r="AA810" s="9">
        <v>331</v>
      </c>
      <c r="AB810" s="9">
        <v>330</v>
      </c>
      <c r="AC810" s="9">
        <v>328</v>
      </c>
      <c r="AD810" s="9">
        <v>325</v>
      </c>
      <c r="AE810" s="9"/>
      <c r="AF810" s="9"/>
      <c r="AG810" s="9">
        <v>25.582699999999999</v>
      </c>
      <c r="AH810" s="9">
        <v>-80.370999999999995</v>
      </c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</row>
    <row r="811" spans="1:58" s="22" customFormat="1" outlineLevel="2" x14ac:dyDescent="0.25">
      <c r="A811" s="55">
        <v>2569</v>
      </c>
      <c r="B811" s="9" t="s">
        <v>1247</v>
      </c>
      <c r="C811" s="9" t="s">
        <v>1300</v>
      </c>
      <c r="D811" s="9" t="str">
        <f t="shared" si="126"/>
        <v>Miami-Dade - Elderly - Active</v>
      </c>
      <c r="E811" s="9" t="s">
        <v>2280</v>
      </c>
      <c r="F811" s="14" t="s">
        <v>66</v>
      </c>
      <c r="G811" s="9" t="s">
        <v>9</v>
      </c>
      <c r="H811" s="9" t="s">
        <v>37</v>
      </c>
      <c r="I811" s="9">
        <v>1</v>
      </c>
      <c r="J811" s="9">
        <v>98</v>
      </c>
      <c r="K811" s="9">
        <f t="shared" si="127"/>
        <v>588</v>
      </c>
      <c r="L811" s="9">
        <f t="shared" si="128"/>
        <v>588</v>
      </c>
      <c r="M811" s="48">
        <v>1</v>
      </c>
      <c r="N811" s="9">
        <v>0</v>
      </c>
      <c r="O811" s="9">
        <v>98</v>
      </c>
      <c r="P811" s="9">
        <v>79</v>
      </c>
      <c r="Q811" s="9">
        <v>19</v>
      </c>
      <c r="R811" s="9"/>
      <c r="S811" s="9"/>
      <c r="T811" s="9">
        <v>5</v>
      </c>
      <c r="U811" s="9"/>
      <c r="V811" s="49">
        <f t="shared" si="129"/>
        <v>1</v>
      </c>
      <c r="W811" s="14">
        <v>0.99660000000000004</v>
      </c>
      <c r="X811" s="14">
        <v>1</v>
      </c>
      <c r="Y811" s="56">
        <v>98</v>
      </c>
      <c r="Z811" s="9">
        <v>98</v>
      </c>
      <c r="AA811" s="9">
        <v>98</v>
      </c>
      <c r="AB811" s="9">
        <v>98</v>
      </c>
      <c r="AC811" s="9">
        <v>98</v>
      </c>
      <c r="AD811" s="9">
        <v>98</v>
      </c>
      <c r="AE811" s="9" t="s">
        <v>1298</v>
      </c>
      <c r="AF811" s="9"/>
      <c r="AG811" s="9">
        <v>25.767194444444399</v>
      </c>
      <c r="AH811" s="9">
        <v>-80.196694444444404</v>
      </c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  <c r="BF811" s="24"/>
    </row>
    <row r="812" spans="1:58" s="22" customFormat="1" outlineLevel="2" x14ac:dyDescent="0.25">
      <c r="A812" s="55">
        <v>2595</v>
      </c>
      <c r="B812" s="9" t="s">
        <v>1247</v>
      </c>
      <c r="C812" s="9" t="s">
        <v>1303</v>
      </c>
      <c r="D812" s="9" t="str">
        <f t="shared" si="126"/>
        <v>Miami-Dade - Elderly - Active</v>
      </c>
      <c r="E812" s="9" t="s">
        <v>2280</v>
      </c>
      <c r="F812" s="14" t="s">
        <v>66</v>
      </c>
      <c r="G812" s="9" t="s">
        <v>9</v>
      </c>
      <c r="H812" s="9" t="s">
        <v>37</v>
      </c>
      <c r="I812" s="9">
        <v>1</v>
      </c>
      <c r="J812" s="9">
        <v>124</v>
      </c>
      <c r="K812" s="9">
        <f t="shared" si="127"/>
        <v>744</v>
      </c>
      <c r="L812" s="9">
        <f t="shared" si="128"/>
        <v>742</v>
      </c>
      <c r="M812" s="48">
        <v>0.99731182795698925</v>
      </c>
      <c r="N812" s="9">
        <v>0</v>
      </c>
      <c r="O812" s="9">
        <v>124</v>
      </c>
      <c r="P812" s="9">
        <v>100</v>
      </c>
      <c r="Q812" s="9">
        <v>24</v>
      </c>
      <c r="R812" s="9"/>
      <c r="S812" s="9"/>
      <c r="T812" s="9">
        <v>6</v>
      </c>
      <c r="U812" s="9"/>
      <c r="V812" s="49">
        <f t="shared" si="129"/>
        <v>0.99731182795698925</v>
      </c>
      <c r="W812" s="14">
        <v>0.99729999999999996</v>
      </c>
      <c r="X812" s="14">
        <v>0.95430000000000004</v>
      </c>
      <c r="Y812" s="56">
        <v>124</v>
      </c>
      <c r="Z812" s="9">
        <v>123</v>
      </c>
      <c r="AA812" s="9">
        <v>124</v>
      </c>
      <c r="AB812" s="9">
        <v>123</v>
      </c>
      <c r="AC812" s="9">
        <v>124</v>
      </c>
      <c r="AD812" s="9">
        <v>124</v>
      </c>
      <c r="AE812" s="9" t="s">
        <v>415</v>
      </c>
      <c r="AF812" s="9"/>
      <c r="AG812" s="9">
        <v>25.809916999999999</v>
      </c>
      <c r="AH812" s="9">
        <v>-80.228055999999995</v>
      </c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</row>
    <row r="813" spans="1:58" s="22" customFormat="1" outlineLevel="2" x14ac:dyDescent="0.25">
      <c r="A813" s="55">
        <v>2554</v>
      </c>
      <c r="B813" s="9" t="s">
        <v>1247</v>
      </c>
      <c r="C813" s="9" t="s">
        <v>1327</v>
      </c>
      <c r="D813" s="9" t="str">
        <f t="shared" si="126"/>
        <v>Miami-Dade - Elderly - Active</v>
      </c>
      <c r="E813" s="9" t="s">
        <v>2280</v>
      </c>
      <c r="F813" s="14" t="s">
        <v>66</v>
      </c>
      <c r="G813" s="9" t="s">
        <v>9</v>
      </c>
      <c r="H813" s="9" t="s">
        <v>37</v>
      </c>
      <c r="I813" s="9">
        <v>1</v>
      </c>
      <c r="J813" s="9">
        <v>151</v>
      </c>
      <c r="K813" s="9">
        <f t="shared" si="127"/>
        <v>906</v>
      </c>
      <c r="L813" s="9">
        <f t="shared" si="128"/>
        <v>894</v>
      </c>
      <c r="M813" s="48">
        <v>0.98675496688741726</v>
      </c>
      <c r="N813" s="9">
        <v>0</v>
      </c>
      <c r="O813" s="9">
        <v>151</v>
      </c>
      <c r="P813" s="9">
        <v>121</v>
      </c>
      <c r="Q813" s="9">
        <v>30</v>
      </c>
      <c r="R813" s="9"/>
      <c r="S813" s="9"/>
      <c r="T813" s="9">
        <v>16</v>
      </c>
      <c r="U813" s="9"/>
      <c r="V813" s="49">
        <f t="shared" si="129"/>
        <v>0.98675496688741726</v>
      </c>
      <c r="W813" s="14">
        <v>0.98899999999999999</v>
      </c>
      <c r="X813" s="14">
        <v>0.99670000000000003</v>
      </c>
      <c r="Y813" s="56">
        <v>150</v>
      </c>
      <c r="Z813" s="9">
        <v>150</v>
      </c>
      <c r="AA813" s="9">
        <v>150</v>
      </c>
      <c r="AB813" s="9">
        <v>148</v>
      </c>
      <c r="AC813" s="9">
        <v>148</v>
      </c>
      <c r="AD813" s="9">
        <v>148</v>
      </c>
      <c r="AE813" s="9" t="s">
        <v>415</v>
      </c>
      <c r="AF813" s="9"/>
      <c r="AG813" s="9">
        <v>25.8038611111111</v>
      </c>
      <c r="AH813" s="9">
        <v>-80.224305555555603</v>
      </c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  <c r="BF813" s="24"/>
    </row>
    <row r="814" spans="1:58" s="22" customFormat="1" outlineLevel="2" x14ac:dyDescent="0.25">
      <c r="A814" s="55">
        <v>2469</v>
      </c>
      <c r="B814" s="9" t="s">
        <v>1247</v>
      </c>
      <c r="C814" s="9" t="s">
        <v>1343</v>
      </c>
      <c r="D814" s="9" t="str">
        <f t="shared" si="126"/>
        <v>Miami-Dade - Elderly - Active</v>
      </c>
      <c r="E814" s="9" t="s">
        <v>2280</v>
      </c>
      <c r="F814" s="14" t="s">
        <v>143</v>
      </c>
      <c r="G814" s="9" t="s">
        <v>9</v>
      </c>
      <c r="H814" s="9" t="s">
        <v>37</v>
      </c>
      <c r="I814" s="9">
        <v>1</v>
      </c>
      <c r="J814" s="9">
        <v>96</v>
      </c>
      <c r="K814" s="9">
        <f t="shared" si="127"/>
        <v>576</v>
      </c>
      <c r="L814" s="9">
        <f t="shared" si="128"/>
        <v>569</v>
      </c>
      <c r="M814" s="48">
        <v>0.98784722222222221</v>
      </c>
      <c r="N814" s="9">
        <v>0</v>
      </c>
      <c r="O814" s="9">
        <v>96</v>
      </c>
      <c r="P814" s="9">
        <v>77</v>
      </c>
      <c r="Q814" s="9">
        <v>19</v>
      </c>
      <c r="R814" s="9"/>
      <c r="S814" s="9"/>
      <c r="T814" s="9">
        <v>5</v>
      </c>
      <c r="U814" s="9"/>
      <c r="V814" s="49">
        <f t="shared" si="129"/>
        <v>0.98784722222222221</v>
      </c>
      <c r="W814" s="14">
        <v>0.99309999999999998</v>
      </c>
      <c r="X814" s="14">
        <v>0.98609999999999998</v>
      </c>
      <c r="Y814" s="56">
        <v>95</v>
      </c>
      <c r="Z814" s="9">
        <v>96</v>
      </c>
      <c r="AA814" s="9">
        <v>95</v>
      </c>
      <c r="AB814" s="9">
        <v>94</v>
      </c>
      <c r="AC814" s="9">
        <v>95</v>
      </c>
      <c r="AD814" s="9">
        <v>94</v>
      </c>
      <c r="AE814" s="9" t="s">
        <v>172</v>
      </c>
      <c r="AF814" s="9"/>
      <c r="AG814" s="9">
        <v>25.810782</v>
      </c>
      <c r="AH814" s="9">
        <v>-80.232403000000005</v>
      </c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</row>
    <row r="815" spans="1:58" s="22" customFormat="1" outlineLevel="2" x14ac:dyDescent="0.25">
      <c r="A815" s="55">
        <v>1749</v>
      </c>
      <c r="B815" s="9" t="s">
        <v>1247</v>
      </c>
      <c r="C815" s="9" t="s">
        <v>1347</v>
      </c>
      <c r="D815" s="9" t="str">
        <f t="shared" si="126"/>
        <v>Miami-Dade - Elderly - Active</v>
      </c>
      <c r="E815" s="9" t="s">
        <v>2280</v>
      </c>
      <c r="F815" s="14" t="s">
        <v>1348</v>
      </c>
      <c r="G815" s="9" t="s">
        <v>9</v>
      </c>
      <c r="H815" s="9" t="s">
        <v>37</v>
      </c>
      <c r="I815" s="9">
        <v>1</v>
      </c>
      <c r="J815" s="9">
        <v>92</v>
      </c>
      <c r="K815" s="9">
        <f t="shared" si="127"/>
        <v>552</v>
      </c>
      <c r="L815" s="9">
        <f t="shared" si="128"/>
        <v>547</v>
      </c>
      <c r="M815" s="48">
        <v>0.99094202898550721</v>
      </c>
      <c r="N815" s="9">
        <v>0</v>
      </c>
      <c r="O815" s="9">
        <v>92</v>
      </c>
      <c r="P815" s="9">
        <v>74</v>
      </c>
      <c r="Q815" s="9">
        <v>18</v>
      </c>
      <c r="R815" s="9"/>
      <c r="S815" s="9"/>
      <c r="T815" s="9"/>
      <c r="U815" s="9"/>
      <c r="V815" s="49">
        <f t="shared" si="129"/>
        <v>0.99094202898550721</v>
      </c>
      <c r="W815" s="14">
        <v>0.9909</v>
      </c>
      <c r="X815" s="14">
        <v>0.98909999999999998</v>
      </c>
      <c r="Y815" s="56">
        <v>89</v>
      </c>
      <c r="Z815" s="9">
        <v>91</v>
      </c>
      <c r="AA815" s="9">
        <v>91</v>
      </c>
      <c r="AB815" s="9">
        <v>92</v>
      </c>
      <c r="AC815" s="9">
        <v>92</v>
      </c>
      <c r="AD815" s="9">
        <v>92</v>
      </c>
      <c r="AE815" s="9" t="s">
        <v>160</v>
      </c>
      <c r="AF815" s="9"/>
      <c r="AG815" s="9">
        <v>25.8096</v>
      </c>
      <c r="AH815" s="9">
        <v>-80.222700000000003</v>
      </c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</row>
    <row r="816" spans="1:58" s="22" customFormat="1" outlineLevel="2" x14ac:dyDescent="0.25">
      <c r="A816" s="55">
        <v>322</v>
      </c>
      <c r="B816" s="9" t="s">
        <v>1247</v>
      </c>
      <c r="C816" s="9" t="s">
        <v>1363</v>
      </c>
      <c r="D816" s="9" t="str">
        <f t="shared" si="126"/>
        <v>Miami-Dade - Elderly - Active</v>
      </c>
      <c r="E816" s="9" t="s">
        <v>2280</v>
      </c>
      <c r="F816" s="14" t="s">
        <v>1364</v>
      </c>
      <c r="G816" s="9" t="s">
        <v>9</v>
      </c>
      <c r="H816" s="9" t="s">
        <v>37</v>
      </c>
      <c r="I816" s="9">
        <v>1</v>
      </c>
      <c r="J816" s="9">
        <v>144</v>
      </c>
      <c r="K816" s="9">
        <f t="shared" si="127"/>
        <v>864</v>
      </c>
      <c r="L816" s="9">
        <f t="shared" si="128"/>
        <v>851</v>
      </c>
      <c r="M816" s="48">
        <v>0.98495370370370372</v>
      </c>
      <c r="N816" s="9">
        <v>0</v>
      </c>
      <c r="O816" s="9">
        <v>144</v>
      </c>
      <c r="P816" s="9">
        <v>29</v>
      </c>
      <c r="Q816" s="9">
        <v>144</v>
      </c>
      <c r="R816" s="9"/>
      <c r="S816" s="9"/>
      <c r="T816" s="9"/>
      <c r="U816" s="9"/>
      <c r="V816" s="49">
        <f t="shared" si="129"/>
        <v>0.98495370370370372</v>
      </c>
      <c r="W816" s="14">
        <v>0.98150000000000004</v>
      </c>
      <c r="X816" s="14">
        <v>0.98380000000000001</v>
      </c>
      <c r="Y816" s="56">
        <v>140</v>
      </c>
      <c r="Z816" s="9">
        <v>143</v>
      </c>
      <c r="AA816" s="9">
        <v>138</v>
      </c>
      <c r="AB816" s="9">
        <v>144</v>
      </c>
      <c r="AC816" s="9">
        <v>143</v>
      </c>
      <c r="AD816" s="9">
        <v>143</v>
      </c>
      <c r="AE816" s="9" t="s">
        <v>284</v>
      </c>
      <c r="AF816" s="9"/>
      <c r="AG816" s="9">
        <v>25.566500000000001</v>
      </c>
      <c r="AH816" s="9">
        <v>-80.359300000000005</v>
      </c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4"/>
    </row>
    <row r="817" spans="1:58" s="22" customFormat="1" outlineLevel="2" x14ac:dyDescent="0.25">
      <c r="A817" s="55">
        <v>2589</v>
      </c>
      <c r="B817" s="9" t="s">
        <v>1247</v>
      </c>
      <c r="C817" s="9" t="s">
        <v>1378</v>
      </c>
      <c r="D817" s="9" t="str">
        <f t="shared" si="126"/>
        <v>Miami-Dade - Elderly - Active</v>
      </c>
      <c r="E817" s="9" t="s">
        <v>2280</v>
      </c>
      <c r="F817" s="14" t="s">
        <v>66</v>
      </c>
      <c r="G817" s="9" t="s">
        <v>9</v>
      </c>
      <c r="H817" s="9" t="s">
        <v>37</v>
      </c>
      <c r="I817" s="9">
        <v>1</v>
      </c>
      <c r="J817" s="9">
        <v>200</v>
      </c>
      <c r="K817" s="9">
        <f t="shared" si="127"/>
        <v>1200</v>
      </c>
      <c r="L817" s="9">
        <f t="shared" si="128"/>
        <v>1189</v>
      </c>
      <c r="M817" s="48">
        <v>0.99083333333333334</v>
      </c>
      <c r="N817" s="9">
        <v>0</v>
      </c>
      <c r="O817" s="9">
        <v>200</v>
      </c>
      <c r="P817" s="9">
        <v>160</v>
      </c>
      <c r="Q817" s="9">
        <v>40</v>
      </c>
      <c r="R817" s="9"/>
      <c r="S817" s="9"/>
      <c r="T817" s="9">
        <v>20</v>
      </c>
      <c r="U817" s="9"/>
      <c r="V817" s="49">
        <f t="shared" si="129"/>
        <v>0.99083333333333334</v>
      </c>
      <c r="W817" s="14">
        <v>0.99170000000000003</v>
      </c>
      <c r="X817" s="14">
        <v>0.96830000000000005</v>
      </c>
      <c r="Y817" s="56">
        <v>199</v>
      </c>
      <c r="Z817" s="9">
        <v>199</v>
      </c>
      <c r="AA817" s="9">
        <v>197</v>
      </c>
      <c r="AB817" s="9">
        <v>198</v>
      </c>
      <c r="AC817" s="9">
        <v>198</v>
      </c>
      <c r="AD817" s="9">
        <v>198</v>
      </c>
      <c r="AE817" s="9" t="s">
        <v>415</v>
      </c>
      <c r="AF817" s="9"/>
      <c r="AG817" s="9">
        <v>25.778222</v>
      </c>
      <c r="AH817" s="9">
        <v>-80.203778</v>
      </c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</row>
    <row r="818" spans="1:58" s="22" customFormat="1" outlineLevel="2" x14ac:dyDescent="0.25">
      <c r="A818" s="55">
        <v>2571</v>
      </c>
      <c r="B818" s="9" t="s">
        <v>1247</v>
      </c>
      <c r="C818" s="9" t="s">
        <v>1382</v>
      </c>
      <c r="D818" s="9" t="str">
        <f t="shared" si="126"/>
        <v>Miami-Dade - Elderly - Active</v>
      </c>
      <c r="E818" s="9" t="s">
        <v>2280</v>
      </c>
      <c r="F818" s="14" t="s">
        <v>66</v>
      </c>
      <c r="G818" s="9" t="s">
        <v>9</v>
      </c>
      <c r="H818" s="9" t="s">
        <v>37</v>
      </c>
      <c r="I818" s="9">
        <v>1</v>
      </c>
      <c r="J818" s="9">
        <v>116</v>
      </c>
      <c r="K818" s="9">
        <f t="shared" si="127"/>
        <v>696</v>
      </c>
      <c r="L818" s="9">
        <f t="shared" si="128"/>
        <v>692</v>
      </c>
      <c r="M818" s="48">
        <v>0.99425287356321834</v>
      </c>
      <c r="N818" s="9">
        <v>0</v>
      </c>
      <c r="O818" s="9">
        <v>116</v>
      </c>
      <c r="P818" s="9">
        <v>93</v>
      </c>
      <c r="Q818" s="9">
        <v>23</v>
      </c>
      <c r="R818" s="9"/>
      <c r="S818" s="9"/>
      <c r="T818" s="9">
        <v>6</v>
      </c>
      <c r="U818" s="9"/>
      <c r="V818" s="49">
        <f t="shared" si="129"/>
        <v>0.99425287356321834</v>
      </c>
      <c r="W818" s="14">
        <v>0.99709999999999999</v>
      </c>
      <c r="X818" s="14">
        <v>0.99429999999999996</v>
      </c>
      <c r="Y818" s="56">
        <v>115</v>
      </c>
      <c r="Z818" s="9">
        <v>116</v>
      </c>
      <c r="AA818" s="9">
        <v>116</v>
      </c>
      <c r="AB818" s="9">
        <v>115</v>
      </c>
      <c r="AC818" s="9">
        <v>115</v>
      </c>
      <c r="AD818" s="9">
        <v>115</v>
      </c>
      <c r="AE818" s="9" t="s">
        <v>415</v>
      </c>
      <c r="AF818" s="9"/>
      <c r="AG818" s="9">
        <v>25.7648333333333</v>
      </c>
      <c r="AH818" s="9">
        <v>-80.197805555555604</v>
      </c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4"/>
    </row>
    <row r="819" spans="1:58" s="22" customFormat="1" outlineLevel="2" x14ac:dyDescent="0.25">
      <c r="A819" s="55">
        <v>2694</v>
      </c>
      <c r="B819" s="9" t="s">
        <v>1247</v>
      </c>
      <c r="C819" s="9" t="s">
        <v>1383</v>
      </c>
      <c r="D819" s="9" t="str">
        <f t="shared" si="126"/>
        <v>Miami-Dade - Elderly - Active</v>
      </c>
      <c r="E819" s="9" t="s">
        <v>2280</v>
      </c>
      <c r="F819" s="14" t="s">
        <v>36</v>
      </c>
      <c r="G819" s="9" t="s">
        <v>9</v>
      </c>
      <c r="H819" s="9" t="s">
        <v>37</v>
      </c>
      <c r="I819" s="9">
        <v>1</v>
      </c>
      <c r="J819" s="9">
        <v>95</v>
      </c>
      <c r="K819" s="9">
        <f t="shared" si="127"/>
        <v>475</v>
      </c>
      <c r="L819" s="9">
        <f t="shared" si="128"/>
        <v>471</v>
      </c>
      <c r="M819" s="48">
        <v>0.991578947368421</v>
      </c>
      <c r="N819" s="9">
        <v>0</v>
      </c>
      <c r="O819" s="9">
        <v>95</v>
      </c>
      <c r="P819" s="9">
        <v>76</v>
      </c>
      <c r="Q819" s="9">
        <v>19</v>
      </c>
      <c r="R819" s="9"/>
      <c r="S819" s="9"/>
      <c r="T819" s="9">
        <v>15</v>
      </c>
      <c r="U819" s="9"/>
      <c r="V819" s="49">
        <f t="shared" si="129"/>
        <v>0.991578947368421</v>
      </c>
      <c r="W819" s="14">
        <v>0.90629999999999999</v>
      </c>
      <c r="X819" s="14"/>
      <c r="Y819" s="56">
        <v>95</v>
      </c>
      <c r="Z819" s="9">
        <v>95</v>
      </c>
      <c r="AA819" s="9">
        <v>95</v>
      </c>
      <c r="AB819" s="9">
        <v>96</v>
      </c>
      <c r="AC819" s="9">
        <v>90</v>
      </c>
      <c r="AD819" s="9"/>
      <c r="AE819" s="9" t="s">
        <v>415</v>
      </c>
      <c r="AF819" s="9"/>
      <c r="AG819" s="9">
        <v>25.768111000000001</v>
      </c>
      <c r="AH819" s="9">
        <v>-80.204055999999994</v>
      </c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4"/>
    </row>
    <row r="820" spans="1:58" s="22" customFormat="1" outlineLevel="2" x14ac:dyDescent="0.25">
      <c r="A820" s="55">
        <v>2814</v>
      </c>
      <c r="B820" s="9" t="s">
        <v>1247</v>
      </c>
      <c r="C820" s="9" t="s">
        <v>1384</v>
      </c>
      <c r="D820" s="9" t="str">
        <f t="shared" si="126"/>
        <v>Miami-Dade - Elderly - Active</v>
      </c>
      <c r="E820" s="9" t="s">
        <v>2280</v>
      </c>
      <c r="F820" s="14" t="s">
        <v>183</v>
      </c>
      <c r="G820" s="9" t="s">
        <v>9</v>
      </c>
      <c r="H820" s="9" t="s">
        <v>37</v>
      </c>
      <c r="I820" s="9">
        <v>1</v>
      </c>
      <c r="J820" s="9">
        <v>79</v>
      </c>
      <c r="K820" s="9">
        <f t="shared" si="127"/>
        <v>474</v>
      </c>
      <c r="L820" s="9">
        <f t="shared" si="128"/>
        <v>471</v>
      </c>
      <c r="M820" s="48">
        <v>0.99367088607594933</v>
      </c>
      <c r="N820" s="9"/>
      <c r="O820" s="9">
        <v>79</v>
      </c>
      <c r="P820" s="9">
        <v>64</v>
      </c>
      <c r="Q820" s="9">
        <v>15</v>
      </c>
      <c r="R820" s="9"/>
      <c r="S820" s="9"/>
      <c r="T820" s="9"/>
      <c r="U820" s="9"/>
      <c r="V820" s="49">
        <f t="shared" si="129"/>
        <v>0.99367088607594933</v>
      </c>
      <c r="W820" s="14"/>
      <c r="X820" s="14"/>
      <c r="Y820" s="56">
        <v>76</v>
      </c>
      <c r="Z820" s="9">
        <v>79</v>
      </c>
      <c r="AA820" s="9">
        <v>79</v>
      </c>
      <c r="AB820" s="9">
        <v>79</v>
      </c>
      <c r="AC820" s="9">
        <v>79</v>
      </c>
      <c r="AD820" s="9">
        <v>79</v>
      </c>
      <c r="AE820" s="9" t="s">
        <v>219</v>
      </c>
      <c r="AF820" s="9"/>
      <c r="AG820" s="9"/>
      <c r="AH820" s="9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</row>
    <row r="821" spans="1:58" s="22" customFormat="1" outlineLevel="2" x14ac:dyDescent="0.25">
      <c r="A821" s="55">
        <v>2594</v>
      </c>
      <c r="B821" s="9" t="s">
        <v>1247</v>
      </c>
      <c r="C821" s="9" t="s">
        <v>1416</v>
      </c>
      <c r="D821" s="9" t="str">
        <f t="shared" si="126"/>
        <v>Miami-Dade - Elderly - Active</v>
      </c>
      <c r="E821" s="9" t="s">
        <v>2280</v>
      </c>
      <c r="F821" s="14" t="s">
        <v>66</v>
      </c>
      <c r="G821" s="9" t="s">
        <v>9</v>
      </c>
      <c r="H821" s="9" t="s">
        <v>37</v>
      </c>
      <c r="I821" s="9">
        <v>1</v>
      </c>
      <c r="J821" s="9">
        <v>140</v>
      </c>
      <c r="K821" s="9">
        <f t="shared" si="127"/>
        <v>840</v>
      </c>
      <c r="L821" s="9">
        <f t="shared" si="128"/>
        <v>830</v>
      </c>
      <c r="M821" s="48">
        <v>0.98809523809523814</v>
      </c>
      <c r="N821" s="9">
        <v>0</v>
      </c>
      <c r="O821" s="9">
        <v>140</v>
      </c>
      <c r="P821" s="9">
        <v>112</v>
      </c>
      <c r="Q821" s="9">
        <v>28</v>
      </c>
      <c r="R821" s="9"/>
      <c r="S821" s="9"/>
      <c r="T821" s="9">
        <v>14</v>
      </c>
      <c r="U821" s="9"/>
      <c r="V821" s="49">
        <f t="shared" si="129"/>
        <v>0.98809523809523814</v>
      </c>
      <c r="W821" s="14">
        <v>0.99519999999999997</v>
      </c>
      <c r="X821" s="14">
        <v>0.9798</v>
      </c>
      <c r="Y821" s="56">
        <v>140</v>
      </c>
      <c r="Z821" s="9">
        <v>138</v>
      </c>
      <c r="AA821" s="9">
        <v>139</v>
      </c>
      <c r="AB821" s="9">
        <v>139</v>
      </c>
      <c r="AC821" s="9">
        <v>136</v>
      </c>
      <c r="AD821" s="9">
        <v>138</v>
      </c>
      <c r="AE821" s="9" t="s">
        <v>223</v>
      </c>
      <c r="AF821" s="9">
        <v>139</v>
      </c>
      <c r="AG821" s="9">
        <v>25.776555999999999</v>
      </c>
      <c r="AH821" s="9">
        <v>-80.139722000000006</v>
      </c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4"/>
    </row>
    <row r="822" spans="1:58" s="22" customFormat="1" outlineLevel="2" x14ac:dyDescent="0.25">
      <c r="A822" s="55">
        <v>2550</v>
      </c>
      <c r="B822" s="9" t="s">
        <v>1247</v>
      </c>
      <c r="C822" s="9" t="s">
        <v>1430</v>
      </c>
      <c r="D822" s="9" t="str">
        <f t="shared" si="126"/>
        <v>Miami-Dade - Elderly - Active</v>
      </c>
      <c r="E822" s="9" t="s">
        <v>2280</v>
      </c>
      <c r="F822" s="14" t="s">
        <v>66</v>
      </c>
      <c r="G822" s="9" t="s">
        <v>9</v>
      </c>
      <c r="H822" s="9" t="s">
        <v>37</v>
      </c>
      <c r="I822" s="9">
        <v>1</v>
      </c>
      <c r="J822" s="9">
        <v>91</v>
      </c>
      <c r="K822" s="9">
        <f t="shared" si="127"/>
        <v>546</v>
      </c>
      <c r="L822" s="9">
        <f t="shared" si="128"/>
        <v>480</v>
      </c>
      <c r="M822" s="48">
        <v>0.87912087912087911</v>
      </c>
      <c r="N822" s="9">
        <v>0</v>
      </c>
      <c r="O822" s="9">
        <v>91</v>
      </c>
      <c r="P822" s="9">
        <v>73</v>
      </c>
      <c r="Q822" s="9">
        <v>18</v>
      </c>
      <c r="R822" s="9"/>
      <c r="S822" s="9"/>
      <c r="T822" s="9">
        <v>5</v>
      </c>
      <c r="U822" s="9"/>
      <c r="V822" s="49">
        <f t="shared" si="129"/>
        <v>0.87912087912087911</v>
      </c>
      <c r="W822" s="14"/>
      <c r="X822" s="14"/>
      <c r="Y822" s="56">
        <v>91</v>
      </c>
      <c r="Z822" s="9">
        <v>91</v>
      </c>
      <c r="AA822" s="9">
        <v>91</v>
      </c>
      <c r="AB822" s="9">
        <v>91</v>
      </c>
      <c r="AC822" s="9">
        <v>74</v>
      </c>
      <c r="AD822" s="9">
        <v>42</v>
      </c>
      <c r="AE822" s="9" t="s">
        <v>223</v>
      </c>
      <c r="AF822" s="9"/>
      <c r="AG822" s="9">
        <v>25.704555559999999</v>
      </c>
      <c r="AH822" s="9">
        <v>-80.292027779999998</v>
      </c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</row>
    <row r="823" spans="1:58" s="22" customFormat="1" ht="24" outlineLevel="2" x14ac:dyDescent="0.25">
      <c r="A823" s="55">
        <v>1542</v>
      </c>
      <c r="B823" s="9" t="s">
        <v>1247</v>
      </c>
      <c r="C823" s="9" t="s">
        <v>1433</v>
      </c>
      <c r="D823" s="9" t="str">
        <f t="shared" si="126"/>
        <v>Miami-Dade - Elderly - Active</v>
      </c>
      <c r="E823" s="9" t="s">
        <v>2280</v>
      </c>
      <c r="F823" s="14" t="s">
        <v>143</v>
      </c>
      <c r="G823" s="9" t="s">
        <v>9</v>
      </c>
      <c r="H823" s="9" t="s">
        <v>37</v>
      </c>
      <c r="I823" s="9">
        <v>1</v>
      </c>
      <c r="J823" s="9">
        <v>150</v>
      </c>
      <c r="K823" s="9">
        <f t="shared" si="127"/>
        <v>900</v>
      </c>
      <c r="L823" s="9">
        <f t="shared" si="128"/>
        <v>893</v>
      </c>
      <c r="M823" s="48">
        <v>0.99222222222222223</v>
      </c>
      <c r="N823" s="9">
        <v>0</v>
      </c>
      <c r="O823" s="9">
        <v>150</v>
      </c>
      <c r="P823" s="9">
        <v>120</v>
      </c>
      <c r="Q823" s="9">
        <v>30</v>
      </c>
      <c r="R823" s="9"/>
      <c r="S823" s="9"/>
      <c r="T823" s="9">
        <v>8</v>
      </c>
      <c r="U823" s="9"/>
      <c r="V823" s="49">
        <f t="shared" si="129"/>
        <v>0.99222222222222223</v>
      </c>
      <c r="W823" s="14">
        <v>0.99329999999999996</v>
      </c>
      <c r="X823" s="14">
        <v>0.99439999999999995</v>
      </c>
      <c r="Y823" s="56">
        <v>149</v>
      </c>
      <c r="Z823" s="9">
        <v>149</v>
      </c>
      <c r="AA823" s="9">
        <v>147</v>
      </c>
      <c r="AB823" s="9">
        <v>150</v>
      </c>
      <c r="AC823" s="9">
        <v>150</v>
      </c>
      <c r="AD823" s="9">
        <v>148</v>
      </c>
      <c r="AE823" s="9" t="s">
        <v>1434</v>
      </c>
      <c r="AF823" s="9">
        <v>150</v>
      </c>
      <c r="AG823" s="9">
        <v>25.824000000000002</v>
      </c>
      <c r="AH823" s="9">
        <v>-80.235699999999994</v>
      </c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4"/>
    </row>
    <row r="824" spans="1:58" s="22" customFormat="1" outlineLevel="2" x14ac:dyDescent="0.25">
      <c r="A824" s="55">
        <v>1559</v>
      </c>
      <c r="B824" s="9" t="s">
        <v>1247</v>
      </c>
      <c r="C824" s="9" t="s">
        <v>1440</v>
      </c>
      <c r="D824" s="9" t="str">
        <f t="shared" si="126"/>
        <v>Miami-Dade - Elderly - Active</v>
      </c>
      <c r="E824" s="9" t="s">
        <v>2280</v>
      </c>
      <c r="F824" s="14" t="s">
        <v>1441</v>
      </c>
      <c r="G824" s="9" t="s">
        <v>9</v>
      </c>
      <c r="H824" s="9" t="s">
        <v>37</v>
      </c>
      <c r="I824" s="9">
        <v>1</v>
      </c>
      <c r="J824" s="9">
        <v>100</v>
      </c>
      <c r="K824" s="9">
        <f t="shared" si="127"/>
        <v>600</v>
      </c>
      <c r="L824" s="9">
        <f t="shared" si="128"/>
        <v>600</v>
      </c>
      <c r="M824" s="48">
        <v>1</v>
      </c>
      <c r="N824" s="9">
        <v>0</v>
      </c>
      <c r="O824" s="9">
        <v>100</v>
      </c>
      <c r="P824" s="9">
        <v>80</v>
      </c>
      <c r="Q824" s="9">
        <v>20</v>
      </c>
      <c r="R824" s="9"/>
      <c r="S824" s="9"/>
      <c r="T824" s="9"/>
      <c r="U824" s="9"/>
      <c r="V824" s="49">
        <f t="shared" si="129"/>
        <v>1</v>
      </c>
      <c r="W824" s="14">
        <v>1</v>
      </c>
      <c r="X824" s="14">
        <v>1</v>
      </c>
      <c r="Y824" s="56">
        <v>100</v>
      </c>
      <c r="Z824" s="9">
        <v>100</v>
      </c>
      <c r="AA824" s="9">
        <v>100</v>
      </c>
      <c r="AB824" s="9">
        <v>100</v>
      </c>
      <c r="AC824" s="9">
        <v>100</v>
      </c>
      <c r="AD824" s="9">
        <v>100</v>
      </c>
      <c r="AE824" s="9" t="s">
        <v>248</v>
      </c>
      <c r="AF824" s="9">
        <v>100</v>
      </c>
      <c r="AG824" s="9">
        <v>25.830400000000001</v>
      </c>
      <c r="AH824" s="9">
        <v>-80.207400000000007</v>
      </c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</row>
    <row r="825" spans="1:58" s="22" customFormat="1" outlineLevel="2" x14ac:dyDescent="0.25">
      <c r="A825" s="55">
        <v>2667</v>
      </c>
      <c r="B825" s="9" t="s">
        <v>1247</v>
      </c>
      <c r="C825" s="9" t="s">
        <v>1461</v>
      </c>
      <c r="D825" s="9" t="str">
        <f t="shared" si="126"/>
        <v>Miami-Dade - Elderly - Active</v>
      </c>
      <c r="E825" s="9" t="s">
        <v>2280</v>
      </c>
      <c r="F825" s="14" t="s">
        <v>41</v>
      </c>
      <c r="G825" s="9" t="s">
        <v>9</v>
      </c>
      <c r="H825" s="9" t="s">
        <v>37</v>
      </c>
      <c r="I825" s="9">
        <v>1</v>
      </c>
      <c r="J825" s="9">
        <v>100</v>
      </c>
      <c r="K825" s="9">
        <f t="shared" si="127"/>
        <v>600</v>
      </c>
      <c r="L825" s="9">
        <f t="shared" si="128"/>
        <v>598</v>
      </c>
      <c r="M825" s="48">
        <v>0.9966666666666667</v>
      </c>
      <c r="N825" s="9">
        <v>0</v>
      </c>
      <c r="O825" s="9">
        <v>100</v>
      </c>
      <c r="P825" s="9">
        <v>80</v>
      </c>
      <c r="Q825" s="9">
        <v>20</v>
      </c>
      <c r="R825" s="9"/>
      <c r="S825" s="9"/>
      <c r="T825" s="9">
        <v>5</v>
      </c>
      <c r="U825" s="9"/>
      <c r="V825" s="49">
        <f t="shared" si="129"/>
        <v>0.9966666666666667</v>
      </c>
      <c r="W825" s="14">
        <v>1</v>
      </c>
      <c r="X825" s="14"/>
      <c r="Y825" s="56">
        <v>100</v>
      </c>
      <c r="Z825" s="9">
        <v>100</v>
      </c>
      <c r="AA825" s="9">
        <v>100</v>
      </c>
      <c r="AB825" s="9">
        <v>100</v>
      </c>
      <c r="AC825" s="9">
        <v>98</v>
      </c>
      <c r="AD825" s="9">
        <v>100</v>
      </c>
      <c r="AE825" s="9"/>
      <c r="AF825" s="9"/>
      <c r="AG825" s="9">
        <v>25.807528000000001</v>
      </c>
      <c r="AH825" s="9">
        <v>-80.224971999999994</v>
      </c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4"/>
    </row>
    <row r="826" spans="1:58" s="22" customFormat="1" outlineLevel="2" x14ac:dyDescent="0.25">
      <c r="A826" s="55">
        <v>1783</v>
      </c>
      <c r="B826" s="9" t="s">
        <v>1247</v>
      </c>
      <c r="C826" s="9" t="s">
        <v>1476</v>
      </c>
      <c r="D826" s="9" t="str">
        <f t="shared" si="126"/>
        <v>Miami-Dade - Elderly - Active</v>
      </c>
      <c r="E826" s="9" t="s">
        <v>2280</v>
      </c>
      <c r="F826" s="14" t="s">
        <v>113</v>
      </c>
      <c r="G826" s="9" t="s">
        <v>9</v>
      </c>
      <c r="H826" s="9" t="s">
        <v>37</v>
      </c>
      <c r="I826" s="9">
        <v>1</v>
      </c>
      <c r="J826" s="9">
        <v>80</v>
      </c>
      <c r="K826" s="9">
        <f t="shared" si="127"/>
        <v>480</v>
      </c>
      <c r="L826" s="9">
        <f t="shared" si="128"/>
        <v>474</v>
      </c>
      <c r="M826" s="48">
        <v>0.98750000000000004</v>
      </c>
      <c r="N826" s="9">
        <v>0</v>
      </c>
      <c r="O826" s="9">
        <v>80</v>
      </c>
      <c r="P826" s="9">
        <v>64</v>
      </c>
      <c r="Q826" s="9">
        <v>16</v>
      </c>
      <c r="R826" s="9"/>
      <c r="S826" s="9"/>
      <c r="T826" s="9"/>
      <c r="U826" s="9"/>
      <c r="V826" s="49">
        <f t="shared" si="129"/>
        <v>0.98750000000000004</v>
      </c>
      <c r="W826" s="14">
        <v>0.96460000000000001</v>
      </c>
      <c r="X826" s="14">
        <v>0.98750000000000004</v>
      </c>
      <c r="Y826" s="56">
        <v>78</v>
      </c>
      <c r="Z826" s="9">
        <v>80</v>
      </c>
      <c r="AA826" s="9">
        <v>79</v>
      </c>
      <c r="AB826" s="9">
        <v>79</v>
      </c>
      <c r="AC826" s="9">
        <v>78</v>
      </c>
      <c r="AD826" s="9">
        <v>80</v>
      </c>
      <c r="AE826" s="9" t="s">
        <v>769</v>
      </c>
      <c r="AF826" s="9"/>
      <c r="AG826" s="9">
        <v>25.827100000000002</v>
      </c>
      <c r="AH826" s="9">
        <v>-80.2</v>
      </c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4"/>
    </row>
    <row r="827" spans="1:58" s="22" customFormat="1" outlineLevel="2" x14ac:dyDescent="0.25">
      <c r="A827" s="55">
        <v>1615</v>
      </c>
      <c r="B827" s="9" t="s">
        <v>1247</v>
      </c>
      <c r="C827" s="9" t="s">
        <v>1477</v>
      </c>
      <c r="D827" s="9" t="str">
        <f t="shared" si="126"/>
        <v>Miami-Dade - Elderly - Active</v>
      </c>
      <c r="E827" s="9" t="s">
        <v>2280</v>
      </c>
      <c r="F827" s="14" t="s">
        <v>240</v>
      </c>
      <c r="G827" s="9" t="s">
        <v>9</v>
      </c>
      <c r="H827" s="9" t="s">
        <v>37</v>
      </c>
      <c r="I827" s="9">
        <v>1</v>
      </c>
      <c r="J827" s="9">
        <v>55</v>
      </c>
      <c r="K827" s="9">
        <f t="shared" si="127"/>
        <v>330</v>
      </c>
      <c r="L827" s="9">
        <f t="shared" si="128"/>
        <v>324</v>
      </c>
      <c r="M827" s="48">
        <v>0.98181818181818181</v>
      </c>
      <c r="N827" s="9">
        <v>0</v>
      </c>
      <c r="O827" s="9">
        <v>55</v>
      </c>
      <c r="P827" s="9">
        <v>44</v>
      </c>
      <c r="Q827" s="9">
        <v>11</v>
      </c>
      <c r="R827" s="9"/>
      <c r="S827" s="9"/>
      <c r="T827" s="9"/>
      <c r="U827" s="9"/>
      <c r="V827" s="49">
        <f t="shared" si="129"/>
        <v>0.98181818181818181</v>
      </c>
      <c r="W827" s="14">
        <v>1</v>
      </c>
      <c r="X827" s="14">
        <v>1</v>
      </c>
      <c r="Y827" s="56">
        <v>53</v>
      </c>
      <c r="Z827" s="9">
        <v>53</v>
      </c>
      <c r="AA827" s="9">
        <v>55</v>
      </c>
      <c r="AB827" s="9">
        <v>54</v>
      </c>
      <c r="AC827" s="9">
        <v>54</v>
      </c>
      <c r="AD827" s="9">
        <v>55</v>
      </c>
      <c r="AE827" s="9" t="s">
        <v>160</v>
      </c>
      <c r="AF827" s="9"/>
      <c r="AG827" s="9">
        <v>25.761541999999999</v>
      </c>
      <c r="AH827" s="9">
        <v>-80.338699000000005</v>
      </c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  <c r="BF827" s="24"/>
    </row>
    <row r="828" spans="1:58" s="22" customFormat="1" outlineLevel="2" x14ac:dyDescent="0.25">
      <c r="A828" s="55">
        <v>692</v>
      </c>
      <c r="B828" s="9" t="s">
        <v>1247</v>
      </c>
      <c r="C828" s="9" t="s">
        <v>1488</v>
      </c>
      <c r="D828" s="9" t="str">
        <f t="shared" si="126"/>
        <v>Miami-Dade - Elderly - Active</v>
      </c>
      <c r="E828" s="9" t="s">
        <v>2280</v>
      </c>
      <c r="F828" s="14" t="s">
        <v>1399</v>
      </c>
      <c r="G828" s="9" t="s">
        <v>9</v>
      </c>
      <c r="H828" s="9" t="s">
        <v>37</v>
      </c>
      <c r="I828" s="9">
        <v>1</v>
      </c>
      <c r="J828" s="9">
        <v>82</v>
      </c>
      <c r="K828" s="9">
        <f t="shared" si="127"/>
        <v>492</v>
      </c>
      <c r="L828" s="9">
        <f t="shared" si="128"/>
        <v>475</v>
      </c>
      <c r="M828" s="48">
        <v>0.96544715447154472</v>
      </c>
      <c r="N828" s="9">
        <v>0</v>
      </c>
      <c r="O828" s="9">
        <v>82</v>
      </c>
      <c r="P828" s="9">
        <v>33</v>
      </c>
      <c r="Q828" s="9">
        <v>49</v>
      </c>
      <c r="R828" s="9"/>
      <c r="S828" s="9"/>
      <c r="T828" s="9"/>
      <c r="U828" s="9"/>
      <c r="V828" s="49">
        <f t="shared" si="129"/>
        <v>0.96544715447154472</v>
      </c>
      <c r="W828" s="14">
        <v>0.94310000000000005</v>
      </c>
      <c r="X828" s="14">
        <v>0.97560000000000002</v>
      </c>
      <c r="Y828" s="56">
        <v>80</v>
      </c>
      <c r="Z828" s="9">
        <v>80</v>
      </c>
      <c r="AA828" s="9">
        <v>79</v>
      </c>
      <c r="AB828" s="9">
        <v>78</v>
      </c>
      <c r="AC828" s="9">
        <v>79</v>
      </c>
      <c r="AD828" s="9">
        <v>79</v>
      </c>
      <c r="AE828" s="9" t="s">
        <v>1489</v>
      </c>
      <c r="AF828" s="9"/>
      <c r="AG828" s="9">
        <v>25.7727</v>
      </c>
      <c r="AH828" s="9">
        <v>-80.209800000000001</v>
      </c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4"/>
    </row>
    <row r="829" spans="1:58" s="22" customFormat="1" outlineLevel="2" x14ac:dyDescent="0.25">
      <c r="A829" s="55">
        <v>704</v>
      </c>
      <c r="B829" s="9" t="s">
        <v>1247</v>
      </c>
      <c r="C829" s="9" t="s">
        <v>1492</v>
      </c>
      <c r="D829" s="9" t="str">
        <f t="shared" si="126"/>
        <v>Miami-Dade - Elderly - Active</v>
      </c>
      <c r="E829" s="9" t="s">
        <v>2280</v>
      </c>
      <c r="F829" s="14" t="s">
        <v>1199</v>
      </c>
      <c r="G829" s="9" t="s">
        <v>9</v>
      </c>
      <c r="H829" s="9" t="s">
        <v>37</v>
      </c>
      <c r="I829" s="9">
        <v>1</v>
      </c>
      <c r="J829" s="9">
        <v>76</v>
      </c>
      <c r="K829" s="9">
        <f t="shared" si="127"/>
        <v>456</v>
      </c>
      <c r="L829" s="9">
        <f t="shared" si="128"/>
        <v>439</v>
      </c>
      <c r="M829" s="48">
        <v>0.96271929824561409</v>
      </c>
      <c r="N829" s="9">
        <v>0</v>
      </c>
      <c r="O829" s="9">
        <v>76</v>
      </c>
      <c r="P829" s="9">
        <v>16</v>
      </c>
      <c r="Q829" s="9">
        <v>60</v>
      </c>
      <c r="R829" s="9"/>
      <c r="S829" s="9"/>
      <c r="T829" s="9"/>
      <c r="U829" s="9"/>
      <c r="V829" s="49">
        <f t="shared" si="129"/>
        <v>0.96271929824561409</v>
      </c>
      <c r="W829" s="14">
        <v>0.94520000000000004</v>
      </c>
      <c r="X829" s="14">
        <v>0.93200000000000005</v>
      </c>
      <c r="Y829" s="56">
        <v>73</v>
      </c>
      <c r="Z829" s="9">
        <v>75</v>
      </c>
      <c r="AA829" s="9">
        <v>73</v>
      </c>
      <c r="AB829" s="9">
        <v>73</v>
      </c>
      <c r="AC829" s="9">
        <v>73</v>
      </c>
      <c r="AD829" s="9">
        <v>72</v>
      </c>
      <c r="AE829" s="9" t="s">
        <v>1330</v>
      </c>
      <c r="AF829" s="9"/>
      <c r="AG829" s="9">
        <v>25.781700000000001</v>
      </c>
      <c r="AH829" s="9">
        <v>-80.216300000000004</v>
      </c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  <c r="BF829" s="24"/>
    </row>
    <row r="830" spans="1:58" s="22" customFormat="1" outlineLevel="2" x14ac:dyDescent="0.25">
      <c r="A830" s="55">
        <v>711</v>
      </c>
      <c r="B830" s="9" t="s">
        <v>1247</v>
      </c>
      <c r="C830" s="9" t="s">
        <v>1498</v>
      </c>
      <c r="D830" s="9" t="str">
        <f t="shared" si="126"/>
        <v>Miami-Dade - Elderly - Active</v>
      </c>
      <c r="E830" s="9" t="s">
        <v>2280</v>
      </c>
      <c r="F830" s="14" t="s">
        <v>1499</v>
      </c>
      <c r="G830" s="9" t="s">
        <v>9</v>
      </c>
      <c r="H830" s="9" t="s">
        <v>37</v>
      </c>
      <c r="I830" s="9">
        <v>1</v>
      </c>
      <c r="J830" s="9">
        <v>56</v>
      </c>
      <c r="K830" s="9">
        <f t="shared" si="127"/>
        <v>336</v>
      </c>
      <c r="L830" s="9">
        <f t="shared" si="128"/>
        <v>327</v>
      </c>
      <c r="M830" s="48">
        <v>0.9732142857142857</v>
      </c>
      <c r="N830" s="9">
        <v>0</v>
      </c>
      <c r="O830" s="9">
        <v>56</v>
      </c>
      <c r="P830" s="9">
        <v>12</v>
      </c>
      <c r="Q830" s="9">
        <v>44</v>
      </c>
      <c r="R830" s="9"/>
      <c r="S830" s="9"/>
      <c r="T830" s="9"/>
      <c r="U830" s="9"/>
      <c r="V830" s="49">
        <f t="shared" si="129"/>
        <v>0.9732142857142857</v>
      </c>
      <c r="W830" s="14">
        <v>0.997</v>
      </c>
      <c r="X830" s="14">
        <v>0.997</v>
      </c>
      <c r="Y830" s="56">
        <v>54</v>
      </c>
      <c r="Z830" s="9">
        <v>54</v>
      </c>
      <c r="AA830" s="9">
        <v>54</v>
      </c>
      <c r="AB830" s="9">
        <v>55</v>
      </c>
      <c r="AC830" s="9">
        <v>55</v>
      </c>
      <c r="AD830" s="9">
        <v>55</v>
      </c>
      <c r="AE830" s="9" t="s">
        <v>1500</v>
      </c>
      <c r="AF830" s="9"/>
      <c r="AG830" s="9">
        <v>25.796299999999999</v>
      </c>
      <c r="AH830" s="9">
        <v>-80.130899999999997</v>
      </c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4"/>
    </row>
    <row r="831" spans="1:58" s="22" customFormat="1" outlineLevel="2" x14ac:dyDescent="0.25">
      <c r="A831" s="55">
        <v>2555</v>
      </c>
      <c r="B831" s="9" t="s">
        <v>1247</v>
      </c>
      <c r="C831" s="9" t="s">
        <v>1520</v>
      </c>
      <c r="D831" s="9" t="str">
        <f t="shared" si="126"/>
        <v>Miami-Dade - Elderly - Active</v>
      </c>
      <c r="E831" s="9" t="s">
        <v>2280</v>
      </c>
      <c r="F831" s="14" t="s">
        <v>66</v>
      </c>
      <c r="G831" s="9" t="s">
        <v>9</v>
      </c>
      <c r="H831" s="9" t="s">
        <v>37</v>
      </c>
      <c r="I831" s="9">
        <v>1</v>
      </c>
      <c r="J831" s="9">
        <v>97</v>
      </c>
      <c r="K831" s="9">
        <f t="shared" si="127"/>
        <v>582</v>
      </c>
      <c r="L831" s="9">
        <f t="shared" si="128"/>
        <v>676</v>
      </c>
      <c r="M831" s="48">
        <v>1.161512027491409</v>
      </c>
      <c r="N831" s="9">
        <v>0</v>
      </c>
      <c r="O831" s="9">
        <v>97</v>
      </c>
      <c r="P831" s="9">
        <v>78</v>
      </c>
      <c r="Q831" s="9">
        <v>19</v>
      </c>
      <c r="R831" s="9"/>
      <c r="S831" s="9"/>
      <c r="T831" s="9">
        <v>10</v>
      </c>
      <c r="U831" s="9"/>
      <c r="V831" s="49">
        <f t="shared" si="129"/>
        <v>1.161512027491409</v>
      </c>
      <c r="W831" s="14">
        <v>0.99660000000000004</v>
      </c>
      <c r="X831" s="14">
        <v>0.99309999999999998</v>
      </c>
      <c r="Y831" s="56">
        <v>97</v>
      </c>
      <c r="Z831" s="9">
        <v>95</v>
      </c>
      <c r="AA831" s="9">
        <v>194</v>
      </c>
      <c r="AB831" s="9">
        <v>97</v>
      </c>
      <c r="AC831" s="9">
        <v>97</v>
      </c>
      <c r="AD831" s="9">
        <v>96</v>
      </c>
      <c r="AE831" s="9" t="s">
        <v>415</v>
      </c>
      <c r="AF831" s="9"/>
      <c r="AG831" s="9">
        <v>25.708388888888901</v>
      </c>
      <c r="AH831" s="9">
        <v>-80.293055555555597</v>
      </c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  <c r="BF831" s="24"/>
    </row>
    <row r="832" spans="1:58" s="22" customFormat="1" outlineLevel="2" x14ac:dyDescent="0.25">
      <c r="A832" s="55">
        <v>2553</v>
      </c>
      <c r="B832" s="9" t="s">
        <v>1247</v>
      </c>
      <c r="C832" s="9" t="s">
        <v>1528</v>
      </c>
      <c r="D832" s="9" t="str">
        <f t="shared" si="126"/>
        <v>Miami-Dade - Elderly - Active</v>
      </c>
      <c r="E832" s="9" t="s">
        <v>2280</v>
      </c>
      <c r="F832" s="14" t="s">
        <v>66</v>
      </c>
      <c r="G832" s="9" t="s">
        <v>9</v>
      </c>
      <c r="H832" s="9" t="s">
        <v>37</v>
      </c>
      <c r="I832" s="9">
        <v>1</v>
      </c>
      <c r="J832" s="9">
        <v>100</v>
      </c>
      <c r="K832" s="9">
        <f t="shared" si="127"/>
        <v>600</v>
      </c>
      <c r="L832" s="9">
        <f t="shared" si="128"/>
        <v>694</v>
      </c>
      <c r="M832" s="48">
        <v>1.1566666666666667</v>
      </c>
      <c r="N832" s="9">
        <v>0</v>
      </c>
      <c r="O832" s="9">
        <v>100</v>
      </c>
      <c r="P832" s="9">
        <v>80</v>
      </c>
      <c r="Q832" s="9">
        <v>20</v>
      </c>
      <c r="R832" s="9"/>
      <c r="S832" s="9"/>
      <c r="T832" s="9">
        <v>10</v>
      </c>
      <c r="U832" s="9"/>
      <c r="V832" s="49">
        <f t="shared" si="129"/>
        <v>1.1566666666666667</v>
      </c>
      <c r="W832" s="14">
        <v>0.99170000000000003</v>
      </c>
      <c r="X832" s="14">
        <v>0.98</v>
      </c>
      <c r="Y832" s="56">
        <v>99</v>
      </c>
      <c r="Z832" s="9">
        <v>97</v>
      </c>
      <c r="AA832" s="9">
        <v>200</v>
      </c>
      <c r="AB832" s="9">
        <v>99</v>
      </c>
      <c r="AC832" s="9">
        <v>99</v>
      </c>
      <c r="AD832" s="9">
        <v>100</v>
      </c>
      <c r="AE832" s="9" t="s">
        <v>415</v>
      </c>
      <c r="AF832" s="9"/>
      <c r="AG832" s="9">
        <v>25.732611111111101</v>
      </c>
      <c r="AH832" s="9">
        <v>-80.252944444444395</v>
      </c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  <c r="BF832" s="24"/>
    </row>
    <row r="833" spans="1:58" s="22" customFormat="1" outlineLevel="2" x14ac:dyDescent="0.25">
      <c r="A833" s="55">
        <v>1351</v>
      </c>
      <c r="B833" s="9" t="s">
        <v>1247</v>
      </c>
      <c r="C833" s="9" t="s">
        <v>1537</v>
      </c>
      <c r="D833" s="9" t="str">
        <f t="shared" si="126"/>
        <v>Miami-Dade - Elderly - Active</v>
      </c>
      <c r="E833" s="9" t="s">
        <v>2280</v>
      </c>
      <c r="F833" s="14" t="s">
        <v>157</v>
      </c>
      <c r="G833" s="9" t="s">
        <v>9</v>
      </c>
      <c r="H833" s="9" t="s">
        <v>37</v>
      </c>
      <c r="I833" s="9">
        <v>1</v>
      </c>
      <c r="J833" s="9">
        <v>61</v>
      </c>
      <c r="K833" s="9">
        <f t="shared" si="127"/>
        <v>366</v>
      </c>
      <c r="L833" s="9">
        <f t="shared" si="128"/>
        <v>365</v>
      </c>
      <c r="M833" s="48">
        <v>0.99726775956284153</v>
      </c>
      <c r="N833" s="9">
        <v>0</v>
      </c>
      <c r="O833" s="9">
        <v>61</v>
      </c>
      <c r="P833" s="9">
        <v>49</v>
      </c>
      <c r="Q833" s="9">
        <v>12</v>
      </c>
      <c r="R833" s="9"/>
      <c r="S833" s="9"/>
      <c r="T833" s="9"/>
      <c r="U833" s="9"/>
      <c r="V833" s="49">
        <f t="shared" si="129"/>
        <v>0.99726775956284153</v>
      </c>
      <c r="W833" s="14">
        <v>0.98629999999999995</v>
      </c>
      <c r="X833" s="14">
        <v>0.98629999999999995</v>
      </c>
      <c r="Y833" s="56">
        <v>61</v>
      </c>
      <c r="Z833" s="9">
        <v>61</v>
      </c>
      <c r="AA833" s="9">
        <v>60</v>
      </c>
      <c r="AB833" s="9">
        <v>61</v>
      </c>
      <c r="AC833" s="9">
        <v>61</v>
      </c>
      <c r="AD833" s="9">
        <v>61</v>
      </c>
      <c r="AE833" s="9" t="s">
        <v>1538</v>
      </c>
      <c r="AF833" s="9">
        <v>61</v>
      </c>
      <c r="AG833" s="9">
        <v>25.776841999999998</v>
      </c>
      <c r="AH833" s="9">
        <v>-80.201729999999998</v>
      </c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  <c r="BF833" s="24"/>
    </row>
    <row r="834" spans="1:58" s="22" customFormat="1" outlineLevel="2" x14ac:dyDescent="0.25">
      <c r="A834" s="55">
        <v>2613</v>
      </c>
      <c r="B834" s="9" t="s">
        <v>1247</v>
      </c>
      <c r="C834" s="9" t="s">
        <v>1541</v>
      </c>
      <c r="D834" s="9" t="str">
        <f t="shared" si="126"/>
        <v>Miami-Dade - Elderly - Active</v>
      </c>
      <c r="E834" s="9" t="s">
        <v>2280</v>
      </c>
      <c r="F834" s="14" t="s">
        <v>1443</v>
      </c>
      <c r="G834" s="9" t="s">
        <v>9</v>
      </c>
      <c r="H834" s="9" t="s">
        <v>37</v>
      </c>
      <c r="I834" s="9">
        <v>1</v>
      </c>
      <c r="J834" s="9">
        <v>127</v>
      </c>
      <c r="K834" s="9">
        <f t="shared" si="127"/>
        <v>762</v>
      </c>
      <c r="L834" s="9">
        <f t="shared" si="128"/>
        <v>759</v>
      </c>
      <c r="M834" s="48">
        <v>0.99606299212598426</v>
      </c>
      <c r="N834" s="9">
        <v>0</v>
      </c>
      <c r="O834" s="9">
        <v>127</v>
      </c>
      <c r="P834" s="9">
        <v>102</v>
      </c>
      <c r="Q834" s="9">
        <v>25</v>
      </c>
      <c r="R834" s="9"/>
      <c r="S834" s="9"/>
      <c r="T834" s="9"/>
      <c r="U834" s="9"/>
      <c r="V834" s="49">
        <f t="shared" si="129"/>
        <v>0.99606299212598426</v>
      </c>
      <c r="W834" s="14">
        <v>0.99739999999999995</v>
      </c>
      <c r="X834" s="14">
        <v>0.98950000000000005</v>
      </c>
      <c r="Y834" s="56">
        <v>127</v>
      </c>
      <c r="Z834" s="9">
        <v>127</v>
      </c>
      <c r="AA834" s="9">
        <v>125</v>
      </c>
      <c r="AB834" s="9">
        <v>127</v>
      </c>
      <c r="AC834" s="9">
        <v>127</v>
      </c>
      <c r="AD834" s="9">
        <v>126</v>
      </c>
      <c r="AE834" s="9" t="s">
        <v>1542</v>
      </c>
      <c r="AF834" s="9"/>
      <c r="AG834" s="9">
        <v>25.901937</v>
      </c>
      <c r="AH834" s="9">
        <v>-80.253366999999997</v>
      </c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</row>
    <row r="835" spans="1:58" s="22" customFormat="1" outlineLevel="2" x14ac:dyDescent="0.25">
      <c r="A835" s="55">
        <v>2405</v>
      </c>
      <c r="B835" s="9" t="s">
        <v>1247</v>
      </c>
      <c r="C835" s="9" t="s">
        <v>1549</v>
      </c>
      <c r="D835" s="9" t="str">
        <f t="shared" si="126"/>
        <v>Miami-Dade - Elderly - Active</v>
      </c>
      <c r="E835" s="9" t="s">
        <v>2280</v>
      </c>
      <c r="F835" s="14" t="s">
        <v>1550</v>
      </c>
      <c r="G835" s="9" t="s">
        <v>9</v>
      </c>
      <c r="H835" s="9" t="s">
        <v>37</v>
      </c>
      <c r="I835" s="9">
        <v>1</v>
      </c>
      <c r="J835" s="9">
        <v>99</v>
      </c>
      <c r="K835" s="9">
        <f t="shared" si="127"/>
        <v>594</v>
      </c>
      <c r="L835" s="9">
        <f t="shared" si="128"/>
        <v>592</v>
      </c>
      <c r="M835" s="48">
        <v>0.99663299663299665</v>
      </c>
      <c r="N835" s="9">
        <v>0</v>
      </c>
      <c r="O835" s="9">
        <v>99</v>
      </c>
      <c r="P835" s="9">
        <v>80</v>
      </c>
      <c r="Q835" s="9">
        <v>19</v>
      </c>
      <c r="R835" s="9"/>
      <c r="S835" s="9"/>
      <c r="T835" s="9">
        <v>5</v>
      </c>
      <c r="U835" s="9"/>
      <c r="V835" s="49">
        <f t="shared" si="129"/>
        <v>0.99663299663299665</v>
      </c>
      <c r="W835" s="14">
        <v>0.99829999999999997</v>
      </c>
      <c r="X835" s="14">
        <v>0.99329999999999996</v>
      </c>
      <c r="Y835" s="56">
        <v>99</v>
      </c>
      <c r="Z835" s="9">
        <v>98</v>
      </c>
      <c r="AA835" s="9">
        <v>99</v>
      </c>
      <c r="AB835" s="9">
        <v>99</v>
      </c>
      <c r="AC835" s="9">
        <v>98</v>
      </c>
      <c r="AD835" s="9">
        <v>99</v>
      </c>
      <c r="AE835" s="9" t="s">
        <v>409</v>
      </c>
      <c r="AF835" s="9"/>
      <c r="AG835" s="9">
        <v>25.504899999999999</v>
      </c>
      <c r="AH835" s="9">
        <v>-80.436800000000005</v>
      </c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  <c r="BF835" s="24"/>
    </row>
    <row r="836" spans="1:58" s="22" customFormat="1" outlineLevel="2" x14ac:dyDescent="0.25">
      <c r="A836" s="55">
        <v>1884</v>
      </c>
      <c r="B836" s="9" t="s">
        <v>1247</v>
      </c>
      <c r="C836" s="9" t="s">
        <v>1558</v>
      </c>
      <c r="D836" s="9" t="str">
        <f t="shared" si="126"/>
        <v>Miami-Dade - Elderly - Active</v>
      </c>
      <c r="E836" s="9" t="s">
        <v>2280</v>
      </c>
      <c r="F836" s="14" t="s">
        <v>1559</v>
      </c>
      <c r="G836" s="9" t="s">
        <v>9</v>
      </c>
      <c r="H836" s="9" t="s">
        <v>37</v>
      </c>
      <c r="I836" s="9">
        <v>1</v>
      </c>
      <c r="J836" s="9">
        <v>34</v>
      </c>
      <c r="K836" s="9">
        <f t="shared" si="127"/>
        <v>0</v>
      </c>
      <c r="L836" s="9">
        <f t="shared" si="128"/>
        <v>0</v>
      </c>
      <c r="M836" s="42">
        <v>0</v>
      </c>
      <c r="N836" s="9">
        <v>0</v>
      </c>
      <c r="O836" s="9"/>
      <c r="P836" s="9">
        <v>34</v>
      </c>
      <c r="Q836" s="9"/>
      <c r="R836" s="9"/>
      <c r="S836" s="9"/>
      <c r="T836" s="9"/>
      <c r="U836" s="9"/>
      <c r="V836" s="49"/>
      <c r="W836" s="14"/>
      <c r="X836" s="14"/>
      <c r="Y836" s="56"/>
      <c r="Z836" s="9"/>
      <c r="AA836" s="9"/>
      <c r="AB836" s="9"/>
      <c r="AC836" s="9"/>
      <c r="AD836" s="9"/>
      <c r="AE836" s="9"/>
      <c r="AF836" s="9">
        <v>34</v>
      </c>
      <c r="AG836" s="9">
        <v>25.804728000000001</v>
      </c>
      <c r="AH836" s="9">
        <v>-80.125677999999994</v>
      </c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  <c r="BF836" s="24"/>
    </row>
    <row r="837" spans="1:58" s="22" customFormat="1" outlineLevel="2" x14ac:dyDescent="0.25">
      <c r="A837" s="55">
        <v>1614</v>
      </c>
      <c r="B837" s="9" t="s">
        <v>1247</v>
      </c>
      <c r="C837" s="9" t="s">
        <v>1560</v>
      </c>
      <c r="D837" s="9" t="str">
        <f t="shared" si="126"/>
        <v>Miami-Dade - Elderly - Active</v>
      </c>
      <c r="E837" s="9" t="s">
        <v>2280</v>
      </c>
      <c r="F837" s="14" t="s">
        <v>240</v>
      </c>
      <c r="G837" s="9" t="s">
        <v>9</v>
      </c>
      <c r="H837" s="9" t="s">
        <v>37</v>
      </c>
      <c r="I837" s="9">
        <v>1</v>
      </c>
      <c r="J837" s="9">
        <v>125</v>
      </c>
      <c r="K837" s="9">
        <f t="shared" si="127"/>
        <v>750</v>
      </c>
      <c r="L837" s="9">
        <f t="shared" si="128"/>
        <v>745</v>
      </c>
      <c r="M837" s="48">
        <v>0.99333333333333329</v>
      </c>
      <c r="N837" s="9">
        <v>0</v>
      </c>
      <c r="O837" s="9">
        <v>125</v>
      </c>
      <c r="P837" s="9">
        <v>100</v>
      </c>
      <c r="Q837" s="9">
        <v>25</v>
      </c>
      <c r="R837" s="9"/>
      <c r="S837" s="9"/>
      <c r="T837" s="9"/>
      <c r="U837" s="9"/>
      <c r="V837" s="49">
        <f t="shared" ref="V837:V846" si="130">(Y837+Z837+AA837+AB837+AC837+AD837)/(J837*COUNTA(Y837,Z837,AA837,AB837,AC837,AD837))</f>
        <v>0.99333333333333329</v>
      </c>
      <c r="W837" s="14">
        <v>0.98929999999999996</v>
      </c>
      <c r="X837" s="14">
        <v>0.95730000000000004</v>
      </c>
      <c r="Y837" s="56">
        <v>123</v>
      </c>
      <c r="Z837" s="9">
        <v>125</v>
      </c>
      <c r="AA837" s="9">
        <v>125</v>
      </c>
      <c r="AB837" s="9">
        <v>123</v>
      </c>
      <c r="AC837" s="9">
        <v>125</v>
      </c>
      <c r="AD837" s="9">
        <v>124</v>
      </c>
      <c r="AE837" s="9" t="s">
        <v>1255</v>
      </c>
      <c r="AF837" s="9"/>
      <c r="AG837" s="9">
        <v>25.8475</v>
      </c>
      <c r="AH837" s="9">
        <v>-80.191999999999993</v>
      </c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  <c r="BF837" s="24"/>
    </row>
    <row r="838" spans="1:58" s="22" customFormat="1" outlineLevel="2" x14ac:dyDescent="0.25">
      <c r="A838" s="55">
        <v>1784</v>
      </c>
      <c r="B838" s="9" t="s">
        <v>1247</v>
      </c>
      <c r="C838" s="9" t="s">
        <v>1561</v>
      </c>
      <c r="D838" s="9" t="str">
        <f t="shared" si="126"/>
        <v>Miami-Dade - Elderly - Active</v>
      </c>
      <c r="E838" s="9" t="s">
        <v>2280</v>
      </c>
      <c r="F838" s="14" t="s">
        <v>113</v>
      </c>
      <c r="G838" s="9" t="s">
        <v>9</v>
      </c>
      <c r="H838" s="9" t="s">
        <v>37</v>
      </c>
      <c r="I838" s="9">
        <v>1</v>
      </c>
      <c r="J838" s="9">
        <v>125</v>
      </c>
      <c r="K838" s="9">
        <f t="shared" si="127"/>
        <v>750</v>
      </c>
      <c r="L838" s="9">
        <f t="shared" si="128"/>
        <v>738</v>
      </c>
      <c r="M838" s="48">
        <v>0.98399999999999999</v>
      </c>
      <c r="N838" s="9">
        <v>0</v>
      </c>
      <c r="O838" s="9">
        <v>125</v>
      </c>
      <c r="P838" s="9">
        <v>100</v>
      </c>
      <c r="Q838" s="9">
        <v>25</v>
      </c>
      <c r="R838" s="9"/>
      <c r="S838" s="9"/>
      <c r="T838" s="9"/>
      <c r="U838" s="9"/>
      <c r="V838" s="49">
        <f t="shared" si="130"/>
        <v>0.98399999999999999</v>
      </c>
      <c r="W838" s="14">
        <v>0.9667</v>
      </c>
      <c r="X838" s="14">
        <v>0.96530000000000005</v>
      </c>
      <c r="Y838" s="56">
        <v>123</v>
      </c>
      <c r="Z838" s="9">
        <v>122</v>
      </c>
      <c r="AA838" s="9">
        <v>122</v>
      </c>
      <c r="AB838" s="9">
        <v>123</v>
      </c>
      <c r="AC838" s="9">
        <v>125</v>
      </c>
      <c r="AD838" s="9">
        <v>123</v>
      </c>
      <c r="AE838" s="9" t="s">
        <v>1255</v>
      </c>
      <c r="AF838" s="9"/>
      <c r="AG838" s="9">
        <v>25.847100000000001</v>
      </c>
      <c r="AH838" s="9">
        <v>-80.192700000000002</v>
      </c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</row>
    <row r="839" spans="1:58" s="22" customFormat="1" outlineLevel="2" x14ac:dyDescent="0.25">
      <c r="A839" s="55">
        <v>1732</v>
      </c>
      <c r="B839" s="9" t="s">
        <v>1247</v>
      </c>
      <c r="C839" s="9" t="s">
        <v>1564</v>
      </c>
      <c r="D839" s="9" t="str">
        <f t="shared" si="126"/>
        <v>Miami-Dade - Elderly - Active</v>
      </c>
      <c r="E839" s="9" t="s">
        <v>2280</v>
      </c>
      <c r="F839" s="14" t="s">
        <v>1348</v>
      </c>
      <c r="G839" s="9" t="s">
        <v>9</v>
      </c>
      <c r="H839" s="9" t="s">
        <v>37</v>
      </c>
      <c r="I839" s="9">
        <v>1</v>
      </c>
      <c r="J839" s="9">
        <v>90</v>
      </c>
      <c r="K839" s="9">
        <f t="shared" si="127"/>
        <v>540</v>
      </c>
      <c r="L839" s="9">
        <f t="shared" si="128"/>
        <v>534</v>
      </c>
      <c r="M839" s="48">
        <v>0.98888888888888893</v>
      </c>
      <c r="N839" s="9">
        <v>0</v>
      </c>
      <c r="O839" s="9">
        <v>90</v>
      </c>
      <c r="P839" s="9">
        <v>72</v>
      </c>
      <c r="Q839" s="9">
        <v>18</v>
      </c>
      <c r="R839" s="9"/>
      <c r="S839" s="9"/>
      <c r="T839" s="9"/>
      <c r="U839" s="9"/>
      <c r="V839" s="49">
        <f t="shared" si="130"/>
        <v>0.98888888888888893</v>
      </c>
      <c r="W839" s="14">
        <v>0.98329999999999995</v>
      </c>
      <c r="X839" s="14">
        <v>0.98150000000000004</v>
      </c>
      <c r="Y839" s="56">
        <v>90</v>
      </c>
      <c r="Z839" s="9">
        <v>89</v>
      </c>
      <c r="AA839" s="9">
        <v>89</v>
      </c>
      <c r="AB839" s="9">
        <v>89</v>
      </c>
      <c r="AC839" s="9">
        <v>89</v>
      </c>
      <c r="AD839" s="9">
        <v>88</v>
      </c>
      <c r="AE839" s="9" t="s">
        <v>1255</v>
      </c>
      <c r="AF839" s="9"/>
      <c r="AG839" s="9">
        <v>25.799195999999998</v>
      </c>
      <c r="AH839" s="9">
        <v>-80.223482000000004</v>
      </c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  <c r="BF839" s="24"/>
    </row>
    <row r="840" spans="1:58" s="22" customFormat="1" outlineLevel="2" x14ac:dyDescent="0.25">
      <c r="A840" s="55">
        <v>1955</v>
      </c>
      <c r="B840" s="9" t="s">
        <v>1247</v>
      </c>
      <c r="C840" s="9" t="s">
        <v>1566</v>
      </c>
      <c r="D840" s="9" t="str">
        <f t="shared" si="126"/>
        <v>Miami-Dade - Elderly - Active</v>
      </c>
      <c r="E840" s="9" t="s">
        <v>2280</v>
      </c>
      <c r="F840" s="14" t="s">
        <v>1345</v>
      </c>
      <c r="G840" s="9" t="s">
        <v>9</v>
      </c>
      <c r="H840" s="9" t="s">
        <v>37</v>
      </c>
      <c r="I840" s="9">
        <v>1</v>
      </c>
      <c r="J840" s="9">
        <v>100</v>
      </c>
      <c r="K840" s="9">
        <f t="shared" si="127"/>
        <v>600</v>
      </c>
      <c r="L840" s="9">
        <f t="shared" si="128"/>
        <v>590</v>
      </c>
      <c r="M840" s="48">
        <v>0.98333333333333328</v>
      </c>
      <c r="N840" s="9">
        <v>0</v>
      </c>
      <c r="O840" s="9">
        <v>100</v>
      </c>
      <c r="P840" s="9">
        <v>80</v>
      </c>
      <c r="Q840" s="9">
        <v>20</v>
      </c>
      <c r="R840" s="9"/>
      <c r="S840" s="9"/>
      <c r="T840" s="9">
        <v>5</v>
      </c>
      <c r="U840" s="9"/>
      <c r="V840" s="49">
        <f t="shared" si="130"/>
        <v>0.98333333333333328</v>
      </c>
      <c r="W840" s="14">
        <v>0.99329999999999996</v>
      </c>
      <c r="X840" s="14">
        <v>0.97670000000000001</v>
      </c>
      <c r="Y840" s="56">
        <v>98</v>
      </c>
      <c r="Z840" s="9">
        <v>99</v>
      </c>
      <c r="AA840" s="9">
        <v>98</v>
      </c>
      <c r="AB840" s="9">
        <v>98</v>
      </c>
      <c r="AC840" s="9">
        <v>98</v>
      </c>
      <c r="AD840" s="9">
        <v>99</v>
      </c>
      <c r="AE840" s="9" t="s">
        <v>1255</v>
      </c>
      <c r="AF840" s="9"/>
      <c r="AG840" s="9">
        <v>25.840111</v>
      </c>
      <c r="AH840" s="9">
        <v>-80.203861000000003</v>
      </c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  <c r="BF840" s="24"/>
    </row>
    <row r="841" spans="1:58" s="22" customFormat="1" outlineLevel="2" x14ac:dyDescent="0.25">
      <c r="A841" s="55">
        <v>2572</v>
      </c>
      <c r="B841" s="9" t="s">
        <v>1247</v>
      </c>
      <c r="C841" s="9" t="s">
        <v>1570</v>
      </c>
      <c r="D841" s="9" t="str">
        <f t="shared" si="126"/>
        <v>Miami-Dade - Elderly - Active</v>
      </c>
      <c r="E841" s="9" t="s">
        <v>2280</v>
      </c>
      <c r="F841" s="14" t="s">
        <v>66</v>
      </c>
      <c r="G841" s="9" t="s">
        <v>9</v>
      </c>
      <c r="H841" s="9" t="s">
        <v>37</v>
      </c>
      <c r="I841" s="9">
        <v>1</v>
      </c>
      <c r="J841" s="9">
        <v>89</v>
      </c>
      <c r="K841" s="9">
        <f t="shared" si="127"/>
        <v>534</v>
      </c>
      <c r="L841" s="9">
        <f t="shared" si="128"/>
        <v>533</v>
      </c>
      <c r="M841" s="48">
        <v>0.99812734082397003</v>
      </c>
      <c r="N841" s="9">
        <v>0</v>
      </c>
      <c r="O841" s="9">
        <v>89</v>
      </c>
      <c r="P841" s="9">
        <v>72</v>
      </c>
      <c r="Q841" s="9">
        <v>17</v>
      </c>
      <c r="R841" s="9"/>
      <c r="S841" s="9"/>
      <c r="T841" s="9">
        <v>5</v>
      </c>
      <c r="U841" s="9"/>
      <c r="V841" s="49">
        <f t="shared" si="130"/>
        <v>0.99812734082397003</v>
      </c>
      <c r="W841" s="14">
        <v>0.99629999999999996</v>
      </c>
      <c r="X841" s="14">
        <v>1</v>
      </c>
      <c r="Y841" s="56">
        <v>89</v>
      </c>
      <c r="Z841" s="9">
        <v>89</v>
      </c>
      <c r="AA841" s="9">
        <v>88</v>
      </c>
      <c r="AB841" s="9">
        <v>89</v>
      </c>
      <c r="AC841" s="9">
        <v>89</v>
      </c>
      <c r="AD841" s="9">
        <v>89</v>
      </c>
      <c r="AE841" s="9" t="s">
        <v>104</v>
      </c>
      <c r="AF841" s="9"/>
      <c r="AG841" s="9">
        <v>25.765694</v>
      </c>
      <c r="AH841" s="9">
        <v>-80.197806</v>
      </c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  <c r="BF841" s="24"/>
    </row>
    <row r="842" spans="1:58" s="22" customFormat="1" outlineLevel="2" x14ac:dyDescent="0.25">
      <c r="A842" s="55">
        <v>1533</v>
      </c>
      <c r="B842" s="9" t="s">
        <v>1247</v>
      </c>
      <c r="C842" s="9" t="s">
        <v>1576</v>
      </c>
      <c r="D842" s="9" t="str">
        <f t="shared" si="126"/>
        <v>Miami-Dade - Elderly - Active</v>
      </c>
      <c r="E842" s="9" t="s">
        <v>2280</v>
      </c>
      <c r="F842" s="14" t="s">
        <v>508</v>
      </c>
      <c r="G842" s="9" t="s">
        <v>9</v>
      </c>
      <c r="H842" s="9" t="s">
        <v>37</v>
      </c>
      <c r="I842" s="9">
        <v>1</v>
      </c>
      <c r="J842" s="9">
        <v>100</v>
      </c>
      <c r="K842" s="9">
        <f t="shared" si="127"/>
        <v>600</v>
      </c>
      <c r="L842" s="9">
        <f t="shared" si="128"/>
        <v>585</v>
      </c>
      <c r="M842" s="48">
        <v>0.97499999999999998</v>
      </c>
      <c r="N842" s="9">
        <v>0</v>
      </c>
      <c r="O842" s="9">
        <v>100</v>
      </c>
      <c r="P842" s="9">
        <v>100</v>
      </c>
      <c r="Q842" s="9"/>
      <c r="R842" s="9"/>
      <c r="S842" s="9"/>
      <c r="T842" s="9"/>
      <c r="U842" s="9"/>
      <c r="V842" s="49">
        <f t="shared" si="130"/>
        <v>0.97499999999999998</v>
      </c>
      <c r="W842" s="14">
        <v>0.995</v>
      </c>
      <c r="X842" s="14">
        <v>0.95</v>
      </c>
      <c r="Y842" s="56">
        <v>95</v>
      </c>
      <c r="Z842" s="9">
        <v>97</v>
      </c>
      <c r="AA842" s="9">
        <v>98</v>
      </c>
      <c r="AB842" s="9">
        <v>97</v>
      </c>
      <c r="AC842" s="9">
        <v>99</v>
      </c>
      <c r="AD842" s="9">
        <v>99</v>
      </c>
      <c r="AE842" s="9"/>
      <c r="AF842" s="9"/>
      <c r="AG842" s="9">
        <v>25.824200000000001</v>
      </c>
      <c r="AH842" s="9">
        <v>-80.234700000000004</v>
      </c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  <c r="BF842" s="24"/>
    </row>
    <row r="843" spans="1:58" s="22" customFormat="1" outlineLevel="2" x14ac:dyDescent="0.25">
      <c r="A843" s="55">
        <v>940</v>
      </c>
      <c r="B843" s="9" t="s">
        <v>1247</v>
      </c>
      <c r="C843" s="9" t="s">
        <v>1579</v>
      </c>
      <c r="D843" s="9" t="str">
        <f t="shared" si="126"/>
        <v>Miami-Dade - Elderly - Active</v>
      </c>
      <c r="E843" s="9" t="s">
        <v>2280</v>
      </c>
      <c r="F843" s="14" t="s">
        <v>893</v>
      </c>
      <c r="G843" s="9" t="s">
        <v>9</v>
      </c>
      <c r="H843" s="9" t="s">
        <v>37</v>
      </c>
      <c r="I843" s="9">
        <v>1</v>
      </c>
      <c r="J843" s="9">
        <v>130</v>
      </c>
      <c r="K843" s="9">
        <f t="shared" si="127"/>
        <v>780</v>
      </c>
      <c r="L843" s="9">
        <f t="shared" si="128"/>
        <v>773</v>
      </c>
      <c r="M843" s="48">
        <v>0.99102564102564106</v>
      </c>
      <c r="N843" s="9">
        <v>0</v>
      </c>
      <c r="O843" s="9">
        <v>130</v>
      </c>
      <c r="P843" s="9">
        <v>42</v>
      </c>
      <c r="Q843" s="9">
        <v>88</v>
      </c>
      <c r="R843" s="9"/>
      <c r="S843" s="9"/>
      <c r="T843" s="9"/>
      <c r="U843" s="9"/>
      <c r="V843" s="49">
        <f t="shared" si="130"/>
        <v>0.99102564102564106</v>
      </c>
      <c r="W843" s="14">
        <v>0.97440000000000004</v>
      </c>
      <c r="X843" s="14">
        <v>0.97440000000000004</v>
      </c>
      <c r="Y843" s="56">
        <v>130</v>
      </c>
      <c r="Z843" s="9">
        <v>129</v>
      </c>
      <c r="AA843" s="9">
        <v>128</v>
      </c>
      <c r="AB843" s="9">
        <v>130</v>
      </c>
      <c r="AC843" s="9">
        <v>129</v>
      </c>
      <c r="AD843" s="9">
        <v>127</v>
      </c>
      <c r="AE843" s="9" t="s">
        <v>1580</v>
      </c>
      <c r="AF843" s="9"/>
      <c r="AG843" s="9">
        <v>25.764600000000002</v>
      </c>
      <c r="AH843" s="9">
        <v>-80.197299999999998</v>
      </c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</row>
    <row r="844" spans="1:58" s="22" customFormat="1" outlineLevel="2" x14ac:dyDescent="0.25">
      <c r="A844" s="55">
        <v>2570</v>
      </c>
      <c r="B844" s="9" t="s">
        <v>1247</v>
      </c>
      <c r="C844" s="9" t="s">
        <v>1581</v>
      </c>
      <c r="D844" s="9" t="str">
        <f t="shared" si="126"/>
        <v>Miami-Dade - Elderly - Active</v>
      </c>
      <c r="E844" s="9" t="s">
        <v>2280</v>
      </c>
      <c r="F844" s="14" t="s">
        <v>66</v>
      </c>
      <c r="G844" s="9" t="s">
        <v>9</v>
      </c>
      <c r="H844" s="9" t="s">
        <v>37</v>
      </c>
      <c r="I844" s="9">
        <v>1</v>
      </c>
      <c r="J844" s="9">
        <v>32</v>
      </c>
      <c r="K844" s="9">
        <f t="shared" si="127"/>
        <v>192</v>
      </c>
      <c r="L844" s="9">
        <f t="shared" si="128"/>
        <v>191</v>
      </c>
      <c r="M844" s="48">
        <v>0.99479166666666663</v>
      </c>
      <c r="N844" s="9">
        <v>0</v>
      </c>
      <c r="O844" s="9">
        <v>32</v>
      </c>
      <c r="P844" s="9">
        <v>26</v>
      </c>
      <c r="Q844" s="9">
        <v>6</v>
      </c>
      <c r="R844" s="9"/>
      <c r="S844" s="9"/>
      <c r="T844" s="9">
        <v>2</v>
      </c>
      <c r="U844" s="9"/>
      <c r="V844" s="49">
        <f t="shared" si="130"/>
        <v>0.99479166666666663</v>
      </c>
      <c r="W844" s="14">
        <v>1</v>
      </c>
      <c r="X844" s="14">
        <v>0.98960000000000004</v>
      </c>
      <c r="Y844" s="56">
        <v>32</v>
      </c>
      <c r="Z844" s="9">
        <v>32</v>
      </c>
      <c r="AA844" s="9">
        <v>32</v>
      </c>
      <c r="AB844" s="9">
        <v>31</v>
      </c>
      <c r="AC844" s="9">
        <v>32</v>
      </c>
      <c r="AD844" s="9">
        <v>32</v>
      </c>
      <c r="AE844" s="9"/>
      <c r="AF844" s="9"/>
      <c r="AG844" s="9">
        <v>25.763833333333299</v>
      </c>
      <c r="AH844" s="9">
        <v>-80.197583333333299</v>
      </c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</row>
    <row r="845" spans="1:58" s="22" customFormat="1" outlineLevel="2" x14ac:dyDescent="0.25">
      <c r="A845" s="55">
        <v>2551</v>
      </c>
      <c r="B845" s="9" t="s">
        <v>1247</v>
      </c>
      <c r="C845" s="9" t="s">
        <v>1582</v>
      </c>
      <c r="D845" s="9" t="str">
        <f t="shared" si="126"/>
        <v>Miami-Dade - Elderly - Active</v>
      </c>
      <c r="E845" s="9" t="s">
        <v>2280</v>
      </c>
      <c r="F845" s="14" t="s">
        <v>66</v>
      </c>
      <c r="G845" s="9" t="s">
        <v>9</v>
      </c>
      <c r="H845" s="9" t="s">
        <v>37</v>
      </c>
      <c r="I845" s="9">
        <v>1</v>
      </c>
      <c r="J845" s="9">
        <v>64</v>
      </c>
      <c r="K845" s="9">
        <f t="shared" si="127"/>
        <v>384</v>
      </c>
      <c r="L845" s="9">
        <f t="shared" si="128"/>
        <v>384</v>
      </c>
      <c r="M845" s="48">
        <v>1</v>
      </c>
      <c r="N845" s="9">
        <v>0</v>
      </c>
      <c r="O845" s="9">
        <v>64</v>
      </c>
      <c r="P845" s="9">
        <v>52</v>
      </c>
      <c r="Q845" s="9">
        <v>12</v>
      </c>
      <c r="R845" s="9"/>
      <c r="S845" s="9"/>
      <c r="T845" s="9">
        <v>4</v>
      </c>
      <c r="U845" s="9"/>
      <c r="V845" s="49">
        <f t="shared" si="130"/>
        <v>1</v>
      </c>
      <c r="W845" s="14">
        <v>1</v>
      </c>
      <c r="X845" s="14">
        <v>1</v>
      </c>
      <c r="Y845" s="56">
        <v>64</v>
      </c>
      <c r="Z845" s="9">
        <v>64</v>
      </c>
      <c r="AA845" s="9">
        <v>64</v>
      </c>
      <c r="AB845" s="9">
        <v>64</v>
      </c>
      <c r="AC845" s="9">
        <v>64</v>
      </c>
      <c r="AD845" s="9">
        <v>64</v>
      </c>
      <c r="AE845" s="9" t="s">
        <v>104</v>
      </c>
      <c r="AF845" s="9"/>
      <c r="AG845" s="9">
        <v>25.766027777777801</v>
      </c>
      <c r="AH845" s="9">
        <v>-80.196722222222206</v>
      </c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</row>
    <row r="846" spans="1:58" s="22" customFormat="1" outlineLevel="2" x14ac:dyDescent="0.25">
      <c r="A846" s="55">
        <v>950</v>
      </c>
      <c r="B846" s="9" t="s">
        <v>1247</v>
      </c>
      <c r="C846" s="9" t="s">
        <v>1583</v>
      </c>
      <c r="D846" s="9" t="str">
        <f t="shared" si="126"/>
        <v>Miami-Dade - Elderly - Active</v>
      </c>
      <c r="E846" s="9" t="s">
        <v>2280</v>
      </c>
      <c r="F846" s="14" t="s">
        <v>659</v>
      </c>
      <c r="G846" s="9" t="s">
        <v>9</v>
      </c>
      <c r="H846" s="9" t="s">
        <v>37</v>
      </c>
      <c r="I846" s="9">
        <v>1</v>
      </c>
      <c r="J846" s="9">
        <v>160</v>
      </c>
      <c r="K846" s="9">
        <f t="shared" si="127"/>
        <v>960</v>
      </c>
      <c r="L846" s="9">
        <f t="shared" si="128"/>
        <v>946</v>
      </c>
      <c r="M846" s="48">
        <v>0.98541666666666672</v>
      </c>
      <c r="N846" s="9">
        <v>0</v>
      </c>
      <c r="O846" s="9">
        <v>160</v>
      </c>
      <c r="P846" s="9">
        <v>128</v>
      </c>
      <c r="Q846" s="9">
        <v>32</v>
      </c>
      <c r="R846" s="9"/>
      <c r="S846" s="9"/>
      <c r="T846" s="9"/>
      <c r="U846" s="9"/>
      <c r="V846" s="49">
        <f t="shared" si="130"/>
        <v>0.98541666666666672</v>
      </c>
      <c r="W846" s="14">
        <v>0.99270000000000003</v>
      </c>
      <c r="X846" s="14">
        <v>0.96150000000000002</v>
      </c>
      <c r="Y846" s="56">
        <v>156</v>
      </c>
      <c r="Z846" s="9">
        <v>157</v>
      </c>
      <c r="AA846" s="9">
        <v>156</v>
      </c>
      <c r="AB846" s="9">
        <v>160</v>
      </c>
      <c r="AC846" s="9">
        <v>158</v>
      </c>
      <c r="AD846" s="9">
        <v>159</v>
      </c>
      <c r="AE846" s="9" t="s">
        <v>317</v>
      </c>
      <c r="AF846" s="9"/>
      <c r="AG846" s="9">
        <v>25.882899999999999</v>
      </c>
      <c r="AH846" s="9">
        <v>-80.237700000000004</v>
      </c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</row>
    <row r="847" spans="1:58" s="22" customFormat="1" outlineLevel="1" x14ac:dyDescent="0.25">
      <c r="A847" s="55"/>
      <c r="B847" s="9" t="s">
        <v>1247</v>
      </c>
      <c r="C847" s="9"/>
      <c r="D847" s="9"/>
      <c r="E847" s="39" t="s">
        <v>2641</v>
      </c>
      <c r="F847" s="14"/>
      <c r="G847" s="9"/>
      <c r="H847" s="9"/>
      <c r="I847" s="9">
        <f>SUBTOTAL(9,I848:I848)</f>
        <v>1</v>
      </c>
      <c r="J847" s="9">
        <f>SUBTOTAL(9,J848:J848)</f>
        <v>133</v>
      </c>
      <c r="K847" s="9">
        <f>SUBTOTAL(9,K848:K848)</f>
        <v>532</v>
      </c>
      <c r="L847" s="9">
        <f>SUBTOTAL(9,L848:L848)</f>
        <v>457</v>
      </c>
      <c r="M847" s="48">
        <v>0.85902255639097747</v>
      </c>
      <c r="N847" s="9"/>
      <c r="O847" s="9"/>
      <c r="P847" s="9"/>
      <c r="Q847" s="9"/>
      <c r="R847" s="9"/>
      <c r="S847" s="9"/>
      <c r="T847" s="9"/>
      <c r="U847" s="9"/>
      <c r="V847" s="49"/>
      <c r="W847" s="14"/>
      <c r="X847" s="14"/>
      <c r="Y847" s="56"/>
      <c r="Z847" s="9"/>
      <c r="AA847" s="9"/>
      <c r="AB847" s="9"/>
      <c r="AC847" s="9"/>
      <c r="AD847" s="9"/>
      <c r="AE847" s="9"/>
      <c r="AF847" s="9"/>
      <c r="AG847" s="9"/>
      <c r="AH847" s="9">
        <f>SUBTOTAL(9,AH848:AH848)</f>
        <v>-80.242389000000003</v>
      </c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</row>
    <row r="848" spans="1:58" s="22" customFormat="1" outlineLevel="2" x14ac:dyDescent="0.25">
      <c r="A848" s="55">
        <v>2678</v>
      </c>
      <c r="B848" s="9" t="s">
        <v>1247</v>
      </c>
      <c r="C848" s="9" t="s">
        <v>1516</v>
      </c>
      <c r="D848" s="9" t="str">
        <f>B848&amp;" - "&amp;E848</f>
        <v>Miami-Dade - Elderly - Lease-Up</v>
      </c>
      <c r="E848" s="9" t="s">
        <v>2641</v>
      </c>
      <c r="F848" s="14" t="s">
        <v>1517</v>
      </c>
      <c r="G848" s="9" t="s">
        <v>9</v>
      </c>
      <c r="H848" s="9" t="s">
        <v>184</v>
      </c>
      <c r="I848" s="9">
        <v>1</v>
      </c>
      <c r="J848" s="9">
        <v>133</v>
      </c>
      <c r="K848" s="9">
        <f>COUNTA(Y848:AD848)*J848</f>
        <v>532</v>
      </c>
      <c r="L848" s="9">
        <f>SUM(Y848:AD848)</f>
        <v>457</v>
      </c>
      <c r="M848" s="48">
        <v>0.85902255639097747</v>
      </c>
      <c r="N848" s="9">
        <v>0</v>
      </c>
      <c r="O848" s="9">
        <v>133</v>
      </c>
      <c r="P848" s="9">
        <v>107</v>
      </c>
      <c r="Q848" s="9">
        <v>26</v>
      </c>
      <c r="R848" s="9"/>
      <c r="S848" s="9"/>
      <c r="T848" s="9">
        <v>7</v>
      </c>
      <c r="U848" s="9"/>
      <c r="V848" s="49">
        <f>(Y848+Z848+AA848+AB848+AC848+AD848)/(J848*COUNTA(Y848,Z848,AA848,AB848,AC848,AD848))</f>
        <v>0.85902255639097747</v>
      </c>
      <c r="W848" s="14"/>
      <c r="X848" s="14"/>
      <c r="Y848" s="56">
        <v>133</v>
      </c>
      <c r="Z848" s="9">
        <v>133</v>
      </c>
      <c r="AA848" s="9">
        <v>133</v>
      </c>
      <c r="AB848" s="9">
        <v>58</v>
      </c>
      <c r="AC848" s="9"/>
      <c r="AD848" s="9"/>
      <c r="AE848" s="9" t="s">
        <v>415</v>
      </c>
      <c r="AF848" s="9"/>
      <c r="AG848" s="9">
        <v>25.762639</v>
      </c>
      <c r="AH848" s="9">
        <v>-80.242389000000003</v>
      </c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</row>
    <row r="849" spans="1:58" s="22" customFormat="1" outlineLevel="1" x14ac:dyDescent="0.25">
      <c r="A849" s="55"/>
      <c r="B849" s="9" t="s">
        <v>1247</v>
      </c>
      <c r="C849" s="9"/>
      <c r="D849" s="9"/>
      <c r="E849" s="39" t="s">
        <v>2281</v>
      </c>
      <c r="F849" s="14"/>
      <c r="G849" s="9"/>
      <c r="H849" s="9"/>
      <c r="I849" s="9">
        <f>SUBTOTAL(9,I850:I857)</f>
        <v>8</v>
      </c>
      <c r="J849" s="9">
        <f>SUBTOTAL(9,J850:J857)</f>
        <v>901</v>
      </c>
      <c r="K849" s="9">
        <f>SUBTOTAL(9,K850:K857)</f>
        <v>0</v>
      </c>
      <c r="L849" s="9">
        <f>SUBTOTAL(9,L850:L857)</f>
        <v>0</v>
      </c>
      <c r="M849" s="42">
        <v>0</v>
      </c>
      <c r="N849" s="9"/>
      <c r="O849" s="9"/>
      <c r="P849" s="9"/>
      <c r="Q849" s="9"/>
      <c r="R849" s="9"/>
      <c r="S849" s="9"/>
      <c r="T849" s="9"/>
      <c r="U849" s="9"/>
      <c r="V849" s="49"/>
      <c r="W849" s="14"/>
      <c r="X849" s="14"/>
      <c r="Y849" s="56"/>
      <c r="Z849" s="9"/>
      <c r="AA849" s="9"/>
      <c r="AB849" s="9"/>
      <c r="AC849" s="9"/>
      <c r="AD849" s="9"/>
      <c r="AE849" s="9"/>
      <c r="AF849" s="9"/>
      <c r="AG849" s="9"/>
      <c r="AH849" s="9">
        <f>SUBTOTAL(9,AH850:AH857)</f>
        <v>-561.73735599999998</v>
      </c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</row>
    <row r="850" spans="1:58" s="22" customFormat="1" outlineLevel="2" x14ac:dyDescent="0.25">
      <c r="A850" s="55">
        <v>2730</v>
      </c>
      <c r="B850" s="9" t="s">
        <v>1247</v>
      </c>
      <c r="C850" s="9" t="s">
        <v>1285</v>
      </c>
      <c r="D850" s="9" t="str">
        <f t="shared" ref="D850:D857" si="131">B850&amp;" - "&amp;E850</f>
        <v>Miami-Dade - Elderly - Pipeline</v>
      </c>
      <c r="E850" s="9" t="s">
        <v>2281</v>
      </c>
      <c r="F850" s="14" t="s">
        <v>1286</v>
      </c>
      <c r="G850" s="9" t="s">
        <v>9</v>
      </c>
      <c r="H850" s="9" t="s">
        <v>42</v>
      </c>
      <c r="I850" s="9">
        <v>1</v>
      </c>
      <c r="J850" s="9">
        <v>82</v>
      </c>
      <c r="K850" s="9">
        <f t="shared" ref="K850:K857" si="132">COUNTA(Y850:AD850)*J850</f>
        <v>0</v>
      </c>
      <c r="L850" s="9">
        <f t="shared" ref="L850:L857" si="133">SUM(Y850:AD850)</f>
        <v>0</v>
      </c>
      <c r="M850" s="42">
        <v>0</v>
      </c>
      <c r="N850" s="9">
        <v>0</v>
      </c>
      <c r="O850" s="9">
        <v>82</v>
      </c>
      <c r="P850" s="9">
        <v>66</v>
      </c>
      <c r="Q850" s="9">
        <v>16</v>
      </c>
      <c r="R850" s="9"/>
      <c r="S850" s="9"/>
      <c r="T850" s="9">
        <v>8</v>
      </c>
      <c r="U850" s="9"/>
      <c r="V850" s="49"/>
      <c r="W850" s="14"/>
      <c r="X850" s="14"/>
      <c r="Y850" s="56"/>
      <c r="Z850" s="9"/>
      <c r="AA850" s="9"/>
      <c r="AB850" s="9"/>
      <c r="AC850" s="9"/>
      <c r="AD850" s="9"/>
      <c r="AE850" s="9"/>
      <c r="AF850" s="9"/>
      <c r="AG850" s="9">
        <v>25.581054000000002</v>
      </c>
      <c r="AH850" s="9">
        <v>-80.369870000000006</v>
      </c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</row>
    <row r="851" spans="1:58" s="22" customFormat="1" outlineLevel="2" x14ac:dyDescent="0.25">
      <c r="A851" s="55">
        <v>2889</v>
      </c>
      <c r="B851" s="9" t="s">
        <v>1247</v>
      </c>
      <c r="C851" s="9" t="s">
        <v>1381</v>
      </c>
      <c r="D851" s="9" t="str">
        <f t="shared" si="131"/>
        <v>Miami-Dade - Elderly - Pipeline</v>
      </c>
      <c r="E851" s="9" t="s">
        <v>2281</v>
      </c>
      <c r="F851" s="14" t="s">
        <v>238</v>
      </c>
      <c r="G851" s="9" t="s">
        <v>9</v>
      </c>
      <c r="H851" s="9" t="s">
        <v>42</v>
      </c>
      <c r="I851" s="9">
        <v>1</v>
      </c>
      <c r="J851" s="9">
        <v>96</v>
      </c>
      <c r="K851" s="9">
        <f t="shared" si="132"/>
        <v>0</v>
      </c>
      <c r="L851" s="9">
        <f t="shared" si="133"/>
        <v>0</v>
      </c>
      <c r="M851" s="42">
        <v>0</v>
      </c>
      <c r="N851" s="9"/>
      <c r="O851" s="9">
        <v>96</v>
      </c>
      <c r="P851" s="9">
        <v>77</v>
      </c>
      <c r="Q851" s="9">
        <v>19</v>
      </c>
      <c r="R851" s="9"/>
      <c r="S851" s="9"/>
      <c r="T851" s="9">
        <v>5</v>
      </c>
      <c r="U851" s="9"/>
      <c r="V851" s="49"/>
      <c r="W851" s="14"/>
      <c r="X851" s="14"/>
      <c r="Y851" s="56"/>
      <c r="Z851" s="9"/>
      <c r="AA851" s="9"/>
      <c r="AB851" s="9"/>
      <c r="AC851" s="9"/>
      <c r="AD851" s="9"/>
      <c r="AE851" s="9"/>
      <c r="AF851" s="9"/>
      <c r="AG851" s="9">
        <v>25.771028000000001</v>
      </c>
      <c r="AH851" s="9">
        <v>-80.231347</v>
      </c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</row>
    <row r="852" spans="1:58" s="22" customFormat="1" outlineLevel="2" x14ac:dyDescent="0.25">
      <c r="A852" s="55">
        <v>2935</v>
      </c>
      <c r="B852" s="9" t="s">
        <v>1247</v>
      </c>
      <c r="C852" s="9" t="s">
        <v>1403</v>
      </c>
      <c r="D852" s="9" t="str">
        <f t="shared" si="131"/>
        <v>Miami-Dade - Elderly - Pipeline</v>
      </c>
      <c r="E852" s="9" t="s">
        <v>2281</v>
      </c>
      <c r="F852" s="14" t="s">
        <v>1302</v>
      </c>
      <c r="G852" s="9" t="s">
        <v>9</v>
      </c>
      <c r="H852" s="9" t="s">
        <v>42</v>
      </c>
      <c r="I852" s="9">
        <v>1</v>
      </c>
      <c r="J852" s="9">
        <v>196</v>
      </c>
      <c r="K852" s="9">
        <f t="shared" si="132"/>
        <v>0</v>
      </c>
      <c r="L852" s="9">
        <f t="shared" si="133"/>
        <v>0</v>
      </c>
      <c r="M852" s="42">
        <v>0</v>
      </c>
      <c r="N852" s="9"/>
      <c r="O852" s="9">
        <v>196</v>
      </c>
      <c r="P852" s="9">
        <v>157</v>
      </c>
      <c r="Q852" s="9">
        <v>39</v>
      </c>
      <c r="R852" s="9"/>
      <c r="S852" s="9"/>
      <c r="T852" s="9"/>
      <c r="U852" s="9"/>
      <c r="V852" s="49"/>
      <c r="W852" s="14"/>
      <c r="X852" s="14"/>
      <c r="Y852" s="56"/>
      <c r="Z852" s="9"/>
      <c r="AA852" s="9"/>
      <c r="AB852" s="9"/>
      <c r="AC852" s="9"/>
      <c r="AD852" s="9"/>
      <c r="AE852" s="9"/>
      <c r="AF852" s="9"/>
      <c r="AG852" s="9"/>
      <c r="AH852" s="9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</row>
    <row r="853" spans="1:58" s="22" customFormat="1" outlineLevel="2" x14ac:dyDescent="0.25">
      <c r="A853" s="55">
        <v>2870</v>
      </c>
      <c r="B853" s="9" t="s">
        <v>1247</v>
      </c>
      <c r="C853" s="9" t="s">
        <v>1417</v>
      </c>
      <c r="D853" s="9" t="str">
        <f t="shared" si="131"/>
        <v>Miami-Dade - Elderly - Pipeline</v>
      </c>
      <c r="E853" s="9" t="s">
        <v>2281</v>
      </c>
      <c r="F853" s="14" t="s">
        <v>238</v>
      </c>
      <c r="G853" s="9" t="s">
        <v>9</v>
      </c>
      <c r="H853" s="9" t="s">
        <v>42</v>
      </c>
      <c r="I853" s="9">
        <v>1</v>
      </c>
      <c r="J853" s="9">
        <v>51</v>
      </c>
      <c r="K853" s="9">
        <f t="shared" si="132"/>
        <v>0</v>
      </c>
      <c r="L853" s="9">
        <f t="shared" si="133"/>
        <v>0</v>
      </c>
      <c r="M853" s="42">
        <v>0</v>
      </c>
      <c r="N853" s="9"/>
      <c r="O853" s="9">
        <v>51</v>
      </c>
      <c r="P853" s="9">
        <v>41</v>
      </c>
      <c r="Q853" s="9">
        <v>10</v>
      </c>
      <c r="R853" s="9"/>
      <c r="S853" s="9"/>
      <c r="T853" s="9">
        <v>3</v>
      </c>
      <c r="U853" s="9"/>
      <c r="V853" s="49"/>
      <c r="W853" s="14"/>
      <c r="X853" s="14"/>
      <c r="Y853" s="56"/>
      <c r="Z853" s="9"/>
      <c r="AA853" s="9"/>
      <c r="AB853" s="9"/>
      <c r="AC853" s="9"/>
      <c r="AD853" s="9"/>
      <c r="AE853" s="9"/>
      <c r="AF853" s="9">
        <v>51</v>
      </c>
      <c r="AG853" s="9">
        <v>25.775672</v>
      </c>
      <c r="AH853" s="9">
        <v>-80.200575000000001</v>
      </c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</row>
    <row r="854" spans="1:58" s="22" customFormat="1" outlineLevel="2" x14ac:dyDescent="0.25">
      <c r="A854" s="55">
        <v>2933</v>
      </c>
      <c r="B854" s="9" t="s">
        <v>1247</v>
      </c>
      <c r="C854" s="9" t="s">
        <v>1444</v>
      </c>
      <c r="D854" s="9" t="str">
        <f t="shared" si="131"/>
        <v>Miami-Dade - Elderly - Pipeline</v>
      </c>
      <c r="E854" s="9" t="s">
        <v>2281</v>
      </c>
      <c r="F854" s="14" t="s">
        <v>208</v>
      </c>
      <c r="G854" s="9" t="s">
        <v>9</v>
      </c>
      <c r="H854" s="9" t="s">
        <v>42</v>
      </c>
      <c r="I854" s="9">
        <v>1</v>
      </c>
      <c r="J854" s="9">
        <v>120</v>
      </c>
      <c r="K854" s="9">
        <f t="shared" si="132"/>
        <v>0</v>
      </c>
      <c r="L854" s="9">
        <f t="shared" si="133"/>
        <v>0</v>
      </c>
      <c r="M854" s="42">
        <v>0</v>
      </c>
      <c r="N854" s="9"/>
      <c r="O854" s="9">
        <v>120</v>
      </c>
      <c r="P854" s="9">
        <v>96</v>
      </c>
      <c r="Q854" s="9">
        <v>24</v>
      </c>
      <c r="R854" s="9"/>
      <c r="S854" s="9"/>
      <c r="T854" s="9">
        <v>6</v>
      </c>
      <c r="U854" s="9"/>
      <c r="V854" s="49"/>
      <c r="W854" s="14"/>
      <c r="X854" s="14"/>
      <c r="Y854" s="56"/>
      <c r="Z854" s="9"/>
      <c r="AA854" s="9"/>
      <c r="AB854" s="9"/>
      <c r="AC854" s="9"/>
      <c r="AD854" s="9"/>
      <c r="AE854" s="9"/>
      <c r="AF854" s="9"/>
      <c r="AG854" s="9">
        <v>25.845510999999998</v>
      </c>
      <c r="AH854" s="9">
        <v>-80.248318999999995</v>
      </c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</row>
    <row r="855" spans="1:58" s="22" customFormat="1" outlineLevel="2" x14ac:dyDescent="0.25">
      <c r="A855" s="55">
        <v>2944</v>
      </c>
      <c r="B855" s="9" t="s">
        <v>1247</v>
      </c>
      <c r="C855" s="9" t="s">
        <v>1529</v>
      </c>
      <c r="D855" s="9" t="str">
        <f t="shared" si="131"/>
        <v>Miami-Dade - Elderly - Pipeline</v>
      </c>
      <c r="E855" s="9" t="s">
        <v>2281</v>
      </c>
      <c r="F855" s="14" t="s">
        <v>1302</v>
      </c>
      <c r="G855" s="9" t="s">
        <v>9</v>
      </c>
      <c r="H855" s="9" t="s">
        <v>42</v>
      </c>
      <c r="I855" s="9">
        <v>1</v>
      </c>
      <c r="J855" s="9">
        <v>68</v>
      </c>
      <c r="K855" s="9">
        <f t="shared" si="132"/>
        <v>0</v>
      </c>
      <c r="L855" s="9">
        <f t="shared" si="133"/>
        <v>0</v>
      </c>
      <c r="M855" s="42">
        <v>0</v>
      </c>
      <c r="N855" s="9"/>
      <c r="O855" s="9">
        <v>68</v>
      </c>
      <c r="P855" s="9">
        <v>68</v>
      </c>
      <c r="Q855" s="9"/>
      <c r="R855" s="9"/>
      <c r="S855" s="9"/>
      <c r="T855" s="9"/>
      <c r="U855" s="9"/>
      <c r="V855" s="49"/>
      <c r="W855" s="14"/>
      <c r="X855" s="14"/>
      <c r="Y855" s="56"/>
      <c r="Z855" s="9"/>
      <c r="AA855" s="9"/>
      <c r="AB855" s="9"/>
      <c r="AC855" s="9"/>
      <c r="AD855" s="9"/>
      <c r="AE855" s="9"/>
      <c r="AF855" s="9"/>
      <c r="AG855" s="9">
        <v>25.731833000000002</v>
      </c>
      <c r="AH855" s="9">
        <v>-80.252916999999997</v>
      </c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  <c r="BF855" s="24"/>
    </row>
    <row r="856" spans="1:58" s="22" customFormat="1" outlineLevel="2" x14ac:dyDescent="0.25">
      <c r="A856" s="55">
        <v>2868</v>
      </c>
      <c r="B856" s="9" t="s">
        <v>1247</v>
      </c>
      <c r="C856" s="9" t="s">
        <v>1540</v>
      </c>
      <c r="D856" s="9" t="str">
        <f t="shared" si="131"/>
        <v>Miami-Dade - Elderly - Pipeline</v>
      </c>
      <c r="E856" s="9" t="s">
        <v>2281</v>
      </c>
      <c r="F856" s="14" t="s">
        <v>238</v>
      </c>
      <c r="G856" s="9" t="s">
        <v>9</v>
      </c>
      <c r="H856" s="9" t="s">
        <v>42</v>
      </c>
      <c r="I856" s="9">
        <v>1</v>
      </c>
      <c r="J856" s="9">
        <v>128</v>
      </c>
      <c r="K856" s="9">
        <f t="shared" si="132"/>
        <v>0</v>
      </c>
      <c r="L856" s="9">
        <f t="shared" si="133"/>
        <v>0</v>
      </c>
      <c r="M856" s="42">
        <v>0</v>
      </c>
      <c r="N856" s="9"/>
      <c r="O856" s="9">
        <v>128</v>
      </c>
      <c r="P856" s="9">
        <v>103</v>
      </c>
      <c r="Q856" s="9">
        <v>25</v>
      </c>
      <c r="R856" s="9"/>
      <c r="S856" s="9"/>
      <c r="T856" s="9">
        <v>7</v>
      </c>
      <c r="U856" s="9"/>
      <c r="V856" s="49"/>
      <c r="W856" s="14"/>
      <c r="X856" s="14"/>
      <c r="Y856" s="56"/>
      <c r="Z856" s="9"/>
      <c r="AA856" s="9"/>
      <c r="AB856" s="9"/>
      <c r="AC856" s="9"/>
      <c r="AD856" s="9"/>
      <c r="AE856" s="9"/>
      <c r="AF856" s="9"/>
      <c r="AG856" s="9">
        <v>25.802747</v>
      </c>
      <c r="AH856" s="9">
        <v>-80.225828000000007</v>
      </c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  <c r="BF856" s="24"/>
    </row>
    <row r="857" spans="1:58" s="22" customFormat="1" outlineLevel="2" x14ac:dyDescent="0.25">
      <c r="A857" s="55">
        <v>2686</v>
      </c>
      <c r="B857" s="9" t="s">
        <v>1247</v>
      </c>
      <c r="C857" s="9" t="s">
        <v>1545</v>
      </c>
      <c r="D857" s="9" t="str">
        <f t="shared" si="131"/>
        <v>Miami-Dade - Elderly - Pipeline</v>
      </c>
      <c r="E857" s="9" t="s">
        <v>2281</v>
      </c>
      <c r="F857" s="14" t="s">
        <v>1145</v>
      </c>
      <c r="G857" s="9" t="s">
        <v>9</v>
      </c>
      <c r="H857" s="9" t="s">
        <v>42</v>
      </c>
      <c r="I857" s="9">
        <v>1</v>
      </c>
      <c r="J857" s="9">
        <v>160</v>
      </c>
      <c r="K857" s="9">
        <f t="shared" si="132"/>
        <v>0</v>
      </c>
      <c r="L857" s="9">
        <f t="shared" si="133"/>
        <v>0</v>
      </c>
      <c r="M857" s="42">
        <v>0</v>
      </c>
      <c r="N857" s="9">
        <v>0</v>
      </c>
      <c r="O857" s="9">
        <v>160</v>
      </c>
      <c r="P857" s="9">
        <v>128</v>
      </c>
      <c r="Q857" s="9">
        <v>32</v>
      </c>
      <c r="R857" s="9"/>
      <c r="S857" s="9"/>
      <c r="T857" s="9">
        <v>8</v>
      </c>
      <c r="U857" s="9"/>
      <c r="V857" s="49"/>
      <c r="W857" s="14"/>
      <c r="X857" s="14"/>
      <c r="Y857" s="56"/>
      <c r="Z857" s="9"/>
      <c r="AA857" s="9"/>
      <c r="AB857" s="9"/>
      <c r="AC857" s="9"/>
      <c r="AD857" s="9"/>
      <c r="AE857" s="9" t="s">
        <v>1338</v>
      </c>
      <c r="AF857" s="9"/>
      <c r="AG857" s="9">
        <v>25.830389</v>
      </c>
      <c r="AH857" s="9">
        <v>-80.208500000000001</v>
      </c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</row>
    <row r="858" spans="1:58" s="22" customFormat="1" outlineLevel="1" x14ac:dyDescent="0.25">
      <c r="A858" s="55"/>
      <c r="B858" s="9" t="s">
        <v>1247</v>
      </c>
      <c r="C858" s="9"/>
      <c r="D858" s="9"/>
      <c r="E858" s="39" t="s">
        <v>2286</v>
      </c>
      <c r="F858" s="14"/>
      <c r="G858" s="9"/>
      <c r="H858" s="9"/>
      <c r="I858" s="9">
        <f>SUBTOTAL(9,I859:I861)</f>
        <v>3</v>
      </c>
      <c r="J858" s="9">
        <f>SUBTOTAL(9,J859:J861)</f>
        <v>361</v>
      </c>
      <c r="K858" s="9">
        <f>SUBTOTAL(9,K859:K861)</f>
        <v>2166</v>
      </c>
      <c r="L858" s="9">
        <f>SUBTOTAL(9,L859:L861)</f>
        <v>2139</v>
      </c>
      <c r="M858" s="48">
        <v>0.98753462603878117</v>
      </c>
      <c r="N858" s="9"/>
      <c r="O858" s="9"/>
      <c r="P858" s="9"/>
      <c r="Q858" s="9"/>
      <c r="R858" s="9"/>
      <c r="S858" s="9"/>
      <c r="T858" s="9"/>
      <c r="U858" s="9"/>
      <c r="V858" s="49"/>
      <c r="W858" s="14"/>
      <c r="X858" s="14"/>
      <c r="Y858" s="56"/>
      <c r="Z858" s="9"/>
      <c r="AA858" s="9"/>
      <c r="AB858" s="9"/>
      <c r="AC858" s="9"/>
      <c r="AD858" s="9"/>
      <c r="AE858" s="9"/>
      <c r="AF858" s="9"/>
      <c r="AG858" s="9"/>
      <c r="AH858" s="9">
        <f>SUBTOTAL(9,AH859:AH861)</f>
        <v>-240.820471</v>
      </c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</row>
    <row r="859" spans="1:58" s="22" customFormat="1" outlineLevel="2" x14ac:dyDescent="0.25">
      <c r="A859" s="55">
        <v>218</v>
      </c>
      <c r="B859" s="9" t="s">
        <v>1247</v>
      </c>
      <c r="C859" s="9" t="s">
        <v>1325</v>
      </c>
      <c r="D859" s="9" t="str">
        <f>B859&amp;" - "&amp;E859</f>
        <v>Miami-Dade - Elderly|MR - Active</v>
      </c>
      <c r="E859" s="9" t="s">
        <v>2286</v>
      </c>
      <c r="F859" s="14" t="s">
        <v>1326</v>
      </c>
      <c r="G859" s="9" t="s">
        <v>194</v>
      </c>
      <c r="H859" s="9" t="s">
        <v>37</v>
      </c>
      <c r="I859" s="9">
        <v>1</v>
      </c>
      <c r="J859" s="9">
        <v>216</v>
      </c>
      <c r="K859" s="9">
        <f>COUNTA(Y859:AD859)*J859</f>
        <v>1296</v>
      </c>
      <c r="L859" s="9">
        <f>SUM(Y859:AD859)</f>
        <v>1285</v>
      </c>
      <c r="M859" s="48">
        <v>0.99151234567901236</v>
      </c>
      <c r="N859" s="9">
        <v>20</v>
      </c>
      <c r="O859" s="9">
        <v>152</v>
      </c>
      <c r="P859" s="9">
        <v>44</v>
      </c>
      <c r="Q859" s="9">
        <v>152</v>
      </c>
      <c r="R859" s="9"/>
      <c r="S859" s="9"/>
      <c r="T859" s="9"/>
      <c r="U859" s="9"/>
      <c r="V859" s="49">
        <f>(Y859+Z859+AA859+AB859+AC859+AD859)/(J859*COUNTA(Y859,Z859,AA859,AB859,AC859,AD859))</f>
        <v>0.99151234567901236</v>
      </c>
      <c r="W859" s="14">
        <v>0.98839999999999995</v>
      </c>
      <c r="X859" s="14">
        <v>0.99229999999999996</v>
      </c>
      <c r="Y859" s="56">
        <v>214</v>
      </c>
      <c r="Z859" s="9">
        <v>215</v>
      </c>
      <c r="AA859" s="9">
        <v>216</v>
      </c>
      <c r="AB859" s="9">
        <v>214</v>
      </c>
      <c r="AC859" s="9">
        <v>215</v>
      </c>
      <c r="AD859" s="9">
        <v>211</v>
      </c>
      <c r="AE859" s="9" t="s">
        <v>284</v>
      </c>
      <c r="AF859" s="9"/>
      <c r="AG859" s="9">
        <v>25.566700000000001</v>
      </c>
      <c r="AH859" s="9">
        <v>-80.360600000000005</v>
      </c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  <c r="BF859" s="24"/>
    </row>
    <row r="860" spans="1:58" s="22" customFormat="1" outlineLevel="2" x14ac:dyDescent="0.25">
      <c r="A860" s="55">
        <v>2728</v>
      </c>
      <c r="B860" s="9" t="s">
        <v>1247</v>
      </c>
      <c r="C860" s="9" t="s">
        <v>1356</v>
      </c>
      <c r="D860" s="9" t="str">
        <f>B860&amp;" - "&amp;E860</f>
        <v>Miami-Dade - Elderly|MR - Active</v>
      </c>
      <c r="E860" s="9" t="s">
        <v>2286</v>
      </c>
      <c r="F860" s="14" t="s">
        <v>394</v>
      </c>
      <c r="G860" s="9" t="s">
        <v>194</v>
      </c>
      <c r="H860" s="9" t="s">
        <v>37</v>
      </c>
      <c r="I860" s="9">
        <v>1</v>
      </c>
      <c r="J860" s="9">
        <v>56</v>
      </c>
      <c r="K860" s="9">
        <f>COUNTA(Y860:AD860)*J860</f>
        <v>336</v>
      </c>
      <c r="L860" s="9">
        <f>SUM(Y860:AD860)</f>
        <v>328</v>
      </c>
      <c r="M860" s="48">
        <v>0.97619047619047616</v>
      </c>
      <c r="N860" s="9">
        <v>6</v>
      </c>
      <c r="O860" s="9">
        <v>50</v>
      </c>
      <c r="P860" s="9">
        <v>45</v>
      </c>
      <c r="Q860" s="9">
        <v>11</v>
      </c>
      <c r="R860" s="9"/>
      <c r="S860" s="9"/>
      <c r="T860" s="9"/>
      <c r="U860" s="9"/>
      <c r="V860" s="49">
        <f>(Y860+Z860+AA860+AB860+AC860+AD860)/(J860*COUNTA(Y860,Z860,AA860,AB860,AC860,AD860))</f>
        <v>0.97619047619047616</v>
      </c>
      <c r="W860" s="14"/>
      <c r="X860" s="14"/>
      <c r="Y860" s="56">
        <v>55</v>
      </c>
      <c r="Z860" s="9">
        <v>54</v>
      </c>
      <c r="AA860" s="9">
        <v>55</v>
      </c>
      <c r="AB860" s="9">
        <v>55</v>
      </c>
      <c r="AC860" s="9">
        <v>54</v>
      </c>
      <c r="AD860" s="9">
        <v>55</v>
      </c>
      <c r="AE860" s="9" t="s">
        <v>160</v>
      </c>
      <c r="AF860" s="9"/>
      <c r="AG860" s="9">
        <v>25.727771000000001</v>
      </c>
      <c r="AH860" s="9">
        <v>-80.251953999999998</v>
      </c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</row>
    <row r="861" spans="1:58" s="22" customFormat="1" outlineLevel="2" x14ac:dyDescent="0.25">
      <c r="A861" s="55">
        <v>2549</v>
      </c>
      <c r="B861" s="9" t="s">
        <v>1247</v>
      </c>
      <c r="C861" s="9" t="s">
        <v>1577</v>
      </c>
      <c r="D861" s="9" t="str">
        <f>B861&amp;" - "&amp;E861</f>
        <v>Miami-Dade - Elderly|MR - Active</v>
      </c>
      <c r="E861" s="9" t="s">
        <v>2286</v>
      </c>
      <c r="F861" s="14" t="s">
        <v>66</v>
      </c>
      <c r="G861" s="9" t="s">
        <v>194</v>
      </c>
      <c r="H861" s="9" t="s">
        <v>37</v>
      </c>
      <c r="I861" s="9">
        <v>1</v>
      </c>
      <c r="J861" s="9">
        <v>89</v>
      </c>
      <c r="K861" s="9">
        <f>COUNTA(Y861:AD861)*J861</f>
        <v>534</v>
      </c>
      <c r="L861" s="9">
        <f>SUM(Y861:AD861)</f>
        <v>526</v>
      </c>
      <c r="M861" s="48">
        <v>0.98501872659176026</v>
      </c>
      <c r="N861" s="9">
        <v>1</v>
      </c>
      <c r="O861" s="9">
        <v>88</v>
      </c>
      <c r="P861" s="9">
        <v>72</v>
      </c>
      <c r="Q861" s="9">
        <v>17</v>
      </c>
      <c r="R861" s="9"/>
      <c r="S861" s="9"/>
      <c r="T861" s="9">
        <v>5</v>
      </c>
      <c r="U861" s="9"/>
      <c r="V861" s="49">
        <f>(Y861+Z861+AA861+AB861+AC861+AD861)/(J861*COUNTA(Y861,Z861,AA861,AB861,AC861,AD861))</f>
        <v>0.98501872659176026</v>
      </c>
      <c r="W861" s="14">
        <v>0.99629999999999996</v>
      </c>
      <c r="X861" s="14">
        <v>0.65169999999999995</v>
      </c>
      <c r="Y861" s="56">
        <v>89</v>
      </c>
      <c r="Z861" s="9">
        <v>88</v>
      </c>
      <c r="AA861" s="9">
        <v>86</v>
      </c>
      <c r="AB861" s="9">
        <v>87</v>
      </c>
      <c r="AC861" s="9">
        <v>88</v>
      </c>
      <c r="AD861" s="9">
        <v>88</v>
      </c>
      <c r="AE861" s="9" t="s">
        <v>317</v>
      </c>
      <c r="AF861" s="9"/>
      <c r="AG861" s="9">
        <v>25.785028000000001</v>
      </c>
      <c r="AH861" s="9">
        <v>-80.207916999999995</v>
      </c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  <c r="BF861" s="24"/>
    </row>
    <row r="862" spans="1:58" s="22" customFormat="1" outlineLevel="1" x14ac:dyDescent="0.25">
      <c r="A862" s="55"/>
      <c r="B862" s="9" t="s">
        <v>1247</v>
      </c>
      <c r="C862" s="9"/>
      <c r="D862" s="9"/>
      <c r="E862" s="39" t="s">
        <v>2290</v>
      </c>
      <c r="F862" s="14"/>
      <c r="G862" s="9"/>
      <c r="H862" s="9"/>
      <c r="I862" s="9">
        <f>SUBTOTAL(9,I863:I863)</f>
        <v>1</v>
      </c>
      <c r="J862" s="9">
        <f>SUBTOTAL(9,J863:J863)</f>
        <v>134</v>
      </c>
      <c r="K862" s="9">
        <f>SUBTOTAL(9,K863:K863)</f>
        <v>0</v>
      </c>
      <c r="L862" s="9">
        <f>SUBTOTAL(9,L863:L863)</f>
        <v>0</v>
      </c>
      <c r="M862" s="42">
        <v>0</v>
      </c>
      <c r="N862" s="9"/>
      <c r="O862" s="9"/>
      <c r="P862" s="9"/>
      <c r="Q862" s="9"/>
      <c r="R862" s="9"/>
      <c r="S862" s="9"/>
      <c r="T862" s="9"/>
      <c r="U862" s="9"/>
      <c r="V862" s="49"/>
      <c r="W862" s="14"/>
      <c r="X862" s="14"/>
      <c r="Y862" s="56"/>
      <c r="Z862" s="9"/>
      <c r="AA862" s="9"/>
      <c r="AB862" s="9"/>
      <c r="AC862" s="9"/>
      <c r="AD862" s="9"/>
      <c r="AE862" s="9"/>
      <c r="AF862" s="9"/>
      <c r="AG862" s="9"/>
      <c r="AH862" s="9">
        <f>SUBTOTAL(9,AH863:AH863)</f>
        <v>-80.399638999999993</v>
      </c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</row>
    <row r="863" spans="1:58" s="22" customFormat="1" outlineLevel="2" x14ac:dyDescent="0.25">
      <c r="A863" s="55">
        <v>2834</v>
      </c>
      <c r="B863" s="9" t="s">
        <v>1247</v>
      </c>
      <c r="C863" s="9" t="s">
        <v>1427</v>
      </c>
      <c r="D863" s="9" t="str">
        <f>B863&amp;" - "&amp;E863</f>
        <v>Miami-Dade - Elderly|MR - Pipeline</v>
      </c>
      <c r="E863" s="9" t="s">
        <v>2290</v>
      </c>
      <c r="F863" s="14" t="s">
        <v>689</v>
      </c>
      <c r="G863" s="9" t="s">
        <v>194</v>
      </c>
      <c r="H863" s="9" t="s">
        <v>42</v>
      </c>
      <c r="I863" s="9">
        <v>1</v>
      </c>
      <c r="J863" s="9">
        <v>134</v>
      </c>
      <c r="K863" s="9">
        <f>COUNTA(Y863:AD863)*J863</f>
        <v>0</v>
      </c>
      <c r="L863" s="9">
        <f>SUM(Y863:AD863)</f>
        <v>0</v>
      </c>
      <c r="M863" s="42">
        <v>0</v>
      </c>
      <c r="N863" s="9">
        <v>79</v>
      </c>
      <c r="O863" s="9">
        <v>134</v>
      </c>
      <c r="P863" s="9">
        <v>108</v>
      </c>
      <c r="Q863" s="9">
        <v>26</v>
      </c>
      <c r="R863" s="9"/>
      <c r="S863" s="9"/>
      <c r="T863" s="9"/>
      <c r="U863" s="9"/>
      <c r="V863" s="49"/>
      <c r="W863" s="14"/>
      <c r="X863" s="14"/>
      <c r="Y863" s="56"/>
      <c r="Z863" s="9"/>
      <c r="AA863" s="9"/>
      <c r="AB863" s="9"/>
      <c r="AC863" s="9"/>
      <c r="AD863" s="9"/>
      <c r="AE863" s="9" t="s">
        <v>415</v>
      </c>
      <c r="AF863" s="9"/>
      <c r="AG863" s="9">
        <v>25.671875</v>
      </c>
      <c r="AH863" s="9">
        <v>-80.399638999999993</v>
      </c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  <c r="BF863" s="24"/>
    </row>
    <row r="864" spans="1:58" s="22" customFormat="1" outlineLevel="1" x14ac:dyDescent="0.25">
      <c r="A864" s="55"/>
      <c r="B864" s="9" t="s">
        <v>1247</v>
      </c>
      <c r="C864" s="9"/>
      <c r="D864" s="9"/>
      <c r="E864" s="39" t="s">
        <v>2282</v>
      </c>
      <c r="F864" s="14"/>
      <c r="G864" s="9"/>
      <c r="H864" s="9"/>
      <c r="I864" s="9">
        <f>SUBTOTAL(9,I865:I1004)</f>
        <v>140</v>
      </c>
      <c r="J864" s="9">
        <f>SUBTOTAL(9,J865:J1004)</f>
        <v>21990</v>
      </c>
      <c r="K864" s="9">
        <f>SUBTOTAL(9,K865:K1004)</f>
        <v>126727</v>
      </c>
      <c r="L864" s="9">
        <f>SUBTOTAL(9,L865:L1004)</f>
        <v>124456</v>
      </c>
      <c r="M864" s="48">
        <v>0.98207958840657472</v>
      </c>
      <c r="N864" s="9"/>
      <c r="O864" s="9"/>
      <c r="P864" s="9"/>
      <c r="Q864" s="9"/>
      <c r="R864" s="9"/>
      <c r="S864" s="9"/>
      <c r="T864" s="9"/>
      <c r="U864" s="9"/>
      <c r="V864" s="49"/>
      <c r="W864" s="14"/>
      <c r="X864" s="14"/>
      <c r="Y864" s="56"/>
      <c r="Z864" s="9"/>
      <c r="AA864" s="9"/>
      <c r="AB864" s="9"/>
      <c r="AC864" s="9"/>
      <c r="AD864" s="9"/>
      <c r="AE864" s="9"/>
      <c r="AF864" s="9"/>
      <c r="AG864" s="9"/>
      <c r="AH864" s="9">
        <f>SUBTOTAL(9,AH865:AH1004)</f>
        <v>-11161.694705999995</v>
      </c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</row>
    <row r="865" spans="1:58" s="22" customFormat="1" outlineLevel="2" x14ac:dyDescent="0.25">
      <c r="A865" s="55">
        <v>1479</v>
      </c>
      <c r="B865" s="9" t="s">
        <v>1247</v>
      </c>
      <c r="C865" s="9" t="s">
        <v>1248</v>
      </c>
      <c r="D865" s="9" t="str">
        <f t="shared" ref="D865:D896" si="134">B865&amp;" - "&amp;E865</f>
        <v>Miami-Dade - Family - Active</v>
      </c>
      <c r="E865" s="9" t="s">
        <v>2282</v>
      </c>
      <c r="F865" s="14" t="s">
        <v>251</v>
      </c>
      <c r="G865" s="9" t="s">
        <v>10</v>
      </c>
      <c r="H865" s="9" t="s">
        <v>37</v>
      </c>
      <c r="I865" s="9">
        <v>1</v>
      </c>
      <c r="J865" s="9">
        <v>240</v>
      </c>
      <c r="K865" s="9">
        <f t="shared" ref="K865:K896" si="135">COUNTA(Y865:AD865)*J865</f>
        <v>1440</v>
      </c>
      <c r="L865" s="9">
        <f t="shared" ref="L865:L896" si="136">SUM(Y865:AD865)</f>
        <v>1429</v>
      </c>
      <c r="M865" s="48">
        <v>0.99236111111111114</v>
      </c>
      <c r="N865" s="9">
        <v>0</v>
      </c>
      <c r="O865" s="9">
        <v>240</v>
      </c>
      <c r="P865" s="9"/>
      <c r="Q865" s="9">
        <v>240</v>
      </c>
      <c r="R865" s="9"/>
      <c r="S865" s="9"/>
      <c r="T865" s="9"/>
      <c r="U865" s="9"/>
      <c r="V865" s="49">
        <f t="shared" ref="V865:V882" si="137">(Y865+Z865+AA865+AB865+AC865+AD865)/(J865*COUNTA(Y865,Z865,AA865,AB865,AC865,AD865))</f>
        <v>0.99236111111111114</v>
      </c>
      <c r="W865" s="14">
        <v>0.99170000000000003</v>
      </c>
      <c r="X865" s="14">
        <v>0.99029999999999996</v>
      </c>
      <c r="Y865" s="56">
        <v>236</v>
      </c>
      <c r="Z865" s="9">
        <v>240</v>
      </c>
      <c r="AA865" s="9">
        <v>240</v>
      </c>
      <c r="AB865" s="9">
        <v>235</v>
      </c>
      <c r="AC865" s="9">
        <v>240</v>
      </c>
      <c r="AD865" s="9">
        <v>238</v>
      </c>
      <c r="AE865" s="9" t="s">
        <v>219</v>
      </c>
      <c r="AF865" s="9"/>
      <c r="AG865" s="9">
        <v>25.882715999999999</v>
      </c>
      <c r="AH865" s="9">
        <v>-80.224817999999999</v>
      </c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</row>
    <row r="866" spans="1:58" s="22" customFormat="1" outlineLevel="2" x14ac:dyDescent="0.25">
      <c r="A866" s="55">
        <v>1107</v>
      </c>
      <c r="B866" s="9" t="s">
        <v>1247</v>
      </c>
      <c r="C866" s="9" t="s">
        <v>1249</v>
      </c>
      <c r="D866" s="9" t="str">
        <f t="shared" si="134"/>
        <v>Miami-Dade - Family - Active</v>
      </c>
      <c r="E866" s="9" t="s">
        <v>2282</v>
      </c>
      <c r="F866" s="14" t="s">
        <v>72</v>
      </c>
      <c r="G866" s="9" t="s">
        <v>10</v>
      </c>
      <c r="H866" s="9" t="s">
        <v>37</v>
      </c>
      <c r="I866" s="9">
        <v>1</v>
      </c>
      <c r="J866" s="9">
        <v>128</v>
      </c>
      <c r="K866" s="9">
        <f t="shared" si="135"/>
        <v>768</v>
      </c>
      <c r="L866" s="9">
        <f t="shared" si="136"/>
        <v>766</v>
      </c>
      <c r="M866" s="48">
        <v>0.99739583333333337</v>
      </c>
      <c r="N866" s="9">
        <v>0</v>
      </c>
      <c r="O866" s="9">
        <v>128</v>
      </c>
      <c r="P866" s="9"/>
      <c r="Q866" s="9">
        <v>128</v>
      </c>
      <c r="R866" s="9"/>
      <c r="S866" s="9"/>
      <c r="T866" s="9"/>
      <c r="U866" s="9"/>
      <c r="V866" s="49">
        <f t="shared" si="137"/>
        <v>0.99739583333333337</v>
      </c>
      <c r="W866" s="14">
        <v>1</v>
      </c>
      <c r="X866" s="14">
        <v>0.99350000000000005</v>
      </c>
      <c r="Y866" s="56">
        <v>128</v>
      </c>
      <c r="Z866" s="9">
        <v>127</v>
      </c>
      <c r="AA866" s="9">
        <v>128</v>
      </c>
      <c r="AB866" s="9">
        <v>128</v>
      </c>
      <c r="AC866" s="9">
        <v>128</v>
      </c>
      <c r="AD866" s="9">
        <v>127</v>
      </c>
      <c r="AE866" s="9" t="s">
        <v>317</v>
      </c>
      <c r="AF866" s="9"/>
      <c r="AG866" s="9">
        <v>25.807600000000001</v>
      </c>
      <c r="AH866" s="9">
        <v>-80.215299999999999</v>
      </c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</row>
    <row r="867" spans="1:58" s="22" customFormat="1" outlineLevel="2" x14ac:dyDescent="0.25">
      <c r="A867" s="55">
        <v>2587</v>
      </c>
      <c r="B867" s="9" t="s">
        <v>1247</v>
      </c>
      <c r="C867" s="9" t="s">
        <v>1256</v>
      </c>
      <c r="D867" s="9" t="str">
        <f t="shared" si="134"/>
        <v>Miami-Dade - Family - Active</v>
      </c>
      <c r="E867" s="9" t="s">
        <v>2282</v>
      </c>
      <c r="F867" s="14" t="s">
        <v>1257</v>
      </c>
      <c r="G867" s="9" t="s">
        <v>10</v>
      </c>
      <c r="H867" s="9" t="s">
        <v>37</v>
      </c>
      <c r="I867" s="9">
        <v>1</v>
      </c>
      <c r="J867" s="9">
        <v>22</v>
      </c>
      <c r="K867" s="9">
        <f t="shared" si="135"/>
        <v>132</v>
      </c>
      <c r="L867" s="9">
        <f t="shared" si="136"/>
        <v>128</v>
      </c>
      <c r="M867" s="48">
        <v>0.96969696969696972</v>
      </c>
      <c r="N867" s="9">
        <v>0</v>
      </c>
      <c r="O867" s="9">
        <v>22</v>
      </c>
      <c r="P867" s="9"/>
      <c r="Q867" s="9">
        <v>22</v>
      </c>
      <c r="R867" s="9"/>
      <c r="S867" s="9"/>
      <c r="T867" s="9"/>
      <c r="U867" s="9"/>
      <c r="V867" s="49">
        <f t="shared" si="137"/>
        <v>0.96969696969696972</v>
      </c>
      <c r="W867" s="14">
        <v>0.99239999999999995</v>
      </c>
      <c r="X867" s="14">
        <v>0.99239999999999995</v>
      </c>
      <c r="Y867" s="56">
        <v>22</v>
      </c>
      <c r="Z867" s="9">
        <v>22</v>
      </c>
      <c r="AA867" s="9">
        <v>21</v>
      </c>
      <c r="AB867" s="9">
        <v>21</v>
      </c>
      <c r="AC867" s="9">
        <v>21</v>
      </c>
      <c r="AD867" s="9">
        <v>21</v>
      </c>
      <c r="AE867" s="9" t="s">
        <v>317</v>
      </c>
      <c r="AF867" s="9"/>
      <c r="AG867" s="9">
        <v>25.831047999999999</v>
      </c>
      <c r="AH867" s="9">
        <v>-80.235579000000001</v>
      </c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  <c r="BF867" s="24"/>
    </row>
    <row r="868" spans="1:58" s="22" customFormat="1" outlineLevel="2" x14ac:dyDescent="0.25">
      <c r="A868" s="55">
        <v>42</v>
      </c>
      <c r="B868" s="9" t="s">
        <v>1247</v>
      </c>
      <c r="C868" s="9" t="s">
        <v>1258</v>
      </c>
      <c r="D868" s="9" t="str">
        <f t="shared" si="134"/>
        <v>Miami-Dade - Family - Active</v>
      </c>
      <c r="E868" s="9" t="s">
        <v>2282</v>
      </c>
      <c r="F868" s="14" t="s">
        <v>519</v>
      </c>
      <c r="G868" s="9" t="s">
        <v>10</v>
      </c>
      <c r="H868" s="9" t="s">
        <v>37</v>
      </c>
      <c r="I868" s="9">
        <v>1</v>
      </c>
      <c r="J868" s="9">
        <v>65</v>
      </c>
      <c r="K868" s="9">
        <f t="shared" si="135"/>
        <v>390</v>
      </c>
      <c r="L868" s="9">
        <f t="shared" si="136"/>
        <v>350</v>
      </c>
      <c r="M868" s="48">
        <v>0.89743589743589747</v>
      </c>
      <c r="N868" s="9">
        <v>0</v>
      </c>
      <c r="O868" s="9">
        <v>65</v>
      </c>
      <c r="P868" s="9"/>
      <c r="Q868" s="9">
        <v>65</v>
      </c>
      <c r="R868" s="9"/>
      <c r="S868" s="9"/>
      <c r="T868" s="9"/>
      <c r="U868" s="9"/>
      <c r="V868" s="49">
        <f t="shared" si="137"/>
        <v>0.89743589743589747</v>
      </c>
      <c r="W868" s="14">
        <v>0.88460000000000005</v>
      </c>
      <c r="X868" s="14">
        <v>0.87080000000000002</v>
      </c>
      <c r="Y868" s="56">
        <v>60</v>
      </c>
      <c r="Z868" s="9">
        <v>59</v>
      </c>
      <c r="AA868" s="9">
        <v>60</v>
      </c>
      <c r="AB868" s="9">
        <v>58</v>
      </c>
      <c r="AC868" s="9">
        <v>58</v>
      </c>
      <c r="AD868" s="9">
        <v>55</v>
      </c>
      <c r="AE868" s="9" t="s">
        <v>1259</v>
      </c>
      <c r="AF868" s="9"/>
      <c r="AG868" s="9">
        <v>25.783899999999999</v>
      </c>
      <c r="AH868" s="9">
        <v>-80.199700000000007</v>
      </c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  <c r="BF868" s="24"/>
    </row>
    <row r="869" spans="1:58" s="22" customFormat="1" outlineLevel="2" x14ac:dyDescent="0.25">
      <c r="A869" s="55">
        <v>1304</v>
      </c>
      <c r="B869" s="9" t="s">
        <v>1247</v>
      </c>
      <c r="C869" s="9" t="s">
        <v>1260</v>
      </c>
      <c r="D869" s="9" t="str">
        <f t="shared" si="134"/>
        <v>Miami-Dade - Family - Active</v>
      </c>
      <c r="E869" s="9" t="s">
        <v>2282</v>
      </c>
      <c r="F869" s="14" t="s">
        <v>527</v>
      </c>
      <c r="G869" s="9" t="s">
        <v>10</v>
      </c>
      <c r="H869" s="9" t="s">
        <v>37</v>
      </c>
      <c r="I869" s="9">
        <v>1</v>
      </c>
      <c r="J869" s="9">
        <v>216</v>
      </c>
      <c r="K869" s="9">
        <f t="shared" si="135"/>
        <v>1296</v>
      </c>
      <c r="L869" s="9">
        <f t="shared" si="136"/>
        <v>1275</v>
      </c>
      <c r="M869" s="48">
        <v>0.98379629629629628</v>
      </c>
      <c r="N869" s="9">
        <v>0</v>
      </c>
      <c r="O869" s="9">
        <v>216</v>
      </c>
      <c r="P869" s="9"/>
      <c r="Q869" s="9">
        <v>216</v>
      </c>
      <c r="R869" s="9"/>
      <c r="S869" s="9"/>
      <c r="T869" s="9"/>
      <c r="U869" s="9"/>
      <c r="V869" s="49">
        <f t="shared" si="137"/>
        <v>0.98379629629629628</v>
      </c>
      <c r="W869" s="14">
        <v>0.98919999999999997</v>
      </c>
      <c r="X869" s="14">
        <v>0.95369999999999999</v>
      </c>
      <c r="Y869" s="56">
        <v>212</v>
      </c>
      <c r="Z869" s="9">
        <v>211</v>
      </c>
      <c r="AA869" s="9">
        <v>210</v>
      </c>
      <c r="AB869" s="9">
        <v>211</v>
      </c>
      <c r="AC869" s="9">
        <v>215</v>
      </c>
      <c r="AD869" s="9">
        <v>216</v>
      </c>
      <c r="AE869" s="9" t="s">
        <v>1261</v>
      </c>
      <c r="AF869" s="9"/>
      <c r="AG869" s="9">
        <v>25.8932</v>
      </c>
      <c r="AH869" s="9">
        <v>-80.247500000000002</v>
      </c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  <c r="BF869" s="24"/>
    </row>
    <row r="870" spans="1:58" s="22" customFormat="1" outlineLevel="2" x14ac:dyDescent="0.25">
      <c r="A870" s="55">
        <v>2506</v>
      </c>
      <c r="B870" s="9" t="s">
        <v>1247</v>
      </c>
      <c r="C870" s="9" t="s">
        <v>1262</v>
      </c>
      <c r="D870" s="9" t="str">
        <f t="shared" si="134"/>
        <v>Miami-Dade - Family - Active</v>
      </c>
      <c r="E870" s="9" t="s">
        <v>2282</v>
      </c>
      <c r="F870" s="14" t="s">
        <v>1263</v>
      </c>
      <c r="G870" s="9" t="s">
        <v>10</v>
      </c>
      <c r="H870" s="9" t="s">
        <v>37</v>
      </c>
      <c r="I870" s="9">
        <v>1</v>
      </c>
      <c r="J870" s="9">
        <v>103</v>
      </c>
      <c r="K870" s="9">
        <f t="shared" si="135"/>
        <v>618</v>
      </c>
      <c r="L870" s="9">
        <f t="shared" si="136"/>
        <v>596</v>
      </c>
      <c r="M870" s="48">
        <v>0.96440129449838186</v>
      </c>
      <c r="N870" s="9">
        <v>0</v>
      </c>
      <c r="O870" s="9">
        <v>103</v>
      </c>
      <c r="P870" s="9"/>
      <c r="Q870" s="9">
        <v>103</v>
      </c>
      <c r="R870" s="9"/>
      <c r="S870" s="9"/>
      <c r="T870" s="9"/>
      <c r="U870" s="9"/>
      <c r="V870" s="49">
        <f t="shared" si="137"/>
        <v>0.96440129449838186</v>
      </c>
      <c r="W870" s="14">
        <v>0.99680000000000002</v>
      </c>
      <c r="X870" s="14">
        <v>0.99350000000000005</v>
      </c>
      <c r="Y870" s="56">
        <v>103</v>
      </c>
      <c r="Z870" s="9">
        <v>99</v>
      </c>
      <c r="AA870" s="9">
        <v>98</v>
      </c>
      <c r="AB870" s="9">
        <v>98</v>
      </c>
      <c r="AC870" s="9">
        <v>98</v>
      </c>
      <c r="AD870" s="9">
        <v>100</v>
      </c>
      <c r="AE870" s="9" t="s">
        <v>39</v>
      </c>
      <c r="AF870" s="9">
        <v>103</v>
      </c>
      <c r="AG870" s="9">
        <v>27.570599999999999</v>
      </c>
      <c r="AH870" s="9">
        <v>-80.373425999999995</v>
      </c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  <c r="BF870" s="24"/>
    </row>
    <row r="871" spans="1:58" s="22" customFormat="1" outlineLevel="2" x14ac:dyDescent="0.25">
      <c r="A871" s="55">
        <v>1156</v>
      </c>
      <c r="B871" s="9" t="s">
        <v>1247</v>
      </c>
      <c r="C871" s="9" t="s">
        <v>1264</v>
      </c>
      <c r="D871" s="9" t="str">
        <f t="shared" si="134"/>
        <v>Miami-Dade - Family - Active</v>
      </c>
      <c r="E871" s="9" t="s">
        <v>2282</v>
      </c>
      <c r="F871" s="14" t="s">
        <v>1265</v>
      </c>
      <c r="G871" s="9" t="s">
        <v>10</v>
      </c>
      <c r="H871" s="9" t="s">
        <v>37</v>
      </c>
      <c r="I871" s="9">
        <v>1</v>
      </c>
      <c r="J871" s="9">
        <v>204</v>
      </c>
      <c r="K871" s="9">
        <f t="shared" si="135"/>
        <v>1224</v>
      </c>
      <c r="L871" s="9">
        <f t="shared" si="136"/>
        <v>1218</v>
      </c>
      <c r="M871" s="48">
        <v>0.99509803921568629</v>
      </c>
      <c r="N871" s="9">
        <v>0</v>
      </c>
      <c r="O871" s="9">
        <v>204</v>
      </c>
      <c r="P871" s="9"/>
      <c r="Q871" s="9">
        <v>204</v>
      </c>
      <c r="R871" s="9"/>
      <c r="S871" s="9"/>
      <c r="T871" s="9"/>
      <c r="U871" s="9"/>
      <c r="V871" s="49">
        <f t="shared" si="137"/>
        <v>0.99509803921568629</v>
      </c>
      <c r="W871" s="14">
        <v>0.99509999999999998</v>
      </c>
      <c r="X871" s="14">
        <v>0.99919999999999998</v>
      </c>
      <c r="Y871" s="56">
        <v>202</v>
      </c>
      <c r="Z871" s="9">
        <v>204</v>
      </c>
      <c r="AA871" s="9">
        <v>203</v>
      </c>
      <c r="AB871" s="9">
        <v>202</v>
      </c>
      <c r="AC871" s="9">
        <v>203</v>
      </c>
      <c r="AD871" s="9">
        <v>204</v>
      </c>
      <c r="AE871" s="9" t="s">
        <v>219</v>
      </c>
      <c r="AF871" s="9"/>
      <c r="AG871" s="9">
        <v>25.8858</v>
      </c>
      <c r="AH871" s="9">
        <v>-80.1661</v>
      </c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  <c r="BF871" s="24"/>
    </row>
    <row r="872" spans="1:58" s="22" customFormat="1" outlineLevel="2" x14ac:dyDescent="0.25">
      <c r="A872" s="55">
        <v>2246</v>
      </c>
      <c r="B872" s="9" t="s">
        <v>1247</v>
      </c>
      <c r="C872" s="9" t="s">
        <v>1266</v>
      </c>
      <c r="D872" s="9" t="str">
        <f t="shared" si="134"/>
        <v>Miami-Dade - Family - Active</v>
      </c>
      <c r="E872" s="9" t="s">
        <v>2282</v>
      </c>
      <c r="F872" s="14" t="s">
        <v>342</v>
      </c>
      <c r="G872" s="9" t="s">
        <v>10</v>
      </c>
      <c r="H872" s="9" t="s">
        <v>37</v>
      </c>
      <c r="I872" s="9">
        <v>1</v>
      </c>
      <c r="J872" s="9">
        <v>90</v>
      </c>
      <c r="K872" s="9">
        <f t="shared" si="135"/>
        <v>540</v>
      </c>
      <c r="L872" s="9">
        <f t="shared" si="136"/>
        <v>539</v>
      </c>
      <c r="M872" s="48">
        <v>0.99814814814814812</v>
      </c>
      <c r="N872" s="9">
        <v>0</v>
      </c>
      <c r="O872" s="9">
        <v>90</v>
      </c>
      <c r="P872" s="9"/>
      <c r="Q872" s="9">
        <v>90</v>
      </c>
      <c r="R872" s="9"/>
      <c r="S872" s="9"/>
      <c r="T872" s="9"/>
      <c r="U872" s="9"/>
      <c r="V872" s="49">
        <f t="shared" si="137"/>
        <v>0.99814814814814812</v>
      </c>
      <c r="W872" s="14">
        <v>0.99809999999999999</v>
      </c>
      <c r="X872" s="14">
        <v>0.99809999999999999</v>
      </c>
      <c r="Y872" s="56">
        <v>90</v>
      </c>
      <c r="Z872" s="9">
        <v>90</v>
      </c>
      <c r="AA872" s="9">
        <v>90</v>
      </c>
      <c r="AB872" s="9">
        <v>90</v>
      </c>
      <c r="AC872" s="9">
        <v>89</v>
      </c>
      <c r="AD872" s="9">
        <v>90</v>
      </c>
      <c r="AE872" s="9" t="s">
        <v>317</v>
      </c>
      <c r="AF872" s="9"/>
      <c r="AG872" s="9">
        <v>25.783799999999999</v>
      </c>
      <c r="AH872" s="9">
        <v>-80.196399999999997</v>
      </c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  <c r="BF872" s="24"/>
    </row>
    <row r="873" spans="1:58" s="22" customFormat="1" outlineLevel="2" x14ac:dyDescent="0.25">
      <c r="A873" s="55">
        <v>81</v>
      </c>
      <c r="B873" s="9" t="s">
        <v>1247</v>
      </c>
      <c r="C873" s="9" t="s">
        <v>1269</v>
      </c>
      <c r="D873" s="9" t="str">
        <f t="shared" si="134"/>
        <v>Miami-Dade - Family - Active</v>
      </c>
      <c r="E873" s="9" t="s">
        <v>2282</v>
      </c>
      <c r="F873" s="14" t="s">
        <v>309</v>
      </c>
      <c r="G873" s="9" t="s">
        <v>10</v>
      </c>
      <c r="H873" s="9" t="s">
        <v>37</v>
      </c>
      <c r="I873" s="9">
        <v>1</v>
      </c>
      <c r="J873" s="9">
        <v>114</v>
      </c>
      <c r="K873" s="9">
        <f t="shared" si="135"/>
        <v>684</v>
      </c>
      <c r="L873" s="9">
        <f t="shared" si="136"/>
        <v>673</v>
      </c>
      <c r="M873" s="48">
        <v>0.98391812865497075</v>
      </c>
      <c r="N873" s="9">
        <v>0</v>
      </c>
      <c r="O873" s="9">
        <v>114</v>
      </c>
      <c r="P873" s="9"/>
      <c r="Q873" s="9">
        <v>114</v>
      </c>
      <c r="R873" s="9"/>
      <c r="S873" s="9"/>
      <c r="T873" s="9"/>
      <c r="U873" s="9"/>
      <c r="V873" s="49">
        <f t="shared" si="137"/>
        <v>0.98391812865497075</v>
      </c>
      <c r="W873" s="14">
        <v>0.96350000000000002</v>
      </c>
      <c r="X873" s="14">
        <v>0.90349999999999997</v>
      </c>
      <c r="Y873" s="56">
        <v>112</v>
      </c>
      <c r="Z873" s="9">
        <v>111</v>
      </c>
      <c r="AA873" s="9">
        <v>112</v>
      </c>
      <c r="AB873" s="9">
        <v>114</v>
      </c>
      <c r="AC873" s="9">
        <v>113</v>
      </c>
      <c r="AD873" s="9">
        <v>111</v>
      </c>
      <c r="AE873" s="9" t="s">
        <v>1270</v>
      </c>
      <c r="AF873" s="9"/>
      <c r="AG873" s="9">
        <v>25.499400000000001</v>
      </c>
      <c r="AH873" s="9">
        <v>-80.444699999999997</v>
      </c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  <c r="BF873" s="24"/>
    </row>
    <row r="874" spans="1:58" s="22" customFormat="1" outlineLevel="2" x14ac:dyDescent="0.25">
      <c r="A874" s="55">
        <v>1210</v>
      </c>
      <c r="B874" s="9" t="s">
        <v>1247</v>
      </c>
      <c r="C874" s="9" t="s">
        <v>1271</v>
      </c>
      <c r="D874" s="9" t="str">
        <f t="shared" si="134"/>
        <v>Miami-Dade - Family - Active</v>
      </c>
      <c r="E874" s="9" t="s">
        <v>2282</v>
      </c>
      <c r="F874" s="14" t="s">
        <v>1272</v>
      </c>
      <c r="G874" s="9" t="s">
        <v>10</v>
      </c>
      <c r="H874" s="9" t="s">
        <v>37</v>
      </c>
      <c r="I874" s="9">
        <v>1</v>
      </c>
      <c r="J874" s="9">
        <v>164</v>
      </c>
      <c r="K874" s="9">
        <f t="shared" si="135"/>
        <v>984</v>
      </c>
      <c r="L874" s="9">
        <f t="shared" si="136"/>
        <v>962</v>
      </c>
      <c r="M874" s="48">
        <v>0.97764227642276424</v>
      </c>
      <c r="N874" s="9">
        <v>0</v>
      </c>
      <c r="O874" s="9">
        <v>164</v>
      </c>
      <c r="P874" s="9"/>
      <c r="Q874" s="9">
        <v>164</v>
      </c>
      <c r="R874" s="9"/>
      <c r="S874" s="9"/>
      <c r="T874" s="9"/>
      <c r="U874" s="9"/>
      <c r="V874" s="49">
        <f t="shared" si="137"/>
        <v>0.97764227642276424</v>
      </c>
      <c r="W874" s="14">
        <v>0.96340000000000003</v>
      </c>
      <c r="X874" s="14">
        <v>0.96340000000000003</v>
      </c>
      <c r="Y874" s="56">
        <v>164</v>
      </c>
      <c r="Z874" s="9">
        <v>160</v>
      </c>
      <c r="AA874" s="9">
        <v>159</v>
      </c>
      <c r="AB874" s="9">
        <v>160</v>
      </c>
      <c r="AC874" s="9">
        <v>158</v>
      </c>
      <c r="AD874" s="9">
        <v>161</v>
      </c>
      <c r="AE874" s="9" t="s">
        <v>219</v>
      </c>
      <c r="AF874" s="9"/>
      <c r="AG874" s="9">
        <v>25.447088999999998</v>
      </c>
      <c r="AH874" s="9">
        <v>-80.468378999999999</v>
      </c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4"/>
    </row>
    <row r="875" spans="1:58" s="22" customFormat="1" outlineLevel="2" x14ac:dyDescent="0.25">
      <c r="A875" s="55">
        <v>1166</v>
      </c>
      <c r="B875" s="9" t="s">
        <v>1247</v>
      </c>
      <c r="C875" s="9" t="s">
        <v>1274</v>
      </c>
      <c r="D875" s="9" t="str">
        <f t="shared" si="134"/>
        <v>Miami-Dade - Family - Active</v>
      </c>
      <c r="E875" s="9" t="s">
        <v>2282</v>
      </c>
      <c r="F875" s="14" t="s">
        <v>259</v>
      </c>
      <c r="G875" s="9" t="s">
        <v>10</v>
      </c>
      <c r="H875" s="9" t="s">
        <v>37</v>
      </c>
      <c r="I875" s="9">
        <v>1</v>
      </c>
      <c r="J875" s="9">
        <v>160</v>
      </c>
      <c r="K875" s="9">
        <f t="shared" si="135"/>
        <v>960</v>
      </c>
      <c r="L875" s="9">
        <f t="shared" si="136"/>
        <v>957</v>
      </c>
      <c r="M875" s="48">
        <v>0.99687499999999996</v>
      </c>
      <c r="N875" s="9">
        <v>0</v>
      </c>
      <c r="O875" s="9">
        <v>160</v>
      </c>
      <c r="P875" s="9"/>
      <c r="Q875" s="9">
        <v>160</v>
      </c>
      <c r="R875" s="9"/>
      <c r="S875" s="9"/>
      <c r="T875" s="9"/>
      <c r="U875" s="9"/>
      <c r="V875" s="49">
        <f t="shared" si="137"/>
        <v>0.99687499999999996</v>
      </c>
      <c r="W875" s="14">
        <v>1</v>
      </c>
      <c r="X875" s="14">
        <v>0.98750000000000004</v>
      </c>
      <c r="Y875" s="56">
        <v>159</v>
      </c>
      <c r="Z875" s="9">
        <v>159</v>
      </c>
      <c r="AA875" s="9">
        <v>160</v>
      </c>
      <c r="AB875" s="9">
        <v>160</v>
      </c>
      <c r="AC875" s="9">
        <v>159</v>
      </c>
      <c r="AD875" s="9">
        <v>160</v>
      </c>
      <c r="AE875" s="9" t="s">
        <v>172</v>
      </c>
      <c r="AF875" s="9"/>
      <c r="AG875" s="9">
        <v>25.773700000000002</v>
      </c>
      <c r="AH875" s="9">
        <v>-80.203699999999998</v>
      </c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</row>
    <row r="876" spans="1:58" s="22" customFormat="1" outlineLevel="2" x14ac:dyDescent="0.25">
      <c r="A876" s="55">
        <v>2475</v>
      </c>
      <c r="B876" s="9" t="s">
        <v>1247</v>
      </c>
      <c r="C876" s="9" t="s">
        <v>1277</v>
      </c>
      <c r="D876" s="9" t="str">
        <f t="shared" si="134"/>
        <v>Miami-Dade - Family - Active</v>
      </c>
      <c r="E876" s="9" t="s">
        <v>2282</v>
      </c>
      <c r="F876" s="14" t="s">
        <v>143</v>
      </c>
      <c r="G876" s="9" t="s">
        <v>10</v>
      </c>
      <c r="H876" s="9" t="s">
        <v>37</v>
      </c>
      <c r="I876" s="9">
        <v>1</v>
      </c>
      <c r="J876" s="9">
        <v>102</v>
      </c>
      <c r="K876" s="9">
        <f t="shared" si="135"/>
        <v>612</v>
      </c>
      <c r="L876" s="9">
        <f t="shared" si="136"/>
        <v>607</v>
      </c>
      <c r="M876" s="48">
        <v>0.99183006535947715</v>
      </c>
      <c r="N876" s="9">
        <v>0</v>
      </c>
      <c r="O876" s="9">
        <v>102</v>
      </c>
      <c r="P876" s="9"/>
      <c r="Q876" s="9">
        <v>102</v>
      </c>
      <c r="R876" s="9"/>
      <c r="S876" s="9"/>
      <c r="T876" s="9">
        <v>6</v>
      </c>
      <c r="U876" s="9"/>
      <c r="V876" s="49">
        <f t="shared" si="137"/>
        <v>0.99183006535947715</v>
      </c>
      <c r="W876" s="14">
        <v>0.9869</v>
      </c>
      <c r="X876" s="14">
        <v>0.98860000000000003</v>
      </c>
      <c r="Y876" s="56">
        <v>101</v>
      </c>
      <c r="Z876" s="9">
        <v>102</v>
      </c>
      <c r="AA876" s="9">
        <v>101</v>
      </c>
      <c r="AB876" s="9">
        <v>102</v>
      </c>
      <c r="AC876" s="9">
        <v>100</v>
      </c>
      <c r="AD876" s="9">
        <v>101</v>
      </c>
      <c r="AE876" s="9" t="s">
        <v>769</v>
      </c>
      <c r="AF876" s="9"/>
      <c r="AG876" s="9">
        <v>25.821999999999999</v>
      </c>
      <c r="AH876" s="9">
        <v>-80.242000000000004</v>
      </c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4"/>
    </row>
    <row r="877" spans="1:58" s="22" customFormat="1" outlineLevel="2" x14ac:dyDescent="0.25">
      <c r="A877" s="55">
        <v>1163</v>
      </c>
      <c r="B877" s="9" t="s">
        <v>1247</v>
      </c>
      <c r="C877" s="9" t="s">
        <v>1280</v>
      </c>
      <c r="D877" s="9" t="str">
        <f t="shared" si="134"/>
        <v>Miami-Dade - Family - Active</v>
      </c>
      <c r="E877" s="9" t="s">
        <v>2282</v>
      </c>
      <c r="F877" s="14" t="s">
        <v>1281</v>
      </c>
      <c r="G877" s="9" t="s">
        <v>10</v>
      </c>
      <c r="H877" s="9" t="s">
        <v>37</v>
      </c>
      <c r="I877" s="9">
        <v>1</v>
      </c>
      <c r="J877" s="9">
        <v>144</v>
      </c>
      <c r="K877" s="9">
        <f t="shared" si="135"/>
        <v>864</v>
      </c>
      <c r="L877" s="9">
        <f t="shared" si="136"/>
        <v>853</v>
      </c>
      <c r="M877" s="48">
        <v>0.98726851851851849</v>
      </c>
      <c r="N877" s="9">
        <v>0</v>
      </c>
      <c r="O877" s="9">
        <v>144</v>
      </c>
      <c r="P877" s="9"/>
      <c r="Q877" s="9">
        <v>144</v>
      </c>
      <c r="R877" s="9"/>
      <c r="S877" s="9"/>
      <c r="T877" s="9"/>
      <c r="U877" s="9"/>
      <c r="V877" s="49">
        <f t="shared" si="137"/>
        <v>0.98726851851851849</v>
      </c>
      <c r="W877" s="14">
        <v>0.99650000000000005</v>
      </c>
      <c r="X877" s="14">
        <v>0.98150000000000004</v>
      </c>
      <c r="Y877" s="56">
        <v>141</v>
      </c>
      <c r="Z877" s="9">
        <v>142</v>
      </c>
      <c r="AA877" s="9">
        <v>144</v>
      </c>
      <c r="AB877" s="9">
        <v>142</v>
      </c>
      <c r="AC877" s="9">
        <v>141</v>
      </c>
      <c r="AD877" s="9">
        <v>143</v>
      </c>
      <c r="AE877" s="9" t="s">
        <v>206</v>
      </c>
      <c r="AF877" s="9"/>
      <c r="AG877" s="9">
        <v>25.572299999999998</v>
      </c>
      <c r="AH877" s="9">
        <v>-80.321899999999999</v>
      </c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  <c r="BF877" s="24"/>
    </row>
    <row r="878" spans="1:58" s="22" customFormat="1" outlineLevel="2" x14ac:dyDescent="0.25">
      <c r="A878" s="55">
        <v>1905</v>
      </c>
      <c r="B878" s="9" t="s">
        <v>1247</v>
      </c>
      <c r="C878" s="9" t="s">
        <v>1282</v>
      </c>
      <c r="D878" s="9" t="str">
        <f t="shared" si="134"/>
        <v>Miami-Dade - Family - Active</v>
      </c>
      <c r="E878" s="9" t="s">
        <v>2282</v>
      </c>
      <c r="F878" s="14" t="s">
        <v>741</v>
      </c>
      <c r="G878" s="9" t="s">
        <v>10</v>
      </c>
      <c r="H878" s="9" t="s">
        <v>37</v>
      </c>
      <c r="I878" s="9">
        <v>1</v>
      </c>
      <c r="J878" s="9">
        <v>100</v>
      </c>
      <c r="K878" s="9">
        <f t="shared" si="135"/>
        <v>600</v>
      </c>
      <c r="L878" s="9">
        <f t="shared" si="136"/>
        <v>592</v>
      </c>
      <c r="M878" s="48">
        <v>0.98666666666666669</v>
      </c>
      <c r="N878" s="9">
        <v>0</v>
      </c>
      <c r="O878" s="9">
        <v>100</v>
      </c>
      <c r="P878" s="9"/>
      <c r="Q878" s="9">
        <v>100</v>
      </c>
      <c r="R878" s="9"/>
      <c r="S878" s="9"/>
      <c r="T878" s="9"/>
      <c r="U878" s="9"/>
      <c r="V878" s="49">
        <f t="shared" si="137"/>
        <v>0.98666666666666669</v>
      </c>
      <c r="W878" s="14">
        <v>0.99170000000000003</v>
      </c>
      <c r="X878" s="14">
        <v>0.98829999999999996</v>
      </c>
      <c r="Y878" s="56">
        <v>99</v>
      </c>
      <c r="Z878" s="9">
        <v>97</v>
      </c>
      <c r="AA878" s="9">
        <v>99</v>
      </c>
      <c r="AB878" s="9">
        <v>99</v>
      </c>
      <c r="AC878" s="9">
        <v>98</v>
      </c>
      <c r="AD878" s="9">
        <v>100</v>
      </c>
      <c r="AE878" s="9" t="s">
        <v>160</v>
      </c>
      <c r="AF878" s="9"/>
      <c r="AG878" s="9">
        <v>25.773499999999999</v>
      </c>
      <c r="AH878" s="9">
        <v>-80.218100000000007</v>
      </c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</row>
    <row r="879" spans="1:58" s="22" customFormat="1" outlineLevel="2" x14ac:dyDescent="0.25">
      <c r="A879" s="55">
        <v>1111</v>
      </c>
      <c r="B879" s="9" t="s">
        <v>1247</v>
      </c>
      <c r="C879" s="9" t="s">
        <v>1283</v>
      </c>
      <c r="D879" s="9" t="str">
        <f t="shared" si="134"/>
        <v>Miami-Dade - Family - Active</v>
      </c>
      <c r="E879" s="9" t="s">
        <v>2282</v>
      </c>
      <c r="F879" s="14" t="s">
        <v>380</v>
      </c>
      <c r="G879" s="9" t="s">
        <v>10</v>
      </c>
      <c r="H879" s="9" t="s">
        <v>37</v>
      </c>
      <c r="I879" s="9">
        <v>1</v>
      </c>
      <c r="J879" s="9">
        <v>148</v>
      </c>
      <c r="K879" s="9">
        <f t="shared" si="135"/>
        <v>888</v>
      </c>
      <c r="L879" s="9">
        <f t="shared" si="136"/>
        <v>865</v>
      </c>
      <c r="M879" s="48">
        <v>0.97409909909909909</v>
      </c>
      <c r="N879" s="9">
        <v>0</v>
      </c>
      <c r="O879" s="9">
        <v>148</v>
      </c>
      <c r="P879" s="9"/>
      <c r="Q879" s="9">
        <v>148</v>
      </c>
      <c r="R879" s="9"/>
      <c r="S879" s="9"/>
      <c r="T879" s="9"/>
      <c r="U879" s="9"/>
      <c r="V879" s="49">
        <f t="shared" si="137"/>
        <v>0.97409909909909909</v>
      </c>
      <c r="W879" s="14">
        <v>0.96399999999999997</v>
      </c>
      <c r="X879" s="14">
        <v>0.9617</v>
      </c>
      <c r="Y879" s="56">
        <v>145</v>
      </c>
      <c r="Z879" s="9">
        <v>145</v>
      </c>
      <c r="AA879" s="9">
        <v>145</v>
      </c>
      <c r="AB879" s="9">
        <v>146</v>
      </c>
      <c r="AC879" s="9">
        <v>144</v>
      </c>
      <c r="AD879" s="9">
        <v>140</v>
      </c>
      <c r="AE879" s="9" t="s">
        <v>317</v>
      </c>
      <c r="AF879" s="9"/>
      <c r="AG879" s="9">
        <v>25.487200000000001</v>
      </c>
      <c r="AH879" s="9">
        <v>-80.482299999999995</v>
      </c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  <c r="BF879" s="24"/>
    </row>
    <row r="880" spans="1:58" s="22" customFormat="1" outlineLevel="2" x14ac:dyDescent="0.25">
      <c r="A880" s="55">
        <v>1165</v>
      </c>
      <c r="B880" s="9" t="s">
        <v>1247</v>
      </c>
      <c r="C880" s="9" t="s">
        <v>1284</v>
      </c>
      <c r="D880" s="9" t="str">
        <f t="shared" si="134"/>
        <v>Miami-Dade - Family - Active</v>
      </c>
      <c r="E880" s="9" t="s">
        <v>2282</v>
      </c>
      <c r="F880" s="14" t="s">
        <v>363</v>
      </c>
      <c r="G880" s="9" t="s">
        <v>10</v>
      </c>
      <c r="H880" s="9" t="s">
        <v>37</v>
      </c>
      <c r="I880" s="9">
        <v>1</v>
      </c>
      <c r="J880" s="9">
        <v>136</v>
      </c>
      <c r="K880" s="9">
        <f t="shared" si="135"/>
        <v>816</v>
      </c>
      <c r="L880" s="9">
        <f t="shared" si="136"/>
        <v>816</v>
      </c>
      <c r="M880" s="48">
        <v>1</v>
      </c>
      <c r="N880" s="9">
        <v>0</v>
      </c>
      <c r="O880" s="9">
        <v>136</v>
      </c>
      <c r="P880" s="9"/>
      <c r="Q880" s="9">
        <v>136</v>
      </c>
      <c r="R880" s="9"/>
      <c r="S880" s="9"/>
      <c r="T880" s="9"/>
      <c r="U880" s="9"/>
      <c r="V880" s="49">
        <f t="shared" si="137"/>
        <v>1</v>
      </c>
      <c r="W880" s="14">
        <v>0.99139999999999995</v>
      </c>
      <c r="X880" s="14">
        <v>0.99880000000000002</v>
      </c>
      <c r="Y880" s="56">
        <v>136</v>
      </c>
      <c r="Z880" s="9">
        <v>136</v>
      </c>
      <c r="AA880" s="9">
        <v>136</v>
      </c>
      <c r="AB880" s="9">
        <v>136</v>
      </c>
      <c r="AC880" s="9">
        <v>136</v>
      </c>
      <c r="AD880" s="9">
        <v>136</v>
      </c>
      <c r="AE880" s="9" t="s">
        <v>219</v>
      </c>
      <c r="AF880" s="9"/>
      <c r="AG880" s="9">
        <v>25.605</v>
      </c>
      <c r="AH880" s="9">
        <v>-80.364999999999995</v>
      </c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4"/>
    </row>
    <row r="881" spans="1:58" s="22" customFormat="1" outlineLevel="2" x14ac:dyDescent="0.25">
      <c r="A881" s="55">
        <v>1053</v>
      </c>
      <c r="B881" s="9" t="s">
        <v>1247</v>
      </c>
      <c r="C881" s="9" t="s">
        <v>1289</v>
      </c>
      <c r="D881" s="9" t="str">
        <f t="shared" si="134"/>
        <v>Miami-Dade - Family - Active</v>
      </c>
      <c r="E881" s="9" t="s">
        <v>2282</v>
      </c>
      <c r="F881" s="14" t="s">
        <v>623</v>
      </c>
      <c r="G881" s="9" t="s">
        <v>10</v>
      </c>
      <c r="H881" s="9" t="s">
        <v>37</v>
      </c>
      <c r="I881" s="9">
        <v>1</v>
      </c>
      <c r="J881" s="9">
        <v>288</v>
      </c>
      <c r="K881" s="9">
        <f t="shared" si="135"/>
        <v>1728</v>
      </c>
      <c r="L881" s="9">
        <f t="shared" si="136"/>
        <v>1632</v>
      </c>
      <c r="M881" s="48">
        <v>0.94444444444444442</v>
      </c>
      <c r="N881" s="9">
        <v>0</v>
      </c>
      <c r="O881" s="9">
        <v>288</v>
      </c>
      <c r="P881" s="9"/>
      <c r="Q881" s="9">
        <v>288</v>
      </c>
      <c r="R881" s="9"/>
      <c r="S881" s="9"/>
      <c r="T881" s="9"/>
      <c r="U881" s="9"/>
      <c r="V881" s="49">
        <f t="shared" si="137"/>
        <v>0.94444444444444442</v>
      </c>
      <c r="W881" s="14">
        <v>0.95430000000000004</v>
      </c>
      <c r="X881" s="14">
        <v>0.95140000000000002</v>
      </c>
      <c r="Y881" s="56">
        <v>274</v>
      </c>
      <c r="Z881" s="9">
        <v>271</v>
      </c>
      <c r="AA881" s="9">
        <v>270</v>
      </c>
      <c r="AB881" s="9">
        <v>273</v>
      </c>
      <c r="AC881" s="9">
        <v>270</v>
      </c>
      <c r="AD881" s="9">
        <v>274</v>
      </c>
      <c r="AE881" s="9" t="s">
        <v>231</v>
      </c>
      <c r="AF881" s="9"/>
      <c r="AG881" s="9">
        <v>25.964500000000001</v>
      </c>
      <c r="AH881" s="9">
        <v>-80.234099999999998</v>
      </c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4"/>
    </row>
    <row r="882" spans="1:58" s="22" customFormat="1" outlineLevel="2" x14ac:dyDescent="0.25">
      <c r="A882" s="55">
        <v>148</v>
      </c>
      <c r="B882" s="9" t="s">
        <v>1247</v>
      </c>
      <c r="C882" s="9" t="s">
        <v>1290</v>
      </c>
      <c r="D882" s="9" t="str">
        <f t="shared" si="134"/>
        <v>Miami-Dade - Family - Active</v>
      </c>
      <c r="E882" s="9" t="s">
        <v>2282</v>
      </c>
      <c r="F882" s="14" t="s">
        <v>579</v>
      </c>
      <c r="G882" s="9" t="s">
        <v>10</v>
      </c>
      <c r="H882" s="9" t="s">
        <v>37</v>
      </c>
      <c r="I882" s="9">
        <v>1</v>
      </c>
      <c r="J882" s="9">
        <v>588</v>
      </c>
      <c r="K882" s="9">
        <f t="shared" si="135"/>
        <v>3528</v>
      </c>
      <c r="L882" s="9">
        <f t="shared" si="136"/>
        <v>3477</v>
      </c>
      <c r="M882" s="48">
        <v>0.98554421768707479</v>
      </c>
      <c r="N882" s="9">
        <v>0</v>
      </c>
      <c r="O882" s="9">
        <v>588</v>
      </c>
      <c r="P882" s="9"/>
      <c r="Q882" s="9">
        <v>588</v>
      </c>
      <c r="R882" s="9"/>
      <c r="S882" s="9"/>
      <c r="T882" s="9"/>
      <c r="U882" s="9"/>
      <c r="V882" s="49">
        <f t="shared" si="137"/>
        <v>0.98554421768707479</v>
      </c>
      <c r="W882" s="14">
        <v>0.871</v>
      </c>
      <c r="X882" s="14">
        <v>0.76700000000000002</v>
      </c>
      <c r="Y882" s="56">
        <v>538</v>
      </c>
      <c r="Z882" s="9">
        <v>588</v>
      </c>
      <c r="AA882" s="9">
        <v>588</v>
      </c>
      <c r="AB882" s="9">
        <v>588</v>
      </c>
      <c r="AC882" s="9">
        <v>588</v>
      </c>
      <c r="AD882" s="9">
        <v>587</v>
      </c>
      <c r="AE882" s="9" t="s">
        <v>1291</v>
      </c>
      <c r="AF882" s="9"/>
      <c r="AG882" s="9">
        <v>25.9129</v>
      </c>
      <c r="AH882" s="9">
        <v>-80.163300000000007</v>
      </c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4"/>
    </row>
    <row r="883" spans="1:58" s="22" customFormat="1" outlineLevel="2" x14ac:dyDescent="0.25">
      <c r="A883" s="55">
        <v>360</v>
      </c>
      <c r="B883" s="9" t="s">
        <v>1247</v>
      </c>
      <c r="C883" s="9" t="s">
        <v>1293</v>
      </c>
      <c r="D883" s="9" t="str">
        <f t="shared" si="134"/>
        <v>Miami-Dade - Family - Active</v>
      </c>
      <c r="E883" s="9" t="s">
        <v>2282</v>
      </c>
      <c r="F883" s="14" t="s">
        <v>197</v>
      </c>
      <c r="G883" s="9" t="s">
        <v>10</v>
      </c>
      <c r="H883" s="9" t="s">
        <v>37</v>
      </c>
      <c r="I883" s="9">
        <v>1</v>
      </c>
      <c r="J883" s="9">
        <v>35</v>
      </c>
      <c r="K883" s="9">
        <f t="shared" si="135"/>
        <v>0</v>
      </c>
      <c r="L883" s="9">
        <f t="shared" si="136"/>
        <v>0</v>
      </c>
      <c r="M883" s="42">
        <v>0</v>
      </c>
      <c r="N883" s="9">
        <v>0</v>
      </c>
      <c r="O883" s="9">
        <v>35</v>
      </c>
      <c r="P883" s="9"/>
      <c r="Q883" s="9">
        <v>35</v>
      </c>
      <c r="R883" s="9"/>
      <c r="S883" s="9"/>
      <c r="T883" s="9"/>
      <c r="U883" s="9"/>
      <c r="V883" s="49"/>
      <c r="W883" s="14"/>
      <c r="X883" s="14">
        <v>0.54290000000000005</v>
      </c>
      <c r="Y883" s="56"/>
      <c r="Z883" s="9"/>
      <c r="AA883" s="9"/>
      <c r="AB883" s="9"/>
      <c r="AC883" s="9"/>
      <c r="AD883" s="9"/>
      <c r="AE883" s="9" t="s">
        <v>1294</v>
      </c>
      <c r="AF883" s="9"/>
      <c r="AG883" s="9">
        <v>25.7834</v>
      </c>
      <c r="AH883" s="9">
        <v>-80.207700000000003</v>
      </c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4"/>
    </row>
    <row r="884" spans="1:58" s="22" customFormat="1" outlineLevel="2" x14ac:dyDescent="0.25">
      <c r="A884" s="55">
        <v>163</v>
      </c>
      <c r="B884" s="9" t="s">
        <v>1247</v>
      </c>
      <c r="C884" s="9" t="s">
        <v>1295</v>
      </c>
      <c r="D884" s="9" t="str">
        <f t="shared" si="134"/>
        <v>Miami-Dade - Family - Active</v>
      </c>
      <c r="E884" s="9" t="s">
        <v>2282</v>
      </c>
      <c r="F884" s="14" t="s">
        <v>243</v>
      </c>
      <c r="G884" s="9" t="s">
        <v>10</v>
      </c>
      <c r="H884" s="9" t="s">
        <v>37</v>
      </c>
      <c r="I884" s="9">
        <v>1</v>
      </c>
      <c r="J884" s="9">
        <v>18</v>
      </c>
      <c r="K884" s="9">
        <f t="shared" si="135"/>
        <v>0</v>
      </c>
      <c r="L884" s="9">
        <f t="shared" si="136"/>
        <v>0</v>
      </c>
      <c r="M884" s="42">
        <v>0</v>
      </c>
      <c r="N884" s="9">
        <v>0</v>
      </c>
      <c r="O884" s="9">
        <v>18</v>
      </c>
      <c r="P884" s="9"/>
      <c r="Q884" s="9">
        <v>18</v>
      </c>
      <c r="R884" s="9"/>
      <c r="S884" s="9"/>
      <c r="T884" s="9"/>
      <c r="U884" s="9"/>
      <c r="V884" s="49"/>
      <c r="W884" s="14">
        <v>0.9667</v>
      </c>
      <c r="X884" s="14">
        <v>0.93330000000000002</v>
      </c>
      <c r="Y884" s="56"/>
      <c r="Z884" s="9"/>
      <c r="AA884" s="9"/>
      <c r="AB884" s="9"/>
      <c r="AC884" s="9"/>
      <c r="AD884" s="9"/>
      <c r="AE884" s="9" t="s">
        <v>280</v>
      </c>
      <c r="AF884" s="9"/>
      <c r="AG884" s="9">
        <v>25.852889999999999</v>
      </c>
      <c r="AH884" s="9">
        <v>-80.140736000000004</v>
      </c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4"/>
    </row>
    <row r="885" spans="1:58" s="22" customFormat="1" outlineLevel="2" x14ac:dyDescent="0.25">
      <c r="A885" s="55">
        <v>2450</v>
      </c>
      <c r="B885" s="9" t="s">
        <v>1247</v>
      </c>
      <c r="C885" s="9" t="s">
        <v>1296</v>
      </c>
      <c r="D885" s="9" t="str">
        <f t="shared" si="134"/>
        <v>Miami-Dade - Family - Active</v>
      </c>
      <c r="E885" s="9" t="s">
        <v>2282</v>
      </c>
      <c r="F885" s="14" t="s">
        <v>1297</v>
      </c>
      <c r="G885" s="9" t="s">
        <v>10</v>
      </c>
      <c r="H885" s="9" t="s">
        <v>37</v>
      </c>
      <c r="I885" s="9">
        <v>1</v>
      </c>
      <c r="J885" s="9">
        <v>100</v>
      </c>
      <c r="K885" s="9">
        <f t="shared" si="135"/>
        <v>600</v>
      </c>
      <c r="L885" s="9">
        <f t="shared" si="136"/>
        <v>592</v>
      </c>
      <c r="M885" s="48">
        <v>0.98666666666666669</v>
      </c>
      <c r="N885" s="9">
        <v>0</v>
      </c>
      <c r="O885" s="9">
        <v>100</v>
      </c>
      <c r="P885" s="9"/>
      <c r="Q885" s="9">
        <v>100</v>
      </c>
      <c r="R885" s="9"/>
      <c r="S885" s="9"/>
      <c r="T885" s="9"/>
      <c r="U885" s="9"/>
      <c r="V885" s="49">
        <f t="shared" ref="V885:V919" si="138">(Y885+Z885+AA885+AB885+AC885+AD885)/(J885*COUNTA(Y885,Z885,AA885,AB885,AC885,AD885))</f>
        <v>0.98666666666666669</v>
      </c>
      <c r="W885" s="14">
        <v>0.98170000000000002</v>
      </c>
      <c r="X885" s="14">
        <v>0.99</v>
      </c>
      <c r="Y885" s="56">
        <v>100</v>
      </c>
      <c r="Z885" s="9">
        <v>97</v>
      </c>
      <c r="AA885" s="9">
        <v>100</v>
      </c>
      <c r="AB885" s="9">
        <v>99</v>
      </c>
      <c r="AC885" s="9">
        <v>99</v>
      </c>
      <c r="AD885" s="9">
        <v>97</v>
      </c>
      <c r="AE885" s="9" t="s">
        <v>1298</v>
      </c>
      <c r="AF885" s="9"/>
      <c r="AG885" s="9">
        <v>25.521858999999999</v>
      </c>
      <c r="AH885" s="9">
        <v>-80.428568999999996</v>
      </c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  <c r="BF885" s="24"/>
    </row>
    <row r="886" spans="1:58" s="22" customFormat="1" outlineLevel="2" x14ac:dyDescent="0.25">
      <c r="A886" s="55">
        <v>2591</v>
      </c>
      <c r="B886" s="9" t="s">
        <v>1247</v>
      </c>
      <c r="C886" s="9" t="s">
        <v>1299</v>
      </c>
      <c r="D886" s="9" t="str">
        <f t="shared" si="134"/>
        <v>Miami-Dade - Family - Active</v>
      </c>
      <c r="E886" s="9" t="s">
        <v>2282</v>
      </c>
      <c r="F886" s="14" t="s">
        <v>66</v>
      </c>
      <c r="G886" s="9" t="s">
        <v>10</v>
      </c>
      <c r="H886" s="9" t="s">
        <v>37</v>
      </c>
      <c r="I886" s="9">
        <v>1</v>
      </c>
      <c r="J886" s="9">
        <v>103</v>
      </c>
      <c r="K886" s="9">
        <f t="shared" si="135"/>
        <v>618</v>
      </c>
      <c r="L886" s="9">
        <f t="shared" si="136"/>
        <v>618</v>
      </c>
      <c r="M886" s="48">
        <v>1</v>
      </c>
      <c r="N886" s="9">
        <v>0</v>
      </c>
      <c r="O886" s="9">
        <v>103</v>
      </c>
      <c r="P886" s="9"/>
      <c r="Q886" s="9">
        <v>103</v>
      </c>
      <c r="R886" s="9"/>
      <c r="S886" s="9"/>
      <c r="T886" s="9">
        <v>5</v>
      </c>
      <c r="U886" s="9"/>
      <c r="V886" s="49">
        <f t="shared" si="138"/>
        <v>1</v>
      </c>
      <c r="W886" s="14">
        <v>1</v>
      </c>
      <c r="X886" s="14"/>
      <c r="Y886" s="56">
        <v>103</v>
      </c>
      <c r="Z886" s="9">
        <v>103</v>
      </c>
      <c r="AA886" s="9">
        <v>103</v>
      </c>
      <c r="AB886" s="9">
        <v>103</v>
      </c>
      <c r="AC886" s="9">
        <v>103</v>
      </c>
      <c r="AD886" s="9">
        <v>103</v>
      </c>
      <c r="AE886" s="9" t="s">
        <v>1298</v>
      </c>
      <c r="AF886" s="9"/>
      <c r="AG886" s="9">
        <v>25.762194000000001</v>
      </c>
      <c r="AH886" s="9">
        <v>-80.198110999999997</v>
      </c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4"/>
    </row>
    <row r="887" spans="1:58" s="22" customFormat="1" outlineLevel="2" x14ac:dyDescent="0.25">
      <c r="A887" s="55">
        <v>710</v>
      </c>
      <c r="B887" s="9" t="s">
        <v>1247</v>
      </c>
      <c r="C887" s="9" t="s">
        <v>1304</v>
      </c>
      <c r="D887" s="9" t="str">
        <f t="shared" si="134"/>
        <v>Miami-Dade - Family - Active</v>
      </c>
      <c r="E887" s="9" t="s">
        <v>2282</v>
      </c>
      <c r="F887" s="14" t="s">
        <v>1305</v>
      </c>
      <c r="G887" s="9" t="s">
        <v>10</v>
      </c>
      <c r="H887" s="9" t="s">
        <v>37</v>
      </c>
      <c r="I887" s="9">
        <v>1</v>
      </c>
      <c r="J887" s="9">
        <v>220</v>
      </c>
      <c r="K887" s="9">
        <f t="shared" si="135"/>
        <v>1320</v>
      </c>
      <c r="L887" s="9">
        <f t="shared" si="136"/>
        <v>1312</v>
      </c>
      <c r="M887" s="48">
        <v>0.9939393939393939</v>
      </c>
      <c r="N887" s="9">
        <v>0</v>
      </c>
      <c r="O887" s="9">
        <v>220</v>
      </c>
      <c r="P887" s="9"/>
      <c r="Q887" s="9">
        <v>220</v>
      </c>
      <c r="R887" s="9"/>
      <c r="S887" s="9"/>
      <c r="T887" s="9"/>
      <c r="U887" s="9"/>
      <c r="V887" s="49">
        <f t="shared" si="138"/>
        <v>0.9939393939393939</v>
      </c>
      <c r="W887" s="14">
        <v>0.98709999999999998</v>
      </c>
      <c r="X887" s="14">
        <v>0.98640000000000005</v>
      </c>
      <c r="Y887" s="56">
        <v>220</v>
      </c>
      <c r="Z887" s="9">
        <v>217</v>
      </c>
      <c r="AA887" s="9">
        <v>219</v>
      </c>
      <c r="AB887" s="9">
        <v>218</v>
      </c>
      <c r="AC887" s="9">
        <v>220</v>
      </c>
      <c r="AD887" s="9">
        <v>218</v>
      </c>
      <c r="AE887" s="9" t="s">
        <v>284</v>
      </c>
      <c r="AF887" s="9"/>
      <c r="AG887" s="9">
        <v>25.468636</v>
      </c>
      <c r="AH887" s="9">
        <v>-80.456249999999997</v>
      </c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  <c r="BF887" s="24"/>
    </row>
    <row r="888" spans="1:58" s="22" customFormat="1" outlineLevel="2" x14ac:dyDescent="0.25">
      <c r="A888" s="55">
        <v>191</v>
      </c>
      <c r="B888" s="9" t="s">
        <v>1247</v>
      </c>
      <c r="C888" s="9" t="s">
        <v>1309</v>
      </c>
      <c r="D888" s="9" t="str">
        <f t="shared" si="134"/>
        <v>Miami-Dade - Family - Active</v>
      </c>
      <c r="E888" s="9" t="s">
        <v>2282</v>
      </c>
      <c r="F888" s="14" t="s">
        <v>376</v>
      </c>
      <c r="G888" s="9" t="s">
        <v>10</v>
      </c>
      <c r="H888" s="9" t="s">
        <v>37</v>
      </c>
      <c r="I888" s="9">
        <v>1</v>
      </c>
      <c r="J888" s="9">
        <v>92</v>
      </c>
      <c r="K888" s="9">
        <f t="shared" si="135"/>
        <v>552</v>
      </c>
      <c r="L888" s="9">
        <f t="shared" si="136"/>
        <v>537</v>
      </c>
      <c r="M888" s="48">
        <v>0.97282608695652173</v>
      </c>
      <c r="N888" s="9">
        <v>0</v>
      </c>
      <c r="O888" s="9">
        <v>92</v>
      </c>
      <c r="P888" s="9"/>
      <c r="Q888" s="9">
        <v>92</v>
      </c>
      <c r="R888" s="9"/>
      <c r="S888" s="9"/>
      <c r="T888" s="9"/>
      <c r="U888" s="9"/>
      <c r="V888" s="49">
        <f t="shared" si="138"/>
        <v>0.97282608695652173</v>
      </c>
      <c r="W888" s="14">
        <v>0.9728</v>
      </c>
      <c r="X888" s="14">
        <v>0.98550000000000004</v>
      </c>
      <c r="Y888" s="56">
        <v>89</v>
      </c>
      <c r="Z888" s="9">
        <v>89</v>
      </c>
      <c r="AA888" s="9">
        <v>91</v>
      </c>
      <c r="AB888" s="9">
        <v>90</v>
      </c>
      <c r="AC888" s="9">
        <v>89</v>
      </c>
      <c r="AD888" s="9">
        <v>89</v>
      </c>
      <c r="AE888" s="9" t="s">
        <v>123</v>
      </c>
      <c r="AF888" s="9">
        <v>90</v>
      </c>
      <c r="AG888" s="9">
        <v>25.471910000000001</v>
      </c>
      <c r="AH888" s="9">
        <v>-80.493628999999999</v>
      </c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4"/>
    </row>
    <row r="889" spans="1:58" s="22" customFormat="1" outlineLevel="2" x14ac:dyDescent="0.25">
      <c r="A889" s="55">
        <v>1621</v>
      </c>
      <c r="B889" s="9" t="s">
        <v>1247</v>
      </c>
      <c r="C889" s="9" t="s">
        <v>1310</v>
      </c>
      <c r="D889" s="9" t="str">
        <f t="shared" si="134"/>
        <v>Miami-Dade - Family - Active</v>
      </c>
      <c r="E889" s="9" t="s">
        <v>2282</v>
      </c>
      <c r="F889" s="14" t="s">
        <v>240</v>
      </c>
      <c r="G889" s="9" t="s">
        <v>10</v>
      </c>
      <c r="H889" s="9" t="s">
        <v>37</v>
      </c>
      <c r="I889" s="9">
        <v>1</v>
      </c>
      <c r="J889" s="9">
        <v>100</v>
      </c>
      <c r="K889" s="9">
        <f t="shared" si="135"/>
        <v>600</v>
      </c>
      <c r="L889" s="9">
        <f t="shared" si="136"/>
        <v>595</v>
      </c>
      <c r="M889" s="48">
        <v>0.9916666666666667</v>
      </c>
      <c r="N889" s="9">
        <v>0</v>
      </c>
      <c r="O889" s="9">
        <v>100</v>
      </c>
      <c r="P889" s="9"/>
      <c r="Q889" s="9">
        <v>100</v>
      </c>
      <c r="R889" s="9"/>
      <c r="S889" s="9"/>
      <c r="T889" s="9"/>
      <c r="U889" s="9"/>
      <c r="V889" s="49">
        <f t="shared" si="138"/>
        <v>0.9916666666666667</v>
      </c>
      <c r="W889" s="14">
        <v>0.99170000000000003</v>
      </c>
      <c r="X889" s="14">
        <v>0.98329999999999995</v>
      </c>
      <c r="Y889" s="56">
        <v>98</v>
      </c>
      <c r="Z889" s="9">
        <v>98</v>
      </c>
      <c r="AA889" s="9">
        <v>99</v>
      </c>
      <c r="AB889" s="9">
        <v>100</v>
      </c>
      <c r="AC889" s="9">
        <v>100</v>
      </c>
      <c r="AD889" s="9">
        <v>100</v>
      </c>
      <c r="AE889" s="9" t="s">
        <v>1311</v>
      </c>
      <c r="AF889" s="9"/>
      <c r="AG889" s="9">
        <v>25.8248</v>
      </c>
      <c r="AH889" s="9">
        <v>-80.212299999999999</v>
      </c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</row>
    <row r="890" spans="1:58" s="22" customFormat="1" outlineLevel="2" x14ac:dyDescent="0.25">
      <c r="A890" s="55">
        <v>1471</v>
      </c>
      <c r="B890" s="9" t="s">
        <v>1247</v>
      </c>
      <c r="C890" s="9" t="s">
        <v>1312</v>
      </c>
      <c r="D890" s="9" t="str">
        <f t="shared" si="134"/>
        <v>Miami-Dade - Family - Active</v>
      </c>
      <c r="E890" s="9" t="s">
        <v>2282</v>
      </c>
      <c r="F890" s="14" t="s">
        <v>179</v>
      </c>
      <c r="G890" s="9" t="s">
        <v>10</v>
      </c>
      <c r="H890" s="9" t="s">
        <v>37</v>
      </c>
      <c r="I890" s="9">
        <v>1</v>
      </c>
      <c r="J890" s="9">
        <v>126</v>
      </c>
      <c r="K890" s="9">
        <f t="shared" si="135"/>
        <v>756</v>
      </c>
      <c r="L890" s="9">
        <f t="shared" si="136"/>
        <v>750</v>
      </c>
      <c r="M890" s="48">
        <v>0.99206349206349209</v>
      </c>
      <c r="N890" s="9">
        <v>0</v>
      </c>
      <c r="O890" s="9">
        <v>126</v>
      </c>
      <c r="P890" s="9"/>
      <c r="Q890" s="9">
        <v>126</v>
      </c>
      <c r="R890" s="9"/>
      <c r="S890" s="9"/>
      <c r="T890" s="9"/>
      <c r="U890" s="9"/>
      <c r="V890" s="49">
        <f t="shared" si="138"/>
        <v>0.99206349206349209</v>
      </c>
      <c r="W890" s="14">
        <v>0.98019999999999996</v>
      </c>
      <c r="X890" s="14">
        <v>0.98939999999999995</v>
      </c>
      <c r="Y890" s="56">
        <v>124</v>
      </c>
      <c r="Z890" s="9">
        <v>126</v>
      </c>
      <c r="AA890" s="9">
        <v>125</v>
      </c>
      <c r="AB890" s="9">
        <v>125</v>
      </c>
      <c r="AC890" s="9">
        <v>124</v>
      </c>
      <c r="AD890" s="9">
        <v>126</v>
      </c>
      <c r="AE890" s="9" t="s">
        <v>160</v>
      </c>
      <c r="AF890" s="9"/>
      <c r="AG890" s="9">
        <v>25.845800000000001</v>
      </c>
      <c r="AH890" s="9">
        <v>-80.233400000000003</v>
      </c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  <c r="BF890" s="24"/>
    </row>
    <row r="891" spans="1:58" s="22" customFormat="1" outlineLevel="2" x14ac:dyDescent="0.25">
      <c r="A891" s="55">
        <v>1056</v>
      </c>
      <c r="B891" s="9" t="s">
        <v>1247</v>
      </c>
      <c r="C891" s="9" t="s">
        <v>1313</v>
      </c>
      <c r="D891" s="9" t="str">
        <f t="shared" si="134"/>
        <v>Miami-Dade - Family - Active</v>
      </c>
      <c r="E891" s="9" t="s">
        <v>2282</v>
      </c>
      <c r="F891" s="14" t="s">
        <v>359</v>
      </c>
      <c r="G891" s="9" t="s">
        <v>10</v>
      </c>
      <c r="H891" s="9" t="s">
        <v>37</v>
      </c>
      <c r="I891" s="9">
        <v>1</v>
      </c>
      <c r="J891" s="9">
        <v>216</v>
      </c>
      <c r="K891" s="9">
        <f t="shared" si="135"/>
        <v>1296</v>
      </c>
      <c r="L891" s="9">
        <f t="shared" si="136"/>
        <v>1288</v>
      </c>
      <c r="M891" s="48">
        <v>0.99382716049382713</v>
      </c>
      <c r="N891" s="9">
        <v>0</v>
      </c>
      <c r="O891" s="9">
        <v>216</v>
      </c>
      <c r="P891" s="9"/>
      <c r="Q891" s="9">
        <v>216</v>
      </c>
      <c r="R891" s="9"/>
      <c r="S891" s="9"/>
      <c r="T891" s="9"/>
      <c r="U891" s="9"/>
      <c r="V891" s="49">
        <f t="shared" si="138"/>
        <v>0.99382716049382713</v>
      </c>
      <c r="W891" s="14">
        <v>0.99539999999999995</v>
      </c>
      <c r="X891" s="14">
        <v>0.98460000000000003</v>
      </c>
      <c r="Y891" s="56">
        <v>215</v>
      </c>
      <c r="Z891" s="9">
        <v>214</v>
      </c>
      <c r="AA891" s="9">
        <v>214</v>
      </c>
      <c r="AB891" s="9">
        <v>215</v>
      </c>
      <c r="AC891" s="9">
        <v>214</v>
      </c>
      <c r="AD891" s="9">
        <v>216</v>
      </c>
      <c r="AE891" s="9" t="s">
        <v>280</v>
      </c>
      <c r="AF891" s="9"/>
      <c r="AG891" s="9">
        <v>25.934999999999999</v>
      </c>
      <c r="AH891" s="9">
        <v>-80.315600000000003</v>
      </c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  <c r="BF891" s="24"/>
    </row>
    <row r="892" spans="1:58" s="22" customFormat="1" outlineLevel="2" x14ac:dyDescent="0.25">
      <c r="A892" s="55">
        <v>197</v>
      </c>
      <c r="B892" s="9" t="s">
        <v>1247</v>
      </c>
      <c r="C892" s="9" t="s">
        <v>1314</v>
      </c>
      <c r="D892" s="9" t="str">
        <f t="shared" si="134"/>
        <v>Miami-Dade - Family - Active</v>
      </c>
      <c r="E892" s="9" t="s">
        <v>2282</v>
      </c>
      <c r="F892" s="14" t="s">
        <v>623</v>
      </c>
      <c r="G892" s="9" t="s">
        <v>10</v>
      </c>
      <c r="H892" s="9" t="s">
        <v>37</v>
      </c>
      <c r="I892" s="9">
        <v>1</v>
      </c>
      <c r="J892" s="9">
        <v>214</v>
      </c>
      <c r="K892" s="9">
        <f t="shared" si="135"/>
        <v>1284</v>
      </c>
      <c r="L892" s="9">
        <f t="shared" si="136"/>
        <v>1277</v>
      </c>
      <c r="M892" s="48">
        <v>0.99454828660436134</v>
      </c>
      <c r="N892" s="9">
        <v>0</v>
      </c>
      <c r="O892" s="9">
        <v>214</v>
      </c>
      <c r="P892" s="9"/>
      <c r="Q892" s="9">
        <v>214</v>
      </c>
      <c r="R892" s="9"/>
      <c r="S892" s="9"/>
      <c r="T892" s="9"/>
      <c r="U892" s="9"/>
      <c r="V892" s="49">
        <f t="shared" si="138"/>
        <v>0.99454828660436134</v>
      </c>
      <c r="W892" s="14">
        <v>0.99450000000000005</v>
      </c>
      <c r="X892" s="14">
        <v>0.99219999999999997</v>
      </c>
      <c r="Y892" s="56">
        <v>213</v>
      </c>
      <c r="Z892" s="9">
        <v>212</v>
      </c>
      <c r="AA892" s="9">
        <v>212</v>
      </c>
      <c r="AB892" s="9">
        <v>214</v>
      </c>
      <c r="AC892" s="9">
        <v>213</v>
      </c>
      <c r="AD892" s="9">
        <v>213</v>
      </c>
      <c r="AE892" s="9" t="s">
        <v>280</v>
      </c>
      <c r="AF892" s="9"/>
      <c r="AG892" s="9">
        <v>25.934999999999999</v>
      </c>
      <c r="AH892" s="9">
        <v>-80.315600000000003</v>
      </c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  <c r="BF892" s="24"/>
    </row>
    <row r="893" spans="1:58" s="22" customFormat="1" outlineLevel="2" x14ac:dyDescent="0.25">
      <c r="A893" s="55">
        <v>2915</v>
      </c>
      <c r="B893" s="9" t="s">
        <v>1247</v>
      </c>
      <c r="C893" s="9" t="s">
        <v>1315</v>
      </c>
      <c r="D893" s="9" t="str">
        <f t="shared" si="134"/>
        <v>Miami-Dade - Family - Active</v>
      </c>
      <c r="E893" s="9" t="s">
        <v>2282</v>
      </c>
      <c r="F893" s="14" t="s">
        <v>183</v>
      </c>
      <c r="G893" s="9" t="s">
        <v>10</v>
      </c>
      <c r="H893" s="9" t="s">
        <v>37</v>
      </c>
      <c r="I893" s="9">
        <v>1</v>
      </c>
      <c r="J893" s="9">
        <v>84</v>
      </c>
      <c r="K893" s="9">
        <f t="shared" si="135"/>
        <v>504</v>
      </c>
      <c r="L893" s="9">
        <f t="shared" si="136"/>
        <v>504</v>
      </c>
      <c r="M893" s="48">
        <v>1</v>
      </c>
      <c r="N893" s="9"/>
      <c r="O893" s="9">
        <v>84</v>
      </c>
      <c r="P893" s="9"/>
      <c r="Q893" s="9">
        <v>84</v>
      </c>
      <c r="R893" s="9"/>
      <c r="S893" s="9"/>
      <c r="T893" s="9"/>
      <c r="U893" s="9"/>
      <c r="V893" s="49">
        <f t="shared" si="138"/>
        <v>1</v>
      </c>
      <c r="W893" s="14"/>
      <c r="X893" s="14"/>
      <c r="Y893" s="56">
        <v>84</v>
      </c>
      <c r="Z893" s="9">
        <v>84</v>
      </c>
      <c r="AA893" s="9">
        <v>84</v>
      </c>
      <c r="AB893" s="9">
        <v>84</v>
      </c>
      <c r="AC893" s="9">
        <v>84</v>
      </c>
      <c r="AD893" s="9">
        <v>84</v>
      </c>
      <c r="AE893" s="9" t="s">
        <v>409</v>
      </c>
      <c r="AF893" s="9"/>
      <c r="AG893" s="9"/>
      <c r="AH893" s="9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  <c r="BF893" s="24"/>
    </row>
    <row r="894" spans="1:58" s="22" customFormat="1" outlineLevel="2" x14ac:dyDescent="0.25">
      <c r="A894" s="55">
        <v>215</v>
      </c>
      <c r="B894" s="9" t="s">
        <v>1247</v>
      </c>
      <c r="C894" s="9" t="s">
        <v>1316</v>
      </c>
      <c r="D894" s="9" t="str">
        <f t="shared" si="134"/>
        <v>Miami-Dade - Family - Active</v>
      </c>
      <c r="E894" s="9" t="s">
        <v>2282</v>
      </c>
      <c r="F894" s="14" t="s">
        <v>319</v>
      </c>
      <c r="G894" s="9" t="s">
        <v>10</v>
      </c>
      <c r="H894" s="9" t="s">
        <v>37</v>
      </c>
      <c r="I894" s="9">
        <v>1</v>
      </c>
      <c r="J894" s="9">
        <v>320</v>
      </c>
      <c r="K894" s="9">
        <f t="shared" si="135"/>
        <v>1920</v>
      </c>
      <c r="L894" s="9">
        <f t="shared" si="136"/>
        <v>1885</v>
      </c>
      <c r="M894" s="48">
        <v>0.98177083333333337</v>
      </c>
      <c r="N894" s="9">
        <v>0</v>
      </c>
      <c r="O894" s="9">
        <v>320</v>
      </c>
      <c r="P894" s="9"/>
      <c r="Q894" s="9">
        <v>320</v>
      </c>
      <c r="R894" s="9"/>
      <c r="S894" s="9"/>
      <c r="T894" s="9"/>
      <c r="U894" s="9"/>
      <c r="V894" s="49">
        <f t="shared" si="138"/>
        <v>0.98177083333333337</v>
      </c>
      <c r="W894" s="14">
        <v>0.97340000000000004</v>
      </c>
      <c r="X894" s="14">
        <v>0.97289999999999999</v>
      </c>
      <c r="Y894" s="56">
        <v>315</v>
      </c>
      <c r="Z894" s="9">
        <v>314</v>
      </c>
      <c r="AA894" s="9">
        <v>312</v>
      </c>
      <c r="AB894" s="9">
        <v>315</v>
      </c>
      <c r="AC894" s="9">
        <v>313</v>
      </c>
      <c r="AD894" s="9">
        <v>316</v>
      </c>
      <c r="AE894" s="9" t="s">
        <v>219</v>
      </c>
      <c r="AF894" s="9"/>
      <c r="AG894" s="9">
        <v>25.9451</v>
      </c>
      <c r="AH894" s="9">
        <v>-80.245699999999999</v>
      </c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  <c r="BF894" s="24"/>
    </row>
    <row r="895" spans="1:58" s="22" customFormat="1" outlineLevel="2" x14ac:dyDescent="0.25">
      <c r="A895" s="55">
        <v>217</v>
      </c>
      <c r="B895" s="9" t="s">
        <v>1247</v>
      </c>
      <c r="C895" s="9" t="s">
        <v>1319</v>
      </c>
      <c r="D895" s="9" t="str">
        <f t="shared" si="134"/>
        <v>Miami-Dade - Family - Active</v>
      </c>
      <c r="E895" s="9" t="s">
        <v>2282</v>
      </c>
      <c r="F895" s="14" t="s">
        <v>1320</v>
      </c>
      <c r="G895" s="9" t="s">
        <v>10</v>
      </c>
      <c r="H895" s="9" t="s">
        <v>37</v>
      </c>
      <c r="I895" s="9">
        <v>1</v>
      </c>
      <c r="J895" s="9">
        <v>262</v>
      </c>
      <c r="K895" s="9">
        <f t="shared" si="135"/>
        <v>1572</v>
      </c>
      <c r="L895" s="9">
        <f t="shared" si="136"/>
        <v>1561</v>
      </c>
      <c r="M895" s="48">
        <v>0.99300254452926207</v>
      </c>
      <c r="N895" s="9">
        <v>0</v>
      </c>
      <c r="O895" s="9">
        <v>262</v>
      </c>
      <c r="P895" s="9"/>
      <c r="Q895" s="9">
        <v>262</v>
      </c>
      <c r="R895" s="9"/>
      <c r="S895" s="9"/>
      <c r="T895" s="9"/>
      <c r="U895" s="9"/>
      <c r="V895" s="49">
        <f t="shared" si="138"/>
        <v>0.99300254452926207</v>
      </c>
      <c r="W895" s="14">
        <v>0.98540000000000005</v>
      </c>
      <c r="X895" s="14">
        <v>0.98980000000000001</v>
      </c>
      <c r="Y895" s="56">
        <v>259</v>
      </c>
      <c r="Z895" s="9">
        <v>261</v>
      </c>
      <c r="AA895" s="9">
        <v>261</v>
      </c>
      <c r="AB895" s="9">
        <v>261</v>
      </c>
      <c r="AC895" s="9">
        <v>258</v>
      </c>
      <c r="AD895" s="9">
        <v>261</v>
      </c>
      <c r="AE895" s="9" t="s">
        <v>284</v>
      </c>
      <c r="AF895" s="9"/>
      <c r="AG895" s="9">
        <v>25.5701</v>
      </c>
      <c r="AH895" s="9">
        <v>-80.360200000000006</v>
      </c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  <c r="BF895" s="24"/>
    </row>
    <row r="896" spans="1:58" s="22" customFormat="1" outlineLevel="2" x14ac:dyDescent="0.25">
      <c r="A896" s="55">
        <v>1070</v>
      </c>
      <c r="B896" s="9" t="s">
        <v>1247</v>
      </c>
      <c r="C896" s="9" t="s">
        <v>1321</v>
      </c>
      <c r="D896" s="9" t="str">
        <f t="shared" si="134"/>
        <v>Miami-Dade - Family - Active</v>
      </c>
      <c r="E896" s="9" t="s">
        <v>2282</v>
      </c>
      <c r="F896" s="14" t="s">
        <v>1322</v>
      </c>
      <c r="G896" s="9" t="s">
        <v>10</v>
      </c>
      <c r="H896" s="9" t="s">
        <v>37</v>
      </c>
      <c r="I896" s="9">
        <v>1</v>
      </c>
      <c r="J896" s="9">
        <v>219</v>
      </c>
      <c r="K896" s="9">
        <f t="shared" si="135"/>
        <v>1095</v>
      </c>
      <c r="L896" s="9">
        <f t="shared" si="136"/>
        <v>1093</v>
      </c>
      <c r="M896" s="48">
        <v>0.9981735159817352</v>
      </c>
      <c r="N896" s="9">
        <v>0</v>
      </c>
      <c r="O896" s="9">
        <v>219</v>
      </c>
      <c r="P896" s="9"/>
      <c r="Q896" s="9">
        <v>219</v>
      </c>
      <c r="R896" s="9"/>
      <c r="S896" s="9"/>
      <c r="T896" s="9"/>
      <c r="U896" s="9"/>
      <c r="V896" s="49">
        <f t="shared" si="138"/>
        <v>0.9981735159817352</v>
      </c>
      <c r="W896" s="14">
        <v>0.98860000000000003</v>
      </c>
      <c r="X896" s="14">
        <v>0.99850000000000005</v>
      </c>
      <c r="Y896" s="56">
        <v>218</v>
      </c>
      <c r="Z896" s="9">
        <v>218</v>
      </c>
      <c r="AA896" s="9">
        <v>219</v>
      </c>
      <c r="AB896" s="9">
        <v>219</v>
      </c>
      <c r="AC896" s="9">
        <v>219</v>
      </c>
      <c r="AD896" s="9"/>
      <c r="AE896" s="9" t="s">
        <v>248</v>
      </c>
      <c r="AF896" s="9">
        <v>218</v>
      </c>
      <c r="AG896" s="9">
        <v>25.566600000000001</v>
      </c>
      <c r="AH896" s="9">
        <v>-80.367900000000006</v>
      </c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  <c r="BF896" s="24"/>
    </row>
    <row r="897" spans="1:58" s="22" customFormat="1" outlineLevel="2" x14ac:dyDescent="0.25">
      <c r="A897" s="55">
        <v>2105</v>
      </c>
      <c r="B897" s="9" t="s">
        <v>1247</v>
      </c>
      <c r="C897" s="9" t="s">
        <v>1323</v>
      </c>
      <c r="D897" s="9" t="str">
        <f t="shared" ref="D897:D928" si="139">B897&amp;" - "&amp;E897</f>
        <v>Miami-Dade - Family - Active</v>
      </c>
      <c r="E897" s="9" t="s">
        <v>2282</v>
      </c>
      <c r="F897" s="14" t="s">
        <v>1324</v>
      </c>
      <c r="G897" s="9" t="s">
        <v>10</v>
      </c>
      <c r="H897" s="9" t="s">
        <v>37</v>
      </c>
      <c r="I897" s="9">
        <v>1</v>
      </c>
      <c r="J897" s="9">
        <v>200</v>
      </c>
      <c r="K897" s="9">
        <f t="shared" ref="K897:K928" si="140">COUNTA(Y897:AD897)*J897</f>
        <v>1200</v>
      </c>
      <c r="L897" s="9">
        <f t="shared" ref="L897:L928" si="141">SUM(Y897:AD897)</f>
        <v>1184</v>
      </c>
      <c r="M897" s="48">
        <v>0.98666666666666669</v>
      </c>
      <c r="N897" s="9">
        <v>0</v>
      </c>
      <c r="O897" s="9">
        <v>200</v>
      </c>
      <c r="P897" s="9"/>
      <c r="Q897" s="9">
        <v>200</v>
      </c>
      <c r="R897" s="9"/>
      <c r="S897" s="9"/>
      <c r="T897" s="9"/>
      <c r="U897" s="9"/>
      <c r="V897" s="49">
        <f t="shared" si="138"/>
        <v>0.98666666666666669</v>
      </c>
      <c r="W897" s="14">
        <v>0.98580000000000001</v>
      </c>
      <c r="X897" s="14">
        <v>0.98919999999999997</v>
      </c>
      <c r="Y897" s="56">
        <v>199</v>
      </c>
      <c r="Z897" s="9">
        <v>195</v>
      </c>
      <c r="AA897" s="9">
        <v>197</v>
      </c>
      <c r="AB897" s="9">
        <v>200</v>
      </c>
      <c r="AC897" s="9">
        <v>198</v>
      </c>
      <c r="AD897" s="9">
        <v>195</v>
      </c>
      <c r="AE897" s="9" t="s">
        <v>284</v>
      </c>
      <c r="AF897" s="9"/>
      <c r="AG897" s="9">
        <v>25.566099999999999</v>
      </c>
      <c r="AH897" s="9">
        <v>-80.361199999999997</v>
      </c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  <c r="BF897" s="24"/>
    </row>
    <row r="898" spans="1:58" s="22" customFormat="1" outlineLevel="2" x14ac:dyDescent="0.25">
      <c r="A898" s="55">
        <v>229</v>
      </c>
      <c r="B898" s="9" t="s">
        <v>1247</v>
      </c>
      <c r="C898" s="9" t="s">
        <v>1328</v>
      </c>
      <c r="D898" s="9" t="str">
        <f t="shared" si="139"/>
        <v>Miami-Dade - Family - Active</v>
      </c>
      <c r="E898" s="9" t="s">
        <v>2282</v>
      </c>
      <c r="F898" s="14" t="s">
        <v>1329</v>
      </c>
      <c r="G898" s="9" t="s">
        <v>10</v>
      </c>
      <c r="H898" s="9" t="s">
        <v>37</v>
      </c>
      <c r="I898" s="9">
        <v>1</v>
      </c>
      <c r="J898" s="9">
        <v>32</v>
      </c>
      <c r="K898" s="9">
        <f t="shared" si="140"/>
        <v>192</v>
      </c>
      <c r="L898" s="9">
        <f t="shared" si="141"/>
        <v>175</v>
      </c>
      <c r="M898" s="48">
        <v>0.91145833333333337</v>
      </c>
      <c r="N898" s="9">
        <v>0</v>
      </c>
      <c r="O898" s="9">
        <v>32</v>
      </c>
      <c r="P898" s="9"/>
      <c r="Q898" s="9">
        <v>32</v>
      </c>
      <c r="R898" s="9"/>
      <c r="S898" s="9"/>
      <c r="T898" s="9"/>
      <c r="U898" s="9"/>
      <c r="V898" s="49">
        <f t="shared" si="138"/>
        <v>0.91145833333333337</v>
      </c>
      <c r="W898" s="14">
        <v>0.98960000000000004</v>
      </c>
      <c r="X898" s="14">
        <v>0.86460000000000004</v>
      </c>
      <c r="Y898" s="56">
        <v>32</v>
      </c>
      <c r="Z898" s="9">
        <v>30</v>
      </c>
      <c r="AA898" s="9">
        <v>29</v>
      </c>
      <c r="AB898" s="9">
        <v>31</v>
      </c>
      <c r="AC898" s="9">
        <v>27</v>
      </c>
      <c r="AD898" s="9">
        <v>26</v>
      </c>
      <c r="AE898" s="9" t="s">
        <v>1330</v>
      </c>
      <c r="AF898" s="9"/>
      <c r="AG898" s="9">
        <v>25.938400000000001</v>
      </c>
      <c r="AH898" s="9">
        <v>-80.267799999999994</v>
      </c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  <c r="BF898" s="24"/>
    </row>
    <row r="899" spans="1:58" s="22" customFormat="1" outlineLevel="2" x14ac:dyDescent="0.25">
      <c r="A899" s="55">
        <v>238</v>
      </c>
      <c r="B899" s="9" t="s">
        <v>1247</v>
      </c>
      <c r="C899" s="9" t="s">
        <v>1333</v>
      </c>
      <c r="D899" s="9" t="str">
        <f t="shared" si="139"/>
        <v>Miami-Dade - Family - Active</v>
      </c>
      <c r="E899" s="9" t="s">
        <v>2282</v>
      </c>
      <c r="F899" s="14" t="s">
        <v>278</v>
      </c>
      <c r="G899" s="9" t="s">
        <v>10</v>
      </c>
      <c r="H899" s="9" t="s">
        <v>37</v>
      </c>
      <c r="I899" s="9">
        <v>1</v>
      </c>
      <c r="J899" s="9">
        <v>176</v>
      </c>
      <c r="K899" s="9">
        <f t="shared" si="140"/>
        <v>1056</v>
      </c>
      <c r="L899" s="9">
        <f t="shared" si="141"/>
        <v>1050</v>
      </c>
      <c r="M899" s="48">
        <v>0.99431818181818177</v>
      </c>
      <c r="N899" s="9">
        <v>0</v>
      </c>
      <c r="O899" s="9">
        <v>176</v>
      </c>
      <c r="P899" s="9"/>
      <c r="Q899" s="9">
        <v>176</v>
      </c>
      <c r="R899" s="9"/>
      <c r="S899" s="9"/>
      <c r="T899" s="9"/>
      <c r="U899" s="9"/>
      <c r="V899" s="49">
        <f t="shared" si="138"/>
        <v>0.99431818181818177</v>
      </c>
      <c r="W899" s="14">
        <v>0.99719999999999998</v>
      </c>
      <c r="X899" s="14">
        <v>0.96399999999999997</v>
      </c>
      <c r="Y899" s="56">
        <v>176</v>
      </c>
      <c r="Z899" s="9">
        <v>175</v>
      </c>
      <c r="AA899" s="9">
        <v>175</v>
      </c>
      <c r="AB899" s="9">
        <v>175</v>
      </c>
      <c r="AC899" s="9">
        <v>173</v>
      </c>
      <c r="AD899" s="9">
        <v>176</v>
      </c>
      <c r="AE899" s="9" t="s">
        <v>317</v>
      </c>
      <c r="AF899" s="9"/>
      <c r="AG899" s="9">
        <v>25.940100000000001</v>
      </c>
      <c r="AH899" s="9">
        <v>-80.263599999999997</v>
      </c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  <c r="BF899" s="24"/>
    </row>
    <row r="900" spans="1:58" s="22" customFormat="1" outlineLevel="2" x14ac:dyDescent="0.25">
      <c r="A900" s="55">
        <v>245</v>
      </c>
      <c r="B900" s="9" t="s">
        <v>1247</v>
      </c>
      <c r="C900" s="9" t="s">
        <v>1334</v>
      </c>
      <c r="D900" s="9" t="str">
        <f t="shared" si="139"/>
        <v>Miami-Dade - Family - Active</v>
      </c>
      <c r="E900" s="9" t="s">
        <v>2282</v>
      </c>
      <c r="F900" s="14" t="s">
        <v>204</v>
      </c>
      <c r="G900" s="9" t="s">
        <v>10</v>
      </c>
      <c r="H900" s="9" t="s">
        <v>37</v>
      </c>
      <c r="I900" s="9">
        <v>1</v>
      </c>
      <c r="J900" s="9">
        <v>321</v>
      </c>
      <c r="K900" s="9">
        <f t="shared" si="140"/>
        <v>1926</v>
      </c>
      <c r="L900" s="9">
        <f t="shared" si="141"/>
        <v>1888</v>
      </c>
      <c r="M900" s="48">
        <v>0.98026998961578404</v>
      </c>
      <c r="N900" s="9">
        <v>0</v>
      </c>
      <c r="O900" s="9">
        <v>321</v>
      </c>
      <c r="P900" s="9"/>
      <c r="Q900" s="9">
        <v>321</v>
      </c>
      <c r="R900" s="9"/>
      <c r="S900" s="9"/>
      <c r="T900" s="9"/>
      <c r="U900" s="9"/>
      <c r="V900" s="49">
        <f t="shared" si="138"/>
        <v>0.98026998961578404</v>
      </c>
      <c r="W900" s="14">
        <v>0.97719999999999996</v>
      </c>
      <c r="X900" s="14">
        <v>0.97460000000000002</v>
      </c>
      <c r="Y900" s="56">
        <v>316</v>
      </c>
      <c r="Z900" s="9">
        <v>313</v>
      </c>
      <c r="AA900" s="9">
        <v>314</v>
      </c>
      <c r="AB900" s="9">
        <v>313</v>
      </c>
      <c r="AC900" s="9">
        <v>316</v>
      </c>
      <c r="AD900" s="9">
        <v>316</v>
      </c>
      <c r="AE900" s="9" t="s">
        <v>219</v>
      </c>
      <c r="AF900" s="9"/>
      <c r="AG900" s="9">
        <v>25.945799999999998</v>
      </c>
      <c r="AH900" s="9">
        <v>-80.245699999999999</v>
      </c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  <c r="BF900" s="24"/>
    </row>
    <row r="901" spans="1:58" s="22" customFormat="1" outlineLevel="2" x14ac:dyDescent="0.25">
      <c r="A901" s="55">
        <v>2095</v>
      </c>
      <c r="B901" s="9" t="s">
        <v>1247</v>
      </c>
      <c r="C901" s="9" t="s">
        <v>1341</v>
      </c>
      <c r="D901" s="9" t="str">
        <f t="shared" si="139"/>
        <v>Miami-Dade - Family - Active</v>
      </c>
      <c r="E901" s="9" t="s">
        <v>2282</v>
      </c>
      <c r="F901" s="14" t="s">
        <v>741</v>
      </c>
      <c r="G901" s="9" t="s">
        <v>10</v>
      </c>
      <c r="H901" s="9" t="s">
        <v>37</v>
      </c>
      <c r="I901" s="9">
        <v>1</v>
      </c>
      <c r="J901" s="9">
        <v>124</v>
      </c>
      <c r="K901" s="9">
        <f t="shared" si="140"/>
        <v>744</v>
      </c>
      <c r="L901" s="9">
        <f t="shared" si="141"/>
        <v>737</v>
      </c>
      <c r="M901" s="48">
        <v>0.99059139784946237</v>
      </c>
      <c r="N901" s="9">
        <v>0</v>
      </c>
      <c r="O901" s="9">
        <v>124</v>
      </c>
      <c r="P901" s="9"/>
      <c r="Q901" s="9">
        <v>124</v>
      </c>
      <c r="R901" s="9"/>
      <c r="S901" s="9"/>
      <c r="T901" s="9"/>
      <c r="U901" s="9"/>
      <c r="V901" s="49">
        <f t="shared" si="138"/>
        <v>0.99059139784946237</v>
      </c>
      <c r="W901" s="14">
        <v>0.98119999999999996</v>
      </c>
      <c r="X901" s="14">
        <v>0.97450000000000003</v>
      </c>
      <c r="Y901" s="56">
        <v>123</v>
      </c>
      <c r="Z901" s="9">
        <v>123</v>
      </c>
      <c r="AA901" s="9">
        <v>123</v>
      </c>
      <c r="AB901" s="9">
        <v>122</v>
      </c>
      <c r="AC901" s="9">
        <v>124</v>
      </c>
      <c r="AD901" s="9">
        <v>122</v>
      </c>
      <c r="AE901" s="9" t="s">
        <v>172</v>
      </c>
      <c r="AF901" s="9"/>
      <c r="AG901" s="9">
        <v>25.841090999999999</v>
      </c>
      <c r="AH901" s="9">
        <v>-80.202459000000005</v>
      </c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  <c r="BF901" s="24"/>
    </row>
    <row r="902" spans="1:58" s="22" customFormat="1" outlineLevel="2" x14ac:dyDescent="0.25">
      <c r="A902" s="55">
        <v>1204</v>
      </c>
      <c r="B902" s="9" t="s">
        <v>1247</v>
      </c>
      <c r="C902" s="9" t="s">
        <v>1342</v>
      </c>
      <c r="D902" s="9" t="str">
        <f t="shared" si="139"/>
        <v>Miami-Dade - Family - Active</v>
      </c>
      <c r="E902" s="9" t="s">
        <v>2282</v>
      </c>
      <c r="F902" s="14" t="s">
        <v>157</v>
      </c>
      <c r="G902" s="9" t="s">
        <v>10</v>
      </c>
      <c r="H902" s="9" t="s">
        <v>37</v>
      </c>
      <c r="I902" s="9">
        <v>1</v>
      </c>
      <c r="J902" s="9">
        <v>141</v>
      </c>
      <c r="K902" s="9">
        <f t="shared" si="140"/>
        <v>846</v>
      </c>
      <c r="L902" s="9">
        <f t="shared" si="141"/>
        <v>831</v>
      </c>
      <c r="M902" s="48">
        <v>0.98226950354609932</v>
      </c>
      <c r="N902" s="9">
        <v>0</v>
      </c>
      <c r="O902" s="9">
        <v>141</v>
      </c>
      <c r="P902" s="9"/>
      <c r="Q902" s="9">
        <v>141</v>
      </c>
      <c r="R902" s="9"/>
      <c r="S902" s="9"/>
      <c r="T902" s="9"/>
      <c r="U902" s="9"/>
      <c r="V902" s="49">
        <f t="shared" si="138"/>
        <v>0.98226950354609932</v>
      </c>
      <c r="W902" s="14">
        <v>0.99170000000000003</v>
      </c>
      <c r="X902" s="14">
        <v>0.98109999999999997</v>
      </c>
      <c r="Y902" s="56">
        <v>141</v>
      </c>
      <c r="Z902" s="9">
        <v>136</v>
      </c>
      <c r="AA902" s="9">
        <v>138</v>
      </c>
      <c r="AB902" s="9">
        <v>138</v>
      </c>
      <c r="AC902" s="9">
        <v>139</v>
      </c>
      <c r="AD902" s="9">
        <v>139</v>
      </c>
      <c r="AE902" s="9" t="s">
        <v>231</v>
      </c>
      <c r="AF902" s="9"/>
      <c r="AG902" s="9">
        <v>25.964600000000001</v>
      </c>
      <c r="AH902" s="9">
        <v>-80.235200000000006</v>
      </c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  <c r="BF902" s="24"/>
    </row>
    <row r="903" spans="1:58" s="22" customFormat="1" outlineLevel="2" x14ac:dyDescent="0.25">
      <c r="A903" s="55">
        <v>1925</v>
      </c>
      <c r="B903" s="9" t="s">
        <v>1247</v>
      </c>
      <c r="C903" s="9" t="s">
        <v>1344</v>
      </c>
      <c r="D903" s="9" t="str">
        <f t="shared" si="139"/>
        <v>Miami-Dade - Family - Active</v>
      </c>
      <c r="E903" s="9" t="s">
        <v>2282</v>
      </c>
      <c r="F903" s="14" t="s">
        <v>1345</v>
      </c>
      <c r="G903" s="9" t="s">
        <v>10</v>
      </c>
      <c r="H903" s="9" t="s">
        <v>37</v>
      </c>
      <c r="I903" s="9">
        <v>1</v>
      </c>
      <c r="J903" s="9">
        <v>96</v>
      </c>
      <c r="K903" s="9">
        <f t="shared" si="140"/>
        <v>576</v>
      </c>
      <c r="L903" s="9">
        <f t="shared" si="141"/>
        <v>563</v>
      </c>
      <c r="M903" s="48">
        <v>0.97743055555555558</v>
      </c>
      <c r="N903" s="9">
        <v>0</v>
      </c>
      <c r="O903" s="9">
        <v>96</v>
      </c>
      <c r="P903" s="9"/>
      <c r="Q903" s="9">
        <v>96</v>
      </c>
      <c r="R903" s="9"/>
      <c r="S903" s="9"/>
      <c r="T903" s="9"/>
      <c r="U903" s="9"/>
      <c r="V903" s="49">
        <f t="shared" si="138"/>
        <v>0.97743055555555558</v>
      </c>
      <c r="W903" s="14">
        <v>0.97399999999999998</v>
      </c>
      <c r="X903" s="14">
        <v>0.98260000000000003</v>
      </c>
      <c r="Y903" s="56">
        <v>95</v>
      </c>
      <c r="Z903" s="9">
        <v>92</v>
      </c>
      <c r="AA903" s="9">
        <v>94</v>
      </c>
      <c r="AB903" s="9">
        <v>94</v>
      </c>
      <c r="AC903" s="9">
        <v>94</v>
      </c>
      <c r="AD903" s="9">
        <v>94</v>
      </c>
      <c r="AE903" s="9" t="s">
        <v>317</v>
      </c>
      <c r="AF903" s="9"/>
      <c r="AG903" s="9">
        <v>25.822666999999999</v>
      </c>
      <c r="AH903" s="9">
        <v>-80.242361000000002</v>
      </c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  <c r="BF903" s="24"/>
    </row>
    <row r="904" spans="1:58" s="22" customFormat="1" outlineLevel="2" x14ac:dyDescent="0.25">
      <c r="A904" s="55">
        <v>2717</v>
      </c>
      <c r="B904" s="9" t="s">
        <v>1247</v>
      </c>
      <c r="C904" s="9" t="s">
        <v>1349</v>
      </c>
      <c r="D904" s="9" t="str">
        <f t="shared" si="139"/>
        <v>Miami-Dade - Family - Active</v>
      </c>
      <c r="E904" s="9" t="s">
        <v>2282</v>
      </c>
      <c r="F904" s="14" t="s">
        <v>677</v>
      </c>
      <c r="G904" s="9" t="s">
        <v>10</v>
      </c>
      <c r="H904" s="9" t="s">
        <v>37</v>
      </c>
      <c r="I904" s="9">
        <v>1</v>
      </c>
      <c r="J904" s="9">
        <v>150</v>
      </c>
      <c r="K904" s="9">
        <f t="shared" si="140"/>
        <v>900</v>
      </c>
      <c r="L904" s="9">
        <f t="shared" si="141"/>
        <v>897</v>
      </c>
      <c r="M904" s="48">
        <v>0.9966666666666667</v>
      </c>
      <c r="N904" s="9">
        <v>0</v>
      </c>
      <c r="O904" s="9">
        <v>149</v>
      </c>
      <c r="P904" s="9"/>
      <c r="Q904" s="9">
        <v>149</v>
      </c>
      <c r="R904" s="9"/>
      <c r="S904" s="9"/>
      <c r="T904" s="9"/>
      <c r="U904" s="9"/>
      <c r="V904" s="49">
        <f t="shared" si="138"/>
        <v>0.9966666666666667</v>
      </c>
      <c r="W904" s="14">
        <v>0.98109999999999997</v>
      </c>
      <c r="X904" s="14">
        <v>0.91439999999999999</v>
      </c>
      <c r="Y904" s="56">
        <v>150</v>
      </c>
      <c r="Z904" s="9">
        <v>148</v>
      </c>
      <c r="AA904" s="9">
        <v>149</v>
      </c>
      <c r="AB904" s="9">
        <v>150</v>
      </c>
      <c r="AC904" s="9">
        <v>150</v>
      </c>
      <c r="AD904" s="9">
        <v>150</v>
      </c>
      <c r="AE904" s="9" t="s">
        <v>284</v>
      </c>
      <c r="AF904" s="9">
        <v>149</v>
      </c>
      <c r="AG904" s="9">
        <v>25.940628</v>
      </c>
      <c r="AH904" s="9">
        <v>-80.276077000000001</v>
      </c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  <c r="BF904" s="24"/>
    </row>
    <row r="905" spans="1:58" s="22" customFormat="1" outlineLevel="2" x14ac:dyDescent="0.25">
      <c r="A905" s="55">
        <v>284</v>
      </c>
      <c r="B905" s="9" t="s">
        <v>1247</v>
      </c>
      <c r="C905" s="9" t="s">
        <v>1350</v>
      </c>
      <c r="D905" s="9" t="str">
        <f t="shared" si="139"/>
        <v>Miami-Dade - Family - Active</v>
      </c>
      <c r="E905" s="9" t="s">
        <v>2282</v>
      </c>
      <c r="F905" s="14" t="s">
        <v>1351</v>
      </c>
      <c r="G905" s="9" t="s">
        <v>10</v>
      </c>
      <c r="H905" s="9" t="s">
        <v>37</v>
      </c>
      <c r="I905" s="9">
        <v>1</v>
      </c>
      <c r="J905" s="9">
        <v>228</v>
      </c>
      <c r="K905" s="9">
        <f t="shared" si="140"/>
        <v>1368</v>
      </c>
      <c r="L905" s="9">
        <f t="shared" si="141"/>
        <v>1360</v>
      </c>
      <c r="M905" s="48">
        <v>0.99415204678362568</v>
      </c>
      <c r="N905" s="9">
        <v>0</v>
      </c>
      <c r="O905" s="9">
        <v>228</v>
      </c>
      <c r="P905" s="9"/>
      <c r="Q905" s="9">
        <v>228</v>
      </c>
      <c r="R905" s="9"/>
      <c r="S905" s="9"/>
      <c r="T905" s="9"/>
      <c r="U905" s="9"/>
      <c r="V905" s="49">
        <f t="shared" si="138"/>
        <v>0.99415204678362568</v>
      </c>
      <c r="W905" s="14">
        <v>0.99339999999999995</v>
      </c>
      <c r="X905" s="14">
        <v>0.99780000000000002</v>
      </c>
      <c r="Y905" s="56">
        <v>226</v>
      </c>
      <c r="Z905" s="9">
        <v>227</v>
      </c>
      <c r="AA905" s="9">
        <v>226</v>
      </c>
      <c r="AB905" s="9">
        <v>228</v>
      </c>
      <c r="AC905" s="9">
        <v>227</v>
      </c>
      <c r="AD905" s="9">
        <v>226</v>
      </c>
      <c r="AE905" s="9" t="s">
        <v>1338</v>
      </c>
      <c r="AF905" s="9"/>
      <c r="AG905" s="9">
        <v>25.5685</v>
      </c>
      <c r="AH905" s="9">
        <v>-80.372299999999996</v>
      </c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  <c r="BF905" s="24"/>
    </row>
    <row r="906" spans="1:58" s="22" customFormat="1" outlineLevel="2" x14ac:dyDescent="0.25">
      <c r="A906" s="55">
        <v>286</v>
      </c>
      <c r="B906" s="9" t="s">
        <v>1247</v>
      </c>
      <c r="C906" s="9" t="s">
        <v>1352</v>
      </c>
      <c r="D906" s="9" t="str">
        <f t="shared" si="139"/>
        <v>Miami-Dade - Family - Active</v>
      </c>
      <c r="E906" s="9" t="s">
        <v>2282</v>
      </c>
      <c r="F906" s="14" t="s">
        <v>1353</v>
      </c>
      <c r="G906" s="9" t="s">
        <v>10</v>
      </c>
      <c r="H906" s="9" t="s">
        <v>37</v>
      </c>
      <c r="I906" s="9">
        <v>1</v>
      </c>
      <c r="J906" s="9">
        <v>328</v>
      </c>
      <c r="K906" s="9">
        <f t="shared" si="140"/>
        <v>1968</v>
      </c>
      <c r="L906" s="9">
        <f t="shared" si="141"/>
        <v>1668</v>
      </c>
      <c r="M906" s="48">
        <v>0.84756097560975607</v>
      </c>
      <c r="N906" s="9">
        <v>0</v>
      </c>
      <c r="O906" s="9">
        <v>328</v>
      </c>
      <c r="P906" s="9"/>
      <c r="Q906" s="9">
        <v>328</v>
      </c>
      <c r="R906" s="9"/>
      <c r="S906" s="9"/>
      <c r="T906" s="9"/>
      <c r="U906" s="9"/>
      <c r="V906" s="49">
        <f t="shared" si="138"/>
        <v>0.84756097560975607</v>
      </c>
      <c r="W906" s="14">
        <v>0.90900000000000003</v>
      </c>
      <c r="X906" s="14">
        <v>0.99139999999999995</v>
      </c>
      <c r="Y906" s="56">
        <v>298</v>
      </c>
      <c r="Z906" s="9">
        <v>297</v>
      </c>
      <c r="AA906" s="9">
        <v>297</v>
      </c>
      <c r="AB906" s="9">
        <v>294</v>
      </c>
      <c r="AC906" s="9">
        <v>239</v>
      </c>
      <c r="AD906" s="9">
        <v>243</v>
      </c>
      <c r="AE906" s="9" t="s">
        <v>123</v>
      </c>
      <c r="AF906" s="9">
        <v>328</v>
      </c>
      <c r="AG906" s="9">
        <v>25.893999999999998</v>
      </c>
      <c r="AH906" s="9">
        <v>-80.252700000000004</v>
      </c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4"/>
    </row>
    <row r="907" spans="1:58" s="22" customFormat="1" outlineLevel="2" x14ac:dyDescent="0.25">
      <c r="A907" s="55">
        <v>2399</v>
      </c>
      <c r="B907" s="9" t="s">
        <v>1247</v>
      </c>
      <c r="C907" s="9" t="s">
        <v>1354</v>
      </c>
      <c r="D907" s="9" t="str">
        <f t="shared" si="139"/>
        <v>Miami-Dade - Family - Active</v>
      </c>
      <c r="E907" s="9" t="s">
        <v>2282</v>
      </c>
      <c r="F907" s="14" t="s">
        <v>1355</v>
      </c>
      <c r="G907" s="9" t="s">
        <v>10</v>
      </c>
      <c r="H907" s="9" t="s">
        <v>37</v>
      </c>
      <c r="I907" s="9">
        <v>1</v>
      </c>
      <c r="J907" s="9">
        <v>72</v>
      </c>
      <c r="K907" s="9">
        <f t="shared" si="140"/>
        <v>432</v>
      </c>
      <c r="L907" s="9">
        <f t="shared" si="141"/>
        <v>430</v>
      </c>
      <c r="M907" s="48">
        <v>0.99537037037037035</v>
      </c>
      <c r="N907" s="9">
        <v>0</v>
      </c>
      <c r="O907" s="9">
        <v>72</v>
      </c>
      <c r="P907" s="9"/>
      <c r="Q907" s="9">
        <v>72</v>
      </c>
      <c r="R907" s="9"/>
      <c r="S907" s="9"/>
      <c r="T907" s="9"/>
      <c r="U907" s="9"/>
      <c r="V907" s="49">
        <f t="shared" si="138"/>
        <v>0.99537037037037035</v>
      </c>
      <c r="W907" s="14">
        <v>0.98609999999999998</v>
      </c>
      <c r="X907" s="14">
        <v>0.98839999999999995</v>
      </c>
      <c r="Y907" s="56">
        <v>72</v>
      </c>
      <c r="Z907" s="9">
        <v>71</v>
      </c>
      <c r="AA907" s="9">
        <v>71</v>
      </c>
      <c r="AB907" s="9">
        <v>72</v>
      </c>
      <c r="AC907" s="9">
        <v>72</v>
      </c>
      <c r="AD907" s="9">
        <v>72</v>
      </c>
      <c r="AE907" s="9" t="s">
        <v>1255</v>
      </c>
      <c r="AF907" s="9"/>
      <c r="AG907" s="9">
        <v>25.8949</v>
      </c>
      <c r="AH907" s="9">
        <v>-80.252700000000004</v>
      </c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  <c r="BF907" s="24"/>
    </row>
    <row r="908" spans="1:58" s="22" customFormat="1" outlineLevel="2" x14ac:dyDescent="0.25">
      <c r="A908" s="55">
        <v>293</v>
      </c>
      <c r="B908" s="9" t="s">
        <v>1247</v>
      </c>
      <c r="C908" s="9" t="s">
        <v>1357</v>
      </c>
      <c r="D908" s="9" t="str">
        <f t="shared" si="139"/>
        <v>Miami-Dade - Family - Active</v>
      </c>
      <c r="E908" s="9" t="s">
        <v>2282</v>
      </c>
      <c r="F908" s="14" t="s">
        <v>1358</v>
      </c>
      <c r="G908" s="9" t="s">
        <v>10</v>
      </c>
      <c r="H908" s="9" t="s">
        <v>37</v>
      </c>
      <c r="I908" s="9">
        <v>1</v>
      </c>
      <c r="J908" s="9">
        <v>280</v>
      </c>
      <c r="K908" s="9">
        <f t="shared" si="140"/>
        <v>1680</v>
      </c>
      <c r="L908" s="9">
        <f t="shared" si="141"/>
        <v>1619</v>
      </c>
      <c r="M908" s="48">
        <v>0.96369047619047621</v>
      </c>
      <c r="N908" s="9">
        <v>0</v>
      </c>
      <c r="O908" s="9">
        <v>280</v>
      </c>
      <c r="P908" s="9"/>
      <c r="Q908" s="9">
        <v>280</v>
      </c>
      <c r="R908" s="9"/>
      <c r="S908" s="9"/>
      <c r="T908" s="9"/>
      <c r="U908" s="9"/>
      <c r="V908" s="49">
        <f t="shared" si="138"/>
        <v>0.96369047619047621</v>
      </c>
      <c r="W908" s="14">
        <v>0.98040000000000005</v>
      </c>
      <c r="X908" s="14">
        <v>0.98570000000000002</v>
      </c>
      <c r="Y908" s="56">
        <v>266</v>
      </c>
      <c r="Z908" s="9">
        <v>271</v>
      </c>
      <c r="AA908" s="9">
        <v>273</v>
      </c>
      <c r="AB908" s="9">
        <v>268</v>
      </c>
      <c r="AC908" s="9">
        <v>275</v>
      </c>
      <c r="AD908" s="9">
        <v>266</v>
      </c>
      <c r="AE908" s="9" t="s">
        <v>219</v>
      </c>
      <c r="AF908" s="9"/>
      <c r="AG908" s="9">
        <v>25.917300000000001</v>
      </c>
      <c r="AH908" s="9">
        <v>-80.218999999999994</v>
      </c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</row>
    <row r="909" spans="1:58" s="22" customFormat="1" outlineLevel="2" x14ac:dyDescent="0.25">
      <c r="A909" s="55">
        <v>308</v>
      </c>
      <c r="B909" s="9" t="s">
        <v>1247</v>
      </c>
      <c r="C909" s="9" t="s">
        <v>1361</v>
      </c>
      <c r="D909" s="9" t="str">
        <f t="shared" si="139"/>
        <v>Miami-Dade - Family - Active</v>
      </c>
      <c r="E909" s="9" t="s">
        <v>2282</v>
      </c>
      <c r="F909" s="14" t="s">
        <v>352</v>
      </c>
      <c r="G909" s="9" t="s">
        <v>10</v>
      </c>
      <c r="H909" s="9" t="s">
        <v>37</v>
      </c>
      <c r="I909" s="9">
        <v>1</v>
      </c>
      <c r="J909" s="9">
        <v>94</v>
      </c>
      <c r="K909" s="9">
        <f t="shared" si="140"/>
        <v>564</v>
      </c>
      <c r="L909" s="9">
        <f t="shared" si="141"/>
        <v>551</v>
      </c>
      <c r="M909" s="48">
        <v>0.97695035460992907</v>
      </c>
      <c r="N909" s="9">
        <v>0</v>
      </c>
      <c r="O909" s="9">
        <v>94</v>
      </c>
      <c r="P909" s="9"/>
      <c r="Q909" s="9">
        <v>94</v>
      </c>
      <c r="R909" s="9"/>
      <c r="S909" s="9"/>
      <c r="T909" s="9"/>
      <c r="U909" s="9"/>
      <c r="V909" s="49">
        <f t="shared" si="138"/>
        <v>0.97695035460992907</v>
      </c>
      <c r="W909" s="14">
        <v>0.98399999999999999</v>
      </c>
      <c r="X909" s="14">
        <v>0.97699999999999998</v>
      </c>
      <c r="Y909" s="56">
        <v>93</v>
      </c>
      <c r="Z909" s="9">
        <v>93</v>
      </c>
      <c r="AA909" s="9">
        <v>92</v>
      </c>
      <c r="AB909" s="9">
        <v>92</v>
      </c>
      <c r="AC909" s="9">
        <v>90</v>
      </c>
      <c r="AD909" s="9">
        <v>91</v>
      </c>
      <c r="AE909" s="9" t="s">
        <v>1362</v>
      </c>
      <c r="AF909" s="9"/>
      <c r="AG909" s="9">
        <v>25.938199999999998</v>
      </c>
      <c r="AH909" s="9">
        <v>-80.311999999999998</v>
      </c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  <c r="BF909" s="24"/>
    </row>
    <row r="910" spans="1:58" s="22" customFormat="1" outlineLevel="2" x14ac:dyDescent="0.25">
      <c r="A910" s="55">
        <v>2605</v>
      </c>
      <c r="B910" s="9" t="s">
        <v>1247</v>
      </c>
      <c r="C910" s="9" t="s">
        <v>1365</v>
      </c>
      <c r="D910" s="9" t="str">
        <f t="shared" si="139"/>
        <v>Miami-Dade - Family - Active</v>
      </c>
      <c r="E910" s="9" t="s">
        <v>2282</v>
      </c>
      <c r="F910" s="14" t="s">
        <v>879</v>
      </c>
      <c r="G910" s="9" t="s">
        <v>10</v>
      </c>
      <c r="H910" s="9" t="s">
        <v>37</v>
      </c>
      <c r="I910" s="9">
        <v>1</v>
      </c>
      <c r="J910" s="9">
        <v>100</v>
      </c>
      <c r="K910" s="9">
        <f t="shared" si="140"/>
        <v>600</v>
      </c>
      <c r="L910" s="9">
        <f t="shared" si="141"/>
        <v>594</v>
      </c>
      <c r="M910" s="48">
        <v>0.99</v>
      </c>
      <c r="N910" s="9">
        <v>0</v>
      </c>
      <c r="O910" s="9">
        <v>100</v>
      </c>
      <c r="P910" s="9"/>
      <c r="Q910" s="9">
        <v>100</v>
      </c>
      <c r="R910" s="9"/>
      <c r="S910" s="9"/>
      <c r="T910" s="9"/>
      <c r="U910" s="9"/>
      <c r="V910" s="49">
        <f t="shared" si="138"/>
        <v>0.99</v>
      </c>
      <c r="W910" s="14">
        <v>0.99</v>
      </c>
      <c r="X910" s="14">
        <v>0.99329999999999996</v>
      </c>
      <c r="Y910" s="56">
        <v>100</v>
      </c>
      <c r="Z910" s="9">
        <v>99</v>
      </c>
      <c r="AA910" s="9">
        <v>100</v>
      </c>
      <c r="AB910" s="9">
        <v>99</v>
      </c>
      <c r="AC910" s="9">
        <v>97</v>
      </c>
      <c r="AD910" s="9">
        <v>99</v>
      </c>
      <c r="AE910" s="9" t="s">
        <v>1298</v>
      </c>
      <c r="AF910" s="9"/>
      <c r="AG910" s="9">
        <v>25.814243999999999</v>
      </c>
      <c r="AH910" s="9">
        <v>-80.242446999999999</v>
      </c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  <c r="BF910" s="24"/>
    </row>
    <row r="911" spans="1:58" s="22" customFormat="1" outlineLevel="2" x14ac:dyDescent="0.25">
      <c r="A911" s="55">
        <v>331</v>
      </c>
      <c r="B911" s="9" t="s">
        <v>1247</v>
      </c>
      <c r="C911" s="9" t="s">
        <v>1366</v>
      </c>
      <c r="D911" s="9" t="str">
        <f t="shared" si="139"/>
        <v>Miami-Dade - Family - Active</v>
      </c>
      <c r="E911" s="9" t="s">
        <v>2282</v>
      </c>
      <c r="F911" s="14" t="s">
        <v>996</v>
      </c>
      <c r="G911" s="9" t="s">
        <v>10</v>
      </c>
      <c r="H911" s="9" t="s">
        <v>37</v>
      </c>
      <c r="I911" s="9">
        <v>1</v>
      </c>
      <c r="J911" s="9">
        <v>200</v>
      </c>
      <c r="K911" s="9">
        <f t="shared" si="140"/>
        <v>1200</v>
      </c>
      <c r="L911" s="9">
        <f t="shared" si="141"/>
        <v>1193</v>
      </c>
      <c r="M911" s="48">
        <v>0.99416666666666664</v>
      </c>
      <c r="N911" s="9">
        <v>0</v>
      </c>
      <c r="O911" s="9">
        <v>200</v>
      </c>
      <c r="P911" s="9"/>
      <c r="Q911" s="9">
        <v>200</v>
      </c>
      <c r="R911" s="9"/>
      <c r="S911" s="9"/>
      <c r="T911" s="9"/>
      <c r="U911" s="9"/>
      <c r="V911" s="49">
        <f t="shared" si="138"/>
        <v>0.99416666666666664</v>
      </c>
      <c r="W911" s="14">
        <v>0.99</v>
      </c>
      <c r="X911" s="14">
        <v>0.98329999999999995</v>
      </c>
      <c r="Y911" s="56">
        <v>200</v>
      </c>
      <c r="Z911" s="9">
        <v>199</v>
      </c>
      <c r="AA911" s="9">
        <v>198</v>
      </c>
      <c r="AB911" s="9">
        <v>200</v>
      </c>
      <c r="AC911" s="9">
        <v>199</v>
      </c>
      <c r="AD911" s="9">
        <v>197</v>
      </c>
      <c r="AE911" s="9" t="s">
        <v>415</v>
      </c>
      <c r="AF911" s="9"/>
      <c r="AG911" s="9">
        <v>25.557700000000001</v>
      </c>
      <c r="AH911" s="9">
        <v>-80.364099999999993</v>
      </c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  <c r="BF911" s="24"/>
    </row>
    <row r="912" spans="1:58" s="22" customFormat="1" outlineLevel="2" x14ac:dyDescent="0.25">
      <c r="A912" s="55">
        <v>334</v>
      </c>
      <c r="B912" s="9" t="s">
        <v>1247</v>
      </c>
      <c r="C912" s="9" t="s">
        <v>1367</v>
      </c>
      <c r="D912" s="9" t="str">
        <f t="shared" si="139"/>
        <v>Miami-Dade - Family - Active</v>
      </c>
      <c r="E912" s="9" t="s">
        <v>2282</v>
      </c>
      <c r="F912" s="14" t="s">
        <v>122</v>
      </c>
      <c r="G912" s="9" t="s">
        <v>10</v>
      </c>
      <c r="H912" s="9" t="s">
        <v>37</v>
      </c>
      <c r="I912" s="9">
        <v>1</v>
      </c>
      <c r="J912" s="9">
        <v>56</v>
      </c>
      <c r="K912" s="9">
        <f t="shared" si="140"/>
        <v>336</v>
      </c>
      <c r="L912" s="9">
        <f t="shared" si="141"/>
        <v>334</v>
      </c>
      <c r="M912" s="48">
        <v>0.99404761904761907</v>
      </c>
      <c r="N912" s="9">
        <v>0</v>
      </c>
      <c r="O912" s="9">
        <v>56</v>
      </c>
      <c r="P912" s="9"/>
      <c r="Q912" s="9">
        <v>56</v>
      </c>
      <c r="R912" s="9"/>
      <c r="S912" s="9"/>
      <c r="T912" s="9"/>
      <c r="U912" s="9"/>
      <c r="V912" s="49">
        <f t="shared" si="138"/>
        <v>0.99404761904761907</v>
      </c>
      <c r="W912" s="14">
        <v>0.98209999999999997</v>
      </c>
      <c r="X912" s="14">
        <v>0.98570000000000002</v>
      </c>
      <c r="Y912" s="56">
        <v>54</v>
      </c>
      <c r="Z912" s="9">
        <v>56</v>
      </c>
      <c r="AA912" s="9">
        <v>56</v>
      </c>
      <c r="AB912" s="9">
        <v>56</v>
      </c>
      <c r="AC912" s="9">
        <v>56</v>
      </c>
      <c r="AD912" s="9">
        <v>56</v>
      </c>
      <c r="AE912" s="9" t="s">
        <v>1330</v>
      </c>
      <c r="AF912" s="9"/>
      <c r="AG912" s="9">
        <v>25.9315</v>
      </c>
      <c r="AH912" s="9">
        <v>-80.159599999999998</v>
      </c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  <c r="BF912" s="24"/>
    </row>
    <row r="913" spans="1:58" s="22" customFormat="1" outlineLevel="2" x14ac:dyDescent="0.25">
      <c r="A913" s="55">
        <v>1173</v>
      </c>
      <c r="B913" s="9" t="s">
        <v>1247</v>
      </c>
      <c r="C913" s="9" t="s">
        <v>1368</v>
      </c>
      <c r="D913" s="9" t="str">
        <f t="shared" si="139"/>
        <v>Miami-Dade - Family - Active</v>
      </c>
      <c r="E913" s="9" t="s">
        <v>2282</v>
      </c>
      <c r="F913" s="14" t="s">
        <v>283</v>
      </c>
      <c r="G913" s="9" t="s">
        <v>10</v>
      </c>
      <c r="H913" s="9" t="s">
        <v>37</v>
      </c>
      <c r="I913" s="9">
        <v>1</v>
      </c>
      <c r="J913" s="9">
        <v>212</v>
      </c>
      <c r="K913" s="9">
        <f t="shared" si="140"/>
        <v>1272</v>
      </c>
      <c r="L913" s="9">
        <f t="shared" si="141"/>
        <v>1262</v>
      </c>
      <c r="M913" s="48">
        <v>0.99213836477987416</v>
      </c>
      <c r="N913" s="9">
        <v>0</v>
      </c>
      <c r="O913" s="9">
        <v>212</v>
      </c>
      <c r="P913" s="9"/>
      <c r="Q913" s="9">
        <v>212</v>
      </c>
      <c r="R913" s="9"/>
      <c r="S913" s="9"/>
      <c r="T913" s="9"/>
      <c r="U913" s="9"/>
      <c r="V913" s="49">
        <f t="shared" si="138"/>
        <v>0.99213836477987416</v>
      </c>
      <c r="W913" s="14">
        <v>0.98350000000000004</v>
      </c>
      <c r="X913" s="14">
        <v>0.98270000000000002</v>
      </c>
      <c r="Y913" s="56">
        <v>211</v>
      </c>
      <c r="Z913" s="9">
        <v>212</v>
      </c>
      <c r="AA913" s="9">
        <v>208</v>
      </c>
      <c r="AB913" s="9">
        <v>210</v>
      </c>
      <c r="AC913" s="9">
        <v>211</v>
      </c>
      <c r="AD913" s="9">
        <v>210</v>
      </c>
      <c r="AE913" s="9" t="s">
        <v>219</v>
      </c>
      <c r="AF913" s="9"/>
      <c r="AG913" s="9">
        <v>25.846599999999999</v>
      </c>
      <c r="AH913" s="9">
        <v>-80.219200000000001</v>
      </c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  <c r="BF913" s="24"/>
    </row>
    <row r="914" spans="1:58" s="22" customFormat="1" outlineLevel="2" x14ac:dyDescent="0.25">
      <c r="A914" s="55">
        <v>356</v>
      </c>
      <c r="B914" s="9" t="s">
        <v>1247</v>
      </c>
      <c r="C914" s="9" t="s">
        <v>1369</v>
      </c>
      <c r="D914" s="9" t="str">
        <f t="shared" si="139"/>
        <v>Miami-Dade - Family - Active</v>
      </c>
      <c r="E914" s="9" t="s">
        <v>2282</v>
      </c>
      <c r="F914" s="14" t="s">
        <v>204</v>
      </c>
      <c r="G914" s="9" t="s">
        <v>10</v>
      </c>
      <c r="H914" s="9" t="s">
        <v>37</v>
      </c>
      <c r="I914" s="9">
        <v>1</v>
      </c>
      <c r="J914" s="9">
        <v>144</v>
      </c>
      <c r="K914" s="9">
        <f t="shared" si="140"/>
        <v>864</v>
      </c>
      <c r="L914" s="9">
        <f t="shared" si="141"/>
        <v>847</v>
      </c>
      <c r="M914" s="48">
        <v>0.98032407407407407</v>
      </c>
      <c r="N914" s="9">
        <v>0</v>
      </c>
      <c r="O914" s="9">
        <v>144</v>
      </c>
      <c r="P914" s="9"/>
      <c r="Q914" s="9">
        <v>144</v>
      </c>
      <c r="R914" s="9"/>
      <c r="S914" s="9"/>
      <c r="T914" s="9"/>
      <c r="U914" s="9"/>
      <c r="V914" s="49">
        <f t="shared" si="138"/>
        <v>0.98032407407407407</v>
      </c>
      <c r="W914" s="14">
        <v>0.99419999999999997</v>
      </c>
      <c r="X914" s="14">
        <v>0.99770000000000003</v>
      </c>
      <c r="Y914" s="56">
        <v>141</v>
      </c>
      <c r="Z914" s="9">
        <v>142</v>
      </c>
      <c r="AA914" s="9">
        <v>142</v>
      </c>
      <c r="AB914" s="9">
        <v>143</v>
      </c>
      <c r="AC914" s="9">
        <v>141</v>
      </c>
      <c r="AD914" s="9">
        <v>138</v>
      </c>
      <c r="AE914" s="9" t="s">
        <v>219</v>
      </c>
      <c r="AF914" s="9"/>
      <c r="AG914" s="9">
        <v>25.917400000000001</v>
      </c>
      <c r="AH914" s="9">
        <v>-80.217299999999994</v>
      </c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  <c r="BF914" s="24"/>
    </row>
    <row r="915" spans="1:58" s="22" customFormat="1" outlineLevel="2" x14ac:dyDescent="0.25">
      <c r="A915" s="55">
        <v>358</v>
      </c>
      <c r="B915" s="9" t="s">
        <v>1247</v>
      </c>
      <c r="C915" s="9" t="s">
        <v>1370</v>
      </c>
      <c r="D915" s="9" t="str">
        <f t="shared" si="139"/>
        <v>Miami-Dade - Family - Active</v>
      </c>
      <c r="E915" s="9" t="s">
        <v>2282</v>
      </c>
      <c r="F915" s="14" t="s">
        <v>278</v>
      </c>
      <c r="G915" s="9" t="s">
        <v>10</v>
      </c>
      <c r="H915" s="9" t="s">
        <v>37</v>
      </c>
      <c r="I915" s="9">
        <v>1</v>
      </c>
      <c r="J915" s="9">
        <v>222</v>
      </c>
      <c r="K915" s="9">
        <f t="shared" si="140"/>
        <v>1332</v>
      </c>
      <c r="L915" s="9">
        <f t="shared" si="141"/>
        <v>1269</v>
      </c>
      <c r="M915" s="48">
        <v>0.95270270270270274</v>
      </c>
      <c r="N915" s="9">
        <v>0</v>
      </c>
      <c r="O915" s="9">
        <v>222</v>
      </c>
      <c r="P915" s="9"/>
      <c r="Q915" s="9">
        <v>222</v>
      </c>
      <c r="R915" s="9"/>
      <c r="S915" s="9"/>
      <c r="T915" s="9"/>
      <c r="U915" s="9"/>
      <c r="V915" s="49">
        <f t="shared" si="138"/>
        <v>0.95270270270270274</v>
      </c>
      <c r="W915" s="14">
        <v>0.94140000000000001</v>
      </c>
      <c r="X915" s="14">
        <v>0.91590000000000005</v>
      </c>
      <c r="Y915" s="56">
        <v>216</v>
      </c>
      <c r="Z915" s="9">
        <v>213</v>
      </c>
      <c r="AA915" s="9">
        <v>213</v>
      </c>
      <c r="AB915" s="9">
        <v>207</v>
      </c>
      <c r="AC915" s="9">
        <v>208</v>
      </c>
      <c r="AD915" s="9">
        <v>212</v>
      </c>
      <c r="AE915" s="9" t="s">
        <v>284</v>
      </c>
      <c r="AF915" s="9"/>
      <c r="AG915" s="9">
        <v>25.516781000000002</v>
      </c>
      <c r="AH915" s="9">
        <v>-80.387135000000001</v>
      </c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  <c r="BF915" s="24"/>
    </row>
    <row r="916" spans="1:58" s="22" customFormat="1" outlineLevel="2" x14ac:dyDescent="0.25">
      <c r="A916" s="55">
        <v>373</v>
      </c>
      <c r="B916" s="9" t="s">
        <v>1247</v>
      </c>
      <c r="C916" s="9" t="s">
        <v>1371</v>
      </c>
      <c r="D916" s="9" t="str">
        <f t="shared" si="139"/>
        <v>Miami-Dade - Family - Active</v>
      </c>
      <c r="E916" s="9" t="s">
        <v>2282</v>
      </c>
      <c r="F916" s="14" t="s">
        <v>370</v>
      </c>
      <c r="G916" s="9" t="s">
        <v>10</v>
      </c>
      <c r="H916" s="9" t="s">
        <v>37</v>
      </c>
      <c r="I916" s="9">
        <v>1</v>
      </c>
      <c r="J916" s="9">
        <v>312</v>
      </c>
      <c r="K916" s="9">
        <f t="shared" si="140"/>
        <v>1560</v>
      </c>
      <c r="L916" s="9">
        <f t="shared" si="141"/>
        <v>1528</v>
      </c>
      <c r="M916" s="48">
        <v>0.97948717948717945</v>
      </c>
      <c r="N916" s="9">
        <v>0</v>
      </c>
      <c r="O916" s="9">
        <v>312</v>
      </c>
      <c r="P916" s="9"/>
      <c r="Q916" s="9">
        <v>312</v>
      </c>
      <c r="R916" s="9"/>
      <c r="S916" s="9"/>
      <c r="T916" s="9"/>
      <c r="U916" s="9"/>
      <c r="V916" s="49">
        <f t="shared" si="138"/>
        <v>0.97948717948717945</v>
      </c>
      <c r="W916" s="14">
        <v>0.97170000000000001</v>
      </c>
      <c r="X916" s="14">
        <v>0.97489999999999999</v>
      </c>
      <c r="Y916" s="56"/>
      <c r="Z916" s="9">
        <v>308</v>
      </c>
      <c r="AA916" s="9">
        <v>305</v>
      </c>
      <c r="AB916" s="9">
        <v>303</v>
      </c>
      <c r="AC916" s="9">
        <v>303</v>
      </c>
      <c r="AD916" s="9">
        <v>309</v>
      </c>
      <c r="AE916" s="9" t="s">
        <v>206</v>
      </c>
      <c r="AF916" s="9"/>
      <c r="AG916" s="9">
        <v>25.469899999999999</v>
      </c>
      <c r="AH916" s="9">
        <v>-80.4666</v>
      </c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  <c r="BF916" s="24"/>
    </row>
    <row r="917" spans="1:58" s="22" customFormat="1" outlineLevel="2" x14ac:dyDescent="0.25">
      <c r="A917" s="55">
        <v>376</v>
      </c>
      <c r="B917" s="9" t="s">
        <v>1247</v>
      </c>
      <c r="C917" s="9" t="s">
        <v>1372</v>
      </c>
      <c r="D917" s="9" t="str">
        <f t="shared" si="139"/>
        <v>Miami-Dade - Family - Active</v>
      </c>
      <c r="E917" s="9" t="s">
        <v>2282</v>
      </c>
      <c r="F917" s="14" t="s">
        <v>859</v>
      </c>
      <c r="G917" s="9" t="s">
        <v>10</v>
      </c>
      <c r="H917" s="9" t="s">
        <v>37</v>
      </c>
      <c r="I917" s="9">
        <v>1</v>
      </c>
      <c r="J917" s="9">
        <v>16</v>
      </c>
      <c r="K917" s="9">
        <f t="shared" si="140"/>
        <v>96</v>
      </c>
      <c r="L917" s="9">
        <f t="shared" si="141"/>
        <v>96</v>
      </c>
      <c r="M917" s="48">
        <v>1</v>
      </c>
      <c r="N917" s="9">
        <v>0</v>
      </c>
      <c r="O917" s="9">
        <v>16</v>
      </c>
      <c r="P917" s="9"/>
      <c r="Q917" s="9">
        <v>16</v>
      </c>
      <c r="R917" s="9"/>
      <c r="S917" s="9"/>
      <c r="T917" s="9"/>
      <c r="U917" s="9"/>
      <c r="V917" s="49">
        <f t="shared" si="138"/>
        <v>1</v>
      </c>
      <c r="W917" s="14">
        <v>0.96879999999999999</v>
      </c>
      <c r="X917" s="14">
        <v>0.96879999999999999</v>
      </c>
      <c r="Y917" s="56">
        <v>16</v>
      </c>
      <c r="Z917" s="9">
        <v>16</v>
      </c>
      <c r="AA917" s="9">
        <v>16</v>
      </c>
      <c r="AB917" s="9">
        <v>16</v>
      </c>
      <c r="AC917" s="9">
        <v>16</v>
      </c>
      <c r="AD917" s="9">
        <v>16</v>
      </c>
      <c r="AE917" s="9" t="s">
        <v>1373</v>
      </c>
      <c r="AF917" s="9"/>
      <c r="AG917" s="9">
        <v>25.461600000000001</v>
      </c>
      <c r="AH917" s="9">
        <v>-80.492500000000007</v>
      </c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  <c r="BF917" s="24"/>
    </row>
    <row r="918" spans="1:58" s="22" customFormat="1" outlineLevel="2" x14ac:dyDescent="0.25">
      <c r="A918" s="55">
        <v>387</v>
      </c>
      <c r="B918" s="9" t="s">
        <v>1247</v>
      </c>
      <c r="C918" s="9" t="s">
        <v>1374</v>
      </c>
      <c r="D918" s="9" t="str">
        <f t="shared" si="139"/>
        <v>Miami-Dade - Family - Active</v>
      </c>
      <c r="E918" s="9" t="s">
        <v>2282</v>
      </c>
      <c r="F918" s="14" t="s">
        <v>659</v>
      </c>
      <c r="G918" s="9" t="s">
        <v>10</v>
      </c>
      <c r="H918" s="9" t="s">
        <v>37</v>
      </c>
      <c r="I918" s="9">
        <v>1</v>
      </c>
      <c r="J918" s="9">
        <v>56</v>
      </c>
      <c r="K918" s="9">
        <f t="shared" si="140"/>
        <v>336</v>
      </c>
      <c r="L918" s="9">
        <f t="shared" si="141"/>
        <v>329</v>
      </c>
      <c r="M918" s="48">
        <v>0.97916666666666663</v>
      </c>
      <c r="N918" s="9">
        <v>0</v>
      </c>
      <c r="O918" s="9">
        <v>56</v>
      </c>
      <c r="P918" s="9"/>
      <c r="Q918" s="9">
        <v>56</v>
      </c>
      <c r="R918" s="9"/>
      <c r="S918" s="9"/>
      <c r="T918" s="9"/>
      <c r="U918" s="9"/>
      <c r="V918" s="49">
        <f t="shared" si="138"/>
        <v>0.97916666666666663</v>
      </c>
      <c r="W918" s="14">
        <v>1</v>
      </c>
      <c r="X918" s="14">
        <v>1</v>
      </c>
      <c r="Y918" s="56">
        <v>49</v>
      </c>
      <c r="Z918" s="9">
        <v>56</v>
      </c>
      <c r="AA918" s="9">
        <v>56</v>
      </c>
      <c r="AB918" s="9">
        <v>56</v>
      </c>
      <c r="AC918" s="9">
        <v>56</v>
      </c>
      <c r="AD918" s="9">
        <v>56</v>
      </c>
      <c r="AE918" s="9" t="s">
        <v>1375</v>
      </c>
      <c r="AF918" s="9"/>
      <c r="AG918" s="9">
        <v>25.579000000000001</v>
      </c>
      <c r="AH918" s="9">
        <v>-80.384500000000003</v>
      </c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  <c r="BF918" s="24"/>
    </row>
    <row r="919" spans="1:58" s="22" customFormat="1" outlineLevel="2" x14ac:dyDescent="0.25">
      <c r="A919" s="55">
        <v>2600</v>
      </c>
      <c r="B919" s="9" t="s">
        <v>1247</v>
      </c>
      <c r="C919" s="9" t="s">
        <v>1376</v>
      </c>
      <c r="D919" s="9" t="str">
        <f t="shared" si="139"/>
        <v>Miami-Dade - Family - Active</v>
      </c>
      <c r="E919" s="9" t="s">
        <v>2282</v>
      </c>
      <c r="F919" s="14" t="s">
        <v>1377</v>
      </c>
      <c r="G919" s="9" t="s">
        <v>10</v>
      </c>
      <c r="H919" s="9" t="s">
        <v>37</v>
      </c>
      <c r="I919" s="9">
        <v>1</v>
      </c>
      <c r="J919" s="9">
        <v>70</v>
      </c>
      <c r="K919" s="9">
        <f t="shared" si="140"/>
        <v>420</v>
      </c>
      <c r="L919" s="9">
        <f t="shared" si="141"/>
        <v>416</v>
      </c>
      <c r="M919" s="48">
        <v>0.99047619047619051</v>
      </c>
      <c r="N919" s="9">
        <v>0</v>
      </c>
      <c r="O919" s="9">
        <v>70</v>
      </c>
      <c r="P919" s="9"/>
      <c r="Q919" s="9">
        <v>70</v>
      </c>
      <c r="R919" s="9"/>
      <c r="S919" s="9"/>
      <c r="T919" s="9"/>
      <c r="U919" s="9"/>
      <c r="V919" s="49">
        <f t="shared" si="138"/>
        <v>0.99047619047619051</v>
      </c>
      <c r="W919" s="14"/>
      <c r="X919" s="14"/>
      <c r="Y919" s="56">
        <v>69</v>
      </c>
      <c r="Z919" s="9">
        <v>67</v>
      </c>
      <c r="AA919" s="9">
        <v>70</v>
      </c>
      <c r="AB919" s="9">
        <v>70</v>
      </c>
      <c r="AC919" s="9">
        <v>70</v>
      </c>
      <c r="AD919" s="9">
        <v>70</v>
      </c>
      <c r="AE919" s="9" t="s">
        <v>349</v>
      </c>
      <c r="AF919" s="9"/>
      <c r="AG919" s="9">
        <v>25.786148000000001</v>
      </c>
      <c r="AH919" s="9">
        <v>-80.199680000000001</v>
      </c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  <c r="BF919" s="24"/>
    </row>
    <row r="920" spans="1:58" s="22" customFormat="1" outlineLevel="2" x14ac:dyDescent="0.25">
      <c r="A920" s="55">
        <v>397</v>
      </c>
      <c r="B920" s="9" t="s">
        <v>1247</v>
      </c>
      <c r="C920" s="9" t="s">
        <v>1379</v>
      </c>
      <c r="D920" s="9" t="str">
        <f t="shared" si="139"/>
        <v>Miami-Dade - Family - Active</v>
      </c>
      <c r="E920" s="9" t="s">
        <v>2282</v>
      </c>
      <c r="F920" s="14" t="s">
        <v>243</v>
      </c>
      <c r="G920" s="9" t="s">
        <v>10</v>
      </c>
      <c r="H920" s="9" t="s">
        <v>37</v>
      </c>
      <c r="I920" s="9">
        <v>1</v>
      </c>
      <c r="J920" s="9">
        <v>1</v>
      </c>
      <c r="K920" s="9">
        <f t="shared" si="140"/>
        <v>0</v>
      </c>
      <c r="L920" s="9">
        <f t="shared" si="141"/>
        <v>0</v>
      </c>
      <c r="M920" s="42">
        <v>0</v>
      </c>
      <c r="N920" s="9">
        <v>0</v>
      </c>
      <c r="O920" s="9">
        <v>1</v>
      </c>
      <c r="P920" s="9"/>
      <c r="Q920" s="9">
        <v>1</v>
      </c>
      <c r="R920" s="9"/>
      <c r="S920" s="9"/>
      <c r="T920" s="9"/>
      <c r="U920" s="9"/>
      <c r="V920" s="49"/>
      <c r="W920" s="14"/>
      <c r="X920" s="14"/>
      <c r="Y920" s="56"/>
      <c r="Z920" s="9"/>
      <c r="AA920" s="9"/>
      <c r="AB920" s="9"/>
      <c r="AC920" s="9"/>
      <c r="AD920" s="9"/>
      <c r="AE920" s="9" t="s">
        <v>1380</v>
      </c>
      <c r="AF920" s="9"/>
      <c r="AG920" s="9">
        <v>25.726400000000002</v>
      </c>
      <c r="AH920" s="9">
        <v>-80.245800000000003</v>
      </c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</row>
    <row r="921" spans="1:58" s="22" customFormat="1" outlineLevel="2" x14ac:dyDescent="0.25">
      <c r="A921" s="55">
        <v>404</v>
      </c>
      <c r="B921" s="9" t="s">
        <v>1247</v>
      </c>
      <c r="C921" s="9" t="s">
        <v>1385</v>
      </c>
      <c r="D921" s="9" t="str">
        <f t="shared" si="139"/>
        <v>Miami-Dade - Family - Active</v>
      </c>
      <c r="E921" s="9" t="s">
        <v>2282</v>
      </c>
      <c r="F921" s="14" t="s">
        <v>265</v>
      </c>
      <c r="G921" s="9" t="s">
        <v>10</v>
      </c>
      <c r="H921" s="9" t="s">
        <v>37</v>
      </c>
      <c r="I921" s="9">
        <v>1</v>
      </c>
      <c r="J921" s="9">
        <v>98</v>
      </c>
      <c r="K921" s="9">
        <f t="shared" si="140"/>
        <v>588</v>
      </c>
      <c r="L921" s="9">
        <f t="shared" si="141"/>
        <v>549</v>
      </c>
      <c r="M921" s="48">
        <v>0.93367346938775508</v>
      </c>
      <c r="N921" s="9">
        <v>0</v>
      </c>
      <c r="O921" s="9">
        <v>98</v>
      </c>
      <c r="P921" s="9"/>
      <c r="Q921" s="9">
        <v>98</v>
      </c>
      <c r="R921" s="9"/>
      <c r="S921" s="9"/>
      <c r="T921" s="9"/>
      <c r="U921" s="9"/>
      <c r="V921" s="49">
        <f t="shared" ref="V921:V928" si="142">(Y921+Z921+AA921+AB921+AC921+AD921)/(J921*COUNTA(Y921,Z921,AA921,AB921,AC921,AD921))</f>
        <v>0.93367346938775508</v>
      </c>
      <c r="W921" s="14">
        <v>0.92859999999999998</v>
      </c>
      <c r="X921" s="14">
        <v>0.93540000000000001</v>
      </c>
      <c r="Y921" s="56">
        <v>96</v>
      </c>
      <c r="Z921" s="9">
        <v>89</v>
      </c>
      <c r="AA921" s="9">
        <v>90</v>
      </c>
      <c r="AB921" s="9">
        <v>92</v>
      </c>
      <c r="AC921" s="9">
        <v>91</v>
      </c>
      <c r="AD921" s="9">
        <v>91</v>
      </c>
      <c r="AE921" s="9" t="s">
        <v>317</v>
      </c>
      <c r="AF921" s="9"/>
      <c r="AG921" s="9">
        <v>25.445900000000002</v>
      </c>
      <c r="AH921" s="9">
        <v>-80.493300000000005</v>
      </c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  <c r="BF921" s="24"/>
    </row>
    <row r="922" spans="1:58" s="22" customFormat="1" outlineLevel="2" x14ac:dyDescent="0.25">
      <c r="A922" s="55">
        <v>411</v>
      </c>
      <c r="B922" s="9" t="s">
        <v>1247</v>
      </c>
      <c r="C922" s="9" t="s">
        <v>1388</v>
      </c>
      <c r="D922" s="9" t="str">
        <f t="shared" si="139"/>
        <v>Miami-Dade - Family - Active</v>
      </c>
      <c r="E922" s="9" t="s">
        <v>2282</v>
      </c>
      <c r="F922" s="14" t="s">
        <v>1389</v>
      </c>
      <c r="G922" s="9" t="s">
        <v>10</v>
      </c>
      <c r="H922" s="9" t="s">
        <v>37</v>
      </c>
      <c r="I922" s="9">
        <v>1</v>
      </c>
      <c r="J922" s="9">
        <v>80</v>
      </c>
      <c r="K922" s="9">
        <f t="shared" si="140"/>
        <v>480</v>
      </c>
      <c r="L922" s="9">
        <f t="shared" si="141"/>
        <v>467</v>
      </c>
      <c r="M922" s="48">
        <v>0.97291666666666665</v>
      </c>
      <c r="N922" s="9">
        <v>0</v>
      </c>
      <c r="O922" s="9">
        <v>80</v>
      </c>
      <c r="P922" s="9"/>
      <c r="Q922" s="9">
        <v>80</v>
      </c>
      <c r="R922" s="9"/>
      <c r="S922" s="9"/>
      <c r="T922" s="9"/>
      <c r="U922" s="9"/>
      <c r="V922" s="49">
        <f t="shared" si="142"/>
        <v>0.97291666666666665</v>
      </c>
      <c r="W922" s="14">
        <v>0.97289999999999999</v>
      </c>
      <c r="X922" s="14">
        <v>0.95420000000000005</v>
      </c>
      <c r="Y922" s="56">
        <v>78</v>
      </c>
      <c r="Z922" s="9">
        <v>80</v>
      </c>
      <c r="AA922" s="9">
        <v>76</v>
      </c>
      <c r="AB922" s="9">
        <v>78</v>
      </c>
      <c r="AC922" s="9">
        <v>78</v>
      </c>
      <c r="AD922" s="9">
        <v>77</v>
      </c>
      <c r="AE922" s="9" t="s">
        <v>1390</v>
      </c>
      <c r="AF922" s="9"/>
      <c r="AG922" s="9">
        <v>25.499500000000001</v>
      </c>
      <c r="AH922" s="9">
        <v>-80.441800000000001</v>
      </c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  <c r="BF922" s="24"/>
    </row>
    <row r="923" spans="1:58" s="22" customFormat="1" outlineLevel="2" x14ac:dyDescent="0.25">
      <c r="A923" s="55">
        <v>412</v>
      </c>
      <c r="B923" s="9" t="s">
        <v>1247</v>
      </c>
      <c r="C923" s="9" t="s">
        <v>1391</v>
      </c>
      <c r="D923" s="9" t="str">
        <f t="shared" si="139"/>
        <v>Miami-Dade - Family - Active</v>
      </c>
      <c r="E923" s="9" t="s">
        <v>2282</v>
      </c>
      <c r="F923" s="14" t="s">
        <v>1392</v>
      </c>
      <c r="G923" s="9" t="s">
        <v>10</v>
      </c>
      <c r="H923" s="9" t="s">
        <v>37</v>
      </c>
      <c r="I923" s="9">
        <v>1</v>
      </c>
      <c r="J923" s="9">
        <v>48</v>
      </c>
      <c r="K923" s="9">
        <f t="shared" si="140"/>
        <v>288</v>
      </c>
      <c r="L923" s="9">
        <f t="shared" si="141"/>
        <v>283</v>
      </c>
      <c r="M923" s="48">
        <v>0.98263888888888884</v>
      </c>
      <c r="N923" s="9">
        <v>0</v>
      </c>
      <c r="O923" s="9">
        <v>48</v>
      </c>
      <c r="P923" s="9"/>
      <c r="Q923" s="9">
        <v>48</v>
      </c>
      <c r="R923" s="9"/>
      <c r="S923" s="9"/>
      <c r="T923" s="9"/>
      <c r="U923" s="9"/>
      <c r="V923" s="49">
        <f t="shared" si="142"/>
        <v>0.98263888888888884</v>
      </c>
      <c r="W923" s="14">
        <v>0.98260000000000003</v>
      </c>
      <c r="X923" s="14">
        <v>0.96530000000000005</v>
      </c>
      <c r="Y923" s="56">
        <v>47</v>
      </c>
      <c r="Z923" s="9">
        <v>48</v>
      </c>
      <c r="AA923" s="9">
        <v>48</v>
      </c>
      <c r="AB923" s="9">
        <v>48</v>
      </c>
      <c r="AC923" s="9">
        <v>46</v>
      </c>
      <c r="AD923" s="9">
        <v>46</v>
      </c>
      <c r="AE923" s="9" t="s">
        <v>1390</v>
      </c>
      <c r="AF923" s="9"/>
      <c r="AG923" s="9">
        <v>25.499500000000001</v>
      </c>
      <c r="AH923" s="9">
        <v>-80.441800000000001</v>
      </c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  <c r="BF923" s="24"/>
    </row>
    <row r="924" spans="1:58" s="22" customFormat="1" outlineLevel="2" x14ac:dyDescent="0.25">
      <c r="A924" s="55">
        <v>951</v>
      </c>
      <c r="B924" s="9" t="s">
        <v>1247</v>
      </c>
      <c r="C924" s="9" t="s">
        <v>1393</v>
      </c>
      <c r="D924" s="9" t="str">
        <f t="shared" si="139"/>
        <v>Miami-Dade - Family - Active</v>
      </c>
      <c r="E924" s="9" t="s">
        <v>2282</v>
      </c>
      <c r="F924" s="14" t="s">
        <v>339</v>
      </c>
      <c r="G924" s="9" t="s">
        <v>10</v>
      </c>
      <c r="H924" s="9" t="s">
        <v>37</v>
      </c>
      <c r="I924" s="9">
        <v>1</v>
      </c>
      <c r="J924" s="9">
        <v>300</v>
      </c>
      <c r="K924" s="9">
        <f t="shared" si="140"/>
        <v>1800</v>
      </c>
      <c r="L924" s="9">
        <f t="shared" si="141"/>
        <v>1756</v>
      </c>
      <c r="M924" s="48">
        <v>0.97555555555555551</v>
      </c>
      <c r="N924" s="9">
        <v>0</v>
      </c>
      <c r="O924" s="9">
        <v>300</v>
      </c>
      <c r="P924" s="9"/>
      <c r="Q924" s="9">
        <v>300</v>
      </c>
      <c r="R924" s="9"/>
      <c r="S924" s="9"/>
      <c r="T924" s="9"/>
      <c r="U924" s="9"/>
      <c r="V924" s="49">
        <f t="shared" si="142"/>
        <v>0.97555555555555551</v>
      </c>
      <c r="W924" s="14">
        <v>0.99329999999999996</v>
      </c>
      <c r="X924" s="14">
        <v>0.98780000000000001</v>
      </c>
      <c r="Y924" s="56">
        <v>298</v>
      </c>
      <c r="Z924" s="9">
        <v>295</v>
      </c>
      <c r="AA924" s="9">
        <v>293</v>
      </c>
      <c r="AB924" s="9">
        <v>293</v>
      </c>
      <c r="AC924" s="9">
        <v>288</v>
      </c>
      <c r="AD924" s="9">
        <v>289</v>
      </c>
      <c r="AE924" s="9" t="s">
        <v>160</v>
      </c>
      <c r="AF924" s="9"/>
      <c r="AG924" s="9">
        <v>25.888200000000001</v>
      </c>
      <c r="AH924" s="9">
        <v>-80.243099999999998</v>
      </c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</row>
    <row r="925" spans="1:58" s="22" customFormat="1" outlineLevel="2" x14ac:dyDescent="0.25">
      <c r="A925" s="55">
        <v>2510</v>
      </c>
      <c r="B925" s="9" t="s">
        <v>1247</v>
      </c>
      <c r="C925" s="9" t="s">
        <v>1394</v>
      </c>
      <c r="D925" s="9" t="str">
        <f t="shared" si="139"/>
        <v>Miami-Dade - Family - Active</v>
      </c>
      <c r="E925" s="9" t="s">
        <v>2282</v>
      </c>
      <c r="F925" s="14" t="s">
        <v>1124</v>
      </c>
      <c r="G925" s="9" t="s">
        <v>10</v>
      </c>
      <c r="H925" s="9" t="s">
        <v>37</v>
      </c>
      <c r="I925" s="9">
        <v>1</v>
      </c>
      <c r="J925" s="9">
        <v>150</v>
      </c>
      <c r="K925" s="9">
        <f t="shared" si="140"/>
        <v>900</v>
      </c>
      <c r="L925" s="9">
        <f t="shared" si="141"/>
        <v>887</v>
      </c>
      <c r="M925" s="48">
        <v>0.98555555555555552</v>
      </c>
      <c r="N925" s="9">
        <v>0</v>
      </c>
      <c r="O925" s="9">
        <v>150</v>
      </c>
      <c r="P925" s="9"/>
      <c r="Q925" s="9">
        <v>150</v>
      </c>
      <c r="R925" s="9"/>
      <c r="S925" s="9"/>
      <c r="T925" s="9"/>
      <c r="U925" s="9"/>
      <c r="V925" s="49">
        <f t="shared" si="142"/>
        <v>0.98555555555555552</v>
      </c>
      <c r="W925" s="14">
        <v>0.98109999999999997</v>
      </c>
      <c r="X925" s="14">
        <v>0.91110000000000002</v>
      </c>
      <c r="Y925" s="56">
        <v>150</v>
      </c>
      <c r="Z925" s="9">
        <v>146</v>
      </c>
      <c r="AA925" s="9">
        <v>145</v>
      </c>
      <c r="AB925" s="9">
        <v>148</v>
      </c>
      <c r="AC925" s="9">
        <v>150</v>
      </c>
      <c r="AD925" s="9">
        <v>148</v>
      </c>
      <c r="AE925" s="9" t="s">
        <v>280</v>
      </c>
      <c r="AF925" s="9"/>
      <c r="AG925" s="9">
        <v>25.518139000000001</v>
      </c>
      <c r="AH925" s="9">
        <v>-80.422639000000004</v>
      </c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</row>
    <row r="926" spans="1:58" s="22" customFormat="1" outlineLevel="2" x14ac:dyDescent="0.25">
      <c r="A926" s="55">
        <v>1846</v>
      </c>
      <c r="B926" s="9" t="s">
        <v>1247</v>
      </c>
      <c r="C926" s="9" t="s">
        <v>1395</v>
      </c>
      <c r="D926" s="9" t="str">
        <f t="shared" si="139"/>
        <v>Miami-Dade - Family - Active</v>
      </c>
      <c r="E926" s="9" t="s">
        <v>2282</v>
      </c>
      <c r="F926" s="14" t="s">
        <v>113</v>
      </c>
      <c r="G926" s="9" t="s">
        <v>10</v>
      </c>
      <c r="H926" s="9" t="s">
        <v>37</v>
      </c>
      <c r="I926" s="9">
        <v>1</v>
      </c>
      <c r="J926" s="9">
        <v>136</v>
      </c>
      <c r="K926" s="9">
        <f t="shared" si="140"/>
        <v>816</v>
      </c>
      <c r="L926" s="9">
        <f t="shared" si="141"/>
        <v>792</v>
      </c>
      <c r="M926" s="48">
        <v>0.97058823529411764</v>
      </c>
      <c r="N926" s="9">
        <v>0</v>
      </c>
      <c r="O926" s="9">
        <v>136</v>
      </c>
      <c r="P926" s="9"/>
      <c r="Q926" s="9">
        <v>136</v>
      </c>
      <c r="R926" s="9"/>
      <c r="S926" s="9"/>
      <c r="T926" s="9"/>
      <c r="U926" s="9"/>
      <c r="V926" s="49">
        <f t="shared" si="142"/>
        <v>0.97058823529411764</v>
      </c>
      <c r="W926" s="14">
        <v>0.99260000000000004</v>
      </c>
      <c r="X926" s="14">
        <v>0.98770000000000002</v>
      </c>
      <c r="Y926" s="56">
        <v>131</v>
      </c>
      <c r="Z926" s="9">
        <v>131</v>
      </c>
      <c r="AA926" s="9">
        <v>129</v>
      </c>
      <c r="AB926" s="9">
        <v>132</v>
      </c>
      <c r="AC926" s="9">
        <v>136</v>
      </c>
      <c r="AD926" s="9">
        <v>133</v>
      </c>
      <c r="AE926" s="9" t="s">
        <v>172</v>
      </c>
      <c r="AF926" s="9"/>
      <c r="AG926" s="9">
        <v>25.846499999999999</v>
      </c>
      <c r="AH926" s="9">
        <v>-80.194100000000006</v>
      </c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</row>
    <row r="927" spans="1:58" s="22" customFormat="1" outlineLevel="2" x14ac:dyDescent="0.25">
      <c r="A927" s="55">
        <v>1623</v>
      </c>
      <c r="B927" s="9" t="s">
        <v>1247</v>
      </c>
      <c r="C927" s="9" t="s">
        <v>1396</v>
      </c>
      <c r="D927" s="9" t="str">
        <f t="shared" si="139"/>
        <v>Miami-Dade - Family - Active</v>
      </c>
      <c r="E927" s="9" t="s">
        <v>2282</v>
      </c>
      <c r="F927" s="14" t="s">
        <v>240</v>
      </c>
      <c r="G927" s="9" t="s">
        <v>10</v>
      </c>
      <c r="H927" s="9" t="s">
        <v>37</v>
      </c>
      <c r="I927" s="9">
        <v>1</v>
      </c>
      <c r="J927" s="9">
        <v>160</v>
      </c>
      <c r="K927" s="9">
        <f t="shared" si="140"/>
        <v>960</v>
      </c>
      <c r="L927" s="9">
        <f t="shared" si="141"/>
        <v>953</v>
      </c>
      <c r="M927" s="48">
        <v>0.9927083333333333</v>
      </c>
      <c r="N927" s="9">
        <v>0</v>
      </c>
      <c r="O927" s="9">
        <v>160</v>
      </c>
      <c r="P927" s="9"/>
      <c r="Q927" s="9">
        <v>160</v>
      </c>
      <c r="R927" s="9"/>
      <c r="S927" s="9"/>
      <c r="T927" s="9"/>
      <c r="U927" s="9"/>
      <c r="V927" s="49">
        <f t="shared" si="142"/>
        <v>0.9927083333333333</v>
      </c>
      <c r="W927" s="14">
        <v>0.98960000000000004</v>
      </c>
      <c r="X927" s="14">
        <v>0.97919999999999996</v>
      </c>
      <c r="Y927" s="56">
        <v>159</v>
      </c>
      <c r="Z927" s="9">
        <v>159</v>
      </c>
      <c r="AA927" s="9">
        <v>159</v>
      </c>
      <c r="AB927" s="9">
        <v>160</v>
      </c>
      <c r="AC927" s="9">
        <v>160</v>
      </c>
      <c r="AD927" s="9">
        <v>156</v>
      </c>
      <c r="AE927" s="9" t="s">
        <v>1397</v>
      </c>
      <c r="AF927" s="9"/>
      <c r="AG927" s="9">
        <v>25.8475</v>
      </c>
      <c r="AH927" s="9">
        <v>-80.194000000000003</v>
      </c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  <c r="BF927" s="24"/>
    </row>
    <row r="928" spans="1:58" s="22" customFormat="1" outlineLevel="2" x14ac:dyDescent="0.25">
      <c r="A928" s="55">
        <v>443</v>
      </c>
      <c r="B928" s="9" t="s">
        <v>1247</v>
      </c>
      <c r="C928" s="9" t="s">
        <v>1398</v>
      </c>
      <c r="D928" s="9" t="str">
        <f t="shared" si="139"/>
        <v>Miami-Dade - Family - Active</v>
      </c>
      <c r="E928" s="9" t="s">
        <v>2282</v>
      </c>
      <c r="F928" s="14" t="s">
        <v>1399</v>
      </c>
      <c r="G928" s="9" t="s">
        <v>10</v>
      </c>
      <c r="H928" s="9" t="s">
        <v>37</v>
      </c>
      <c r="I928" s="9">
        <v>1</v>
      </c>
      <c r="J928" s="9">
        <v>40</v>
      </c>
      <c r="K928" s="9">
        <f t="shared" si="140"/>
        <v>240</v>
      </c>
      <c r="L928" s="9">
        <f t="shared" si="141"/>
        <v>234</v>
      </c>
      <c r="M928" s="48">
        <v>0.97499999999999998</v>
      </c>
      <c r="N928" s="9">
        <v>0</v>
      </c>
      <c r="O928" s="9">
        <v>40</v>
      </c>
      <c r="P928" s="9"/>
      <c r="Q928" s="9">
        <v>40</v>
      </c>
      <c r="R928" s="9"/>
      <c r="S928" s="9"/>
      <c r="T928" s="9"/>
      <c r="U928" s="9"/>
      <c r="V928" s="49">
        <f t="shared" si="142"/>
        <v>0.97499999999999998</v>
      </c>
      <c r="W928" s="14">
        <v>0.7167</v>
      </c>
      <c r="X928" s="14">
        <v>0.82079999999999997</v>
      </c>
      <c r="Y928" s="56">
        <v>39</v>
      </c>
      <c r="Z928" s="9">
        <v>39</v>
      </c>
      <c r="AA928" s="9">
        <v>39</v>
      </c>
      <c r="AB928" s="9">
        <v>39</v>
      </c>
      <c r="AC928" s="9">
        <v>39</v>
      </c>
      <c r="AD928" s="9">
        <v>39</v>
      </c>
      <c r="AE928" s="9" t="s">
        <v>1400</v>
      </c>
      <c r="AF928" s="9"/>
      <c r="AG928" s="9">
        <v>25.880800000000001</v>
      </c>
      <c r="AH928" s="9">
        <v>-80.234499999999997</v>
      </c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</row>
    <row r="929" spans="1:58" s="22" customFormat="1" outlineLevel="2" x14ac:dyDescent="0.25">
      <c r="A929" s="55">
        <v>453</v>
      </c>
      <c r="B929" s="9" t="s">
        <v>1247</v>
      </c>
      <c r="C929" s="9" t="s">
        <v>1401</v>
      </c>
      <c r="D929" s="9" t="str">
        <f t="shared" ref="D929:D960" si="143">B929&amp;" - "&amp;E929</f>
        <v>Miami-Dade - Family - Active</v>
      </c>
      <c r="E929" s="9" t="s">
        <v>2282</v>
      </c>
      <c r="F929" s="14" t="s">
        <v>1402</v>
      </c>
      <c r="G929" s="9" t="s">
        <v>10</v>
      </c>
      <c r="H929" s="9" t="s">
        <v>37</v>
      </c>
      <c r="I929" s="9">
        <v>1</v>
      </c>
      <c r="J929" s="9">
        <v>101</v>
      </c>
      <c r="K929" s="9">
        <f t="shared" ref="K929:K960" si="144">COUNTA(Y929:AD929)*J929</f>
        <v>0</v>
      </c>
      <c r="L929" s="9">
        <f t="shared" ref="L929:L960" si="145">SUM(Y929:AD929)</f>
        <v>0</v>
      </c>
      <c r="M929" s="42">
        <v>0</v>
      </c>
      <c r="N929" s="9">
        <v>0</v>
      </c>
      <c r="O929" s="9">
        <v>101</v>
      </c>
      <c r="P929" s="9"/>
      <c r="Q929" s="9">
        <v>101</v>
      </c>
      <c r="R929" s="9"/>
      <c r="S929" s="9"/>
      <c r="T929" s="9"/>
      <c r="U929" s="9"/>
      <c r="V929" s="49"/>
      <c r="W929" s="14"/>
      <c r="X929" s="14"/>
      <c r="Y929" s="56"/>
      <c r="Z929" s="9"/>
      <c r="AA929" s="9"/>
      <c r="AB929" s="9"/>
      <c r="AC929" s="9"/>
      <c r="AD929" s="9"/>
      <c r="AE929" s="9" t="s">
        <v>104</v>
      </c>
      <c r="AF929" s="9"/>
      <c r="AG929" s="9">
        <v>25.480899999999998</v>
      </c>
      <c r="AH929" s="9">
        <v>-80.472399999999993</v>
      </c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</row>
    <row r="930" spans="1:58" s="22" customFormat="1" outlineLevel="2" x14ac:dyDescent="0.25">
      <c r="A930" s="55">
        <v>465</v>
      </c>
      <c r="B930" s="9" t="s">
        <v>1247</v>
      </c>
      <c r="C930" s="9" t="s">
        <v>1404</v>
      </c>
      <c r="D930" s="9" t="str">
        <f t="shared" si="143"/>
        <v>Miami-Dade - Family - Active</v>
      </c>
      <c r="E930" s="9" t="s">
        <v>2282</v>
      </c>
      <c r="F930" s="14" t="s">
        <v>309</v>
      </c>
      <c r="G930" s="9" t="s">
        <v>10</v>
      </c>
      <c r="H930" s="9" t="s">
        <v>37</v>
      </c>
      <c r="I930" s="9">
        <v>1</v>
      </c>
      <c r="J930" s="9">
        <v>30</v>
      </c>
      <c r="K930" s="9">
        <f t="shared" si="144"/>
        <v>180</v>
      </c>
      <c r="L930" s="9">
        <f t="shared" si="145"/>
        <v>177</v>
      </c>
      <c r="M930" s="48">
        <v>0.98333333333333328</v>
      </c>
      <c r="N930" s="9">
        <v>0</v>
      </c>
      <c r="O930" s="9">
        <v>30</v>
      </c>
      <c r="P930" s="9"/>
      <c r="Q930" s="9">
        <v>30</v>
      </c>
      <c r="R930" s="9"/>
      <c r="S930" s="9"/>
      <c r="T930" s="9"/>
      <c r="U930" s="9"/>
      <c r="V930" s="49">
        <f>(Y930+Z930+AA930+AB930+AC930+AD930)/(J930*COUNTA(Y930,Z930,AA930,AB930,AC930,AD930))</f>
        <v>0.98333333333333328</v>
      </c>
      <c r="W930" s="14">
        <v>0.9889</v>
      </c>
      <c r="X930" s="14">
        <v>0.9667</v>
      </c>
      <c r="Y930" s="56">
        <v>30</v>
      </c>
      <c r="Z930" s="9">
        <v>30</v>
      </c>
      <c r="AA930" s="9">
        <v>30</v>
      </c>
      <c r="AB930" s="9">
        <v>29</v>
      </c>
      <c r="AC930" s="9">
        <v>29</v>
      </c>
      <c r="AD930" s="9">
        <v>29</v>
      </c>
      <c r="AE930" s="9" t="s">
        <v>1405</v>
      </c>
      <c r="AF930" s="9"/>
      <c r="AG930" s="9">
        <v>25.499500000000001</v>
      </c>
      <c r="AH930" s="9">
        <v>-80.436999999999998</v>
      </c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</row>
    <row r="931" spans="1:58" s="22" customFormat="1" outlineLevel="2" x14ac:dyDescent="0.25">
      <c r="A931" s="55">
        <v>2529</v>
      </c>
      <c r="B931" s="9" t="s">
        <v>1247</v>
      </c>
      <c r="C931" s="9" t="s">
        <v>1406</v>
      </c>
      <c r="D931" s="9" t="str">
        <f t="shared" si="143"/>
        <v>Miami-Dade - Family - Active</v>
      </c>
      <c r="E931" s="9" t="s">
        <v>2282</v>
      </c>
      <c r="F931" s="14" t="s">
        <v>1407</v>
      </c>
      <c r="G931" s="9" t="s">
        <v>10</v>
      </c>
      <c r="H931" s="9" t="s">
        <v>37</v>
      </c>
      <c r="I931" s="9">
        <v>1</v>
      </c>
      <c r="J931" s="9">
        <v>214</v>
      </c>
      <c r="K931" s="9">
        <f t="shared" si="144"/>
        <v>1284</v>
      </c>
      <c r="L931" s="9">
        <f t="shared" si="145"/>
        <v>1266</v>
      </c>
      <c r="M931" s="48">
        <v>0.98598130841121501</v>
      </c>
      <c r="N931" s="9">
        <v>0</v>
      </c>
      <c r="O931" s="9">
        <v>214</v>
      </c>
      <c r="P931" s="9"/>
      <c r="Q931" s="9">
        <v>214</v>
      </c>
      <c r="R931" s="9"/>
      <c r="S931" s="9"/>
      <c r="T931" s="9"/>
      <c r="U931" s="9"/>
      <c r="V931" s="49">
        <f>(Y931+Z931+AA931+AB931+AC931+AD931)/(J931*COUNTA(Y931,Z931,AA931,AB931,AC931,AD931))</f>
        <v>0.98598130841121501</v>
      </c>
      <c r="W931" s="14">
        <v>0.99070000000000003</v>
      </c>
      <c r="X931" s="14">
        <v>0.99350000000000005</v>
      </c>
      <c r="Y931" s="56">
        <v>212</v>
      </c>
      <c r="Z931" s="9">
        <v>211</v>
      </c>
      <c r="AA931" s="9">
        <v>211</v>
      </c>
      <c r="AB931" s="9">
        <v>211</v>
      </c>
      <c r="AC931" s="9">
        <v>211</v>
      </c>
      <c r="AD931" s="9">
        <v>210</v>
      </c>
      <c r="AE931" s="9" t="s">
        <v>39</v>
      </c>
      <c r="AF931" s="9">
        <v>213</v>
      </c>
      <c r="AG931" s="9">
        <v>25.832082</v>
      </c>
      <c r="AH931" s="9">
        <v>-80.230216999999996</v>
      </c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</row>
    <row r="932" spans="1:58" s="22" customFormat="1" outlineLevel="2" x14ac:dyDescent="0.25">
      <c r="A932" s="55">
        <v>1526</v>
      </c>
      <c r="B932" s="9" t="s">
        <v>1247</v>
      </c>
      <c r="C932" s="9" t="s">
        <v>1412</v>
      </c>
      <c r="D932" s="9" t="str">
        <f t="shared" si="143"/>
        <v>Miami-Dade - Family - Active</v>
      </c>
      <c r="E932" s="9" t="s">
        <v>2282</v>
      </c>
      <c r="F932" s="14" t="s">
        <v>179</v>
      </c>
      <c r="G932" s="9" t="s">
        <v>10</v>
      </c>
      <c r="H932" s="9" t="s">
        <v>37</v>
      </c>
      <c r="I932" s="9">
        <v>1</v>
      </c>
      <c r="J932" s="9">
        <v>179</v>
      </c>
      <c r="K932" s="9">
        <f t="shared" si="144"/>
        <v>1074</v>
      </c>
      <c r="L932" s="9">
        <f t="shared" si="145"/>
        <v>1069</v>
      </c>
      <c r="M932" s="48">
        <v>0.99534450651769091</v>
      </c>
      <c r="N932" s="9">
        <v>0</v>
      </c>
      <c r="O932" s="9">
        <v>179</v>
      </c>
      <c r="P932" s="9"/>
      <c r="Q932" s="9">
        <v>179</v>
      </c>
      <c r="R932" s="9"/>
      <c r="S932" s="9"/>
      <c r="T932" s="9"/>
      <c r="U932" s="9"/>
      <c r="V932" s="49">
        <f>(Y932+Z932+AA932+AB932+AC932+AD932)/(J932*COUNTA(Y932,Z932,AA932,AB932,AC932,AD932))</f>
        <v>0.99534450651769091</v>
      </c>
      <c r="W932" s="14">
        <v>0.99260000000000004</v>
      </c>
      <c r="X932" s="14">
        <v>0.98229999999999995</v>
      </c>
      <c r="Y932" s="56">
        <v>176</v>
      </c>
      <c r="Z932" s="9">
        <v>178</v>
      </c>
      <c r="AA932" s="9">
        <v>179</v>
      </c>
      <c r="AB932" s="9">
        <v>179</v>
      </c>
      <c r="AC932" s="9">
        <v>179</v>
      </c>
      <c r="AD932" s="9">
        <v>178</v>
      </c>
      <c r="AE932" s="9" t="s">
        <v>160</v>
      </c>
      <c r="AF932" s="9"/>
      <c r="AG932" s="9">
        <v>25.810099999999998</v>
      </c>
      <c r="AH932" s="9">
        <v>-80.203500000000005</v>
      </c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</row>
    <row r="933" spans="1:58" s="22" customFormat="1" outlineLevel="2" x14ac:dyDescent="0.25">
      <c r="A933" s="55">
        <v>489</v>
      </c>
      <c r="B933" s="9" t="s">
        <v>1247</v>
      </c>
      <c r="C933" s="9" t="s">
        <v>1418</v>
      </c>
      <c r="D933" s="9" t="str">
        <f t="shared" si="143"/>
        <v>Miami-Dade - Family - Active</v>
      </c>
      <c r="E933" s="9" t="s">
        <v>2282</v>
      </c>
      <c r="F933" s="14" t="s">
        <v>376</v>
      </c>
      <c r="G933" s="9" t="s">
        <v>10</v>
      </c>
      <c r="H933" s="9" t="s">
        <v>37</v>
      </c>
      <c r="I933" s="9">
        <v>1</v>
      </c>
      <c r="J933" s="9">
        <v>21</v>
      </c>
      <c r="K933" s="9">
        <f t="shared" si="144"/>
        <v>126</v>
      </c>
      <c r="L933" s="9">
        <f t="shared" si="145"/>
        <v>102</v>
      </c>
      <c r="M933" s="48">
        <v>0.80952380952380953</v>
      </c>
      <c r="N933" s="9">
        <v>0</v>
      </c>
      <c r="O933" s="9">
        <v>21</v>
      </c>
      <c r="P933" s="9"/>
      <c r="Q933" s="9">
        <v>21</v>
      </c>
      <c r="R933" s="9"/>
      <c r="S933" s="9"/>
      <c r="T933" s="9"/>
      <c r="U933" s="9"/>
      <c r="V933" s="49">
        <f>(Y933+Z933+AA933+AB933+AC933+AD933)/(J933*COUNTA(Y933,Z933,AA933,AB933,AC933,AD933))</f>
        <v>0.80952380952380953</v>
      </c>
      <c r="W933" s="14">
        <v>0.627</v>
      </c>
      <c r="X933" s="14">
        <v>0.64290000000000003</v>
      </c>
      <c r="Y933" s="56">
        <v>17</v>
      </c>
      <c r="Z933" s="9">
        <v>17</v>
      </c>
      <c r="AA933" s="9">
        <v>17</v>
      </c>
      <c r="AB933" s="9">
        <v>17</v>
      </c>
      <c r="AC933" s="9">
        <v>17</v>
      </c>
      <c r="AD933" s="9">
        <v>17</v>
      </c>
      <c r="AE933" s="9" t="s">
        <v>1419</v>
      </c>
      <c r="AF933" s="9"/>
      <c r="AG933" s="9">
        <v>25.830300000000001</v>
      </c>
      <c r="AH933" s="9">
        <v>-80.2239</v>
      </c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  <c r="BF933" s="24"/>
    </row>
    <row r="934" spans="1:58" s="22" customFormat="1" outlineLevel="2" x14ac:dyDescent="0.25">
      <c r="A934" s="55">
        <v>491</v>
      </c>
      <c r="B934" s="9" t="s">
        <v>1247</v>
      </c>
      <c r="C934" s="9" t="s">
        <v>1176</v>
      </c>
      <c r="D934" s="9" t="str">
        <f t="shared" si="143"/>
        <v>Miami-Dade - Family - Active</v>
      </c>
      <c r="E934" s="9" t="s">
        <v>2282</v>
      </c>
      <c r="F934" s="14" t="s">
        <v>1420</v>
      </c>
      <c r="G934" s="9" t="s">
        <v>10</v>
      </c>
      <c r="H934" s="9" t="s">
        <v>37</v>
      </c>
      <c r="I934" s="9">
        <v>1</v>
      </c>
      <c r="J934" s="9">
        <v>17</v>
      </c>
      <c r="K934" s="9">
        <f t="shared" si="144"/>
        <v>0</v>
      </c>
      <c r="L934" s="9">
        <f t="shared" si="145"/>
        <v>0</v>
      </c>
      <c r="M934" s="42">
        <v>0</v>
      </c>
      <c r="N934" s="9">
        <v>0</v>
      </c>
      <c r="O934" s="9">
        <v>17</v>
      </c>
      <c r="P934" s="9"/>
      <c r="Q934" s="9">
        <v>17</v>
      </c>
      <c r="R934" s="9"/>
      <c r="S934" s="9"/>
      <c r="T934" s="9"/>
      <c r="U934" s="9"/>
      <c r="V934" s="49"/>
      <c r="W934" s="14"/>
      <c r="X934" s="14"/>
      <c r="Y934" s="56"/>
      <c r="Z934" s="9"/>
      <c r="AA934" s="9"/>
      <c r="AB934" s="9"/>
      <c r="AC934" s="9"/>
      <c r="AD934" s="9"/>
      <c r="AE934" s="9" t="s">
        <v>1421</v>
      </c>
      <c r="AF934" s="9"/>
      <c r="AG934" s="9">
        <v>25.772200000000002</v>
      </c>
      <c r="AH934" s="9">
        <v>-80.134500000000003</v>
      </c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  <c r="BF934" s="24"/>
    </row>
    <row r="935" spans="1:58" s="22" customFormat="1" outlineLevel="2" x14ac:dyDescent="0.25">
      <c r="A935" s="55">
        <v>1999</v>
      </c>
      <c r="B935" s="9" t="s">
        <v>1247</v>
      </c>
      <c r="C935" s="9" t="s">
        <v>1422</v>
      </c>
      <c r="D935" s="9" t="str">
        <f t="shared" si="143"/>
        <v>Miami-Dade - Family - Active</v>
      </c>
      <c r="E935" s="9" t="s">
        <v>2282</v>
      </c>
      <c r="F935" s="14" t="s">
        <v>312</v>
      </c>
      <c r="G935" s="9" t="s">
        <v>10</v>
      </c>
      <c r="H935" s="9" t="s">
        <v>37</v>
      </c>
      <c r="I935" s="9">
        <v>1</v>
      </c>
      <c r="J935" s="9">
        <v>120</v>
      </c>
      <c r="K935" s="9">
        <f t="shared" si="144"/>
        <v>720</v>
      </c>
      <c r="L935" s="9">
        <f t="shared" si="145"/>
        <v>716</v>
      </c>
      <c r="M935" s="48">
        <v>0.99444444444444446</v>
      </c>
      <c r="N935" s="9">
        <v>0</v>
      </c>
      <c r="O935" s="9">
        <v>120</v>
      </c>
      <c r="P935" s="9"/>
      <c r="Q935" s="9">
        <v>120</v>
      </c>
      <c r="R935" s="9"/>
      <c r="S935" s="9"/>
      <c r="T935" s="9"/>
      <c r="U935" s="9"/>
      <c r="V935" s="49">
        <f t="shared" ref="V935:V947" si="146">(Y935+Z935+AA935+AB935+AC935+AD935)/(J935*COUNTA(Y935,Z935,AA935,AB935,AC935,AD935))</f>
        <v>0.99444444444444446</v>
      </c>
      <c r="W935" s="14">
        <v>0.99860000000000004</v>
      </c>
      <c r="X935" s="14">
        <v>0.97919999999999996</v>
      </c>
      <c r="Y935" s="56">
        <v>120</v>
      </c>
      <c r="Z935" s="9">
        <v>119</v>
      </c>
      <c r="AA935" s="9">
        <v>120</v>
      </c>
      <c r="AB935" s="9">
        <v>119</v>
      </c>
      <c r="AC935" s="9">
        <v>120</v>
      </c>
      <c r="AD935" s="9">
        <v>118</v>
      </c>
      <c r="AE935" s="9" t="s">
        <v>172</v>
      </c>
      <c r="AF935" s="9"/>
      <c r="AG935" s="9">
        <v>25.779806000000001</v>
      </c>
      <c r="AH935" s="9">
        <v>-80.203472000000005</v>
      </c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  <c r="BF935" s="24"/>
    </row>
    <row r="936" spans="1:58" s="22" customFormat="1" outlineLevel="2" x14ac:dyDescent="0.25">
      <c r="A936" s="55">
        <v>2194</v>
      </c>
      <c r="B936" s="9" t="s">
        <v>1247</v>
      </c>
      <c r="C936" s="9" t="s">
        <v>1423</v>
      </c>
      <c r="D936" s="9" t="str">
        <f t="shared" si="143"/>
        <v>Miami-Dade - Family - Active</v>
      </c>
      <c r="E936" s="9" t="s">
        <v>2282</v>
      </c>
      <c r="F936" s="14" t="s">
        <v>342</v>
      </c>
      <c r="G936" s="9" t="s">
        <v>10</v>
      </c>
      <c r="H936" s="9" t="s">
        <v>37</v>
      </c>
      <c r="I936" s="9">
        <v>1</v>
      </c>
      <c r="J936" s="9">
        <v>150</v>
      </c>
      <c r="K936" s="9">
        <f t="shared" si="144"/>
        <v>900</v>
      </c>
      <c r="L936" s="9">
        <f t="shared" si="145"/>
        <v>887</v>
      </c>
      <c r="M936" s="48">
        <v>0.98555555555555552</v>
      </c>
      <c r="N936" s="9">
        <v>0</v>
      </c>
      <c r="O936" s="9">
        <v>150</v>
      </c>
      <c r="P936" s="9"/>
      <c r="Q936" s="9">
        <v>150</v>
      </c>
      <c r="R936" s="9"/>
      <c r="S936" s="9"/>
      <c r="T936" s="9"/>
      <c r="U936" s="9"/>
      <c r="V936" s="49">
        <f t="shared" si="146"/>
        <v>0.98555555555555552</v>
      </c>
      <c r="W936" s="14">
        <v>0.99</v>
      </c>
      <c r="X936" s="14">
        <v>0.99</v>
      </c>
      <c r="Y936" s="56">
        <v>148</v>
      </c>
      <c r="Z936" s="9">
        <v>148</v>
      </c>
      <c r="AA936" s="9">
        <v>147</v>
      </c>
      <c r="AB936" s="9">
        <v>148</v>
      </c>
      <c r="AC936" s="9">
        <v>147</v>
      </c>
      <c r="AD936" s="9">
        <v>149</v>
      </c>
      <c r="AE936" s="9" t="s">
        <v>172</v>
      </c>
      <c r="AF936" s="9"/>
      <c r="AG936" s="9">
        <v>25.525400000000001</v>
      </c>
      <c r="AH936" s="9">
        <v>-80.417199999999994</v>
      </c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  <c r="BF936" s="24"/>
    </row>
    <row r="937" spans="1:58" s="22" customFormat="1" outlineLevel="2" x14ac:dyDescent="0.25">
      <c r="A937" s="55">
        <v>899</v>
      </c>
      <c r="B937" s="9" t="s">
        <v>1247</v>
      </c>
      <c r="C937" s="9" t="s">
        <v>1424</v>
      </c>
      <c r="D937" s="9" t="str">
        <f t="shared" si="143"/>
        <v>Miami-Dade - Family - Active</v>
      </c>
      <c r="E937" s="9" t="s">
        <v>2282</v>
      </c>
      <c r="F937" s="14" t="s">
        <v>1425</v>
      </c>
      <c r="G937" s="9" t="s">
        <v>10</v>
      </c>
      <c r="H937" s="9" t="s">
        <v>37</v>
      </c>
      <c r="I937" s="9">
        <v>1</v>
      </c>
      <c r="J937" s="9">
        <v>259</v>
      </c>
      <c r="K937" s="9">
        <f t="shared" si="144"/>
        <v>1554</v>
      </c>
      <c r="L937" s="9">
        <f t="shared" si="145"/>
        <v>1533</v>
      </c>
      <c r="M937" s="48">
        <v>0.98648648648648651</v>
      </c>
      <c r="N937" s="9">
        <v>0</v>
      </c>
      <c r="O937" s="9">
        <v>259</v>
      </c>
      <c r="P937" s="9"/>
      <c r="Q937" s="9">
        <v>259</v>
      </c>
      <c r="R937" s="9"/>
      <c r="S937" s="9"/>
      <c r="T937" s="9"/>
      <c r="U937" s="9"/>
      <c r="V937" s="49">
        <f t="shared" si="146"/>
        <v>0.98648648648648651</v>
      </c>
      <c r="W937" s="14">
        <v>0.98580000000000001</v>
      </c>
      <c r="X937" s="14">
        <v>0.58240000000000003</v>
      </c>
      <c r="Y937" s="56">
        <v>255</v>
      </c>
      <c r="Z937" s="9">
        <v>255</v>
      </c>
      <c r="AA937" s="9">
        <v>256</v>
      </c>
      <c r="AB937" s="9">
        <v>255</v>
      </c>
      <c r="AC937" s="9">
        <v>256</v>
      </c>
      <c r="AD937" s="9">
        <v>256</v>
      </c>
      <c r="AE937" s="9" t="s">
        <v>1298</v>
      </c>
      <c r="AF937" s="9"/>
      <c r="AG937" s="9">
        <v>25.518000000000001</v>
      </c>
      <c r="AH937" s="9">
        <v>-80.414599999999993</v>
      </c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</row>
    <row r="938" spans="1:58" s="22" customFormat="1" outlineLevel="2" x14ac:dyDescent="0.25">
      <c r="A938" s="55">
        <v>504</v>
      </c>
      <c r="B938" s="9" t="s">
        <v>1247</v>
      </c>
      <c r="C938" s="9" t="s">
        <v>1426</v>
      </c>
      <c r="D938" s="9" t="str">
        <f t="shared" si="143"/>
        <v>Miami-Dade - Family - Active</v>
      </c>
      <c r="E938" s="9" t="s">
        <v>2282</v>
      </c>
      <c r="F938" s="14" t="s">
        <v>261</v>
      </c>
      <c r="G938" s="9" t="s">
        <v>10</v>
      </c>
      <c r="H938" s="9" t="s">
        <v>37</v>
      </c>
      <c r="I938" s="9">
        <v>1</v>
      </c>
      <c r="J938" s="9">
        <v>368</v>
      </c>
      <c r="K938" s="9">
        <f t="shared" si="144"/>
        <v>2208</v>
      </c>
      <c r="L938" s="9">
        <f t="shared" si="145"/>
        <v>2202</v>
      </c>
      <c r="M938" s="48">
        <v>0.99728260869565222</v>
      </c>
      <c r="N938" s="9">
        <v>0</v>
      </c>
      <c r="O938" s="9">
        <v>368</v>
      </c>
      <c r="P938" s="9"/>
      <c r="Q938" s="9">
        <v>368</v>
      </c>
      <c r="R938" s="9"/>
      <c r="S938" s="9"/>
      <c r="T938" s="9"/>
      <c r="U938" s="9"/>
      <c r="V938" s="49">
        <f t="shared" si="146"/>
        <v>0.99728260869565222</v>
      </c>
      <c r="W938" s="14">
        <v>0.99909999999999999</v>
      </c>
      <c r="X938" s="14">
        <v>0.99639999999999995</v>
      </c>
      <c r="Y938" s="56">
        <v>367</v>
      </c>
      <c r="Z938" s="9">
        <v>366</v>
      </c>
      <c r="AA938" s="9">
        <v>368</v>
      </c>
      <c r="AB938" s="9">
        <v>368</v>
      </c>
      <c r="AC938" s="9">
        <v>368</v>
      </c>
      <c r="AD938" s="9">
        <v>365</v>
      </c>
      <c r="AE938" s="9" t="s">
        <v>219</v>
      </c>
      <c r="AF938" s="9"/>
      <c r="AG938" s="9">
        <v>25.917200000000001</v>
      </c>
      <c r="AH938" s="9">
        <v>-80.285399999999996</v>
      </c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</row>
    <row r="939" spans="1:58" s="22" customFormat="1" outlineLevel="2" x14ac:dyDescent="0.25">
      <c r="A939" s="55">
        <v>514</v>
      </c>
      <c r="B939" s="9" t="s">
        <v>1247</v>
      </c>
      <c r="C939" s="9" t="s">
        <v>1431</v>
      </c>
      <c r="D939" s="9" t="str">
        <f t="shared" si="143"/>
        <v>Miami-Dade - Family - Active</v>
      </c>
      <c r="E939" s="9" t="s">
        <v>2282</v>
      </c>
      <c r="F939" s="14" t="s">
        <v>122</v>
      </c>
      <c r="G939" s="9" t="s">
        <v>10</v>
      </c>
      <c r="H939" s="9" t="s">
        <v>37</v>
      </c>
      <c r="I939" s="9">
        <v>1</v>
      </c>
      <c r="J939" s="9">
        <v>211</v>
      </c>
      <c r="K939" s="9">
        <f t="shared" si="144"/>
        <v>1266</v>
      </c>
      <c r="L939" s="9">
        <f t="shared" si="145"/>
        <v>1259</v>
      </c>
      <c r="M939" s="48">
        <v>0.99447077409162721</v>
      </c>
      <c r="N939" s="9">
        <v>0</v>
      </c>
      <c r="O939" s="9">
        <v>211</v>
      </c>
      <c r="P939" s="9"/>
      <c r="Q939" s="9">
        <v>211</v>
      </c>
      <c r="R939" s="9"/>
      <c r="S939" s="9"/>
      <c r="T939" s="9"/>
      <c r="U939" s="9"/>
      <c r="V939" s="49">
        <f t="shared" si="146"/>
        <v>0.99447077409162721</v>
      </c>
      <c r="W939" s="14">
        <v>0.99450000000000005</v>
      </c>
      <c r="X939" s="14">
        <v>0.99129999999999996</v>
      </c>
      <c r="Y939" s="56">
        <v>208</v>
      </c>
      <c r="Z939" s="9">
        <v>210</v>
      </c>
      <c r="AA939" s="9">
        <v>209</v>
      </c>
      <c r="AB939" s="9">
        <v>211</v>
      </c>
      <c r="AC939" s="9">
        <v>211</v>
      </c>
      <c r="AD939" s="9">
        <v>210</v>
      </c>
      <c r="AE939" s="9" t="s">
        <v>172</v>
      </c>
      <c r="AF939" s="9"/>
      <c r="AG939" s="9">
        <v>25.777799999999999</v>
      </c>
      <c r="AH939" s="9">
        <v>-80.201899999999995</v>
      </c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  <c r="BF939" s="24"/>
    </row>
    <row r="940" spans="1:58" s="22" customFormat="1" outlineLevel="2" x14ac:dyDescent="0.25">
      <c r="A940" s="55">
        <v>1054</v>
      </c>
      <c r="B940" s="9" t="s">
        <v>1247</v>
      </c>
      <c r="C940" s="9" t="s">
        <v>1432</v>
      </c>
      <c r="D940" s="9" t="str">
        <f t="shared" si="143"/>
        <v>Miami-Dade - Family - Active</v>
      </c>
      <c r="E940" s="9" t="s">
        <v>2282</v>
      </c>
      <c r="F940" s="14" t="s">
        <v>623</v>
      </c>
      <c r="G940" s="9" t="s">
        <v>10</v>
      </c>
      <c r="H940" s="9" t="s">
        <v>37</v>
      </c>
      <c r="I940" s="9">
        <v>1</v>
      </c>
      <c r="J940" s="9">
        <v>336</v>
      </c>
      <c r="K940" s="9">
        <f t="shared" si="144"/>
        <v>2016</v>
      </c>
      <c r="L940" s="9">
        <f t="shared" si="145"/>
        <v>2012</v>
      </c>
      <c r="M940" s="48">
        <v>0.99801587301587302</v>
      </c>
      <c r="N940" s="9">
        <v>0</v>
      </c>
      <c r="O940" s="9">
        <v>336</v>
      </c>
      <c r="P940" s="9"/>
      <c r="Q940" s="9">
        <v>336</v>
      </c>
      <c r="R940" s="9"/>
      <c r="S940" s="9"/>
      <c r="T940" s="9"/>
      <c r="U940" s="9"/>
      <c r="V940" s="49">
        <f t="shared" si="146"/>
        <v>0.99801587301587302</v>
      </c>
      <c r="W940" s="14">
        <v>0.995</v>
      </c>
      <c r="X940" s="14">
        <v>0.996</v>
      </c>
      <c r="Y940" s="56">
        <v>334</v>
      </c>
      <c r="Z940" s="9">
        <v>336</v>
      </c>
      <c r="AA940" s="9">
        <v>336</v>
      </c>
      <c r="AB940" s="9">
        <v>336</v>
      </c>
      <c r="AC940" s="9">
        <v>335</v>
      </c>
      <c r="AD940" s="9">
        <v>335</v>
      </c>
      <c r="AE940" s="9" t="s">
        <v>280</v>
      </c>
      <c r="AF940" s="9"/>
      <c r="AG940" s="9">
        <v>25.799199999999999</v>
      </c>
      <c r="AH940" s="9">
        <v>-80.211200000000005</v>
      </c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</row>
    <row r="941" spans="1:58" s="22" customFormat="1" outlineLevel="2" x14ac:dyDescent="0.25">
      <c r="A941" s="55">
        <v>2039</v>
      </c>
      <c r="B941" s="9" t="s">
        <v>1247</v>
      </c>
      <c r="C941" s="9" t="s">
        <v>1435</v>
      </c>
      <c r="D941" s="9" t="str">
        <f t="shared" si="143"/>
        <v>Miami-Dade - Family - Active</v>
      </c>
      <c r="E941" s="9" t="s">
        <v>2282</v>
      </c>
      <c r="F941" s="14" t="s">
        <v>199</v>
      </c>
      <c r="G941" s="9" t="s">
        <v>10</v>
      </c>
      <c r="H941" s="9" t="s">
        <v>37</v>
      </c>
      <c r="I941" s="9">
        <v>1</v>
      </c>
      <c r="J941" s="9">
        <v>204</v>
      </c>
      <c r="K941" s="9">
        <f t="shared" si="144"/>
        <v>1224</v>
      </c>
      <c r="L941" s="9">
        <f t="shared" si="145"/>
        <v>1224</v>
      </c>
      <c r="M941" s="48">
        <v>1</v>
      </c>
      <c r="N941" s="9">
        <v>0</v>
      </c>
      <c r="O941" s="9">
        <v>204</v>
      </c>
      <c r="P941" s="9"/>
      <c r="Q941" s="9">
        <v>204</v>
      </c>
      <c r="R941" s="9"/>
      <c r="S941" s="9"/>
      <c r="T941" s="9"/>
      <c r="U941" s="9"/>
      <c r="V941" s="49">
        <f t="shared" si="146"/>
        <v>1</v>
      </c>
      <c r="W941" s="14">
        <v>1</v>
      </c>
      <c r="X941" s="14">
        <v>0.99509999999999998</v>
      </c>
      <c r="Y941" s="56">
        <v>204</v>
      </c>
      <c r="Z941" s="9">
        <v>204</v>
      </c>
      <c r="AA941" s="9">
        <v>204</v>
      </c>
      <c r="AB941" s="9">
        <v>204</v>
      </c>
      <c r="AC941" s="9">
        <v>204</v>
      </c>
      <c r="AD941" s="9">
        <v>204</v>
      </c>
      <c r="AE941" s="9" t="s">
        <v>219</v>
      </c>
      <c r="AF941" s="9"/>
      <c r="AG941" s="9">
        <v>25.532889000000001</v>
      </c>
      <c r="AH941" s="9">
        <v>-80.398388999999995</v>
      </c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  <c r="BF941" s="24"/>
    </row>
    <row r="942" spans="1:58" s="22" customFormat="1" outlineLevel="2" x14ac:dyDescent="0.25">
      <c r="A942" s="55">
        <v>523</v>
      </c>
      <c r="B942" s="9" t="s">
        <v>1247</v>
      </c>
      <c r="C942" s="9" t="s">
        <v>1437</v>
      </c>
      <c r="D942" s="9" t="str">
        <f t="shared" si="143"/>
        <v>Miami-Dade - Family - Active</v>
      </c>
      <c r="E942" s="9" t="s">
        <v>2282</v>
      </c>
      <c r="F942" s="14" t="s">
        <v>306</v>
      </c>
      <c r="G942" s="9" t="s">
        <v>10</v>
      </c>
      <c r="H942" s="9" t="s">
        <v>37</v>
      </c>
      <c r="I942" s="9">
        <v>1</v>
      </c>
      <c r="J942" s="9">
        <v>336</v>
      </c>
      <c r="K942" s="9">
        <f t="shared" si="144"/>
        <v>2016</v>
      </c>
      <c r="L942" s="9">
        <f t="shared" si="145"/>
        <v>2002</v>
      </c>
      <c r="M942" s="48">
        <v>0.99305555555555558</v>
      </c>
      <c r="N942" s="9">
        <v>0</v>
      </c>
      <c r="O942" s="9">
        <v>336</v>
      </c>
      <c r="P942" s="9"/>
      <c r="Q942" s="9">
        <v>336</v>
      </c>
      <c r="R942" s="9"/>
      <c r="S942" s="9"/>
      <c r="T942" s="9"/>
      <c r="U942" s="9"/>
      <c r="V942" s="49">
        <f t="shared" si="146"/>
        <v>0.99305555555555558</v>
      </c>
      <c r="W942" s="14">
        <v>0.98260000000000003</v>
      </c>
      <c r="X942" s="14">
        <v>0.98119999999999996</v>
      </c>
      <c r="Y942" s="56">
        <v>335</v>
      </c>
      <c r="Z942" s="9">
        <v>334</v>
      </c>
      <c r="AA942" s="9">
        <v>335</v>
      </c>
      <c r="AB942" s="9">
        <v>335</v>
      </c>
      <c r="AC942" s="9">
        <v>333</v>
      </c>
      <c r="AD942" s="9">
        <v>330</v>
      </c>
      <c r="AE942" s="9" t="s">
        <v>481</v>
      </c>
      <c r="AF942" s="9"/>
      <c r="AG942" s="9">
        <v>25.47</v>
      </c>
      <c r="AH942" s="9">
        <v>-80.4589</v>
      </c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  <c r="BF942" s="24"/>
    </row>
    <row r="943" spans="1:58" s="22" customFormat="1" outlineLevel="2" x14ac:dyDescent="0.25">
      <c r="A943" s="55">
        <v>534</v>
      </c>
      <c r="B943" s="9" t="s">
        <v>1247</v>
      </c>
      <c r="C943" s="9" t="s">
        <v>1438</v>
      </c>
      <c r="D943" s="9" t="str">
        <f t="shared" si="143"/>
        <v>Miami-Dade - Family - Active</v>
      </c>
      <c r="E943" s="9" t="s">
        <v>2282</v>
      </c>
      <c r="F943" s="14" t="s">
        <v>1420</v>
      </c>
      <c r="G943" s="9" t="s">
        <v>10</v>
      </c>
      <c r="H943" s="9" t="s">
        <v>37</v>
      </c>
      <c r="I943" s="9">
        <v>1</v>
      </c>
      <c r="J943" s="9">
        <v>90</v>
      </c>
      <c r="K943" s="9">
        <f t="shared" si="144"/>
        <v>540</v>
      </c>
      <c r="L943" s="9">
        <f t="shared" si="145"/>
        <v>535</v>
      </c>
      <c r="M943" s="48">
        <v>0.9907407407407407</v>
      </c>
      <c r="N943" s="9">
        <v>0</v>
      </c>
      <c r="O943" s="9">
        <v>90</v>
      </c>
      <c r="P943" s="9"/>
      <c r="Q943" s="9">
        <v>90</v>
      </c>
      <c r="R943" s="9"/>
      <c r="S943" s="9"/>
      <c r="T943" s="9"/>
      <c r="U943" s="9"/>
      <c r="V943" s="49">
        <f t="shared" si="146"/>
        <v>0.9907407407407407</v>
      </c>
      <c r="W943" s="14">
        <v>0.99809999999999999</v>
      </c>
      <c r="X943" s="14">
        <v>0.99260000000000004</v>
      </c>
      <c r="Y943" s="56">
        <v>89</v>
      </c>
      <c r="Z943" s="9">
        <v>89</v>
      </c>
      <c r="AA943" s="9">
        <v>89</v>
      </c>
      <c r="AB943" s="9">
        <v>89</v>
      </c>
      <c r="AC943" s="9">
        <v>89</v>
      </c>
      <c r="AD943" s="9">
        <v>90</v>
      </c>
      <c r="AE943" s="9" t="s">
        <v>280</v>
      </c>
      <c r="AF943" s="9"/>
      <c r="AG943" s="9">
        <v>25.522200000000002</v>
      </c>
      <c r="AH943" s="9">
        <v>-80.419300000000007</v>
      </c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4"/>
    </row>
    <row r="944" spans="1:58" s="22" customFormat="1" outlineLevel="2" x14ac:dyDescent="0.25">
      <c r="A944" s="55">
        <v>536</v>
      </c>
      <c r="B944" s="9" t="s">
        <v>1247</v>
      </c>
      <c r="C944" s="9" t="s">
        <v>1439</v>
      </c>
      <c r="D944" s="9" t="str">
        <f t="shared" si="143"/>
        <v>Miami-Dade - Family - Active</v>
      </c>
      <c r="E944" s="9" t="s">
        <v>2282</v>
      </c>
      <c r="F944" s="14" t="s">
        <v>659</v>
      </c>
      <c r="G944" s="9" t="s">
        <v>10</v>
      </c>
      <c r="H944" s="9" t="s">
        <v>37</v>
      </c>
      <c r="I944" s="9">
        <v>1</v>
      </c>
      <c r="J944" s="9">
        <v>419</v>
      </c>
      <c r="K944" s="9">
        <f t="shared" si="144"/>
        <v>2514</v>
      </c>
      <c r="L944" s="9">
        <f t="shared" si="145"/>
        <v>2402</v>
      </c>
      <c r="M944" s="48">
        <v>0.95544948289578358</v>
      </c>
      <c r="N944" s="9">
        <v>0</v>
      </c>
      <c r="O944" s="9">
        <v>419</v>
      </c>
      <c r="P944" s="9"/>
      <c r="Q944" s="9">
        <v>419</v>
      </c>
      <c r="R944" s="9"/>
      <c r="S944" s="9"/>
      <c r="T944" s="9"/>
      <c r="U944" s="9"/>
      <c r="V944" s="49">
        <f t="shared" si="146"/>
        <v>0.95544948289578358</v>
      </c>
      <c r="W944" s="14">
        <v>0.8962</v>
      </c>
      <c r="X944" s="14"/>
      <c r="Y944" s="56">
        <v>398</v>
      </c>
      <c r="Z944" s="9">
        <v>403</v>
      </c>
      <c r="AA944" s="9">
        <v>400</v>
      </c>
      <c r="AB944" s="9">
        <v>402</v>
      </c>
      <c r="AC944" s="9">
        <v>402</v>
      </c>
      <c r="AD944" s="9">
        <v>397</v>
      </c>
      <c r="AE944" s="9" t="s">
        <v>1259</v>
      </c>
      <c r="AF944" s="9"/>
      <c r="AG944" s="9">
        <v>25.783899999999999</v>
      </c>
      <c r="AH944" s="9">
        <v>-80.199700000000007</v>
      </c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4"/>
    </row>
    <row r="945" spans="1:58" s="22" customFormat="1" outlineLevel="2" x14ac:dyDescent="0.25">
      <c r="A945" s="55">
        <v>2537</v>
      </c>
      <c r="B945" s="9" t="s">
        <v>1247</v>
      </c>
      <c r="C945" s="9" t="s">
        <v>1442</v>
      </c>
      <c r="D945" s="9" t="str">
        <f t="shared" si="143"/>
        <v>Miami-Dade - Family - Active</v>
      </c>
      <c r="E945" s="9" t="s">
        <v>2282</v>
      </c>
      <c r="F945" s="14" t="s">
        <v>1443</v>
      </c>
      <c r="G945" s="9" t="s">
        <v>10</v>
      </c>
      <c r="H945" s="9" t="s">
        <v>37</v>
      </c>
      <c r="I945" s="9">
        <v>1</v>
      </c>
      <c r="J945" s="9">
        <v>100</v>
      </c>
      <c r="K945" s="9">
        <f t="shared" si="144"/>
        <v>600</v>
      </c>
      <c r="L945" s="9">
        <f t="shared" si="145"/>
        <v>583</v>
      </c>
      <c r="M945" s="48">
        <v>0.97166666666666668</v>
      </c>
      <c r="N945" s="9">
        <v>0</v>
      </c>
      <c r="O945" s="9">
        <v>100</v>
      </c>
      <c r="P945" s="9"/>
      <c r="Q945" s="9">
        <v>100</v>
      </c>
      <c r="R945" s="9"/>
      <c r="S945" s="9"/>
      <c r="T945" s="9"/>
      <c r="U945" s="9"/>
      <c r="V945" s="49">
        <f t="shared" si="146"/>
        <v>0.97166666666666668</v>
      </c>
      <c r="W945" s="14">
        <v>0.995</v>
      </c>
      <c r="X945" s="14"/>
      <c r="Y945" s="56">
        <v>95</v>
      </c>
      <c r="Z945" s="9">
        <v>94</v>
      </c>
      <c r="AA945" s="9">
        <v>97</v>
      </c>
      <c r="AB945" s="9">
        <v>99</v>
      </c>
      <c r="AC945" s="9">
        <v>100</v>
      </c>
      <c r="AD945" s="9">
        <v>98</v>
      </c>
      <c r="AE945" s="9" t="s">
        <v>349</v>
      </c>
      <c r="AF945" s="9"/>
      <c r="AG945" s="9">
        <v>25.844373999999998</v>
      </c>
      <c r="AH945" s="9">
        <v>-80.247810000000001</v>
      </c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4"/>
    </row>
    <row r="946" spans="1:58" s="22" customFormat="1" outlineLevel="2" x14ac:dyDescent="0.25">
      <c r="A946" s="55">
        <v>2442</v>
      </c>
      <c r="B946" s="9" t="s">
        <v>1247</v>
      </c>
      <c r="C946" s="9" t="s">
        <v>1445</v>
      </c>
      <c r="D946" s="9" t="str">
        <f t="shared" si="143"/>
        <v>Miami-Dade - Family - Active</v>
      </c>
      <c r="E946" s="9" t="s">
        <v>2282</v>
      </c>
      <c r="F946" s="14" t="s">
        <v>199</v>
      </c>
      <c r="G946" s="9" t="s">
        <v>10</v>
      </c>
      <c r="H946" s="9" t="s">
        <v>37</v>
      </c>
      <c r="I946" s="9">
        <v>1</v>
      </c>
      <c r="J946" s="9">
        <v>64</v>
      </c>
      <c r="K946" s="9">
        <f t="shared" si="144"/>
        <v>384</v>
      </c>
      <c r="L946" s="9">
        <f t="shared" si="145"/>
        <v>373</v>
      </c>
      <c r="M946" s="48">
        <v>0.97135416666666663</v>
      </c>
      <c r="N946" s="9">
        <v>0</v>
      </c>
      <c r="O946" s="9">
        <v>64</v>
      </c>
      <c r="P946" s="9"/>
      <c r="Q946" s="9">
        <v>64</v>
      </c>
      <c r="R946" s="9"/>
      <c r="S946" s="9"/>
      <c r="T946" s="9"/>
      <c r="U946" s="9"/>
      <c r="V946" s="49">
        <f t="shared" si="146"/>
        <v>0.97135416666666663</v>
      </c>
      <c r="W946" s="14">
        <v>0.98960000000000004</v>
      </c>
      <c r="X946" s="14">
        <v>0.97660000000000002</v>
      </c>
      <c r="Y946" s="56">
        <v>62</v>
      </c>
      <c r="Z946" s="9">
        <v>61</v>
      </c>
      <c r="AA946" s="9">
        <v>63</v>
      </c>
      <c r="AB946" s="9">
        <v>63</v>
      </c>
      <c r="AC946" s="9">
        <v>62</v>
      </c>
      <c r="AD946" s="9">
        <v>62</v>
      </c>
      <c r="AE946" s="9" t="s">
        <v>1255</v>
      </c>
      <c r="AF946" s="9"/>
      <c r="AG946" s="9">
        <v>25.827673999999998</v>
      </c>
      <c r="AH946" s="9">
        <v>-80.199920000000006</v>
      </c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4"/>
    </row>
    <row r="947" spans="1:58" s="22" customFormat="1" outlineLevel="2" x14ac:dyDescent="0.25">
      <c r="A947" s="55">
        <v>1233</v>
      </c>
      <c r="B947" s="9" t="s">
        <v>1247</v>
      </c>
      <c r="C947" s="9" t="s">
        <v>1446</v>
      </c>
      <c r="D947" s="9" t="str">
        <f t="shared" si="143"/>
        <v>Miami-Dade - Family - Active</v>
      </c>
      <c r="E947" s="9" t="s">
        <v>2282</v>
      </c>
      <c r="F947" s="14" t="s">
        <v>118</v>
      </c>
      <c r="G947" s="9" t="s">
        <v>10</v>
      </c>
      <c r="H947" s="9" t="s">
        <v>37</v>
      </c>
      <c r="I947" s="9">
        <v>1</v>
      </c>
      <c r="J947" s="9">
        <v>288</v>
      </c>
      <c r="K947" s="9">
        <f t="shared" si="144"/>
        <v>1728</v>
      </c>
      <c r="L947" s="9">
        <f t="shared" si="145"/>
        <v>1695</v>
      </c>
      <c r="M947" s="48">
        <v>0.98090277777777779</v>
      </c>
      <c r="N947" s="9">
        <v>0</v>
      </c>
      <c r="O947" s="9">
        <v>288</v>
      </c>
      <c r="P947" s="9"/>
      <c r="Q947" s="9">
        <v>288</v>
      </c>
      <c r="R947" s="9"/>
      <c r="S947" s="9"/>
      <c r="T947" s="9"/>
      <c r="U947" s="9"/>
      <c r="V947" s="49">
        <f t="shared" si="146"/>
        <v>0.98090277777777779</v>
      </c>
      <c r="W947" s="14">
        <v>0.98380000000000001</v>
      </c>
      <c r="X947" s="14">
        <v>0.97919999999999996</v>
      </c>
      <c r="Y947" s="56">
        <v>281</v>
      </c>
      <c r="Z947" s="9">
        <v>280</v>
      </c>
      <c r="AA947" s="9">
        <v>282</v>
      </c>
      <c r="AB947" s="9">
        <v>287</v>
      </c>
      <c r="AC947" s="9">
        <v>282</v>
      </c>
      <c r="AD947" s="9">
        <v>283</v>
      </c>
      <c r="AE947" s="9" t="s">
        <v>160</v>
      </c>
      <c r="AF947" s="9"/>
      <c r="AG947" s="9">
        <v>25.677299999999999</v>
      </c>
      <c r="AH947" s="9">
        <v>-80.276200000000003</v>
      </c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4"/>
    </row>
    <row r="948" spans="1:58" s="22" customFormat="1" outlineLevel="2" x14ac:dyDescent="0.25">
      <c r="A948" s="55">
        <v>1411</v>
      </c>
      <c r="B948" s="9" t="s">
        <v>1247</v>
      </c>
      <c r="C948" s="9" t="s">
        <v>1447</v>
      </c>
      <c r="D948" s="9" t="str">
        <f t="shared" si="143"/>
        <v>Miami-Dade - Family - Active</v>
      </c>
      <c r="E948" s="9" t="s">
        <v>2282</v>
      </c>
      <c r="F948" s="14" t="s">
        <v>56</v>
      </c>
      <c r="G948" s="9" t="s">
        <v>10</v>
      </c>
      <c r="H948" s="9" t="s">
        <v>37</v>
      </c>
      <c r="I948" s="9">
        <v>1</v>
      </c>
      <c r="J948" s="9">
        <v>506</v>
      </c>
      <c r="K948" s="9">
        <f t="shared" si="144"/>
        <v>0</v>
      </c>
      <c r="L948" s="9">
        <f t="shared" si="145"/>
        <v>0</v>
      </c>
      <c r="M948" s="42">
        <v>0</v>
      </c>
      <c r="N948" s="9">
        <v>0</v>
      </c>
      <c r="O948" s="9">
        <v>506</v>
      </c>
      <c r="P948" s="9"/>
      <c r="Q948" s="9">
        <v>506</v>
      </c>
      <c r="R948" s="9"/>
      <c r="S948" s="9"/>
      <c r="T948" s="9"/>
      <c r="U948" s="9"/>
      <c r="V948" s="49"/>
      <c r="W948" s="14">
        <v>0.90910000000000002</v>
      </c>
      <c r="X948" s="14">
        <v>0.99339999999999995</v>
      </c>
      <c r="Y948" s="56"/>
      <c r="Z948" s="9"/>
      <c r="AA948" s="9"/>
      <c r="AB948" s="9"/>
      <c r="AC948" s="9"/>
      <c r="AD948" s="9"/>
      <c r="AE948" s="9"/>
      <c r="AF948" s="9"/>
      <c r="AG948" s="9">
        <v>25.900400000000001</v>
      </c>
      <c r="AH948" s="9">
        <v>-80.235500000000002</v>
      </c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4"/>
    </row>
    <row r="949" spans="1:58" s="22" customFormat="1" outlineLevel="2" x14ac:dyDescent="0.25">
      <c r="A949" s="55">
        <v>2544</v>
      </c>
      <c r="B949" s="9" t="s">
        <v>1247</v>
      </c>
      <c r="C949" s="9" t="s">
        <v>1451</v>
      </c>
      <c r="D949" s="9" t="str">
        <f t="shared" si="143"/>
        <v>Miami-Dade - Family - Active</v>
      </c>
      <c r="E949" s="9" t="s">
        <v>2282</v>
      </c>
      <c r="F949" s="14" t="s">
        <v>1297</v>
      </c>
      <c r="G949" s="9" t="s">
        <v>10</v>
      </c>
      <c r="H949" s="9" t="s">
        <v>37</v>
      </c>
      <c r="I949" s="9">
        <v>1</v>
      </c>
      <c r="J949" s="9">
        <v>300</v>
      </c>
      <c r="K949" s="9">
        <f t="shared" si="144"/>
        <v>1800</v>
      </c>
      <c r="L949" s="9">
        <f t="shared" si="145"/>
        <v>1778</v>
      </c>
      <c r="M949" s="48">
        <v>0.98777777777777775</v>
      </c>
      <c r="N949" s="9">
        <v>0</v>
      </c>
      <c r="O949" s="9">
        <v>300</v>
      </c>
      <c r="P949" s="9"/>
      <c r="Q949" s="9">
        <v>300</v>
      </c>
      <c r="R949" s="9"/>
      <c r="S949" s="9"/>
      <c r="T949" s="9"/>
      <c r="U949" s="9"/>
      <c r="V949" s="49">
        <f t="shared" ref="V949:V984" si="147">(Y949+Z949+AA949+AB949+AC949+AD949)/(J949*COUNTA(Y949,Z949,AA949,AB949,AC949,AD949))</f>
        <v>0.98777777777777775</v>
      </c>
      <c r="W949" s="14">
        <v>0.99060000000000004</v>
      </c>
      <c r="X949" s="14">
        <v>0.99439999999999995</v>
      </c>
      <c r="Y949" s="56">
        <v>297</v>
      </c>
      <c r="Z949" s="9">
        <v>296</v>
      </c>
      <c r="AA949" s="9">
        <v>297</v>
      </c>
      <c r="AB949" s="9">
        <v>298</v>
      </c>
      <c r="AC949" s="9">
        <v>296</v>
      </c>
      <c r="AD949" s="9">
        <v>294</v>
      </c>
      <c r="AE949" s="9" t="s">
        <v>1210</v>
      </c>
      <c r="AF949" s="9"/>
      <c r="AG949" s="9">
        <v>25.880510000000001</v>
      </c>
      <c r="AH949" s="9">
        <v>-80.241416000000001</v>
      </c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  <c r="BF949" s="24"/>
    </row>
    <row r="950" spans="1:58" s="22" customFormat="1" outlineLevel="2" x14ac:dyDescent="0.25">
      <c r="A950" s="55">
        <v>592</v>
      </c>
      <c r="B950" s="9" t="s">
        <v>1247</v>
      </c>
      <c r="C950" s="9" t="s">
        <v>1452</v>
      </c>
      <c r="D950" s="9" t="str">
        <f t="shared" si="143"/>
        <v>Miami-Dade - Family - Active</v>
      </c>
      <c r="E950" s="9" t="s">
        <v>2282</v>
      </c>
      <c r="F950" s="14" t="s">
        <v>1279</v>
      </c>
      <c r="G950" s="9" t="s">
        <v>10</v>
      </c>
      <c r="H950" s="9" t="s">
        <v>37</v>
      </c>
      <c r="I950" s="9">
        <v>1</v>
      </c>
      <c r="J950" s="9">
        <v>91</v>
      </c>
      <c r="K950" s="9">
        <f t="shared" si="144"/>
        <v>546</v>
      </c>
      <c r="L950" s="9">
        <f t="shared" si="145"/>
        <v>627</v>
      </c>
      <c r="M950" s="48">
        <v>1.1483516483516483</v>
      </c>
      <c r="N950" s="9">
        <v>0</v>
      </c>
      <c r="O950" s="9">
        <v>91</v>
      </c>
      <c r="P950" s="9"/>
      <c r="Q950" s="9">
        <v>91</v>
      </c>
      <c r="R950" s="9"/>
      <c r="S950" s="9"/>
      <c r="T950" s="9"/>
      <c r="U950" s="9"/>
      <c r="V950" s="49">
        <f t="shared" si="147"/>
        <v>1.1483516483516483</v>
      </c>
      <c r="W950" s="14">
        <v>0.97250000000000003</v>
      </c>
      <c r="X950" s="14">
        <v>0.96479999999999999</v>
      </c>
      <c r="Y950" s="56">
        <v>88</v>
      </c>
      <c r="Z950" s="9">
        <v>88</v>
      </c>
      <c r="AA950" s="9">
        <v>91</v>
      </c>
      <c r="AB950" s="9">
        <v>182</v>
      </c>
      <c r="AC950" s="9">
        <v>90</v>
      </c>
      <c r="AD950" s="9">
        <v>88</v>
      </c>
      <c r="AE950" s="9" t="s">
        <v>1453</v>
      </c>
      <c r="AF950" s="9"/>
      <c r="AG950" s="9">
        <v>25.4467</v>
      </c>
      <c r="AH950" s="9">
        <v>-80.485399999999998</v>
      </c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</row>
    <row r="951" spans="1:58" s="22" customFormat="1" outlineLevel="2" x14ac:dyDescent="0.25">
      <c r="A951" s="55">
        <v>599</v>
      </c>
      <c r="B951" s="9" t="s">
        <v>1247</v>
      </c>
      <c r="C951" s="9" t="s">
        <v>1454</v>
      </c>
      <c r="D951" s="9" t="str">
        <f t="shared" si="143"/>
        <v>Miami-Dade - Family - Active</v>
      </c>
      <c r="E951" s="9" t="s">
        <v>2282</v>
      </c>
      <c r="F951" s="14" t="s">
        <v>1455</v>
      </c>
      <c r="G951" s="9" t="s">
        <v>10</v>
      </c>
      <c r="H951" s="9" t="s">
        <v>37</v>
      </c>
      <c r="I951" s="9">
        <v>1</v>
      </c>
      <c r="J951" s="9">
        <v>180</v>
      </c>
      <c r="K951" s="9">
        <f t="shared" si="144"/>
        <v>1080</v>
      </c>
      <c r="L951" s="9">
        <f t="shared" si="145"/>
        <v>1051</v>
      </c>
      <c r="M951" s="48">
        <v>0.9731481481481481</v>
      </c>
      <c r="N951" s="9">
        <v>0</v>
      </c>
      <c r="O951" s="9">
        <v>180</v>
      </c>
      <c r="P951" s="9"/>
      <c r="Q951" s="9">
        <v>180</v>
      </c>
      <c r="R951" s="9"/>
      <c r="S951" s="9"/>
      <c r="T951" s="9"/>
      <c r="U951" s="9"/>
      <c r="V951" s="49">
        <f t="shared" si="147"/>
        <v>0.9731481481481481</v>
      </c>
      <c r="W951" s="14">
        <v>0.9778</v>
      </c>
      <c r="X951" s="14">
        <v>0.96760000000000002</v>
      </c>
      <c r="Y951" s="56">
        <v>177</v>
      </c>
      <c r="Z951" s="9">
        <v>172</v>
      </c>
      <c r="AA951" s="9">
        <v>174</v>
      </c>
      <c r="AB951" s="9">
        <v>175</v>
      </c>
      <c r="AC951" s="9">
        <v>175</v>
      </c>
      <c r="AD951" s="9">
        <v>178</v>
      </c>
      <c r="AE951" s="9" t="s">
        <v>1261</v>
      </c>
      <c r="AF951" s="9"/>
      <c r="AG951" s="9">
        <v>25.917300000000001</v>
      </c>
      <c r="AH951" s="9">
        <v>-80.213499999999996</v>
      </c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  <c r="BF951" s="24"/>
    </row>
    <row r="952" spans="1:58" s="22" customFormat="1" outlineLevel="2" x14ac:dyDescent="0.25">
      <c r="A952" s="55">
        <v>603</v>
      </c>
      <c r="B952" s="9" t="s">
        <v>1247</v>
      </c>
      <c r="C952" s="9" t="s">
        <v>1456</v>
      </c>
      <c r="D952" s="9" t="str">
        <f t="shared" si="143"/>
        <v>Miami-Dade - Family - Active</v>
      </c>
      <c r="E952" s="9" t="s">
        <v>2282</v>
      </c>
      <c r="F952" s="14" t="s">
        <v>859</v>
      </c>
      <c r="G952" s="9" t="s">
        <v>10</v>
      </c>
      <c r="H952" s="9" t="s">
        <v>37</v>
      </c>
      <c r="I952" s="9">
        <v>1</v>
      </c>
      <c r="J952" s="9">
        <v>8</v>
      </c>
      <c r="K952" s="9">
        <f t="shared" si="144"/>
        <v>48</v>
      </c>
      <c r="L952" s="9">
        <f t="shared" si="145"/>
        <v>48</v>
      </c>
      <c r="M952" s="48">
        <v>1</v>
      </c>
      <c r="N952" s="9">
        <v>0</v>
      </c>
      <c r="O952" s="9">
        <v>8</v>
      </c>
      <c r="P952" s="9"/>
      <c r="Q952" s="9">
        <v>8</v>
      </c>
      <c r="R952" s="9"/>
      <c r="S952" s="9"/>
      <c r="T952" s="9"/>
      <c r="U952" s="9"/>
      <c r="V952" s="49">
        <f t="shared" si="147"/>
        <v>1</v>
      </c>
      <c r="W952" s="14">
        <v>0.97919999999999996</v>
      </c>
      <c r="X952" s="14">
        <v>1</v>
      </c>
      <c r="Y952" s="56">
        <v>8</v>
      </c>
      <c r="Z952" s="9">
        <v>8</v>
      </c>
      <c r="AA952" s="9">
        <v>8</v>
      </c>
      <c r="AB952" s="9">
        <v>8</v>
      </c>
      <c r="AC952" s="9">
        <v>8</v>
      </c>
      <c r="AD952" s="9">
        <v>8</v>
      </c>
      <c r="AE952" s="9" t="s">
        <v>1457</v>
      </c>
      <c r="AF952" s="9"/>
      <c r="AG952" s="9">
        <v>25.458200000000001</v>
      </c>
      <c r="AH952" s="9">
        <v>-80.491500000000002</v>
      </c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4"/>
    </row>
    <row r="953" spans="1:58" s="22" customFormat="1" outlineLevel="2" x14ac:dyDescent="0.25">
      <c r="A953" s="55">
        <v>606</v>
      </c>
      <c r="B953" s="9" t="s">
        <v>1247</v>
      </c>
      <c r="C953" s="9" t="s">
        <v>1458</v>
      </c>
      <c r="D953" s="9" t="str">
        <f t="shared" si="143"/>
        <v>Miami-Dade - Family - Active</v>
      </c>
      <c r="E953" s="9" t="s">
        <v>2282</v>
      </c>
      <c r="F953" s="14" t="s">
        <v>1242</v>
      </c>
      <c r="G953" s="9" t="s">
        <v>10</v>
      </c>
      <c r="H953" s="9" t="s">
        <v>37</v>
      </c>
      <c r="I953" s="9">
        <v>1</v>
      </c>
      <c r="J953" s="9">
        <v>34</v>
      </c>
      <c r="K953" s="9">
        <f t="shared" si="144"/>
        <v>204</v>
      </c>
      <c r="L953" s="9">
        <f t="shared" si="145"/>
        <v>204</v>
      </c>
      <c r="M953" s="48">
        <v>1</v>
      </c>
      <c r="N953" s="9">
        <v>0</v>
      </c>
      <c r="O953" s="9">
        <v>34</v>
      </c>
      <c r="P953" s="9"/>
      <c r="Q953" s="9">
        <v>34</v>
      </c>
      <c r="R953" s="9"/>
      <c r="S953" s="9"/>
      <c r="T953" s="9"/>
      <c r="U953" s="9"/>
      <c r="V953" s="49">
        <f t="shared" si="147"/>
        <v>1</v>
      </c>
      <c r="W953" s="14">
        <v>1</v>
      </c>
      <c r="X953" s="14">
        <v>1</v>
      </c>
      <c r="Y953" s="56">
        <v>34</v>
      </c>
      <c r="Z953" s="9">
        <v>34</v>
      </c>
      <c r="AA953" s="9">
        <v>34</v>
      </c>
      <c r="AB953" s="9">
        <v>34</v>
      </c>
      <c r="AC953" s="9">
        <v>34</v>
      </c>
      <c r="AD953" s="9">
        <v>34</v>
      </c>
      <c r="AE953" s="9" t="s">
        <v>1459</v>
      </c>
      <c r="AF953" s="9"/>
      <c r="AG953" s="9">
        <v>25.824200000000001</v>
      </c>
      <c r="AH953" s="9">
        <v>-80.2774</v>
      </c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4"/>
    </row>
    <row r="954" spans="1:58" s="22" customFormat="1" outlineLevel="2" x14ac:dyDescent="0.25">
      <c r="A954" s="55">
        <v>1787</v>
      </c>
      <c r="B954" s="9" t="s">
        <v>1247</v>
      </c>
      <c r="C954" s="9" t="s">
        <v>1460</v>
      </c>
      <c r="D954" s="9" t="str">
        <f t="shared" si="143"/>
        <v>Miami-Dade - Family - Active</v>
      </c>
      <c r="E954" s="9" t="s">
        <v>2282</v>
      </c>
      <c r="F954" s="14" t="s">
        <v>312</v>
      </c>
      <c r="G954" s="9" t="s">
        <v>10</v>
      </c>
      <c r="H954" s="9" t="s">
        <v>37</v>
      </c>
      <c r="I954" s="9">
        <v>1</v>
      </c>
      <c r="J954" s="9">
        <v>60</v>
      </c>
      <c r="K954" s="9">
        <f t="shared" si="144"/>
        <v>360</v>
      </c>
      <c r="L954" s="9">
        <f t="shared" si="145"/>
        <v>357</v>
      </c>
      <c r="M954" s="48">
        <v>0.9916666666666667</v>
      </c>
      <c r="N954" s="9">
        <v>0</v>
      </c>
      <c r="O954" s="9">
        <v>60</v>
      </c>
      <c r="P954" s="9"/>
      <c r="Q954" s="9">
        <v>60</v>
      </c>
      <c r="R954" s="9"/>
      <c r="S954" s="9"/>
      <c r="T954" s="9"/>
      <c r="U954" s="9"/>
      <c r="V954" s="49">
        <f t="shared" si="147"/>
        <v>0.9916666666666667</v>
      </c>
      <c r="W954" s="14">
        <v>0.9667</v>
      </c>
      <c r="X954" s="14">
        <v>0.95830000000000004</v>
      </c>
      <c r="Y954" s="56">
        <v>60</v>
      </c>
      <c r="Z954" s="9">
        <v>60</v>
      </c>
      <c r="AA954" s="9">
        <v>59</v>
      </c>
      <c r="AB954" s="9">
        <v>59</v>
      </c>
      <c r="AC954" s="9">
        <v>59</v>
      </c>
      <c r="AD954" s="9">
        <v>60</v>
      </c>
      <c r="AE954" s="9" t="s">
        <v>1330</v>
      </c>
      <c r="AF954" s="9"/>
      <c r="AG954" s="9">
        <v>25.831099999999999</v>
      </c>
      <c r="AH954" s="9">
        <v>-80.2226</v>
      </c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4"/>
    </row>
    <row r="955" spans="1:58" s="22" customFormat="1" outlineLevel="2" x14ac:dyDescent="0.25">
      <c r="A955" s="55">
        <v>2665</v>
      </c>
      <c r="B955" s="9" t="s">
        <v>1247</v>
      </c>
      <c r="C955" s="9" t="s">
        <v>1462</v>
      </c>
      <c r="D955" s="9" t="str">
        <f t="shared" si="143"/>
        <v>Miami-Dade - Family - Active</v>
      </c>
      <c r="E955" s="9" t="s">
        <v>2282</v>
      </c>
      <c r="F955" s="14" t="s">
        <v>273</v>
      </c>
      <c r="G955" s="9" t="s">
        <v>10</v>
      </c>
      <c r="H955" s="9" t="s">
        <v>37</v>
      </c>
      <c r="I955" s="9">
        <v>1</v>
      </c>
      <c r="J955" s="9">
        <v>112</v>
      </c>
      <c r="K955" s="9">
        <f t="shared" si="144"/>
        <v>672</v>
      </c>
      <c r="L955" s="9">
        <f t="shared" si="145"/>
        <v>667</v>
      </c>
      <c r="M955" s="48">
        <v>0.99255952380952384</v>
      </c>
      <c r="N955" s="9">
        <v>0</v>
      </c>
      <c r="O955" s="9">
        <v>112</v>
      </c>
      <c r="P955" s="9"/>
      <c r="Q955" s="9">
        <v>112</v>
      </c>
      <c r="R955" s="9"/>
      <c r="S955" s="9"/>
      <c r="T955" s="9"/>
      <c r="U955" s="9"/>
      <c r="V955" s="49">
        <f t="shared" si="147"/>
        <v>0.99255952380952384</v>
      </c>
      <c r="W955" s="14">
        <v>0.34820000000000001</v>
      </c>
      <c r="X955" s="14"/>
      <c r="Y955" s="56">
        <v>111</v>
      </c>
      <c r="Z955" s="9">
        <v>112</v>
      </c>
      <c r="AA955" s="9">
        <v>109</v>
      </c>
      <c r="AB955" s="9">
        <v>112</v>
      </c>
      <c r="AC955" s="9">
        <v>111</v>
      </c>
      <c r="AD955" s="9">
        <v>112</v>
      </c>
      <c r="AE955" s="9" t="s">
        <v>219</v>
      </c>
      <c r="AF955" s="9"/>
      <c r="AG955" s="9">
        <v>25.94313</v>
      </c>
      <c r="AH955" s="9">
        <v>-80.248474999999999</v>
      </c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  <c r="BF955" s="24"/>
    </row>
    <row r="956" spans="1:58" s="22" customFormat="1" outlineLevel="2" x14ac:dyDescent="0.25">
      <c r="A956" s="55">
        <v>624</v>
      </c>
      <c r="B956" s="9" t="s">
        <v>1247</v>
      </c>
      <c r="C956" s="9" t="s">
        <v>1463</v>
      </c>
      <c r="D956" s="9" t="str">
        <f t="shared" si="143"/>
        <v>Miami-Dade - Family - Active</v>
      </c>
      <c r="E956" s="9" t="s">
        <v>2282</v>
      </c>
      <c r="F956" s="14" t="s">
        <v>1464</v>
      </c>
      <c r="G956" s="9" t="s">
        <v>10</v>
      </c>
      <c r="H956" s="9" t="s">
        <v>37</v>
      </c>
      <c r="I956" s="9">
        <v>1</v>
      </c>
      <c r="J956" s="9">
        <v>164</v>
      </c>
      <c r="K956" s="9">
        <f t="shared" si="144"/>
        <v>984</v>
      </c>
      <c r="L956" s="9">
        <f t="shared" si="145"/>
        <v>951</v>
      </c>
      <c r="M956" s="48">
        <v>0.96646341463414631</v>
      </c>
      <c r="N956" s="9">
        <v>0</v>
      </c>
      <c r="O956" s="9">
        <v>164</v>
      </c>
      <c r="P956" s="9"/>
      <c r="Q956" s="9">
        <v>164</v>
      </c>
      <c r="R956" s="9"/>
      <c r="S956" s="9"/>
      <c r="T956" s="9"/>
      <c r="U956" s="9"/>
      <c r="V956" s="49">
        <f t="shared" si="147"/>
        <v>0.96646341463414631</v>
      </c>
      <c r="W956" s="14">
        <v>0.98070000000000002</v>
      </c>
      <c r="X956" s="14">
        <v>0.93899999999999995</v>
      </c>
      <c r="Y956" s="56">
        <v>159</v>
      </c>
      <c r="Z956" s="9">
        <v>162</v>
      </c>
      <c r="AA956" s="9">
        <v>160</v>
      </c>
      <c r="AB956" s="9">
        <v>159</v>
      </c>
      <c r="AC956" s="9">
        <v>156</v>
      </c>
      <c r="AD956" s="9">
        <v>155</v>
      </c>
      <c r="AE956" s="9" t="s">
        <v>1465</v>
      </c>
      <c r="AF956" s="9"/>
      <c r="AG956" s="9">
        <v>25.4772</v>
      </c>
      <c r="AH956" s="9">
        <v>-80.455799999999996</v>
      </c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  <c r="BF956" s="24"/>
    </row>
    <row r="957" spans="1:58" s="22" customFormat="1" outlineLevel="2" x14ac:dyDescent="0.25">
      <c r="A957" s="55">
        <v>1028</v>
      </c>
      <c r="B957" s="9" t="s">
        <v>1247</v>
      </c>
      <c r="C957" s="9" t="s">
        <v>1467</v>
      </c>
      <c r="D957" s="9" t="str">
        <f t="shared" si="143"/>
        <v>Miami-Dade - Family - Active</v>
      </c>
      <c r="E957" s="9" t="s">
        <v>2282</v>
      </c>
      <c r="F957" s="14" t="s">
        <v>784</v>
      </c>
      <c r="G957" s="9" t="s">
        <v>10</v>
      </c>
      <c r="H957" s="9" t="s">
        <v>37</v>
      </c>
      <c r="I957" s="9">
        <v>1</v>
      </c>
      <c r="J957" s="9">
        <v>226</v>
      </c>
      <c r="K957" s="9">
        <f t="shared" si="144"/>
        <v>1356</v>
      </c>
      <c r="L957" s="9">
        <f t="shared" si="145"/>
        <v>1338</v>
      </c>
      <c r="M957" s="48">
        <v>0.98672566371681414</v>
      </c>
      <c r="N957" s="9">
        <v>0</v>
      </c>
      <c r="O957" s="9">
        <v>226</v>
      </c>
      <c r="P957" s="9"/>
      <c r="Q957" s="9">
        <v>226</v>
      </c>
      <c r="R957" s="9"/>
      <c r="S957" s="9"/>
      <c r="T957" s="9"/>
      <c r="U957" s="9"/>
      <c r="V957" s="49">
        <f t="shared" si="147"/>
        <v>0.98672566371681414</v>
      </c>
      <c r="W957" s="14">
        <v>0.99039999999999995</v>
      </c>
      <c r="X957" s="14">
        <v>0.97709999999999997</v>
      </c>
      <c r="Y957" s="56">
        <v>223</v>
      </c>
      <c r="Z957" s="9">
        <v>222</v>
      </c>
      <c r="AA957" s="9">
        <v>222</v>
      </c>
      <c r="AB957" s="9">
        <v>222</v>
      </c>
      <c r="AC957" s="9">
        <v>224</v>
      </c>
      <c r="AD957" s="9">
        <v>225</v>
      </c>
      <c r="AE957" s="9" t="s">
        <v>160</v>
      </c>
      <c r="AF957" s="9"/>
      <c r="AG957" s="9">
        <v>25.9468</v>
      </c>
      <c r="AH957" s="9">
        <v>-80.194100000000006</v>
      </c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  <c r="BF957" s="24"/>
    </row>
    <row r="958" spans="1:58" s="22" customFormat="1" outlineLevel="2" x14ac:dyDescent="0.25">
      <c r="A958" s="55">
        <v>1553</v>
      </c>
      <c r="B958" s="9" t="s">
        <v>1247</v>
      </c>
      <c r="C958" s="9" t="s">
        <v>1468</v>
      </c>
      <c r="D958" s="9" t="str">
        <f t="shared" si="143"/>
        <v>Miami-Dade - Family - Active</v>
      </c>
      <c r="E958" s="9" t="s">
        <v>2282</v>
      </c>
      <c r="F958" s="14" t="s">
        <v>1469</v>
      </c>
      <c r="G958" s="9" t="s">
        <v>10</v>
      </c>
      <c r="H958" s="9" t="s">
        <v>37</v>
      </c>
      <c r="I958" s="9">
        <v>1</v>
      </c>
      <c r="J958" s="9">
        <v>135</v>
      </c>
      <c r="K958" s="9">
        <f t="shared" si="144"/>
        <v>810</v>
      </c>
      <c r="L958" s="9">
        <f t="shared" si="145"/>
        <v>766</v>
      </c>
      <c r="M958" s="48">
        <v>0.94567901234567897</v>
      </c>
      <c r="N958" s="9">
        <v>0</v>
      </c>
      <c r="O958" s="9">
        <v>135</v>
      </c>
      <c r="P958" s="9"/>
      <c r="Q958" s="9">
        <v>135</v>
      </c>
      <c r="R958" s="9"/>
      <c r="S958" s="9"/>
      <c r="T958" s="9"/>
      <c r="U958" s="9"/>
      <c r="V958" s="49">
        <f t="shared" si="147"/>
        <v>0.94567901234567897</v>
      </c>
      <c r="W958" s="14">
        <v>0.9778</v>
      </c>
      <c r="X958" s="14">
        <v>0.9728</v>
      </c>
      <c r="Y958" s="56">
        <v>126</v>
      </c>
      <c r="Z958" s="9">
        <v>126</v>
      </c>
      <c r="AA958" s="9">
        <v>126</v>
      </c>
      <c r="AB958" s="9">
        <v>126</v>
      </c>
      <c r="AC958" s="9">
        <v>129</v>
      </c>
      <c r="AD958" s="9">
        <v>133</v>
      </c>
      <c r="AE958" s="9" t="s">
        <v>160</v>
      </c>
      <c r="AF958" s="9"/>
      <c r="AG958" s="9">
        <v>25.847166999999999</v>
      </c>
      <c r="AH958" s="9">
        <v>-80.208194000000006</v>
      </c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4"/>
    </row>
    <row r="959" spans="1:58" s="22" customFormat="1" outlineLevel="2" x14ac:dyDescent="0.25">
      <c r="A959" s="55">
        <v>1835</v>
      </c>
      <c r="B959" s="9" t="s">
        <v>1247</v>
      </c>
      <c r="C959" s="9" t="s">
        <v>1470</v>
      </c>
      <c r="D959" s="9" t="str">
        <f t="shared" si="143"/>
        <v>Miami-Dade - Family - Active</v>
      </c>
      <c r="E959" s="9" t="s">
        <v>2282</v>
      </c>
      <c r="F959" s="14" t="s">
        <v>113</v>
      </c>
      <c r="G959" s="9" t="s">
        <v>10</v>
      </c>
      <c r="H959" s="9" t="s">
        <v>37</v>
      </c>
      <c r="I959" s="9">
        <v>1</v>
      </c>
      <c r="J959" s="9">
        <v>137</v>
      </c>
      <c r="K959" s="9">
        <f t="shared" si="144"/>
        <v>822</v>
      </c>
      <c r="L959" s="9">
        <f t="shared" si="145"/>
        <v>818</v>
      </c>
      <c r="M959" s="48">
        <v>0.99513381995133821</v>
      </c>
      <c r="N959" s="9">
        <v>0</v>
      </c>
      <c r="O959" s="9">
        <v>137</v>
      </c>
      <c r="P959" s="9"/>
      <c r="Q959" s="9">
        <v>137</v>
      </c>
      <c r="R959" s="9"/>
      <c r="S959" s="9"/>
      <c r="T959" s="9"/>
      <c r="U959" s="9"/>
      <c r="V959" s="49">
        <f t="shared" si="147"/>
        <v>0.99513381995133821</v>
      </c>
      <c r="W959" s="14">
        <v>0.99639999999999995</v>
      </c>
      <c r="X959" s="14">
        <v>0.99029999999999996</v>
      </c>
      <c r="Y959" s="56">
        <v>137</v>
      </c>
      <c r="Z959" s="9">
        <v>137</v>
      </c>
      <c r="AA959" s="9">
        <v>137</v>
      </c>
      <c r="AB959" s="9">
        <v>135</v>
      </c>
      <c r="AC959" s="9">
        <v>136</v>
      </c>
      <c r="AD959" s="9">
        <v>136</v>
      </c>
      <c r="AE959" s="9" t="s">
        <v>160</v>
      </c>
      <c r="AF959" s="9"/>
      <c r="AG959" s="9">
        <v>25.827639000000001</v>
      </c>
      <c r="AH959" s="9">
        <v>-80.188000000000002</v>
      </c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  <c r="BF959" s="24"/>
    </row>
    <row r="960" spans="1:58" s="22" customFormat="1" outlineLevel="2" x14ac:dyDescent="0.25">
      <c r="A960" s="55">
        <v>1834</v>
      </c>
      <c r="B960" s="9" t="s">
        <v>1247</v>
      </c>
      <c r="C960" s="9" t="s">
        <v>1471</v>
      </c>
      <c r="D960" s="9" t="str">
        <f t="shared" si="143"/>
        <v>Miami-Dade - Family - Active</v>
      </c>
      <c r="E960" s="9" t="s">
        <v>2282</v>
      </c>
      <c r="F960" s="14" t="s">
        <v>113</v>
      </c>
      <c r="G960" s="9" t="s">
        <v>10</v>
      </c>
      <c r="H960" s="9" t="s">
        <v>37</v>
      </c>
      <c r="I960" s="9">
        <v>1</v>
      </c>
      <c r="J960" s="9">
        <v>132</v>
      </c>
      <c r="K960" s="9">
        <f t="shared" si="144"/>
        <v>792</v>
      </c>
      <c r="L960" s="9">
        <f t="shared" si="145"/>
        <v>788</v>
      </c>
      <c r="M960" s="48">
        <v>0.99494949494949492</v>
      </c>
      <c r="N960" s="9">
        <v>0</v>
      </c>
      <c r="O960" s="9">
        <v>132</v>
      </c>
      <c r="P960" s="9"/>
      <c r="Q960" s="9">
        <v>132</v>
      </c>
      <c r="R960" s="9"/>
      <c r="S960" s="9"/>
      <c r="T960" s="9"/>
      <c r="U960" s="9"/>
      <c r="V960" s="49">
        <f t="shared" si="147"/>
        <v>0.99494949494949492</v>
      </c>
      <c r="W960" s="14">
        <v>0.99490000000000001</v>
      </c>
      <c r="X960" s="14">
        <v>0.99870000000000003</v>
      </c>
      <c r="Y960" s="56">
        <v>131</v>
      </c>
      <c r="Z960" s="9">
        <v>130</v>
      </c>
      <c r="AA960" s="9">
        <v>131</v>
      </c>
      <c r="AB960" s="9">
        <v>132</v>
      </c>
      <c r="AC960" s="9">
        <v>132</v>
      </c>
      <c r="AD960" s="9">
        <v>132</v>
      </c>
      <c r="AE960" s="9" t="s">
        <v>160</v>
      </c>
      <c r="AF960" s="9"/>
      <c r="AG960" s="9">
        <v>25.808599999999998</v>
      </c>
      <c r="AH960" s="9">
        <v>-80.255399999999995</v>
      </c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4"/>
    </row>
    <row r="961" spans="1:58" s="22" customFormat="1" outlineLevel="2" x14ac:dyDescent="0.25">
      <c r="A961" s="55">
        <v>1833</v>
      </c>
      <c r="B961" s="9" t="s">
        <v>1247</v>
      </c>
      <c r="C961" s="9" t="s">
        <v>1472</v>
      </c>
      <c r="D961" s="9" t="str">
        <f t="shared" ref="D961:D992" si="148">B961&amp;" - "&amp;E961</f>
        <v>Miami-Dade - Family - Active</v>
      </c>
      <c r="E961" s="9" t="s">
        <v>2282</v>
      </c>
      <c r="F961" s="14" t="s">
        <v>113</v>
      </c>
      <c r="G961" s="9" t="s">
        <v>10</v>
      </c>
      <c r="H961" s="9" t="s">
        <v>37</v>
      </c>
      <c r="I961" s="9">
        <v>1</v>
      </c>
      <c r="J961" s="9">
        <v>110</v>
      </c>
      <c r="K961" s="9">
        <f t="shared" ref="K961:K992" si="149">COUNTA(Y961:AD961)*J961</f>
        <v>660</v>
      </c>
      <c r="L961" s="9">
        <f t="shared" ref="L961:L992" si="150">SUM(Y961:AD961)</f>
        <v>656</v>
      </c>
      <c r="M961" s="48">
        <v>0.9939393939393939</v>
      </c>
      <c r="N961" s="9">
        <v>0</v>
      </c>
      <c r="O961" s="9">
        <v>110</v>
      </c>
      <c r="P961" s="9"/>
      <c r="Q961" s="9">
        <v>110</v>
      </c>
      <c r="R961" s="9"/>
      <c r="S961" s="9"/>
      <c r="T961" s="9"/>
      <c r="U961" s="9"/>
      <c r="V961" s="49">
        <f t="shared" si="147"/>
        <v>0.9939393939393939</v>
      </c>
      <c r="W961" s="14">
        <v>0.98029999999999995</v>
      </c>
      <c r="X961" s="14">
        <v>0.9788</v>
      </c>
      <c r="Y961" s="56">
        <v>110</v>
      </c>
      <c r="Z961" s="9">
        <v>108</v>
      </c>
      <c r="AA961" s="9">
        <v>110</v>
      </c>
      <c r="AB961" s="9">
        <v>110</v>
      </c>
      <c r="AC961" s="9">
        <v>108</v>
      </c>
      <c r="AD961" s="9">
        <v>110</v>
      </c>
      <c r="AE961" s="9" t="s">
        <v>160</v>
      </c>
      <c r="AF961" s="9"/>
      <c r="AG961" s="9">
        <v>25.8521</v>
      </c>
      <c r="AH961" s="9">
        <v>-80.193899999999999</v>
      </c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4"/>
    </row>
    <row r="962" spans="1:58" s="22" customFormat="1" outlineLevel="2" x14ac:dyDescent="0.25">
      <c r="A962" s="55">
        <v>641</v>
      </c>
      <c r="B962" s="9" t="s">
        <v>1247</v>
      </c>
      <c r="C962" s="9" t="s">
        <v>1473</v>
      </c>
      <c r="D962" s="9" t="str">
        <f t="shared" si="148"/>
        <v>Miami-Dade - Family - Active</v>
      </c>
      <c r="E962" s="9" t="s">
        <v>2282</v>
      </c>
      <c r="F962" s="14" t="s">
        <v>1474</v>
      </c>
      <c r="G962" s="9" t="s">
        <v>10</v>
      </c>
      <c r="H962" s="9" t="s">
        <v>37</v>
      </c>
      <c r="I962" s="9">
        <v>1</v>
      </c>
      <c r="J962" s="9">
        <v>186</v>
      </c>
      <c r="K962" s="9">
        <f t="shared" si="149"/>
        <v>1116</v>
      </c>
      <c r="L962" s="9">
        <f t="shared" si="150"/>
        <v>1116</v>
      </c>
      <c r="M962" s="48">
        <v>1</v>
      </c>
      <c r="N962" s="9">
        <v>0</v>
      </c>
      <c r="O962" s="9">
        <v>186</v>
      </c>
      <c r="P962" s="9"/>
      <c r="Q962" s="9">
        <v>186</v>
      </c>
      <c r="R962" s="9"/>
      <c r="S962" s="9"/>
      <c r="T962" s="9"/>
      <c r="U962" s="9"/>
      <c r="V962" s="49">
        <f t="shared" si="147"/>
        <v>1</v>
      </c>
      <c r="W962" s="14">
        <v>0.99550000000000005</v>
      </c>
      <c r="X962" s="14">
        <v>0.99819999999999998</v>
      </c>
      <c r="Y962" s="56">
        <v>186</v>
      </c>
      <c r="Z962" s="9">
        <v>186</v>
      </c>
      <c r="AA962" s="9">
        <v>186</v>
      </c>
      <c r="AB962" s="9">
        <v>186</v>
      </c>
      <c r="AC962" s="9">
        <v>186</v>
      </c>
      <c r="AD962" s="9">
        <v>186</v>
      </c>
      <c r="AE962" s="9" t="s">
        <v>160</v>
      </c>
      <c r="AF962" s="9"/>
      <c r="AG962" s="9">
        <v>25.799199999999999</v>
      </c>
      <c r="AH962" s="9">
        <v>-80.190399999999997</v>
      </c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</row>
    <row r="963" spans="1:58" s="22" customFormat="1" outlineLevel="2" x14ac:dyDescent="0.25">
      <c r="A963" s="55">
        <v>2746</v>
      </c>
      <c r="B963" s="9" t="s">
        <v>1247</v>
      </c>
      <c r="C963" s="9" t="s">
        <v>1475</v>
      </c>
      <c r="D963" s="9" t="str">
        <f t="shared" si="148"/>
        <v>Miami-Dade - Family - Active</v>
      </c>
      <c r="E963" s="9" t="s">
        <v>2282</v>
      </c>
      <c r="F963" s="14" t="s">
        <v>394</v>
      </c>
      <c r="G963" s="9" t="s">
        <v>10</v>
      </c>
      <c r="H963" s="9" t="s">
        <v>37</v>
      </c>
      <c r="I963" s="9">
        <v>1</v>
      </c>
      <c r="J963" s="9">
        <v>158</v>
      </c>
      <c r="K963" s="9">
        <f t="shared" si="149"/>
        <v>948</v>
      </c>
      <c r="L963" s="9">
        <f t="shared" si="150"/>
        <v>945</v>
      </c>
      <c r="M963" s="48">
        <v>0.99683544303797467</v>
      </c>
      <c r="N963" s="9">
        <v>0</v>
      </c>
      <c r="O963" s="9">
        <v>158</v>
      </c>
      <c r="P963" s="9"/>
      <c r="Q963" s="9">
        <v>158</v>
      </c>
      <c r="R963" s="9"/>
      <c r="S963" s="9"/>
      <c r="T963" s="9"/>
      <c r="U963" s="9"/>
      <c r="V963" s="49">
        <f t="shared" si="147"/>
        <v>0.99683544303797467</v>
      </c>
      <c r="W963" s="14"/>
      <c r="X963" s="14"/>
      <c r="Y963" s="56">
        <v>156</v>
      </c>
      <c r="Z963" s="9">
        <v>158</v>
      </c>
      <c r="AA963" s="9">
        <v>157</v>
      </c>
      <c r="AB963" s="9">
        <v>158</v>
      </c>
      <c r="AC963" s="9">
        <v>158</v>
      </c>
      <c r="AD963" s="9">
        <v>158</v>
      </c>
      <c r="AE963" s="9"/>
      <c r="AF963" s="9"/>
      <c r="AG963" s="9">
        <v>25.783187000000002</v>
      </c>
      <c r="AH963" s="9">
        <v>-80.197485</v>
      </c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  <c r="BF963" s="24"/>
    </row>
    <row r="964" spans="1:58" s="22" customFormat="1" outlineLevel="2" x14ac:dyDescent="0.25">
      <c r="A964" s="55">
        <v>668</v>
      </c>
      <c r="B964" s="9" t="s">
        <v>1247</v>
      </c>
      <c r="C964" s="9" t="s">
        <v>1479</v>
      </c>
      <c r="D964" s="9" t="str">
        <f t="shared" si="148"/>
        <v>Miami-Dade - Family - Active</v>
      </c>
      <c r="E964" s="9" t="s">
        <v>2282</v>
      </c>
      <c r="F964" s="14" t="s">
        <v>565</v>
      </c>
      <c r="G964" s="9" t="s">
        <v>10</v>
      </c>
      <c r="H964" s="9" t="s">
        <v>37</v>
      </c>
      <c r="I964" s="9">
        <v>1</v>
      </c>
      <c r="J964" s="9">
        <v>199</v>
      </c>
      <c r="K964" s="9">
        <f t="shared" si="149"/>
        <v>1194</v>
      </c>
      <c r="L964" s="9">
        <f t="shared" si="150"/>
        <v>1190</v>
      </c>
      <c r="M964" s="48">
        <v>0.99664991624790622</v>
      </c>
      <c r="N964" s="9">
        <v>0</v>
      </c>
      <c r="O964" s="9">
        <v>199</v>
      </c>
      <c r="P964" s="9"/>
      <c r="Q964" s="9">
        <v>199</v>
      </c>
      <c r="R964" s="9"/>
      <c r="S964" s="9"/>
      <c r="T964" s="9"/>
      <c r="U964" s="9"/>
      <c r="V964" s="49">
        <f t="shared" si="147"/>
        <v>0.99664991624790622</v>
      </c>
      <c r="W964" s="14">
        <v>0.9849</v>
      </c>
      <c r="X964" s="14">
        <v>0.97989999999999999</v>
      </c>
      <c r="Y964" s="56">
        <v>197</v>
      </c>
      <c r="Z964" s="9">
        <v>198</v>
      </c>
      <c r="AA964" s="9">
        <v>199</v>
      </c>
      <c r="AB964" s="9">
        <v>199</v>
      </c>
      <c r="AC964" s="9">
        <v>199</v>
      </c>
      <c r="AD964" s="9">
        <v>198</v>
      </c>
      <c r="AE964" s="9" t="s">
        <v>160</v>
      </c>
      <c r="AF964" s="9"/>
      <c r="AG964" s="9">
        <v>25.774999999999999</v>
      </c>
      <c r="AH964" s="9">
        <v>-80.216300000000004</v>
      </c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</row>
    <row r="965" spans="1:58" s="22" customFormat="1" outlineLevel="2" x14ac:dyDescent="0.25">
      <c r="A965" s="55">
        <v>669</v>
      </c>
      <c r="B965" s="9" t="s">
        <v>1247</v>
      </c>
      <c r="C965" s="9" t="s">
        <v>1480</v>
      </c>
      <c r="D965" s="9" t="str">
        <f t="shared" si="148"/>
        <v>Miami-Dade - Family - Active</v>
      </c>
      <c r="E965" s="9" t="s">
        <v>2282</v>
      </c>
      <c r="F965" s="14" t="s">
        <v>659</v>
      </c>
      <c r="G965" s="9" t="s">
        <v>10</v>
      </c>
      <c r="H965" s="9" t="s">
        <v>37</v>
      </c>
      <c r="I965" s="9">
        <v>1</v>
      </c>
      <c r="J965" s="9">
        <v>66</v>
      </c>
      <c r="K965" s="9">
        <f t="shared" si="149"/>
        <v>396</v>
      </c>
      <c r="L965" s="9">
        <f t="shared" si="150"/>
        <v>393</v>
      </c>
      <c r="M965" s="48">
        <v>0.99242424242424243</v>
      </c>
      <c r="N965" s="9">
        <v>0</v>
      </c>
      <c r="O965" s="9">
        <v>66</v>
      </c>
      <c r="P965" s="9"/>
      <c r="Q965" s="9">
        <v>66</v>
      </c>
      <c r="R965" s="9"/>
      <c r="S965" s="9"/>
      <c r="T965" s="9"/>
      <c r="U965" s="9"/>
      <c r="V965" s="49">
        <f t="shared" si="147"/>
        <v>0.99242424242424243</v>
      </c>
      <c r="W965" s="14">
        <v>0.98480000000000001</v>
      </c>
      <c r="X965" s="14">
        <v>0.9899</v>
      </c>
      <c r="Y965" s="56">
        <v>66</v>
      </c>
      <c r="Z965" s="9">
        <v>65</v>
      </c>
      <c r="AA965" s="9">
        <v>66</v>
      </c>
      <c r="AB965" s="9">
        <v>66</v>
      </c>
      <c r="AC965" s="9">
        <v>65</v>
      </c>
      <c r="AD965" s="9">
        <v>65</v>
      </c>
      <c r="AE965" s="9" t="s">
        <v>85</v>
      </c>
      <c r="AF965" s="9"/>
      <c r="AG965" s="9">
        <v>25.455200000000001</v>
      </c>
      <c r="AH965" s="9">
        <v>-80.492500000000007</v>
      </c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  <c r="BF965" s="24"/>
    </row>
    <row r="966" spans="1:58" s="22" customFormat="1" outlineLevel="2" x14ac:dyDescent="0.25">
      <c r="A966" s="55">
        <v>2795</v>
      </c>
      <c r="B966" s="9" t="s">
        <v>1247</v>
      </c>
      <c r="C966" s="9" t="s">
        <v>1484</v>
      </c>
      <c r="D966" s="9" t="str">
        <f t="shared" si="148"/>
        <v>Miami-Dade - Family - Active</v>
      </c>
      <c r="E966" s="9" t="s">
        <v>2282</v>
      </c>
      <c r="F966" s="14" t="s">
        <v>1124</v>
      </c>
      <c r="G966" s="9" t="s">
        <v>10</v>
      </c>
      <c r="H966" s="9" t="s">
        <v>37</v>
      </c>
      <c r="I966" s="9">
        <v>1</v>
      </c>
      <c r="J966" s="9">
        <v>104</v>
      </c>
      <c r="K966" s="9">
        <f t="shared" si="149"/>
        <v>520</v>
      </c>
      <c r="L966" s="9">
        <f t="shared" si="150"/>
        <v>514</v>
      </c>
      <c r="M966" s="48">
        <v>0.9884615384615385</v>
      </c>
      <c r="N966" s="9">
        <v>0</v>
      </c>
      <c r="O966" s="9">
        <v>104</v>
      </c>
      <c r="P966" s="9"/>
      <c r="Q966" s="9">
        <v>104</v>
      </c>
      <c r="R966" s="9"/>
      <c r="S966" s="9"/>
      <c r="T966" s="9"/>
      <c r="U966" s="9"/>
      <c r="V966" s="49">
        <f t="shared" si="147"/>
        <v>0.9884615384615385</v>
      </c>
      <c r="W966" s="14">
        <v>0.99280000000000002</v>
      </c>
      <c r="X966" s="14"/>
      <c r="Y966" s="56">
        <v>104</v>
      </c>
      <c r="Z966" s="9">
        <v>104</v>
      </c>
      <c r="AA966" s="9">
        <v>103</v>
      </c>
      <c r="AB966" s="9"/>
      <c r="AC966" s="9">
        <v>102</v>
      </c>
      <c r="AD966" s="9">
        <v>101</v>
      </c>
      <c r="AE966" s="9" t="s">
        <v>219</v>
      </c>
      <c r="AF966" s="9"/>
      <c r="AG966" s="9">
        <v>25.846471000000001</v>
      </c>
      <c r="AH966" s="9">
        <v>-80.229516000000004</v>
      </c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4"/>
    </row>
    <row r="967" spans="1:58" s="22" customFormat="1" outlineLevel="2" x14ac:dyDescent="0.25">
      <c r="A967" s="55">
        <v>686</v>
      </c>
      <c r="B967" s="9" t="s">
        <v>1247</v>
      </c>
      <c r="C967" s="9" t="s">
        <v>1487</v>
      </c>
      <c r="D967" s="9" t="str">
        <f t="shared" si="148"/>
        <v>Miami-Dade - Family - Active</v>
      </c>
      <c r="E967" s="9" t="s">
        <v>2282</v>
      </c>
      <c r="F967" s="14" t="s">
        <v>487</v>
      </c>
      <c r="G967" s="9" t="s">
        <v>10</v>
      </c>
      <c r="H967" s="9" t="s">
        <v>37</v>
      </c>
      <c r="I967" s="9">
        <v>1</v>
      </c>
      <c r="J967" s="9">
        <v>80</v>
      </c>
      <c r="K967" s="9">
        <f t="shared" si="149"/>
        <v>480</v>
      </c>
      <c r="L967" s="9">
        <f t="shared" si="150"/>
        <v>475</v>
      </c>
      <c r="M967" s="48">
        <v>0.98958333333333337</v>
      </c>
      <c r="N967" s="9">
        <v>0</v>
      </c>
      <c r="O967" s="9">
        <v>80</v>
      </c>
      <c r="P967" s="9"/>
      <c r="Q967" s="9">
        <v>80</v>
      </c>
      <c r="R967" s="9"/>
      <c r="S967" s="9"/>
      <c r="T967" s="9"/>
      <c r="U967" s="9"/>
      <c r="V967" s="49">
        <f t="shared" si="147"/>
        <v>0.98958333333333337</v>
      </c>
      <c r="W967" s="14">
        <v>0.99380000000000002</v>
      </c>
      <c r="X967" s="14">
        <v>0.97919999999999996</v>
      </c>
      <c r="Y967" s="56">
        <v>80</v>
      </c>
      <c r="Z967" s="9">
        <v>79</v>
      </c>
      <c r="AA967" s="9">
        <v>79</v>
      </c>
      <c r="AB967" s="9">
        <v>80</v>
      </c>
      <c r="AC967" s="9">
        <v>78</v>
      </c>
      <c r="AD967" s="9">
        <v>79</v>
      </c>
      <c r="AE967" s="9" t="s">
        <v>206</v>
      </c>
      <c r="AF967" s="9"/>
      <c r="AG967" s="9">
        <v>25.632100000000001</v>
      </c>
      <c r="AH967" s="9">
        <v>-80.379800000000003</v>
      </c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  <c r="BF967" s="24"/>
    </row>
    <row r="968" spans="1:58" s="22" customFormat="1" outlineLevel="2" x14ac:dyDescent="0.25">
      <c r="A968" s="55">
        <v>695</v>
      </c>
      <c r="B968" s="9" t="s">
        <v>1247</v>
      </c>
      <c r="C968" s="9" t="s">
        <v>1490</v>
      </c>
      <c r="D968" s="9" t="str">
        <f t="shared" si="148"/>
        <v>Miami-Dade - Family - Active</v>
      </c>
      <c r="E968" s="9" t="s">
        <v>2282</v>
      </c>
      <c r="F968" s="14" t="s">
        <v>1491</v>
      </c>
      <c r="G968" s="9" t="s">
        <v>10</v>
      </c>
      <c r="H968" s="9" t="s">
        <v>37</v>
      </c>
      <c r="I968" s="9">
        <v>1</v>
      </c>
      <c r="J968" s="9">
        <v>160</v>
      </c>
      <c r="K968" s="9">
        <f t="shared" si="149"/>
        <v>960</v>
      </c>
      <c r="L968" s="9">
        <f t="shared" si="150"/>
        <v>947</v>
      </c>
      <c r="M968" s="48">
        <v>0.98645833333333333</v>
      </c>
      <c r="N968" s="9">
        <v>0</v>
      </c>
      <c r="O968" s="9">
        <v>160</v>
      </c>
      <c r="P968" s="9"/>
      <c r="Q968" s="9">
        <v>160</v>
      </c>
      <c r="R968" s="9"/>
      <c r="S968" s="9"/>
      <c r="T968" s="9"/>
      <c r="U968" s="9"/>
      <c r="V968" s="49">
        <f t="shared" si="147"/>
        <v>0.98645833333333333</v>
      </c>
      <c r="W968" s="14">
        <v>0.7823</v>
      </c>
      <c r="X968" s="14">
        <v>0.91559999999999997</v>
      </c>
      <c r="Y968" s="56">
        <v>158</v>
      </c>
      <c r="Z968" s="9">
        <v>158</v>
      </c>
      <c r="AA968" s="9">
        <v>157</v>
      </c>
      <c r="AB968" s="9">
        <v>160</v>
      </c>
      <c r="AC968" s="9">
        <v>157</v>
      </c>
      <c r="AD968" s="9">
        <v>157</v>
      </c>
      <c r="AE968" s="9" t="s">
        <v>219</v>
      </c>
      <c r="AF968" s="9"/>
      <c r="AG968" s="9">
        <v>25.453499999999998</v>
      </c>
      <c r="AH968" s="9">
        <v>-80.4833</v>
      </c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  <c r="BF968" s="24"/>
    </row>
    <row r="969" spans="1:58" s="22" customFormat="1" outlineLevel="2" x14ac:dyDescent="0.25">
      <c r="A969" s="55">
        <v>709</v>
      </c>
      <c r="B969" s="9" t="s">
        <v>1247</v>
      </c>
      <c r="C969" s="9" t="s">
        <v>1495</v>
      </c>
      <c r="D969" s="9" t="str">
        <f t="shared" si="148"/>
        <v>Miami-Dade - Family - Active</v>
      </c>
      <c r="E969" s="9" t="s">
        <v>2282</v>
      </c>
      <c r="F969" s="14" t="s">
        <v>1496</v>
      </c>
      <c r="G969" s="9" t="s">
        <v>10</v>
      </c>
      <c r="H969" s="9" t="s">
        <v>37</v>
      </c>
      <c r="I969" s="9">
        <v>1</v>
      </c>
      <c r="J969" s="9">
        <v>112</v>
      </c>
      <c r="K969" s="9">
        <f t="shared" si="149"/>
        <v>672</v>
      </c>
      <c r="L969" s="9">
        <f t="shared" si="150"/>
        <v>647</v>
      </c>
      <c r="M969" s="48">
        <v>0.96279761904761907</v>
      </c>
      <c r="N969" s="9">
        <v>0</v>
      </c>
      <c r="O969" s="9">
        <v>112</v>
      </c>
      <c r="P969" s="9"/>
      <c r="Q969" s="9">
        <v>112</v>
      </c>
      <c r="R969" s="9"/>
      <c r="S969" s="9"/>
      <c r="T969" s="9"/>
      <c r="U969" s="9"/>
      <c r="V969" s="49">
        <f t="shared" si="147"/>
        <v>0.96279761904761907</v>
      </c>
      <c r="W969" s="14">
        <v>0.97619999999999996</v>
      </c>
      <c r="X969" s="14">
        <v>0.95</v>
      </c>
      <c r="Y969" s="56">
        <v>104</v>
      </c>
      <c r="Z969" s="9">
        <v>109</v>
      </c>
      <c r="AA969" s="9">
        <v>107</v>
      </c>
      <c r="AB969" s="9">
        <v>110</v>
      </c>
      <c r="AC969" s="9">
        <v>109</v>
      </c>
      <c r="AD969" s="9">
        <v>108</v>
      </c>
      <c r="AE969" s="9" t="s">
        <v>1497</v>
      </c>
      <c r="AF969" s="9"/>
      <c r="AG969" s="9">
        <v>25.467199999999998</v>
      </c>
      <c r="AH969" s="9">
        <v>-80.468900000000005</v>
      </c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</row>
    <row r="970" spans="1:58" s="22" customFormat="1" outlineLevel="2" x14ac:dyDescent="0.25">
      <c r="A970" s="55">
        <v>719</v>
      </c>
      <c r="B970" s="9" t="s">
        <v>1247</v>
      </c>
      <c r="C970" s="9" t="s">
        <v>1501</v>
      </c>
      <c r="D970" s="9" t="str">
        <f t="shared" si="148"/>
        <v>Miami-Dade - Family - Active</v>
      </c>
      <c r="E970" s="9" t="s">
        <v>2282</v>
      </c>
      <c r="F970" s="14" t="s">
        <v>1502</v>
      </c>
      <c r="G970" s="9" t="s">
        <v>10</v>
      </c>
      <c r="H970" s="9" t="s">
        <v>37</v>
      </c>
      <c r="I970" s="9">
        <v>1</v>
      </c>
      <c r="J970" s="9">
        <v>174</v>
      </c>
      <c r="K970" s="9">
        <f t="shared" si="149"/>
        <v>1044</v>
      </c>
      <c r="L970" s="9">
        <f t="shared" si="150"/>
        <v>1036</v>
      </c>
      <c r="M970" s="48">
        <v>0.9923371647509579</v>
      </c>
      <c r="N970" s="9">
        <v>0</v>
      </c>
      <c r="O970" s="9">
        <v>174</v>
      </c>
      <c r="P970" s="9"/>
      <c r="Q970" s="9">
        <v>174</v>
      </c>
      <c r="R970" s="9"/>
      <c r="S970" s="9"/>
      <c r="T970" s="9"/>
      <c r="U970" s="9"/>
      <c r="V970" s="49">
        <f t="shared" si="147"/>
        <v>0.9923371647509579</v>
      </c>
      <c r="W970" s="14">
        <v>0.98560000000000003</v>
      </c>
      <c r="X970" s="14">
        <v>0.99039999999999995</v>
      </c>
      <c r="Y970" s="56">
        <v>173</v>
      </c>
      <c r="Z970" s="9">
        <v>174</v>
      </c>
      <c r="AA970" s="9">
        <v>174</v>
      </c>
      <c r="AB970" s="9">
        <v>173</v>
      </c>
      <c r="AC970" s="9">
        <v>168</v>
      </c>
      <c r="AD970" s="9">
        <v>174</v>
      </c>
      <c r="AE970" s="9" t="s">
        <v>284</v>
      </c>
      <c r="AF970" s="9"/>
      <c r="AG970" s="9">
        <v>25.625299999999999</v>
      </c>
      <c r="AH970" s="9">
        <v>-80.340100000000007</v>
      </c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4"/>
    </row>
    <row r="971" spans="1:58" s="22" customFormat="1" outlineLevel="2" x14ac:dyDescent="0.25">
      <c r="A971" s="55">
        <v>720</v>
      </c>
      <c r="B971" s="9" t="s">
        <v>1247</v>
      </c>
      <c r="C971" s="9" t="s">
        <v>1503</v>
      </c>
      <c r="D971" s="9" t="str">
        <f t="shared" si="148"/>
        <v>Miami-Dade - Family - Active</v>
      </c>
      <c r="E971" s="9" t="s">
        <v>2282</v>
      </c>
      <c r="F971" s="14" t="s">
        <v>996</v>
      </c>
      <c r="G971" s="9" t="s">
        <v>10</v>
      </c>
      <c r="H971" s="9" t="s">
        <v>37</v>
      </c>
      <c r="I971" s="9">
        <v>1</v>
      </c>
      <c r="J971" s="9">
        <v>145</v>
      </c>
      <c r="K971" s="9">
        <f t="shared" si="149"/>
        <v>870</v>
      </c>
      <c r="L971" s="9">
        <f t="shared" si="150"/>
        <v>867</v>
      </c>
      <c r="M971" s="48">
        <v>0.99655172413793103</v>
      </c>
      <c r="N971" s="9">
        <v>0</v>
      </c>
      <c r="O971" s="9">
        <v>145</v>
      </c>
      <c r="P971" s="9"/>
      <c r="Q971" s="9">
        <v>145</v>
      </c>
      <c r="R971" s="9"/>
      <c r="S971" s="9"/>
      <c r="T971" s="9"/>
      <c r="U971" s="9"/>
      <c r="V971" s="49">
        <f t="shared" si="147"/>
        <v>0.99655172413793103</v>
      </c>
      <c r="W971" s="14">
        <v>0.99890000000000001</v>
      </c>
      <c r="X971" s="14">
        <v>1</v>
      </c>
      <c r="Y971" s="56">
        <v>145</v>
      </c>
      <c r="Z971" s="9">
        <v>144</v>
      </c>
      <c r="AA971" s="9">
        <v>143</v>
      </c>
      <c r="AB971" s="9">
        <v>145</v>
      </c>
      <c r="AC971" s="9">
        <v>145</v>
      </c>
      <c r="AD971" s="9">
        <v>145</v>
      </c>
      <c r="AE971" s="9" t="s">
        <v>280</v>
      </c>
      <c r="AF971" s="9"/>
      <c r="AG971" s="9">
        <v>25.47</v>
      </c>
      <c r="AH971" s="9">
        <v>-80.4619</v>
      </c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</row>
    <row r="972" spans="1:58" s="22" customFormat="1" outlineLevel="2" x14ac:dyDescent="0.25">
      <c r="A972" s="55">
        <v>725</v>
      </c>
      <c r="B972" s="9" t="s">
        <v>1247</v>
      </c>
      <c r="C972" s="9" t="s">
        <v>1504</v>
      </c>
      <c r="D972" s="9" t="str">
        <f t="shared" si="148"/>
        <v>Miami-Dade - Family - Active</v>
      </c>
      <c r="E972" s="9" t="s">
        <v>2282</v>
      </c>
      <c r="F972" s="14" t="s">
        <v>278</v>
      </c>
      <c r="G972" s="9" t="s">
        <v>10</v>
      </c>
      <c r="H972" s="9" t="s">
        <v>37</v>
      </c>
      <c r="I972" s="9">
        <v>1</v>
      </c>
      <c r="J972" s="9">
        <v>186</v>
      </c>
      <c r="K972" s="9">
        <f t="shared" si="149"/>
        <v>1116</v>
      </c>
      <c r="L972" s="9">
        <f t="shared" si="150"/>
        <v>1078</v>
      </c>
      <c r="M972" s="48">
        <v>0.96594982078853042</v>
      </c>
      <c r="N972" s="9">
        <v>0</v>
      </c>
      <c r="O972" s="9">
        <v>186</v>
      </c>
      <c r="P972" s="9"/>
      <c r="Q972" s="9">
        <v>186</v>
      </c>
      <c r="R972" s="9"/>
      <c r="S972" s="9"/>
      <c r="T972" s="9"/>
      <c r="U972" s="9"/>
      <c r="V972" s="49">
        <f t="shared" si="147"/>
        <v>0.96594982078853042</v>
      </c>
      <c r="W972" s="14">
        <v>0.99280000000000002</v>
      </c>
      <c r="X972" s="14">
        <v>0.97040000000000004</v>
      </c>
      <c r="Y972" s="56">
        <v>177</v>
      </c>
      <c r="Z972" s="9">
        <v>179</v>
      </c>
      <c r="AA972" s="9">
        <v>182</v>
      </c>
      <c r="AB972" s="9">
        <v>180</v>
      </c>
      <c r="AC972" s="9">
        <v>180</v>
      </c>
      <c r="AD972" s="9">
        <v>180</v>
      </c>
      <c r="AE972" s="9" t="s">
        <v>231</v>
      </c>
      <c r="AF972" s="9"/>
      <c r="AG972" s="9">
        <v>25.576499999999999</v>
      </c>
      <c r="AH972" s="9">
        <v>-80.388800000000003</v>
      </c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  <c r="BF972" s="24"/>
    </row>
    <row r="973" spans="1:58" s="22" customFormat="1" outlineLevel="2" x14ac:dyDescent="0.25">
      <c r="A973" s="55">
        <v>735</v>
      </c>
      <c r="B973" s="9" t="s">
        <v>1247</v>
      </c>
      <c r="C973" s="9" t="s">
        <v>1506</v>
      </c>
      <c r="D973" s="9" t="str">
        <f t="shared" si="148"/>
        <v>Miami-Dade - Family - Active</v>
      </c>
      <c r="E973" s="9" t="s">
        <v>2282</v>
      </c>
      <c r="F973" s="14" t="s">
        <v>1507</v>
      </c>
      <c r="G973" s="9" t="s">
        <v>10</v>
      </c>
      <c r="H973" s="9" t="s">
        <v>37</v>
      </c>
      <c r="I973" s="9">
        <v>1</v>
      </c>
      <c r="J973" s="9">
        <v>35</v>
      </c>
      <c r="K973" s="9">
        <f t="shared" si="149"/>
        <v>210</v>
      </c>
      <c r="L973" s="9">
        <f t="shared" si="150"/>
        <v>196</v>
      </c>
      <c r="M973" s="48">
        <v>0.93333333333333335</v>
      </c>
      <c r="N973" s="9">
        <v>0</v>
      </c>
      <c r="O973" s="9">
        <v>35</v>
      </c>
      <c r="P973" s="9"/>
      <c r="Q973" s="9">
        <v>35</v>
      </c>
      <c r="R973" s="9"/>
      <c r="S973" s="9"/>
      <c r="T973" s="9"/>
      <c r="U973" s="9"/>
      <c r="V973" s="49">
        <f t="shared" si="147"/>
        <v>0.93333333333333335</v>
      </c>
      <c r="W973" s="14">
        <v>0.8629</v>
      </c>
      <c r="X973" s="14">
        <v>0.97709999999999997</v>
      </c>
      <c r="Y973" s="56">
        <v>32</v>
      </c>
      <c r="Z973" s="9">
        <v>32</v>
      </c>
      <c r="AA973" s="9">
        <v>34</v>
      </c>
      <c r="AB973" s="9">
        <v>33</v>
      </c>
      <c r="AC973" s="9">
        <v>33</v>
      </c>
      <c r="AD973" s="9">
        <v>32</v>
      </c>
      <c r="AE973" s="9" t="s">
        <v>1508</v>
      </c>
      <c r="AF973" s="9"/>
      <c r="AG973" s="9">
        <v>25.786899999999999</v>
      </c>
      <c r="AH973" s="9">
        <v>-80.198700000000002</v>
      </c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  <c r="BF973" s="24"/>
    </row>
    <row r="974" spans="1:58" s="22" customFormat="1" outlineLevel="2" x14ac:dyDescent="0.25">
      <c r="A974" s="55">
        <v>740</v>
      </c>
      <c r="B974" s="9" t="s">
        <v>1247</v>
      </c>
      <c r="C974" s="9" t="s">
        <v>1509</v>
      </c>
      <c r="D974" s="9" t="str">
        <f t="shared" si="148"/>
        <v>Miami-Dade - Family - Active</v>
      </c>
      <c r="E974" s="9" t="s">
        <v>2282</v>
      </c>
      <c r="F974" s="14" t="s">
        <v>1392</v>
      </c>
      <c r="G974" s="9" t="s">
        <v>10</v>
      </c>
      <c r="H974" s="9" t="s">
        <v>37</v>
      </c>
      <c r="I974" s="9">
        <v>1</v>
      </c>
      <c r="J974" s="9">
        <v>80</v>
      </c>
      <c r="K974" s="9">
        <f t="shared" si="149"/>
        <v>480</v>
      </c>
      <c r="L974" s="9">
        <f t="shared" si="150"/>
        <v>479</v>
      </c>
      <c r="M974" s="48">
        <v>0.99791666666666667</v>
      </c>
      <c r="N974" s="9">
        <v>0</v>
      </c>
      <c r="O974" s="9">
        <v>80</v>
      </c>
      <c r="P974" s="9"/>
      <c r="Q974" s="9">
        <v>80</v>
      </c>
      <c r="R974" s="9"/>
      <c r="S974" s="9"/>
      <c r="T974" s="9"/>
      <c r="U974" s="9"/>
      <c r="V974" s="49">
        <f t="shared" si="147"/>
        <v>0.99791666666666667</v>
      </c>
      <c r="W974" s="14">
        <v>0.99790000000000001</v>
      </c>
      <c r="X974" s="14">
        <v>1</v>
      </c>
      <c r="Y974" s="56">
        <v>79</v>
      </c>
      <c r="Z974" s="9">
        <v>80</v>
      </c>
      <c r="AA974" s="9">
        <v>80</v>
      </c>
      <c r="AB974" s="9">
        <v>80</v>
      </c>
      <c r="AC974" s="9">
        <v>80</v>
      </c>
      <c r="AD974" s="9">
        <v>80</v>
      </c>
      <c r="AE974" s="9" t="s">
        <v>104</v>
      </c>
      <c r="AF974" s="9"/>
      <c r="AG974" s="9">
        <v>25.468229000000001</v>
      </c>
      <c r="AH974" s="9">
        <v>-80.470326</v>
      </c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  <c r="BF974" s="24"/>
    </row>
    <row r="975" spans="1:58" s="22" customFormat="1" outlineLevel="2" x14ac:dyDescent="0.25">
      <c r="A975" s="55">
        <v>1225</v>
      </c>
      <c r="B975" s="9" t="s">
        <v>1247</v>
      </c>
      <c r="C975" s="9" t="s">
        <v>1510</v>
      </c>
      <c r="D975" s="9" t="str">
        <f t="shared" si="148"/>
        <v>Miami-Dade - Family - Active</v>
      </c>
      <c r="E975" s="9" t="s">
        <v>2282</v>
      </c>
      <c r="F975" s="14" t="s">
        <v>118</v>
      </c>
      <c r="G975" s="9" t="s">
        <v>10</v>
      </c>
      <c r="H975" s="9" t="s">
        <v>37</v>
      </c>
      <c r="I975" s="9">
        <v>1</v>
      </c>
      <c r="J975" s="9">
        <v>208</v>
      </c>
      <c r="K975" s="9">
        <f t="shared" si="149"/>
        <v>1248</v>
      </c>
      <c r="L975" s="9">
        <f t="shared" si="150"/>
        <v>1239</v>
      </c>
      <c r="M975" s="48">
        <v>0.99278846153846156</v>
      </c>
      <c r="N975" s="9">
        <v>0</v>
      </c>
      <c r="O975" s="9">
        <v>208</v>
      </c>
      <c r="P975" s="9"/>
      <c r="Q975" s="9">
        <v>208</v>
      </c>
      <c r="R975" s="9"/>
      <c r="S975" s="9"/>
      <c r="T975" s="9"/>
      <c r="U975" s="9"/>
      <c r="V975" s="49">
        <f t="shared" si="147"/>
        <v>0.99278846153846156</v>
      </c>
      <c r="W975" s="14">
        <v>0.99439999999999995</v>
      </c>
      <c r="X975" s="14">
        <v>0.98880000000000001</v>
      </c>
      <c r="Y975" s="56">
        <v>204</v>
      </c>
      <c r="Z975" s="9">
        <v>206</v>
      </c>
      <c r="AA975" s="9">
        <v>206</v>
      </c>
      <c r="AB975" s="9">
        <v>208</v>
      </c>
      <c r="AC975" s="9">
        <v>208</v>
      </c>
      <c r="AD975" s="9">
        <v>207</v>
      </c>
      <c r="AE975" s="9" t="s">
        <v>317</v>
      </c>
      <c r="AF975" s="9"/>
      <c r="AG975" s="9">
        <v>25.795000000000002</v>
      </c>
      <c r="AH975" s="9">
        <v>-80.215299999999999</v>
      </c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4"/>
    </row>
    <row r="976" spans="1:58" s="22" customFormat="1" outlineLevel="2" x14ac:dyDescent="0.25">
      <c r="A976" s="55">
        <v>1367</v>
      </c>
      <c r="B976" s="9" t="s">
        <v>1247</v>
      </c>
      <c r="C976" s="9" t="s">
        <v>1511</v>
      </c>
      <c r="D976" s="9" t="str">
        <f t="shared" si="148"/>
        <v>Miami-Dade - Family - Active</v>
      </c>
      <c r="E976" s="9" t="s">
        <v>2282</v>
      </c>
      <c r="F976" s="14" t="s">
        <v>179</v>
      </c>
      <c r="G976" s="9" t="s">
        <v>10</v>
      </c>
      <c r="H976" s="9" t="s">
        <v>37</v>
      </c>
      <c r="I976" s="9">
        <v>1</v>
      </c>
      <c r="J976" s="9">
        <v>204</v>
      </c>
      <c r="K976" s="9">
        <f t="shared" si="149"/>
        <v>1224</v>
      </c>
      <c r="L976" s="9">
        <f t="shared" si="150"/>
        <v>1217</v>
      </c>
      <c r="M976" s="48">
        <v>0.99428104575163401</v>
      </c>
      <c r="N976" s="9">
        <v>0</v>
      </c>
      <c r="O976" s="9">
        <v>204</v>
      </c>
      <c r="P976" s="9"/>
      <c r="Q976" s="9">
        <v>204</v>
      </c>
      <c r="R976" s="9"/>
      <c r="S976" s="9"/>
      <c r="T976" s="9"/>
      <c r="U976" s="9"/>
      <c r="V976" s="49">
        <f t="shared" si="147"/>
        <v>0.99428104575163401</v>
      </c>
      <c r="W976" s="14">
        <v>0.99670000000000003</v>
      </c>
      <c r="X976" s="14">
        <v>0.98860000000000003</v>
      </c>
      <c r="Y976" s="56">
        <v>203</v>
      </c>
      <c r="Z976" s="9">
        <v>203</v>
      </c>
      <c r="AA976" s="9">
        <v>200</v>
      </c>
      <c r="AB976" s="9">
        <v>204</v>
      </c>
      <c r="AC976" s="9">
        <v>204</v>
      </c>
      <c r="AD976" s="9">
        <v>203</v>
      </c>
      <c r="AE976" s="9" t="s">
        <v>317</v>
      </c>
      <c r="AF976" s="9"/>
      <c r="AG976" s="9">
        <v>25.7958</v>
      </c>
      <c r="AH976" s="9">
        <v>-80.215999999999994</v>
      </c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4"/>
    </row>
    <row r="977" spans="1:58" s="22" customFormat="1" outlineLevel="2" x14ac:dyDescent="0.25">
      <c r="A977" s="55">
        <v>772</v>
      </c>
      <c r="B977" s="9" t="s">
        <v>1247</v>
      </c>
      <c r="C977" s="9" t="s">
        <v>1515</v>
      </c>
      <c r="D977" s="9" t="str">
        <f t="shared" si="148"/>
        <v>Miami-Dade - Family - Active</v>
      </c>
      <c r="E977" s="9" t="s">
        <v>2282</v>
      </c>
      <c r="F977" s="14" t="s">
        <v>352</v>
      </c>
      <c r="G977" s="9" t="s">
        <v>10</v>
      </c>
      <c r="H977" s="9" t="s">
        <v>37</v>
      </c>
      <c r="I977" s="9">
        <v>1</v>
      </c>
      <c r="J977" s="9">
        <v>392</v>
      </c>
      <c r="K977" s="9">
        <f t="shared" si="149"/>
        <v>2352</v>
      </c>
      <c r="L977" s="9">
        <f t="shared" si="150"/>
        <v>2352</v>
      </c>
      <c r="M977" s="48">
        <v>1</v>
      </c>
      <c r="N977" s="9">
        <v>0</v>
      </c>
      <c r="O977" s="9">
        <v>392</v>
      </c>
      <c r="P977" s="9"/>
      <c r="Q977" s="9">
        <v>392</v>
      </c>
      <c r="R977" s="9"/>
      <c r="S977" s="9"/>
      <c r="T977" s="9"/>
      <c r="U977" s="9"/>
      <c r="V977" s="49">
        <f t="shared" si="147"/>
        <v>1</v>
      </c>
      <c r="W977" s="14">
        <v>0.99399999999999999</v>
      </c>
      <c r="X977" s="14">
        <v>0.99790000000000001</v>
      </c>
      <c r="Y977" s="56">
        <v>392</v>
      </c>
      <c r="Z977" s="9">
        <v>392</v>
      </c>
      <c r="AA977" s="9">
        <v>392</v>
      </c>
      <c r="AB977" s="9">
        <v>392</v>
      </c>
      <c r="AC977" s="9">
        <v>392</v>
      </c>
      <c r="AD977" s="9">
        <v>392</v>
      </c>
      <c r="AE977" s="9" t="s">
        <v>219</v>
      </c>
      <c r="AF977" s="9"/>
      <c r="AG977" s="9">
        <v>25.942299999999999</v>
      </c>
      <c r="AH977" s="9">
        <v>-80.297200000000004</v>
      </c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4"/>
    </row>
    <row r="978" spans="1:58" s="22" customFormat="1" outlineLevel="2" x14ac:dyDescent="0.25">
      <c r="A978" s="55">
        <v>2502</v>
      </c>
      <c r="B978" s="9" t="s">
        <v>1247</v>
      </c>
      <c r="C978" s="9" t="s">
        <v>1518</v>
      </c>
      <c r="D978" s="9" t="str">
        <f t="shared" si="148"/>
        <v>Miami-Dade - Family - Active</v>
      </c>
      <c r="E978" s="9" t="s">
        <v>2282</v>
      </c>
      <c r="F978" s="14" t="s">
        <v>1519</v>
      </c>
      <c r="G978" s="9" t="s">
        <v>10</v>
      </c>
      <c r="H978" s="9" t="s">
        <v>37</v>
      </c>
      <c r="I978" s="9">
        <v>1</v>
      </c>
      <c r="J978" s="9">
        <v>92</v>
      </c>
      <c r="K978" s="9">
        <f t="shared" si="149"/>
        <v>552</v>
      </c>
      <c r="L978" s="9">
        <f t="shared" si="150"/>
        <v>547</v>
      </c>
      <c r="M978" s="48">
        <v>0.99094202898550721</v>
      </c>
      <c r="N978" s="9">
        <v>0</v>
      </c>
      <c r="O978" s="9">
        <v>92</v>
      </c>
      <c r="P978" s="9"/>
      <c r="Q978" s="9">
        <v>92</v>
      </c>
      <c r="R978" s="9"/>
      <c r="S978" s="9"/>
      <c r="T978" s="9"/>
      <c r="U978" s="9"/>
      <c r="V978" s="49">
        <f t="shared" si="147"/>
        <v>0.99094202898550721</v>
      </c>
      <c r="W978" s="14">
        <v>1.0181</v>
      </c>
      <c r="X978" s="14">
        <v>0.99819999999999998</v>
      </c>
      <c r="Y978" s="56">
        <v>92</v>
      </c>
      <c r="Z978" s="9">
        <v>91</v>
      </c>
      <c r="AA978" s="9">
        <v>92</v>
      </c>
      <c r="AB978" s="9">
        <v>90</v>
      </c>
      <c r="AC978" s="9">
        <v>91</v>
      </c>
      <c r="AD978" s="9">
        <v>91</v>
      </c>
      <c r="AE978" s="9" t="s">
        <v>219</v>
      </c>
      <c r="AF978" s="9"/>
      <c r="AG978" s="9">
        <v>25.933423999999999</v>
      </c>
      <c r="AH978" s="9">
        <v>-80.211825000000005</v>
      </c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</row>
    <row r="979" spans="1:58" s="22" customFormat="1" outlineLevel="2" x14ac:dyDescent="0.25">
      <c r="A979" s="55">
        <v>781</v>
      </c>
      <c r="B979" s="9" t="s">
        <v>1247</v>
      </c>
      <c r="C979" s="9" t="s">
        <v>1521</v>
      </c>
      <c r="D979" s="9" t="str">
        <f t="shared" si="148"/>
        <v>Miami-Dade - Family - Active</v>
      </c>
      <c r="E979" s="9" t="s">
        <v>2282</v>
      </c>
      <c r="F979" s="14" t="s">
        <v>1522</v>
      </c>
      <c r="G979" s="9" t="s">
        <v>10</v>
      </c>
      <c r="H979" s="9" t="s">
        <v>37</v>
      </c>
      <c r="I979" s="9">
        <v>1</v>
      </c>
      <c r="J979" s="9">
        <v>68</v>
      </c>
      <c r="K979" s="9">
        <f t="shared" si="149"/>
        <v>408</v>
      </c>
      <c r="L979" s="9">
        <f t="shared" si="150"/>
        <v>401</v>
      </c>
      <c r="M979" s="48">
        <v>0.98284313725490191</v>
      </c>
      <c r="N979" s="9">
        <v>0</v>
      </c>
      <c r="O979" s="9">
        <v>68</v>
      </c>
      <c r="P979" s="9"/>
      <c r="Q979" s="9">
        <v>68</v>
      </c>
      <c r="R979" s="9"/>
      <c r="S979" s="9"/>
      <c r="T979" s="9"/>
      <c r="U979" s="9"/>
      <c r="V979" s="49">
        <f t="shared" si="147"/>
        <v>0.98284313725490191</v>
      </c>
      <c r="W979" s="14">
        <v>0.99019999999999997</v>
      </c>
      <c r="X979" s="14">
        <v>0.99260000000000004</v>
      </c>
      <c r="Y979" s="56">
        <v>67</v>
      </c>
      <c r="Z979" s="9">
        <v>66</v>
      </c>
      <c r="AA979" s="9">
        <v>65</v>
      </c>
      <c r="AB979" s="9">
        <v>67</v>
      </c>
      <c r="AC979" s="9">
        <v>68</v>
      </c>
      <c r="AD979" s="9">
        <v>68</v>
      </c>
      <c r="AE979" s="9" t="s">
        <v>280</v>
      </c>
      <c r="AF979" s="9"/>
      <c r="AG979" s="9">
        <v>25.8246</v>
      </c>
      <c r="AH979" s="9">
        <v>-80.277900000000002</v>
      </c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  <c r="BF979" s="24"/>
    </row>
    <row r="980" spans="1:58" s="22" customFormat="1" outlineLevel="2" x14ac:dyDescent="0.25">
      <c r="A980" s="55">
        <v>784</v>
      </c>
      <c r="B980" s="9" t="s">
        <v>1247</v>
      </c>
      <c r="C980" s="9" t="s">
        <v>1523</v>
      </c>
      <c r="D980" s="9" t="str">
        <f t="shared" si="148"/>
        <v>Miami-Dade - Family - Active</v>
      </c>
      <c r="E980" s="9" t="s">
        <v>2282</v>
      </c>
      <c r="F980" s="14" t="s">
        <v>376</v>
      </c>
      <c r="G980" s="9" t="s">
        <v>10</v>
      </c>
      <c r="H980" s="9" t="s">
        <v>37</v>
      </c>
      <c r="I980" s="9">
        <v>1</v>
      </c>
      <c r="J980" s="9">
        <v>123</v>
      </c>
      <c r="K980" s="9">
        <f t="shared" si="149"/>
        <v>738</v>
      </c>
      <c r="L980" s="9">
        <f t="shared" si="150"/>
        <v>707</v>
      </c>
      <c r="M980" s="48">
        <v>0.95799457994579951</v>
      </c>
      <c r="N980" s="9">
        <v>0</v>
      </c>
      <c r="O980" s="9">
        <v>161</v>
      </c>
      <c r="P980" s="9"/>
      <c r="Q980" s="9">
        <v>123</v>
      </c>
      <c r="R980" s="9"/>
      <c r="S980" s="9"/>
      <c r="T980" s="9"/>
      <c r="U980" s="9"/>
      <c r="V980" s="49">
        <f t="shared" si="147"/>
        <v>0.95799457994579951</v>
      </c>
      <c r="W980" s="14">
        <v>0.93359999999999999</v>
      </c>
      <c r="X980" s="14">
        <v>0.95120000000000005</v>
      </c>
      <c r="Y980" s="56">
        <v>123</v>
      </c>
      <c r="Z980" s="9">
        <v>118</v>
      </c>
      <c r="AA980" s="9">
        <v>117</v>
      </c>
      <c r="AB980" s="9">
        <v>118</v>
      </c>
      <c r="AC980" s="9">
        <v>117</v>
      </c>
      <c r="AD980" s="9">
        <v>114</v>
      </c>
      <c r="AE980" s="9" t="s">
        <v>1219</v>
      </c>
      <c r="AF980" s="9"/>
      <c r="AG980" s="9">
        <v>25.462399999999999</v>
      </c>
      <c r="AH980" s="9">
        <v>-80.490200000000002</v>
      </c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4"/>
    </row>
    <row r="981" spans="1:58" s="22" customFormat="1" outlineLevel="2" x14ac:dyDescent="0.25">
      <c r="A981" s="55">
        <v>791</v>
      </c>
      <c r="B981" s="9" t="s">
        <v>1247</v>
      </c>
      <c r="C981" s="9" t="s">
        <v>1524</v>
      </c>
      <c r="D981" s="9" t="str">
        <f t="shared" si="148"/>
        <v>Miami-Dade - Family - Active</v>
      </c>
      <c r="E981" s="9" t="s">
        <v>2282</v>
      </c>
      <c r="F981" s="14" t="s">
        <v>1525</v>
      </c>
      <c r="G981" s="9" t="s">
        <v>10</v>
      </c>
      <c r="H981" s="9" t="s">
        <v>37</v>
      </c>
      <c r="I981" s="9">
        <v>1</v>
      </c>
      <c r="J981" s="9">
        <v>220</v>
      </c>
      <c r="K981" s="9">
        <f t="shared" si="149"/>
        <v>1320</v>
      </c>
      <c r="L981" s="9">
        <f t="shared" si="150"/>
        <v>1242</v>
      </c>
      <c r="M981" s="48">
        <v>0.94090909090909092</v>
      </c>
      <c r="N981" s="9">
        <v>0</v>
      </c>
      <c r="O981" s="9">
        <v>220</v>
      </c>
      <c r="P981" s="9"/>
      <c r="Q981" s="9">
        <v>220</v>
      </c>
      <c r="R981" s="9"/>
      <c r="S981" s="9"/>
      <c r="T981" s="9"/>
      <c r="U981" s="9"/>
      <c r="V981" s="49">
        <f t="shared" si="147"/>
        <v>0.94090909090909092</v>
      </c>
      <c r="W981" s="14">
        <v>0.95</v>
      </c>
      <c r="X981" s="14">
        <v>0.99770000000000003</v>
      </c>
      <c r="Y981" s="56">
        <v>220</v>
      </c>
      <c r="Z981" s="9">
        <v>209</v>
      </c>
      <c r="AA981" s="9">
        <v>207</v>
      </c>
      <c r="AB981" s="9">
        <v>207</v>
      </c>
      <c r="AC981" s="9">
        <v>197</v>
      </c>
      <c r="AD981" s="9">
        <v>202</v>
      </c>
      <c r="AE981" s="9" t="s">
        <v>1526</v>
      </c>
      <c r="AF981" s="9"/>
      <c r="AG981" s="9">
        <v>25.945</v>
      </c>
      <c r="AH981" s="9">
        <v>-80.294300000000007</v>
      </c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  <c r="BF981" s="24"/>
    </row>
    <row r="982" spans="1:58" s="22" customFormat="1" outlineLevel="2" x14ac:dyDescent="0.25">
      <c r="A982" s="55">
        <v>47</v>
      </c>
      <c r="B982" s="9" t="s">
        <v>1247</v>
      </c>
      <c r="C982" s="9" t="s">
        <v>1527</v>
      </c>
      <c r="D982" s="9" t="str">
        <f t="shared" si="148"/>
        <v>Miami-Dade - Family - Active</v>
      </c>
      <c r="E982" s="9" t="s">
        <v>2282</v>
      </c>
      <c r="F982" s="14" t="s">
        <v>243</v>
      </c>
      <c r="G982" s="9" t="s">
        <v>10</v>
      </c>
      <c r="H982" s="9" t="s">
        <v>37</v>
      </c>
      <c r="I982" s="9">
        <v>1</v>
      </c>
      <c r="J982" s="9">
        <v>48</v>
      </c>
      <c r="K982" s="9">
        <f t="shared" si="149"/>
        <v>288</v>
      </c>
      <c r="L982" s="9">
        <f t="shared" si="150"/>
        <v>132</v>
      </c>
      <c r="M982" s="48">
        <v>0.45833333333333331</v>
      </c>
      <c r="N982" s="9">
        <v>0</v>
      </c>
      <c r="O982" s="9">
        <v>48</v>
      </c>
      <c r="P982" s="9"/>
      <c r="Q982" s="9">
        <v>48</v>
      </c>
      <c r="R982" s="9"/>
      <c r="S982" s="9"/>
      <c r="T982" s="9"/>
      <c r="U982" s="9"/>
      <c r="V982" s="49">
        <f t="shared" si="147"/>
        <v>0.45833333333333331</v>
      </c>
      <c r="W982" s="14">
        <v>0.191</v>
      </c>
      <c r="X982" s="14">
        <v>0.20830000000000001</v>
      </c>
      <c r="Y982" s="56">
        <v>35</v>
      </c>
      <c r="Z982" s="9">
        <v>24</v>
      </c>
      <c r="AA982" s="9">
        <v>19</v>
      </c>
      <c r="AB982" s="9">
        <v>18</v>
      </c>
      <c r="AC982" s="9">
        <v>18</v>
      </c>
      <c r="AD982" s="9">
        <v>18</v>
      </c>
      <c r="AE982" s="9" t="s">
        <v>1508</v>
      </c>
      <c r="AF982" s="9"/>
      <c r="AG982" s="9">
        <v>25.791352</v>
      </c>
      <c r="AH982" s="9">
        <v>-80.197813999999994</v>
      </c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4"/>
    </row>
    <row r="983" spans="1:58" s="22" customFormat="1" outlineLevel="2" x14ac:dyDescent="0.25">
      <c r="A983" s="55">
        <v>1936</v>
      </c>
      <c r="B983" s="9" t="s">
        <v>1247</v>
      </c>
      <c r="C983" s="9" t="s">
        <v>1530</v>
      </c>
      <c r="D983" s="9" t="str">
        <f t="shared" si="148"/>
        <v>Miami-Dade - Family - Active</v>
      </c>
      <c r="E983" s="9" t="s">
        <v>2282</v>
      </c>
      <c r="F983" s="14" t="s">
        <v>1268</v>
      </c>
      <c r="G983" s="9" t="s">
        <v>10</v>
      </c>
      <c r="H983" s="9" t="s">
        <v>37</v>
      </c>
      <c r="I983" s="9">
        <v>1</v>
      </c>
      <c r="J983" s="9">
        <v>106</v>
      </c>
      <c r="K983" s="9">
        <f t="shared" si="149"/>
        <v>636</v>
      </c>
      <c r="L983" s="9">
        <f t="shared" si="150"/>
        <v>630</v>
      </c>
      <c r="M983" s="48">
        <v>0.99056603773584906</v>
      </c>
      <c r="N983" s="9">
        <v>0</v>
      </c>
      <c r="O983" s="9">
        <v>106</v>
      </c>
      <c r="P983" s="9"/>
      <c r="Q983" s="9">
        <v>106</v>
      </c>
      <c r="R983" s="9"/>
      <c r="S983" s="9"/>
      <c r="T983" s="9"/>
      <c r="U983" s="9"/>
      <c r="V983" s="49">
        <f t="shared" si="147"/>
        <v>0.99056603773584906</v>
      </c>
      <c r="W983" s="14">
        <v>0.99060000000000004</v>
      </c>
      <c r="X983" s="14">
        <v>0.99370000000000003</v>
      </c>
      <c r="Y983" s="56">
        <v>106</v>
      </c>
      <c r="Z983" s="9">
        <v>103</v>
      </c>
      <c r="AA983" s="9">
        <v>106</v>
      </c>
      <c r="AB983" s="9">
        <v>106</v>
      </c>
      <c r="AC983" s="9">
        <v>105</v>
      </c>
      <c r="AD983" s="9">
        <v>104</v>
      </c>
      <c r="AE983" s="9" t="s">
        <v>1298</v>
      </c>
      <c r="AF983" s="9"/>
      <c r="AG983" s="9">
        <v>25.519884000000001</v>
      </c>
      <c r="AH983" s="9">
        <v>-80.428398000000001</v>
      </c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4"/>
    </row>
    <row r="984" spans="1:58" s="22" customFormat="1" outlineLevel="2" x14ac:dyDescent="0.25">
      <c r="A984" s="55">
        <v>835</v>
      </c>
      <c r="B984" s="9" t="s">
        <v>1247</v>
      </c>
      <c r="C984" s="9" t="s">
        <v>1531</v>
      </c>
      <c r="D984" s="9" t="str">
        <f t="shared" si="148"/>
        <v>Miami-Dade - Family - Active</v>
      </c>
      <c r="E984" s="9" t="s">
        <v>2282</v>
      </c>
      <c r="F984" s="14" t="s">
        <v>306</v>
      </c>
      <c r="G984" s="9" t="s">
        <v>10</v>
      </c>
      <c r="H984" s="9" t="s">
        <v>37</v>
      </c>
      <c r="I984" s="9">
        <v>1</v>
      </c>
      <c r="J984" s="9">
        <v>308</v>
      </c>
      <c r="K984" s="9">
        <f t="shared" si="149"/>
        <v>1848</v>
      </c>
      <c r="L984" s="9">
        <f t="shared" si="150"/>
        <v>1788</v>
      </c>
      <c r="M984" s="48">
        <v>0.96753246753246758</v>
      </c>
      <c r="N984" s="9">
        <v>0</v>
      </c>
      <c r="O984" s="9">
        <v>308</v>
      </c>
      <c r="P984" s="9"/>
      <c r="Q984" s="9">
        <v>308</v>
      </c>
      <c r="R984" s="9"/>
      <c r="S984" s="9"/>
      <c r="T984" s="9"/>
      <c r="U984" s="9"/>
      <c r="V984" s="49">
        <f t="shared" si="147"/>
        <v>0.96753246753246758</v>
      </c>
      <c r="W984" s="14">
        <v>0.97509999999999997</v>
      </c>
      <c r="X984" s="14">
        <v>0.97130000000000005</v>
      </c>
      <c r="Y984" s="56">
        <v>299</v>
      </c>
      <c r="Z984" s="9">
        <v>297</v>
      </c>
      <c r="AA984" s="9">
        <v>294</v>
      </c>
      <c r="AB984" s="9">
        <v>301</v>
      </c>
      <c r="AC984" s="9">
        <v>299</v>
      </c>
      <c r="AD984" s="9">
        <v>298</v>
      </c>
      <c r="AE984" s="9" t="s">
        <v>85</v>
      </c>
      <c r="AF984" s="9"/>
      <c r="AG984" s="9">
        <v>25.559284000000002</v>
      </c>
      <c r="AH984" s="9">
        <v>-80.350398999999996</v>
      </c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</row>
    <row r="985" spans="1:58" s="22" customFormat="1" outlineLevel="2" x14ac:dyDescent="0.25">
      <c r="A985" s="55">
        <v>843</v>
      </c>
      <c r="B985" s="9" t="s">
        <v>1247</v>
      </c>
      <c r="C985" s="9" t="s">
        <v>1533</v>
      </c>
      <c r="D985" s="9" t="str">
        <f t="shared" si="148"/>
        <v>Miami-Dade - Family - Active</v>
      </c>
      <c r="E985" s="9" t="s">
        <v>2282</v>
      </c>
      <c r="F985" s="14" t="s">
        <v>243</v>
      </c>
      <c r="G985" s="9" t="s">
        <v>10</v>
      </c>
      <c r="H985" s="9" t="s">
        <v>37</v>
      </c>
      <c r="I985" s="9">
        <v>1</v>
      </c>
      <c r="J985" s="9">
        <v>10</v>
      </c>
      <c r="K985" s="9">
        <f t="shared" si="149"/>
        <v>0</v>
      </c>
      <c r="L985" s="9">
        <f t="shared" si="150"/>
        <v>0</v>
      </c>
      <c r="M985" s="42">
        <v>0</v>
      </c>
      <c r="N985" s="9">
        <v>0</v>
      </c>
      <c r="O985" s="9">
        <v>10</v>
      </c>
      <c r="P985" s="9"/>
      <c r="Q985" s="9">
        <v>10</v>
      </c>
      <c r="R985" s="9"/>
      <c r="S985" s="9"/>
      <c r="T985" s="9"/>
      <c r="U985" s="9"/>
      <c r="V985" s="49"/>
      <c r="W985" s="14"/>
      <c r="X985" s="14"/>
      <c r="Y985" s="56"/>
      <c r="Z985" s="9"/>
      <c r="AA985" s="9"/>
      <c r="AB985" s="9"/>
      <c r="AC985" s="9"/>
      <c r="AD985" s="9"/>
      <c r="AE985" s="9" t="s">
        <v>280</v>
      </c>
      <c r="AF985" s="9"/>
      <c r="AG985" s="9">
        <v>25.7834</v>
      </c>
      <c r="AH985" s="9">
        <v>-80.134100000000004</v>
      </c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  <c r="BF985" s="24"/>
    </row>
    <row r="986" spans="1:58" s="22" customFormat="1" outlineLevel="2" x14ac:dyDescent="0.25">
      <c r="A986" s="55">
        <v>845</v>
      </c>
      <c r="B986" s="9" t="s">
        <v>1247</v>
      </c>
      <c r="C986" s="9" t="s">
        <v>1534</v>
      </c>
      <c r="D986" s="9" t="str">
        <f t="shared" si="148"/>
        <v>Miami-Dade - Family - Active</v>
      </c>
      <c r="E986" s="9" t="s">
        <v>2282</v>
      </c>
      <c r="F986" s="14" t="s">
        <v>1535</v>
      </c>
      <c r="G986" s="9" t="s">
        <v>10</v>
      </c>
      <c r="H986" s="9" t="s">
        <v>37</v>
      </c>
      <c r="I986" s="9">
        <v>1</v>
      </c>
      <c r="J986" s="9">
        <v>45</v>
      </c>
      <c r="K986" s="9">
        <f t="shared" si="149"/>
        <v>0</v>
      </c>
      <c r="L986" s="9">
        <f t="shared" si="150"/>
        <v>0</v>
      </c>
      <c r="M986" s="42">
        <v>0</v>
      </c>
      <c r="N986" s="9">
        <v>0</v>
      </c>
      <c r="O986" s="9">
        <v>45</v>
      </c>
      <c r="P986" s="9"/>
      <c r="Q986" s="9">
        <v>45</v>
      </c>
      <c r="R986" s="9"/>
      <c r="S986" s="9"/>
      <c r="T986" s="9"/>
      <c r="U986" s="9"/>
      <c r="V986" s="49"/>
      <c r="W986" s="14"/>
      <c r="X986" s="14"/>
      <c r="Y986" s="56"/>
      <c r="Z986" s="9"/>
      <c r="AA986" s="9"/>
      <c r="AB986" s="9"/>
      <c r="AC986" s="9"/>
      <c r="AD986" s="9"/>
      <c r="AE986" s="9" t="s">
        <v>1536</v>
      </c>
      <c r="AF986" s="9"/>
      <c r="AG986" s="9">
        <v>25.467500000000001</v>
      </c>
      <c r="AH986" s="9">
        <v>-80.468999999999994</v>
      </c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  <c r="BF986" s="24"/>
    </row>
    <row r="987" spans="1:58" s="22" customFormat="1" outlineLevel="2" x14ac:dyDescent="0.25">
      <c r="A987" s="55">
        <v>846</v>
      </c>
      <c r="B987" s="9" t="s">
        <v>1247</v>
      </c>
      <c r="C987" s="9" t="s">
        <v>1539</v>
      </c>
      <c r="D987" s="9" t="str">
        <f t="shared" si="148"/>
        <v>Miami-Dade - Family - Active</v>
      </c>
      <c r="E987" s="9" t="s">
        <v>2282</v>
      </c>
      <c r="F987" s="14" t="s">
        <v>204</v>
      </c>
      <c r="G987" s="9" t="s">
        <v>10</v>
      </c>
      <c r="H987" s="9" t="s">
        <v>37</v>
      </c>
      <c r="I987" s="9">
        <v>1</v>
      </c>
      <c r="J987" s="9">
        <v>100</v>
      </c>
      <c r="K987" s="9">
        <f t="shared" si="149"/>
        <v>600</v>
      </c>
      <c r="L987" s="9">
        <f t="shared" si="150"/>
        <v>595</v>
      </c>
      <c r="M987" s="48">
        <v>0.9916666666666667</v>
      </c>
      <c r="N987" s="9">
        <v>0</v>
      </c>
      <c r="O987" s="9">
        <v>100</v>
      </c>
      <c r="P987" s="9"/>
      <c r="Q987" s="9">
        <v>100</v>
      </c>
      <c r="R987" s="9"/>
      <c r="S987" s="9"/>
      <c r="T987" s="9"/>
      <c r="U987" s="9"/>
      <c r="V987" s="49">
        <f t="shared" ref="V987:V1004" si="151">(Y987+Z987+AA987+AB987+AC987+AD987)/(J987*COUNTA(Y987,Z987,AA987,AB987,AC987,AD987))</f>
        <v>0.9916666666666667</v>
      </c>
      <c r="W987" s="14">
        <v>0.98329999999999995</v>
      </c>
      <c r="X987" s="14">
        <v>0.99829999999999997</v>
      </c>
      <c r="Y987" s="56">
        <v>98</v>
      </c>
      <c r="Z987" s="9">
        <v>98</v>
      </c>
      <c r="AA987" s="9">
        <v>99</v>
      </c>
      <c r="AB987" s="9">
        <v>100</v>
      </c>
      <c r="AC987" s="9">
        <v>100</v>
      </c>
      <c r="AD987" s="9">
        <v>100</v>
      </c>
      <c r="AE987" s="9" t="s">
        <v>1219</v>
      </c>
      <c r="AF987" s="9"/>
      <c r="AG987" s="9">
        <v>25.787400000000002</v>
      </c>
      <c r="AH987" s="9">
        <v>-80.221999999999994</v>
      </c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4"/>
      <c r="BC987" s="24"/>
      <c r="BD987" s="24"/>
      <c r="BE987" s="24"/>
      <c r="BF987" s="24"/>
    </row>
    <row r="988" spans="1:58" s="22" customFormat="1" outlineLevel="2" x14ac:dyDescent="0.25">
      <c r="A988" s="55">
        <v>1352</v>
      </c>
      <c r="B988" s="9" t="s">
        <v>1247</v>
      </c>
      <c r="C988" s="9" t="s">
        <v>1543</v>
      </c>
      <c r="D988" s="9" t="str">
        <f t="shared" si="148"/>
        <v>Miami-Dade - Family - Active</v>
      </c>
      <c r="E988" s="9" t="s">
        <v>2282</v>
      </c>
      <c r="F988" s="14" t="s">
        <v>157</v>
      </c>
      <c r="G988" s="9" t="s">
        <v>10</v>
      </c>
      <c r="H988" s="9" t="s">
        <v>37</v>
      </c>
      <c r="I988" s="9">
        <v>1</v>
      </c>
      <c r="J988" s="9">
        <v>199</v>
      </c>
      <c r="K988" s="9">
        <f t="shared" si="149"/>
        <v>1194</v>
      </c>
      <c r="L988" s="9">
        <f t="shared" si="150"/>
        <v>1188</v>
      </c>
      <c r="M988" s="48">
        <v>0.99497487437185927</v>
      </c>
      <c r="N988" s="9">
        <v>0</v>
      </c>
      <c r="O988" s="9">
        <v>199</v>
      </c>
      <c r="P988" s="9"/>
      <c r="Q988" s="9">
        <v>199</v>
      </c>
      <c r="R988" s="9"/>
      <c r="S988" s="9"/>
      <c r="T988" s="9"/>
      <c r="U988" s="9"/>
      <c r="V988" s="49">
        <f t="shared" si="151"/>
        <v>0.99497487437185927</v>
      </c>
      <c r="W988" s="14">
        <v>0.99080000000000001</v>
      </c>
      <c r="X988" s="14">
        <v>0.99660000000000004</v>
      </c>
      <c r="Y988" s="56">
        <v>199</v>
      </c>
      <c r="Z988" s="9">
        <v>199</v>
      </c>
      <c r="AA988" s="9">
        <v>198</v>
      </c>
      <c r="AB988" s="9">
        <v>197</v>
      </c>
      <c r="AC988" s="9">
        <v>198</v>
      </c>
      <c r="AD988" s="9">
        <v>197</v>
      </c>
      <c r="AE988" s="9" t="s">
        <v>172</v>
      </c>
      <c r="AF988" s="9"/>
      <c r="AG988" s="9">
        <v>25.779499999999999</v>
      </c>
      <c r="AH988" s="9">
        <v>-80.204700000000003</v>
      </c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4"/>
      <c r="BC988" s="24"/>
      <c r="BD988" s="24"/>
      <c r="BE988" s="24"/>
      <c r="BF988" s="24"/>
    </row>
    <row r="989" spans="1:58" s="22" customFormat="1" outlineLevel="2" x14ac:dyDescent="0.25">
      <c r="A989" s="55">
        <v>1491</v>
      </c>
      <c r="B989" s="9" t="s">
        <v>1247</v>
      </c>
      <c r="C989" s="9" t="s">
        <v>1544</v>
      </c>
      <c r="D989" s="9" t="str">
        <f t="shared" si="148"/>
        <v>Miami-Dade - Family - Active</v>
      </c>
      <c r="E989" s="9" t="s">
        <v>2282</v>
      </c>
      <c r="F989" s="14" t="s">
        <v>179</v>
      </c>
      <c r="G989" s="9" t="s">
        <v>10</v>
      </c>
      <c r="H989" s="9" t="s">
        <v>37</v>
      </c>
      <c r="I989" s="9">
        <v>1</v>
      </c>
      <c r="J989" s="9">
        <v>175</v>
      </c>
      <c r="K989" s="9">
        <f t="shared" si="149"/>
        <v>1050</v>
      </c>
      <c r="L989" s="9">
        <f t="shared" si="150"/>
        <v>1041</v>
      </c>
      <c r="M989" s="48">
        <v>0.99142857142857144</v>
      </c>
      <c r="N989" s="9">
        <v>0</v>
      </c>
      <c r="O989" s="9">
        <v>175</v>
      </c>
      <c r="P989" s="9"/>
      <c r="Q989" s="9">
        <v>175</v>
      </c>
      <c r="R989" s="9"/>
      <c r="S989" s="9"/>
      <c r="T989" s="9"/>
      <c r="U989" s="9"/>
      <c r="V989" s="49">
        <f t="shared" si="151"/>
        <v>0.99142857142857144</v>
      </c>
      <c r="W989" s="14">
        <v>0.99539999999999995</v>
      </c>
      <c r="X989" s="14">
        <v>0.99329999999999996</v>
      </c>
      <c r="Y989" s="56">
        <v>174</v>
      </c>
      <c r="Z989" s="9">
        <v>173</v>
      </c>
      <c r="AA989" s="9">
        <v>173</v>
      </c>
      <c r="AB989" s="9">
        <v>175</v>
      </c>
      <c r="AC989" s="9">
        <v>172</v>
      </c>
      <c r="AD989" s="9">
        <v>174</v>
      </c>
      <c r="AE989" s="9" t="s">
        <v>172</v>
      </c>
      <c r="AF989" s="9"/>
      <c r="AG989" s="9">
        <v>25.779499999999999</v>
      </c>
      <c r="AH989" s="9">
        <v>-80.206199999999995</v>
      </c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4"/>
      <c r="BC989" s="24"/>
      <c r="BD989" s="24"/>
      <c r="BE989" s="24"/>
      <c r="BF989" s="24"/>
    </row>
    <row r="990" spans="1:58" s="22" customFormat="1" outlineLevel="2" x14ac:dyDescent="0.25">
      <c r="A990" s="55">
        <v>1205</v>
      </c>
      <c r="B990" s="9" t="s">
        <v>1247</v>
      </c>
      <c r="C990" s="9" t="s">
        <v>1546</v>
      </c>
      <c r="D990" s="9" t="str">
        <f t="shared" si="148"/>
        <v>Miami-Dade - Family - Active</v>
      </c>
      <c r="E990" s="9" t="s">
        <v>2282</v>
      </c>
      <c r="F990" s="14" t="s">
        <v>1547</v>
      </c>
      <c r="G990" s="9" t="s">
        <v>10</v>
      </c>
      <c r="H990" s="9" t="s">
        <v>37</v>
      </c>
      <c r="I990" s="9">
        <v>1</v>
      </c>
      <c r="J990" s="9">
        <v>340</v>
      </c>
      <c r="K990" s="9">
        <f t="shared" si="149"/>
        <v>2040</v>
      </c>
      <c r="L990" s="9">
        <f t="shared" si="150"/>
        <v>2024</v>
      </c>
      <c r="M990" s="48">
        <v>0.99215686274509807</v>
      </c>
      <c r="N990" s="9">
        <v>0</v>
      </c>
      <c r="O990" s="9">
        <v>340</v>
      </c>
      <c r="P990" s="9"/>
      <c r="Q990" s="9">
        <v>340</v>
      </c>
      <c r="R990" s="9"/>
      <c r="S990" s="9"/>
      <c r="T990" s="9"/>
      <c r="U990" s="9"/>
      <c r="V990" s="49">
        <f t="shared" si="151"/>
        <v>0.99215686274509807</v>
      </c>
      <c r="W990" s="14">
        <v>0.98770000000000002</v>
      </c>
      <c r="X990" s="14">
        <v>0.98770000000000002</v>
      </c>
      <c r="Y990" s="56">
        <v>339</v>
      </c>
      <c r="Z990" s="9">
        <v>340</v>
      </c>
      <c r="AA990" s="9">
        <v>337</v>
      </c>
      <c r="AB990" s="9">
        <v>337</v>
      </c>
      <c r="AC990" s="9">
        <v>336</v>
      </c>
      <c r="AD990" s="9">
        <v>335</v>
      </c>
      <c r="AE990" s="9" t="s">
        <v>219</v>
      </c>
      <c r="AF990" s="9"/>
      <c r="AG990" s="9">
        <v>25.530899999999999</v>
      </c>
      <c r="AH990" s="9">
        <v>-80.412800000000004</v>
      </c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4"/>
      <c r="BC990" s="24"/>
      <c r="BD990" s="24"/>
      <c r="BE990" s="24"/>
      <c r="BF990" s="24"/>
    </row>
    <row r="991" spans="1:58" s="22" customFormat="1" outlineLevel="2" x14ac:dyDescent="0.25">
      <c r="A991" s="55">
        <v>890</v>
      </c>
      <c r="B991" s="9" t="s">
        <v>1247</v>
      </c>
      <c r="C991" s="9" t="s">
        <v>1552</v>
      </c>
      <c r="D991" s="9" t="str">
        <f t="shared" si="148"/>
        <v>Miami-Dade - Family - Active</v>
      </c>
      <c r="E991" s="9" t="s">
        <v>2282</v>
      </c>
      <c r="F991" s="14" t="s">
        <v>1351</v>
      </c>
      <c r="G991" s="9" t="s">
        <v>10</v>
      </c>
      <c r="H991" s="9" t="s">
        <v>37</v>
      </c>
      <c r="I991" s="9">
        <v>1</v>
      </c>
      <c r="J991" s="9">
        <v>180</v>
      </c>
      <c r="K991" s="9">
        <f t="shared" si="149"/>
        <v>900</v>
      </c>
      <c r="L991" s="9">
        <f t="shared" si="150"/>
        <v>892</v>
      </c>
      <c r="M991" s="48">
        <v>0.99111111111111116</v>
      </c>
      <c r="N991" s="9">
        <v>0</v>
      </c>
      <c r="O991" s="9">
        <v>180</v>
      </c>
      <c r="P991" s="9"/>
      <c r="Q991" s="9">
        <v>180</v>
      </c>
      <c r="R991" s="9"/>
      <c r="S991" s="9"/>
      <c r="T991" s="9"/>
      <c r="U991" s="9"/>
      <c r="V991" s="49">
        <f t="shared" si="151"/>
        <v>0.99111111111111116</v>
      </c>
      <c r="W991" s="14">
        <v>0.99170000000000003</v>
      </c>
      <c r="X991" s="14">
        <v>0.99170000000000003</v>
      </c>
      <c r="Y991" s="56">
        <v>179</v>
      </c>
      <c r="Z991" s="9">
        <v>178</v>
      </c>
      <c r="AA991" s="9"/>
      <c r="AB991" s="9">
        <v>180</v>
      </c>
      <c r="AC991" s="9">
        <v>178</v>
      </c>
      <c r="AD991" s="9">
        <v>177</v>
      </c>
      <c r="AE991" s="9" t="s">
        <v>666</v>
      </c>
      <c r="AF991" s="9"/>
      <c r="AG991" s="9">
        <v>25.503</v>
      </c>
      <c r="AH991" s="9">
        <v>-80.440100000000001</v>
      </c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4"/>
      <c r="BC991" s="24"/>
      <c r="BD991" s="24"/>
      <c r="BE991" s="24"/>
      <c r="BF991" s="24"/>
    </row>
    <row r="992" spans="1:58" s="22" customFormat="1" outlineLevel="2" x14ac:dyDescent="0.25">
      <c r="A992" s="55">
        <v>2501</v>
      </c>
      <c r="B992" s="9" t="s">
        <v>1247</v>
      </c>
      <c r="C992" s="9" t="s">
        <v>1553</v>
      </c>
      <c r="D992" s="9" t="str">
        <f t="shared" si="148"/>
        <v>Miami-Dade - Family - Active</v>
      </c>
      <c r="E992" s="9" t="s">
        <v>2282</v>
      </c>
      <c r="F992" s="14" t="s">
        <v>167</v>
      </c>
      <c r="G992" s="9" t="s">
        <v>10</v>
      </c>
      <c r="H992" s="9" t="s">
        <v>37</v>
      </c>
      <c r="I992" s="9">
        <v>1</v>
      </c>
      <c r="J992" s="9">
        <v>220</v>
      </c>
      <c r="K992" s="9">
        <f t="shared" si="149"/>
        <v>1320</v>
      </c>
      <c r="L992" s="9">
        <f t="shared" si="150"/>
        <v>1296</v>
      </c>
      <c r="M992" s="48">
        <v>0.98181818181818181</v>
      </c>
      <c r="N992" s="9">
        <v>0</v>
      </c>
      <c r="O992" s="9">
        <v>220</v>
      </c>
      <c r="P992" s="9"/>
      <c r="Q992" s="9">
        <v>220</v>
      </c>
      <c r="R992" s="9"/>
      <c r="S992" s="9"/>
      <c r="T992" s="9"/>
      <c r="U992" s="9"/>
      <c r="V992" s="49">
        <f t="shared" si="151"/>
        <v>0.98181818181818181</v>
      </c>
      <c r="W992" s="14">
        <v>0.98180000000000001</v>
      </c>
      <c r="X992" s="14">
        <v>0.96819999999999995</v>
      </c>
      <c r="Y992" s="56">
        <v>218</v>
      </c>
      <c r="Z992" s="9">
        <v>219</v>
      </c>
      <c r="AA992" s="9">
        <v>218</v>
      </c>
      <c r="AB992" s="9">
        <v>214</v>
      </c>
      <c r="AC992" s="9">
        <v>214</v>
      </c>
      <c r="AD992" s="9">
        <v>213</v>
      </c>
      <c r="AE992" s="9" t="s">
        <v>219</v>
      </c>
      <c r="AF992" s="9"/>
      <c r="AG992" s="9">
        <v>25.505012000000001</v>
      </c>
      <c r="AH992" s="9">
        <v>-80.426702000000006</v>
      </c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  <c r="BF992" s="24"/>
    </row>
    <row r="993" spans="1:58" s="22" customFormat="1" outlineLevel="2" x14ac:dyDescent="0.25">
      <c r="A993" s="55">
        <v>2516</v>
      </c>
      <c r="B993" s="9" t="s">
        <v>1247</v>
      </c>
      <c r="C993" s="9" t="s">
        <v>1555</v>
      </c>
      <c r="D993" s="9" t="str">
        <f t="shared" ref="D993:D1004" si="152">B993&amp;" - "&amp;E993</f>
        <v>Miami-Dade - Family - Active</v>
      </c>
      <c r="E993" s="9" t="s">
        <v>2282</v>
      </c>
      <c r="F993" s="14" t="s">
        <v>1550</v>
      </c>
      <c r="G993" s="9" t="s">
        <v>10</v>
      </c>
      <c r="H993" s="9" t="s">
        <v>37</v>
      </c>
      <c r="I993" s="9">
        <v>1</v>
      </c>
      <c r="J993" s="9">
        <v>140</v>
      </c>
      <c r="K993" s="9">
        <f t="shared" ref="K993:K1004" si="153">COUNTA(Y993:AD993)*J993</f>
        <v>840</v>
      </c>
      <c r="L993" s="9">
        <f t="shared" ref="L993:L1004" si="154">SUM(Y993:AD993)</f>
        <v>826</v>
      </c>
      <c r="M993" s="48">
        <v>0.98333333333333328</v>
      </c>
      <c r="N993" s="9">
        <v>0</v>
      </c>
      <c r="O993" s="9">
        <v>140</v>
      </c>
      <c r="P993" s="9"/>
      <c r="Q993" s="9">
        <v>140</v>
      </c>
      <c r="R993" s="9"/>
      <c r="S993" s="9"/>
      <c r="T993" s="9">
        <v>7</v>
      </c>
      <c r="U993" s="9"/>
      <c r="V993" s="49">
        <f t="shared" si="151"/>
        <v>0.98333333333333328</v>
      </c>
      <c r="W993" s="14">
        <v>0.97619999999999996</v>
      </c>
      <c r="X993" s="14">
        <v>0.9607</v>
      </c>
      <c r="Y993" s="56">
        <v>137</v>
      </c>
      <c r="Z993" s="9">
        <v>139</v>
      </c>
      <c r="AA993" s="9">
        <v>138</v>
      </c>
      <c r="AB993" s="9">
        <v>138</v>
      </c>
      <c r="AC993" s="9">
        <v>137</v>
      </c>
      <c r="AD993" s="9">
        <v>137</v>
      </c>
      <c r="AE993" s="9" t="s">
        <v>219</v>
      </c>
      <c r="AF993" s="9"/>
      <c r="AG993" s="9">
        <v>25.503443999999998</v>
      </c>
      <c r="AH993" s="9">
        <v>-80.428916999999998</v>
      </c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  <c r="BF993" s="24"/>
    </row>
    <row r="994" spans="1:58" s="22" customFormat="1" outlineLevel="2" x14ac:dyDescent="0.25">
      <c r="A994" s="55">
        <v>892</v>
      </c>
      <c r="B994" s="9" t="s">
        <v>1247</v>
      </c>
      <c r="C994" s="9" t="s">
        <v>1556</v>
      </c>
      <c r="D994" s="9" t="str">
        <f t="shared" si="152"/>
        <v>Miami-Dade - Family - Active</v>
      </c>
      <c r="E994" s="9" t="s">
        <v>2282</v>
      </c>
      <c r="F994" s="14" t="s">
        <v>265</v>
      </c>
      <c r="G994" s="9" t="s">
        <v>10</v>
      </c>
      <c r="H994" s="9" t="s">
        <v>37</v>
      </c>
      <c r="I994" s="9">
        <v>1</v>
      </c>
      <c r="J994" s="9">
        <v>192</v>
      </c>
      <c r="K994" s="9">
        <f t="shared" si="153"/>
        <v>1152</v>
      </c>
      <c r="L994" s="9">
        <f t="shared" si="154"/>
        <v>1151</v>
      </c>
      <c r="M994" s="48">
        <v>0.99913194444444442</v>
      </c>
      <c r="N994" s="9">
        <v>0</v>
      </c>
      <c r="O994" s="9">
        <v>192</v>
      </c>
      <c r="P994" s="9"/>
      <c r="Q994" s="9">
        <v>192</v>
      </c>
      <c r="R994" s="9"/>
      <c r="S994" s="9"/>
      <c r="T994" s="9"/>
      <c r="U994" s="9"/>
      <c r="V994" s="49">
        <f t="shared" si="151"/>
        <v>0.99913194444444442</v>
      </c>
      <c r="W994" s="14">
        <v>0.99909999999999999</v>
      </c>
      <c r="X994" s="14">
        <v>0.99739999999999995</v>
      </c>
      <c r="Y994" s="56">
        <v>192</v>
      </c>
      <c r="Z994" s="9">
        <v>192</v>
      </c>
      <c r="AA994" s="9">
        <v>192</v>
      </c>
      <c r="AB994" s="9">
        <v>192</v>
      </c>
      <c r="AC994" s="9">
        <v>192</v>
      </c>
      <c r="AD994" s="9">
        <v>191</v>
      </c>
      <c r="AE994" s="9" t="s">
        <v>219</v>
      </c>
      <c r="AF994" s="9"/>
      <c r="AG994" s="9">
        <v>25.941199999999998</v>
      </c>
      <c r="AH994" s="9">
        <v>-80.299400000000006</v>
      </c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  <c r="BF994" s="24"/>
    </row>
    <row r="995" spans="1:58" s="22" customFormat="1" outlineLevel="2" x14ac:dyDescent="0.25">
      <c r="A995" s="55">
        <v>893</v>
      </c>
      <c r="B995" s="9" t="s">
        <v>1247</v>
      </c>
      <c r="C995" s="9" t="s">
        <v>1557</v>
      </c>
      <c r="D995" s="9" t="str">
        <f t="shared" si="152"/>
        <v>Miami-Dade - Family - Active</v>
      </c>
      <c r="E995" s="9" t="s">
        <v>2282</v>
      </c>
      <c r="F995" s="14" t="s">
        <v>197</v>
      </c>
      <c r="G995" s="9" t="s">
        <v>10</v>
      </c>
      <c r="H995" s="9" t="s">
        <v>37</v>
      </c>
      <c r="I995" s="9">
        <v>1</v>
      </c>
      <c r="J995" s="9">
        <v>76</v>
      </c>
      <c r="K995" s="9">
        <f t="shared" si="153"/>
        <v>456</v>
      </c>
      <c r="L995" s="9">
        <f t="shared" si="154"/>
        <v>454</v>
      </c>
      <c r="M995" s="48">
        <v>0.99561403508771928</v>
      </c>
      <c r="N995" s="9">
        <v>0</v>
      </c>
      <c r="O995" s="9">
        <v>76</v>
      </c>
      <c r="P995" s="9"/>
      <c r="Q995" s="9">
        <v>76</v>
      </c>
      <c r="R995" s="9"/>
      <c r="S995" s="9"/>
      <c r="T995" s="9"/>
      <c r="U995" s="9"/>
      <c r="V995" s="49">
        <f t="shared" si="151"/>
        <v>0.99561403508771928</v>
      </c>
      <c r="W995" s="14">
        <v>0.99560000000000004</v>
      </c>
      <c r="X995" s="14">
        <v>0.99560000000000004</v>
      </c>
      <c r="Y995" s="56">
        <v>76</v>
      </c>
      <c r="Z995" s="9">
        <v>75</v>
      </c>
      <c r="AA995" s="9">
        <v>75</v>
      </c>
      <c r="AB995" s="9">
        <v>76</v>
      </c>
      <c r="AC995" s="9">
        <v>76</v>
      </c>
      <c r="AD995" s="9">
        <v>76</v>
      </c>
      <c r="AE995" s="9" t="s">
        <v>219</v>
      </c>
      <c r="AF995" s="9"/>
      <c r="AG995" s="9">
        <v>25.7683</v>
      </c>
      <c r="AH995" s="9">
        <v>-80.382400000000004</v>
      </c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  <c r="BF995" s="24"/>
    </row>
    <row r="996" spans="1:58" s="22" customFormat="1" outlineLevel="2" x14ac:dyDescent="0.25">
      <c r="A996" s="55">
        <v>1735</v>
      </c>
      <c r="B996" s="9" t="s">
        <v>1247</v>
      </c>
      <c r="C996" s="9" t="s">
        <v>1562</v>
      </c>
      <c r="D996" s="9" t="str">
        <f t="shared" si="152"/>
        <v>Miami-Dade - Family - Active</v>
      </c>
      <c r="E996" s="9" t="s">
        <v>2282</v>
      </c>
      <c r="F996" s="14" t="s">
        <v>1348</v>
      </c>
      <c r="G996" s="9" t="s">
        <v>10</v>
      </c>
      <c r="H996" s="9" t="s">
        <v>37</v>
      </c>
      <c r="I996" s="9">
        <v>1</v>
      </c>
      <c r="J996" s="9">
        <v>89</v>
      </c>
      <c r="K996" s="9">
        <f t="shared" si="153"/>
        <v>534</v>
      </c>
      <c r="L996" s="9">
        <f t="shared" si="154"/>
        <v>529</v>
      </c>
      <c r="M996" s="48">
        <v>0.99063670411985016</v>
      </c>
      <c r="N996" s="9">
        <v>0</v>
      </c>
      <c r="O996" s="9">
        <v>89</v>
      </c>
      <c r="P996" s="9"/>
      <c r="Q996" s="9">
        <v>89</v>
      </c>
      <c r="R996" s="9"/>
      <c r="S996" s="9"/>
      <c r="T996" s="9"/>
      <c r="U996" s="9"/>
      <c r="V996" s="49">
        <f t="shared" si="151"/>
        <v>0.99063670411985016</v>
      </c>
      <c r="W996" s="14">
        <v>0.96250000000000002</v>
      </c>
      <c r="X996" s="14">
        <v>0.96250000000000002</v>
      </c>
      <c r="Y996" s="56">
        <v>88</v>
      </c>
      <c r="Z996" s="9">
        <v>88</v>
      </c>
      <c r="AA996" s="9">
        <v>89</v>
      </c>
      <c r="AB996" s="9">
        <v>87</v>
      </c>
      <c r="AC996" s="9">
        <v>88</v>
      </c>
      <c r="AD996" s="9">
        <v>89</v>
      </c>
      <c r="AE996" s="9" t="s">
        <v>1255</v>
      </c>
      <c r="AF996" s="9"/>
      <c r="AG996" s="9">
        <v>25.846800000000002</v>
      </c>
      <c r="AH996" s="9">
        <v>-80.192700000000002</v>
      </c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  <c r="BF996" s="24"/>
    </row>
    <row r="997" spans="1:58" s="22" customFormat="1" outlineLevel="2" x14ac:dyDescent="0.25">
      <c r="A997" s="55">
        <v>1786</v>
      </c>
      <c r="B997" s="9" t="s">
        <v>1247</v>
      </c>
      <c r="C997" s="9" t="s">
        <v>1563</v>
      </c>
      <c r="D997" s="9" t="str">
        <f t="shared" si="152"/>
        <v>Miami-Dade - Family - Active</v>
      </c>
      <c r="E997" s="9" t="s">
        <v>2282</v>
      </c>
      <c r="F997" s="14" t="s">
        <v>113</v>
      </c>
      <c r="G997" s="9" t="s">
        <v>10</v>
      </c>
      <c r="H997" s="9" t="s">
        <v>37</v>
      </c>
      <c r="I997" s="9">
        <v>1</v>
      </c>
      <c r="J997" s="9">
        <v>110</v>
      </c>
      <c r="K997" s="9">
        <f t="shared" si="153"/>
        <v>660</v>
      </c>
      <c r="L997" s="9">
        <f t="shared" si="154"/>
        <v>656</v>
      </c>
      <c r="M997" s="48">
        <v>0.9939393939393939</v>
      </c>
      <c r="N997" s="9">
        <v>0</v>
      </c>
      <c r="O997" s="9">
        <v>110</v>
      </c>
      <c r="P997" s="9"/>
      <c r="Q997" s="9">
        <v>110</v>
      </c>
      <c r="R997" s="9"/>
      <c r="S997" s="9"/>
      <c r="T997" s="9"/>
      <c r="U997" s="9"/>
      <c r="V997" s="49">
        <f t="shared" si="151"/>
        <v>0.9939393939393939</v>
      </c>
      <c r="W997" s="14">
        <v>0.99390000000000001</v>
      </c>
      <c r="X997" s="14">
        <v>0.98480000000000001</v>
      </c>
      <c r="Y997" s="56">
        <v>109</v>
      </c>
      <c r="Z997" s="9">
        <v>110</v>
      </c>
      <c r="AA997" s="9">
        <v>110</v>
      </c>
      <c r="AB997" s="9">
        <v>110</v>
      </c>
      <c r="AC997" s="9">
        <v>109</v>
      </c>
      <c r="AD997" s="9">
        <v>108</v>
      </c>
      <c r="AE997" s="9" t="s">
        <v>1255</v>
      </c>
      <c r="AF997" s="9"/>
      <c r="AG997" s="9">
        <v>25.799099999999999</v>
      </c>
      <c r="AH997" s="9">
        <v>-80.223500000000001</v>
      </c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  <c r="BF997" s="24"/>
    </row>
    <row r="998" spans="1:58" s="22" customFormat="1" outlineLevel="2" x14ac:dyDescent="0.25">
      <c r="A998" s="55">
        <v>1788</v>
      </c>
      <c r="B998" s="9" t="s">
        <v>1247</v>
      </c>
      <c r="C998" s="9" t="s">
        <v>1565</v>
      </c>
      <c r="D998" s="9" t="str">
        <f t="shared" si="152"/>
        <v>Miami-Dade - Family - Active</v>
      </c>
      <c r="E998" s="9" t="s">
        <v>2282</v>
      </c>
      <c r="F998" s="14" t="s">
        <v>113</v>
      </c>
      <c r="G998" s="9" t="s">
        <v>10</v>
      </c>
      <c r="H998" s="9" t="s">
        <v>37</v>
      </c>
      <c r="I998" s="9">
        <v>1</v>
      </c>
      <c r="J998" s="9">
        <v>112</v>
      </c>
      <c r="K998" s="9">
        <f t="shared" si="153"/>
        <v>672</v>
      </c>
      <c r="L998" s="9">
        <f t="shared" si="154"/>
        <v>666</v>
      </c>
      <c r="M998" s="48">
        <v>0.9910714285714286</v>
      </c>
      <c r="N998" s="9">
        <v>0</v>
      </c>
      <c r="O998" s="9">
        <v>112</v>
      </c>
      <c r="P998" s="9"/>
      <c r="Q998" s="9">
        <v>112</v>
      </c>
      <c r="R998" s="9"/>
      <c r="S998" s="9"/>
      <c r="T998" s="9"/>
      <c r="U998" s="9"/>
      <c r="V998" s="49">
        <f t="shared" si="151"/>
        <v>0.9910714285714286</v>
      </c>
      <c r="W998" s="14">
        <v>0.98360000000000003</v>
      </c>
      <c r="X998" s="14">
        <v>0.98070000000000002</v>
      </c>
      <c r="Y998" s="56">
        <v>110</v>
      </c>
      <c r="Z998" s="9">
        <v>110</v>
      </c>
      <c r="AA998" s="9">
        <v>111</v>
      </c>
      <c r="AB998" s="9">
        <v>112</v>
      </c>
      <c r="AC998" s="9">
        <v>111</v>
      </c>
      <c r="AD998" s="9">
        <v>112</v>
      </c>
      <c r="AE998" s="9" t="s">
        <v>1255</v>
      </c>
      <c r="AF998" s="9"/>
      <c r="AG998" s="9">
        <v>25.8399</v>
      </c>
      <c r="AH998" s="9">
        <v>-80.203199999999995</v>
      </c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  <c r="BF998" s="24"/>
    </row>
    <row r="999" spans="1:58" s="22" customFormat="1" outlineLevel="2" x14ac:dyDescent="0.25">
      <c r="A999" s="55">
        <v>1235</v>
      </c>
      <c r="B999" s="9" t="s">
        <v>1247</v>
      </c>
      <c r="C999" s="9" t="s">
        <v>1568</v>
      </c>
      <c r="D999" s="9" t="str">
        <f t="shared" si="152"/>
        <v>Miami-Dade - Family - Active</v>
      </c>
      <c r="E999" s="9" t="s">
        <v>2282</v>
      </c>
      <c r="F999" s="14" t="s">
        <v>118</v>
      </c>
      <c r="G999" s="9" t="s">
        <v>10</v>
      </c>
      <c r="H999" s="9" t="s">
        <v>37</v>
      </c>
      <c r="I999" s="9">
        <v>1</v>
      </c>
      <c r="J999" s="9">
        <v>288</v>
      </c>
      <c r="K999" s="9">
        <f t="shared" si="153"/>
        <v>1728</v>
      </c>
      <c r="L999" s="9">
        <f t="shared" si="154"/>
        <v>1717</v>
      </c>
      <c r="M999" s="48">
        <v>0.9936342592592593</v>
      </c>
      <c r="N999" s="9">
        <v>0</v>
      </c>
      <c r="O999" s="9">
        <v>288</v>
      </c>
      <c r="P999" s="9"/>
      <c r="Q999" s="9">
        <v>288</v>
      </c>
      <c r="R999" s="9"/>
      <c r="S999" s="9"/>
      <c r="T999" s="9"/>
      <c r="U999" s="9"/>
      <c r="V999" s="49">
        <f t="shared" si="151"/>
        <v>0.9936342592592593</v>
      </c>
      <c r="W999" s="14">
        <v>0.98839999999999995</v>
      </c>
      <c r="X999" s="14">
        <v>0.98960000000000004</v>
      </c>
      <c r="Y999" s="56">
        <v>287</v>
      </c>
      <c r="Z999" s="9">
        <v>286</v>
      </c>
      <c r="AA999" s="9">
        <v>284</v>
      </c>
      <c r="AB999" s="9">
        <v>287</v>
      </c>
      <c r="AC999" s="9">
        <v>286</v>
      </c>
      <c r="AD999" s="9">
        <v>287</v>
      </c>
      <c r="AE999" s="9" t="s">
        <v>1569</v>
      </c>
      <c r="AF999" s="9"/>
      <c r="AG999" s="9">
        <v>25.727</v>
      </c>
      <c r="AH999" s="9">
        <v>-80.253600000000006</v>
      </c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4"/>
      <c r="AZ999" s="24"/>
      <c r="BA999" s="24"/>
      <c r="BB999" s="24"/>
      <c r="BC999" s="24"/>
      <c r="BD999" s="24"/>
      <c r="BE999" s="24"/>
      <c r="BF999" s="24"/>
    </row>
    <row r="1000" spans="1:58" s="22" customFormat="1" outlineLevel="2" x14ac:dyDescent="0.25">
      <c r="A1000" s="55">
        <v>2371</v>
      </c>
      <c r="B1000" s="9" t="s">
        <v>1247</v>
      </c>
      <c r="C1000" s="9" t="s">
        <v>1571</v>
      </c>
      <c r="D1000" s="9" t="str">
        <f t="shared" si="152"/>
        <v>Miami-Dade - Family - Active</v>
      </c>
      <c r="E1000" s="9" t="s">
        <v>2282</v>
      </c>
      <c r="F1000" s="14" t="s">
        <v>147</v>
      </c>
      <c r="G1000" s="9" t="s">
        <v>10</v>
      </c>
      <c r="H1000" s="9" t="s">
        <v>37</v>
      </c>
      <c r="I1000" s="9">
        <v>1</v>
      </c>
      <c r="J1000" s="9">
        <v>110</v>
      </c>
      <c r="K1000" s="9">
        <f t="shared" si="153"/>
        <v>660</v>
      </c>
      <c r="L1000" s="9">
        <f t="shared" si="154"/>
        <v>656</v>
      </c>
      <c r="M1000" s="48">
        <v>0.9939393939393939</v>
      </c>
      <c r="N1000" s="9">
        <v>0</v>
      </c>
      <c r="O1000" s="9">
        <v>110</v>
      </c>
      <c r="P1000" s="9"/>
      <c r="Q1000" s="9">
        <v>110</v>
      </c>
      <c r="R1000" s="9"/>
      <c r="S1000" s="9"/>
      <c r="T1000" s="9">
        <v>6</v>
      </c>
      <c r="U1000" s="9"/>
      <c r="V1000" s="49">
        <f t="shared" si="151"/>
        <v>0.9939393939393939</v>
      </c>
      <c r="W1000" s="14">
        <v>0.99390000000000001</v>
      </c>
      <c r="X1000" s="14">
        <v>0.99390000000000001</v>
      </c>
      <c r="Y1000" s="56">
        <v>108</v>
      </c>
      <c r="Z1000" s="9">
        <v>110</v>
      </c>
      <c r="AA1000" s="9">
        <v>109</v>
      </c>
      <c r="AB1000" s="9">
        <v>110</v>
      </c>
      <c r="AC1000" s="9">
        <v>110</v>
      </c>
      <c r="AD1000" s="9">
        <v>109</v>
      </c>
      <c r="AE1000" s="9" t="s">
        <v>160</v>
      </c>
      <c r="AF1000" s="9"/>
      <c r="AG1000" s="9">
        <v>25.810199999999998</v>
      </c>
      <c r="AH1000" s="9">
        <v>-80.203500000000005</v>
      </c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4"/>
    </row>
    <row r="1001" spans="1:58" s="22" customFormat="1" outlineLevel="2" x14ac:dyDescent="0.25">
      <c r="A1001" s="55">
        <v>907</v>
      </c>
      <c r="B1001" s="9" t="s">
        <v>1247</v>
      </c>
      <c r="C1001" s="9" t="s">
        <v>1572</v>
      </c>
      <c r="D1001" s="9" t="str">
        <f t="shared" si="152"/>
        <v>Miami-Dade - Family - Active</v>
      </c>
      <c r="E1001" s="9" t="s">
        <v>2282</v>
      </c>
      <c r="F1001" s="14" t="s">
        <v>352</v>
      </c>
      <c r="G1001" s="9" t="s">
        <v>10</v>
      </c>
      <c r="H1001" s="9" t="s">
        <v>37</v>
      </c>
      <c r="I1001" s="9">
        <v>1</v>
      </c>
      <c r="J1001" s="9">
        <v>174</v>
      </c>
      <c r="K1001" s="9">
        <f t="shared" si="153"/>
        <v>1044</v>
      </c>
      <c r="L1001" s="9">
        <f t="shared" si="154"/>
        <v>1044</v>
      </c>
      <c r="M1001" s="48">
        <v>1</v>
      </c>
      <c r="N1001" s="9">
        <v>0</v>
      </c>
      <c r="O1001" s="9">
        <v>174</v>
      </c>
      <c r="P1001" s="9"/>
      <c r="Q1001" s="9">
        <v>174</v>
      </c>
      <c r="R1001" s="9"/>
      <c r="S1001" s="9"/>
      <c r="T1001" s="9"/>
      <c r="U1001" s="9"/>
      <c r="V1001" s="49">
        <f t="shared" si="151"/>
        <v>1</v>
      </c>
      <c r="W1001" s="14">
        <v>0.99329999999999996</v>
      </c>
      <c r="X1001" s="14">
        <v>0.98660000000000003</v>
      </c>
      <c r="Y1001" s="56">
        <v>174</v>
      </c>
      <c r="Z1001" s="9">
        <v>174</v>
      </c>
      <c r="AA1001" s="9">
        <v>174</v>
      </c>
      <c r="AB1001" s="9">
        <v>174</v>
      </c>
      <c r="AC1001" s="9">
        <v>174</v>
      </c>
      <c r="AD1001" s="9">
        <v>174</v>
      </c>
      <c r="AE1001" s="9" t="s">
        <v>280</v>
      </c>
      <c r="AF1001" s="9"/>
      <c r="AG1001" s="9">
        <v>25.779315</v>
      </c>
      <c r="AH1001" s="9">
        <v>-80.324736000000001</v>
      </c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4"/>
      <c r="AU1001" s="24"/>
      <c r="AV1001" s="24"/>
      <c r="AW1001" s="24"/>
      <c r="AX1001" s="24"/>
      <c r="AY1001" s="24"/>
      <c r="AZ1001" s="24"/>
      <c r="BA1001" s="24"/>
      <c r="BB1001" s="24"/>
      <c r="BC1001" s="24"/>
      <c r="BD1001" s="24"/>
      <c r="BE1001" s="24"/>
      <c r="BF1001" s="24"/>
    </row>
    <row r="1002" spans="1:58" s="22" customFormat="1" outlineLevel="2" x14ac:dyDescent="0.25">
      <c r="A1002" s="55">
        <v>916</v>
      </c>
      <c r="B1002" s="9" t="s">
        <v>1247</v>
      </c>
      <c r="C1002" s="9" t="s">
        <v>1574</v>
      </c>
      <c r="D1002" s="9" t="str">
        <f t="shared" si="152"/>
        <v>Miami-Dade - Family - Active</v>
      </c>
      <c r="E1002" s="9" t="s">
        <v>2282</v>
      </c>
      <c r="F1002" s="14" t="s">
        <v>1575</v>
      </c>
      <c r="G1002" s="9" t="s">
        <v>10</v>
      </c>
      <c r="H1002" s="9" t="s">
        <v>37</v>
      </c>
      <c r="I1002" s="9">
        <v>1</v>
      </c>
      <c r="J1002" s="9">
        <v>290</v>
      </c>
      <c r="K1002" s="9">
        <f t="shared" si="153"/>
        <v>1740</v>
      </c>
      <c r="L1002" s="9">
        <f t="shared" si="154"/>
        <v>1704</v>
      </c>
      <c r="M1002" s="48">
        <v>0.97931034482758617</v>
      </c>
      <c r="N1002" s="9">
        <v>0</v>
      </c>
      <c r="O1002" s="9">
        <v>290</v>
      </c>
      <c r="P1002" s="9"/>
      <c r="Q1002" s="9">
        <v>290</v>
      </c>
      <c r="R1002" s="9"/>
      <c r="S1002" s="9"/>
      <c r="T1002" s="9"/>
      <c r="U1002" s="9"/>
      <c r="V1002" s="49">
        <f t="shared" si="151"/>
        <v>0.97931034482758617</v>
      </c>
      <c r="W1002" s="14">
        <v>0.99080000000000001</v>
      </c>
      <c r="X1002" s="14">
        <v>0.98480000000000001</v>
      </c>
      <c r="Y1002" s="56">
        <v>289</v>
      </c>
      <c r="Z1002" s="9">
        <v>289</v>
      </c>
      <c r="AA1002" s="9">
        <v>284</v>
      </c>
      <c r="AB1002" s="9">
        <v>282</v>
      </c>
      <c r="AC1002" s="9">
        <v>279</v>
      </c>
      <c r="AD1002" s="9">
        <v>281</v>
      </c>
      <c r="AE1002" s="9" t="s">
        <v>415</v>
      </c>
      <c r="AF1002" s="9"/>
      <c r="AG1002" s="9">
        <v>25.968499999999999</v>
      </c>
      <c r="AH1002" s="9">
        <v>-80.214799999999997</v>
      </c>
      <c r="AI1002" s="24"/>
      <c r="AJ1002" s="24"/>
      <c r="AK1002" s="24"/>
      <c r="AL1002" s="24"/>
      <c r="AM1002" s="24"/>
      <c r="AN1002" s="24"/>
      <c r="AO1002" s="24"/>
      <c r="AP1002" s="24"/>
      <c r="AQ1002" s="24"/>
      <c r="AR1002" s="24"/>
      <c r="AS1002" s="24"/>
      <c r="AT1002" s="24"/>
      <c r="AU1002" s="24"/>
      <c r="AV1002" s="24"/>
      <c r="AW1002" s="24"/>
      <c r="AX1002" s="24"/>
      <c r="AY1002" s="24"/>
      <c r="AZ1002" s="24"/>
      <c r="BA1002" s="24"/>
      <c r="BB1002" s="24"/>
      <c r="BC1002" s="24"/>
      <c r="BD1002" s="24"/>
      <c r="BE1002" s="24"/>
      <c r="BF1002" s="24"/>
    </row>
    <row r="1003" spans="1:58" s="22" customFormat="1" outlineLevel="2" x14ac:dyDescent="0.25">
      <c r="A1003" s="55">
        <v>975</v>
      </c>
      <c r="B1003" s="9" t="s">
        <v>1247</v>
      </c>
      <c r="C1003" s="9" t="s">
        <v>1585</v>
      </c>
      <c r="D1003" s="9" t="str">
        <f t="shared" si="152"/>
        <v>Miami-Dade - Family - Active</v>
      </c>
      <c r="E1003" s="9" t="s">
        <v>2282</v>
      </c>
      <c r="F1003" s="14" t="s">
        <v>1586</v>
      </c>
      <c r="G1003" s="9" t="s">
        <v>10</v>
      </c>
      <c r="H1003" s="9" t="s">
        <v>37</v>
      </c>
      <c r="I1003" s="9">
        <v>1</v>
      </c>
      <c r="J1003" s="9">
        <v>117</v>
      </c>
      <c r="K1003" s="9">
        <f t="shared" si="153"/>
        <v>702</v>
      </c>
      <c r="L1003" s="9">
        <f t="shared" si="154"/>
        <v>688</v>
      </c>
      <c r="M1003" s="48">
        <v>0.98005698005698005</v>
      </c>
      <c r="N1003" s="9">
        <v>0</v>
      </c>
      <c r="O1003" s="9">
        <v>117</v>
      </c>
      <c r="P1003" s="9"/>
      <c r="Q1003" s="9">
        <v>117</v>
      </c>
      <c r="R1003" s="9"/>
      <c r="S1003" s="9"/>
      <c r="T1003" s="9"/>
      <c r="U1003" s="9"/>
      <c r="V1003" s="49">
        <f t="shared" si="151"/>
        <v>0.98005698005698005</v>
      </c>
      <c r="W1003" s="14">
        <v>0.97860000000000003</v>
      </c>
      <c r="X1003" s="14">
        <v>0.98009999999999997</v>
      </c>
      <c r="Y1003" s="56">
        <v>116</v>
      </c>
      <c r="Z1003" s="9">
        <v>114</v>
      </c>
      <c r="AA1003" s="9">
        <v>113</v>
      </c>
      <c r="AB1003" s="9">
        <v>116</v>
      </c>
      <c r="AC1003" s="9">
        <v>115</v>
      </c>
      <c r="AD1003" s="9">
        <v>114</v>
      </c>
      <c r="AE1003" s="9" t="s">
        <v>415</v>
      </c>
      <c r="AF1003" s="9"/>
      <c r="AG1003" s="9">
        <v>25.4846</v>
      </c>
      <c r="AH1003" s="9">
        <v>-80.457899999999995</v>
      </c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4"/>
      <c r="BC1003" s="24"/>
      <c r="BD1003" s="24"/>
      <c r="BE1003" s="24"/>
      <c r="BF1003" s="24"/>
    </row>
    <row r="1004" spans="1:58" s="22" customFormat="1" outlineLevel="2" x14ac:dyDescent="0.25">
      <c r="A1004" s="55">
        <v>2480</v>
      </c>
      <c r="B1004" s="9" t="s">
        <v>1247</v>
      </c>
      <c r="C1004" s="9" t="s">
        <v>1587</v>
      </c>
      <c r="D1004" s="9" t="str">
        <f t="shared" si="152"/>
        <v>Miami-Dade - Family - Active</v>
      </c>
      <c r="E1004" s="9" t="s">
        <v>2282</v>
      </c>
      <c r="F1004" s="14" t="s">
        <v>143</v>
      </c>
      <c r="G1004" s="9" t="s">
        <v>10</v>
      </c>
      <c r="H1004" s="9" t="s">
        <v>37</v>
      </c>
      <c r="I1004" s="9">
        <v>1</v>
      </c>
      <c r="J1004" s="9">
        <v>103</v>
      </c>
      <c r="K1004" s="9">
        <f t="shared" si="153"/>
        <v>618</v>
      </c>
      <c r="L1004" s="9">
        <f t="shared" si="154"/>
        <v>616</v>
      </c>
      <c r="M1004" s="48">
        <v>0.99676375404530748</v>
      </c>
      <c r="N1004" s="9">
        <v>0</v>
      </c>
      <c r="O1004" s="9">
        <v>103</v>
      </c>
      <c r="P1004" s="9"/>
      <c r="Q1004" s="9">
        <v>103</v>
      </c>
      <c r="R1004" s="9"/>
      <c r="S1004" s="9"/>
      <c r="T1004" s="9">
        <v>6</v>
      </c>
      <c r="U1004" s="9"/>
      <c r="V1004" s="49">
        <f t="shared" si="151"/>
        <v>0.99676375404530748</v>
      </c>
      <c r="W1004" s="14">
        <v>0.99029999999999996</v>
      </c>
      <c r="X1004" s="14">
        <v>0.9919</v>
      </c>
      <c r="Y1004" s="56">
        <v>102</v>
      </c>
      <c r="Z1004" s="9">
        <v>103</v>
      </c>
      <c r="AA1004" s="9">
        <v>103</v>
      </c>
      <c r="AB1004" s="9">
        <v>103</v>
      </c>
      <c r="AC1004" s="9">
        <v>103</v>
      </c>
      <c r="AD1004" s="9">
        <v>102</v>
      </c>
      <c r="AE1004" s="9" t="s">
        <v>1298</v>
      </c>
      <c r="AF1004" s="9"/>
      <c r="AG1004" s="9">
        <v>25.523499999999999</v>
      </c>
      <c r="AH1004" s="9">
        <v>-80.425200000000004</v>
      </c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4"/>
      <c r="BC1004" s="24"/>
      <c r="BD1004" s="24"/>
      <c r="BE1004" s="24"/>
      <c r="BF1004" s="24"/>
    </row>
    <row r="1005" spans="1:58" s="22" customFormat="1" outlineLevel="1" x14ac:dyDescent="0.25">
      <c r="A1005" s="55"/>
      <c r="B1005" s="9" t="s">
        <v>1247</v>
      </c>
      <c r="C1005" s="9"/>
      <c r="D1005" s="9"/>
      <c r="E1005" s="39" t="s">
        <v>2640</v>
      </c>
      <c r="F1005" s="14"/>
      <c r="G1005" s="9"/>
      <c r="H1005" s="9"/>
      <c r="I1005" s="9">
        <f>SUBTOTAL(9,I1006:I1008)</f>
        <v>3</v>
      </c>
      <c r="J1005" s="9">
        <f>SUBTOTAL(9,J1006:J1008)</f>
        <v>273</v>
      </c>
      <c r="K1005" s="9">
        <f>SUBTOTAL(9,K1006:K1008)</f>
        <v>888</v>
      </c>
      <c r="L1005" s="9">
        <f>SUBTOTAL(9,L1006:L1008)</f>
        <v>652</v>
      </c>
      <c r="M1005" s="48">
        <v>0.73423423423423428</v>
      </c>
      <c r="N1005" s="9"/>
      <c r="O1005" s="9"/>
      <c r="P1005" s="9"/>
      <c r="Q1005" s="9"/>
      <c r="R1005" s="9"/>
      <c r="S1005" s="9"/>
      <c r="T1005" s="9"/>
      <c r="U1005" s="9"/>
      <c r="V1005" s="49"/>
      <c r="W1005" s="14"/>
      <c r="X1005" s="14"/>
      <c r="Y1005" s="56"/>
      <c r="Z1005" s="9"/>
      <c r="AA1005" s="9"/>
      <c r="AB1005" s="9"/>
      <c r="AC1005" s="9"/>
      <c r="AD1005" s="9"/>
      <c r="AE1005" s="9"/>
      <c r="AF1005" s="9"/>
      <c r="AG1005" s="9"/>
      <c r="AH1005" s="9">
        <f>SUBTOTAL(9,AH1006:AH1008)</f>
        <v>-160.59697199999999</v>
      </c>
      <c r="AI1005" s="24"/>
      <c r="AJ1005" s="24"/>
      <c r="AK1005" s="24"/>
      <c r="AL1005" s="24"/>
      <c r="AM1005" s="24"/>
      <c r="AN1005" s="24"/>
      <c r="AO1005" s="24"/>
      <c r="AP1005" s="24"/>
      <c r="AQ1005" s="24"/>
      <c r="AR1005" s="24"/>
      <c r="AS1005" s="24"/>
      <c r="AT1005" s="24"/>
      <c r="AU1005" s="24"/>
      <c r="AV1005" s="24"/>
      <c r="AW1005" s="24"/>
      <c r="AX1005" s="24"/>
      <c r="AY1005" s="24"/>
      <c r="AZ1005" s="24"/>
      <c r="BA1005" s="24"/>
      <c r="BB1005" s="24"/>
      <c r="BC1005" s="24"/>
      <c r="BD1005" s="24"/>
      <c r="BE1005" s="24"/>
      <c r="BF1005" s="24"/>
    </row>
    <row r="1006" spans="1:58" s="22" customFormat="1" outlineLevel="2" x14ac:dyDescent="0.25">
      <c r="A1006" s="55">
        <v>2661</v>
      </c>
      <c r="B1006" s="9" t="s">
        <v>1247</v>
      </c>
      <c r="C1006" s="9" t="s">
        <v>1250</v>
      </c>
      <c r="D1006" s="9" t="str">
        <f>B1006&amp;" - "&amp;E1006</f>
        <v>Miami-Dade - Family - Lease-Up</v>
      </c>
      <c r="E1006" s="9" t="s">
        <v>2640</v>
      </c>
      <c r="F1006" s="14" t="s">
        <v>36</v>
      </c>
      <c r="G1006" s="9" t="s">
        <v>10</v>
      </c>
      <c r="H1006" s="9" t="s">
        <v>184</v>
      </c>
      <c r="I1006" s="9">
        <v>1</v>
      </c>
      <c r="J1006" s="9">
        <v>77</v>
      </c>
      <c r="K1006" s="9">
        <f>COUNTA(Y1006:AD1006)*J1006</f>
        <v>308</v>
      </c>
      <c r="L1006" s="9">
        <f>SUM(Y1006:AD1006)</f>
        <v>308</v>
      </c>
      <c r="M1006" s="48">
        <v>1</v>
      </c>
      <c r="N1006" s="9">
        <v>0</v>
      </c>
      <c r="O1006" s="9">
        <v>77</v>
      </c>
      <c r="P1006" s="9"/>
      <c r="Q1006" s="9">
        <v>77</v>
      </c>
      <c r="R1006" s="9"/>
      <c r="S1006" s="9"/>
      <c r="T1006" s="9">
        <v>4</v>
      </c>
      <c r="U1006" s="9"/>
      <c r="V1006" s="49">
        <f>(Y1006+Z1006+AA1006+AB1006+AC1006+AD1006)/(J1006*COUNTA(Y1006,Z1006,AA1006,AB1006,AC1006,AD1006))</f>
        <v>1</v>
      </c>
      <c r="W1006" s="14"/>
      <c r="X1006" s="14"/>
      <c r="Y1006" s="56">
        <v>77</v>
      </c>
      <c r="Z1006" s="9">
        <v>77</v>
      </c>
      <c r="AA1006" s="9">
        <v>77</v>
      </c>
      <c r="AB1006" s="9">
        <v>77</v>
      </c>
      <c r="AC1006" s="9"/>
      <c r="AD1006" s="9"/>
      <c r="AE1006" s="9"/>
      <c r="AF1006" s="9"/>
      <c r="AG1006" s="9">
        <v>25.807832999999999</v>
      </c>
      <c r="AH1006" s="9">
        <v>-80.223611000000005</v>
      </c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4"/>
      <c r="AU1006" s="24"/>
      <c r="AV1006" s="24"/>
      <c r="AW1006" s="24"/>
      <c r="AX1006" s="24"/>
      <c r="AY1006" s="24"/>
      <c r="AZ1006" s="24"/>
      <c r="BA1006" s="24"/>
      <c r="BB1006" s="24"/>
      <c r="BC1006" s="24"/>
      <c r="BD1006" s="24"/>
      <c r="BE1006" s="24"/>
      <c r="BF1006" s="24"/>
    </row>
    <row r="1007" spans="1:58" s="22" customFormat="1" outlineLevel="2" x14ac:dyDescent="0.25">
      <c r="A1007" s="55">
        <v>2690</v>
      </c>
      <c r="B1007" s="9" t="s">
        <v>1247</v>
      </c>
      <c r="C1007" s="9" t="s">
        <v>1307</v>
      </c>
      <c r="D1007" s="9" t="str">
        <f>B1007&amp;" - "&amp;E1007</f>
        <v>Miami-Dade - Family - Lease-Up</v>
      </c>
      <c r="E1007" s="9" t="s">
        <v>2640</v>
      </c>
      <c r="F1007" s="14" t="s">
        <v>1094</v>
      </c>
      <c r="G1007" s="9" t="s">
        <v>10</v>
      </c>
      <c r="H1007" s="9" t="s">
        <v>184</v>
      </c>
      <c r="I1007" s="9">
        <v>1</v>
      </c>
      <c r="J1007" s="9">
        <v>96</v>
      </c>
      <c r="K1007" s="9">
        <f>COUNTA(Y1007:AD1007)*J1007</f>
        <v>480</v>
      </c>
      <c r="L1007" s="9">
        <f>SUM(Y1007:AD1007)</f>
        <v>306</v>
      </c>
      <c r="M1007" s="48">
        <v>0.63749999999999996</v>
      </c>
      <c r="N1007" s="9">
        <v>0</v>
      </c>
      <c r="O1007" s="9">
        <v>96</v>
      </c>
      <c r="P1007" s="9"/>
      <c r="Q1007" s="9">
        <v>96</v>
      </c>
      <c r="R1007" s="9"/>
      <c r="S1007" s="9"/>
      <c r="T1007" s="9">
        <v>5</v>
      </c>
      <c r="U1007" s="9"/>
      <c r="V1007" s="49">
        <f>(Y1007+Z1007+AA1007+AB1007+AC1007+AD1007)/(J1007*COUNTA(Y1007,Z1007,AA1007,AB1007,AC1007,AD1007))</f>
        <v>0.63749999999999996</v>
      </c>
      <c r="W1007" s="14"/>
      <c r="X1007" s="14"/>
      <c r="Y1007" s="56">
        <v>88</v>
      </c>
      <c r="Z1007" s="9">
        <v>83</v>
      </c>
      <c r="AA1007" s="9">
        <v>69</v>
      </c>
      <c r="AB1007" s="9">
        <v>34</v>
      </c>
      <c r="AC1007" s="9">
        <v>32</v>
      </c>
      <c r="AD1007" s="9"/>
      <c r="AE1007" s="9" t="s">
        <v>219</v>
      </c>
      <c r="AF1007" s="9"/>
      <c r="AG1007" s="9">
        <v>25.567443999999998</v>
      </c>
      <c r="AH1007" s="9">
        <v>-80.373361000000003</v>
      </c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4"/>
      <c r="BC1007" s="24"/>
      <c r="BD1007" s="24"/>
      <c r="BE1007" s="24"/>
      <c r="BF1007" s="24"/>
    </row>
    <row r="1008" spans="1:58" s="22" customFormat="1" outlineLevel="2" x14ac:dyDescent="0.25">
      <c r="A1008" s="55">
        <v>2831</v>
      </c>
      <c r="B1008" s="9" t="s">
        <v>1247</v>
      </c>
      <c r="C1008" s="9" t="s">
        <v>1387</v>
      </c>
      <c r="D1008" s="9" t="str">
        <f>B1008&amp;" - "&amp;E1008</f>
        <v>Miami-Dade - Family - Lease-Up</v>
      </c>
      <c r="E1008" s="9" t="s">
        <v>2640</v>
      </c>
      <c r="F1008" s="14" t="s">
        <v>1124</v>
      </c>
      <c r="G1008" s="9" t="s">
        <v>10</v>
      </c>
      <c r="H1008" s="9" t="s">
        <v>184</v>
      </c>
      <c r="I1008" s="9">
        <v>1</v>
      </c>
      <c r="J1008" s="9">
        <v>100</v>
      </c>
      <c r="K1008" s="9">
        <f>COUNTA(Y1008:AD1008)*J1008</f>
        <v>100</v>
      </c>
      <c r="L1008" s="9">
        <f>SUM(Y1008:AD1008)</f>
        <v>38</v>
      </c>
      <c r="M1008" s="48">
        <v>0.38</v>
      </c>
      <c r="N1008" s="9">
        <v>0</v>
      </c>
      <c r="O1008" s="9">
        <v>100</v>
      </c>
      <c r="P1008" s="9"/>
      <c r="Q1008" s="9">
        <v>100</v>
      </c>
      <c r="R1008" s="9"/>
      <c r="S1008" s="9"/>
      <c r="T1008" s="9"/>
      <c r="U1008" s="9"/>
      <c r="V1008" s="49">
        <f>(Y1008+Z1008+AA1008+AB1008+AC1008+AD1008)/(J1008*COUNTA(Y1008,Z1008,AA1008,AB1008,AC1008,AD1008))</f>
        <v>0.38</v>
      </c>
      <c r="W1008" s="14"/>
      <c r="X1008" s="14"/>
      <c r="Y1008" s="56">
        <v>38</v>
      </c>
      <c r="Z1008" s="9"/>
      <c r="AA1008" s="9"/>
      <c r="AB1008" s="9"/>
      <c r="AC1008" s="9"/>
      <c r="AD1008" s="9"/>
      <c r="AE1008" s="9"/>
      <c r="AF1008" s="9"/>
      <c r="AG1008" s="9"/>
      <c r="AH1008" s="9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24"/>
      <c r="AX1008" s="24"/>
      <c r="AY1008" s="24"/>
      <c r="AZ1008" s="24"/>
      <c r="BA1008" s="24"/>
      <c r="BB1008" s="24"/>
      <c r="BC1008" s="24"/>
      <c r="BD1008" s="24"/>
      <c r="BE1008" s="24"/>
      <c r="BF1008" s="24"/>
    </row>
    <row r="1009" spans="1:58" s="22" customFormat="1" outlineLevel="1" x14ac:dyDescent="0.25">
      <c r="A1009" s="55"/>
      <c r="B1009" s="9" t="s">
        <v>1247</v>
      </c>
      <c r="C1009" s="9"/>
      <c r="D1009" s="9"/>
      <c r="E1009" s="39" t="s">
        <v>2283</v>
      </c>
      <c r="F1009" s="14"/>
      <c r="G1009" s="9"/>
      <c r="H1009" s="9"/>
      <c r="I1009" s="9">
        <f>SUBTOTAL(9,I1010:I1024)</f>
        <v>15</v>
      </c>
      <c r="J1009" s="9">
        <f>SUBTOTAL(9,J1010:J1024)</f>
        <v>1725</v>
      </c>
      <c r="K1009" s="9">
        <f>SUBTOTAL(9,K1010:K1024)</f>
        <v>121</v>
      </c>
      <c r="L1009" s="9">
        <f>SUBTOTAL(9,L1010:L1024)</f>
        <v>6</v>
      </c>
      <c r="M1009" s="48">
        <v>4.9586776859504134E-2</v>
      </c>
      <c r="N1009" s="9"/>
      <c r="O1009" s="9"/>
      <c r="P1009" s="9"/>
      <c r="Q1009" s="9"/>
      <c r="R1009" s="9"/>
      <c r="S1009" s="9"/>
      <c r="T1009" s="9"/>
      <c r="U1009" s="9"/>
      <c r="V1009" s="49"/>
      <c r="W1009" s="14"/>
      <c r="X1009" s="14"/>
      <c r="Y1009" s="56"/>
      <c r="Z1009" s="9"/>
      <c r="AA1009" s="9"/>
      <c r="AB1009" s="9"/>
      <c r="AC1009" s="9"/>
      <c r="AD1009" s="9"/>
      <c r="AE1009" s="9"/>
      <c r="AF1009" s="9"/>
      <c r="AG1009" s="9"/>
      <c r="AH1009" s="9">
        <f>SUBTOTAL(9,AH1010:AH1024)</f>
        <v>-1044.4118349999999</v>
      </c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4"/>
      <c r="BC1009" s="24"/>
      <c r="BD1009" s="24"/>
      <c r="BE1009" s="24"/>
      <c r="BF1009" s="24"/>
    </row>
    <row r="1010" spans="1:58" s="22" customFormat="1" outlineLevel="2" x14ac:dyDescent="0.25">
      <c r="A1010" s="55">
        <v>2931</v>
      </c>
      <c r="B1010" s="9" t="s">
        <v>1247</v>
      </c>
      <c r="C1010" s="9" t="s">
        <v>1251</v>
      </c>
      <c r="D1010" s="9" t="str">
        <f t="shared" ref="D1010:D1024" si="155">B1010&amp;" - "&amp;E1010</f>
        <v>Miami-Dade - Family - Pipeline</v>
      </c>
      <c r="E1010" s="9" t="s">
        <v>2283</v>
      </c>
      <c r="F1010" s="14" t="s">
        <v>208</v>
      </c>
      <c r="G1010" s="9" t="s">
        <v>10</v>
      </c>
      <c r="H1010" s="9" t="s">
        <v>42</v>
      </c>
      <c r="I1010" s="9">
        <v>1</v>
      </c>
      <c r="J1010" s="9">
        <v>120</v>
      </c>
      <c r="K1010" s="9">
        <f t="shared" ref="K1010:K1024" si="156">COUNTA(Y1010:AD1010)*J1010</f>
        <v>0</v>
      </c>
      <c r="L1010" s="9">
        <f t="shared" ref="L1010:L1024" si="157">SUM(Y1010:AD1010)</f>
        <v>0</v>
      </c>
      <c r="M1010" s="42">
        <v>0</v>
      </c>
      <c r="N1010" s="9"/>
      <c r="O1010" s="9">
        <v>120</v>
      </c>
      <c r="P1010" s="9"/>
      <c r="Q1010" s="9">
        <v>120</v>
      </c>
      <c r="R1010" s="9"/>
      <c r="S1010" s="9"/>
      <c r="T1010" s="9">
        <v>6</v>
      </c>
      <c r="U1010" s="9"/>
      <c r="V1010" s="49"/>
      <c r="W1010" s="14"/>
      <c r="X1010" s="14"/>
      <c r="Y1010" s="56"/>
      <c r="Z1010" s="9"/>
      <c r="AA1010" s="9"/>
      <c r="AB1010" s="9"/>
      <c r="AC1010" s="9"/>
      <c r="AD1010" s="9"/>
      <c r="AE1010" s="9"/>
      <c r="AF1010" s="9"/>
      <c r="AG1010" s="9">
        <v>25.450127999999999</v>
      </c>
      <c r="AH1010" s="9">
        <v>-80.471243999999999</v>
      </c>
      <c r="AI1010" s="24"/>
      <c r="AJ1010" s="24"/>
      <c r="AK1010" s="24"/>
      <c r="AL1010" s="24"/>
      <c r="AM1010" s="24"/>
      <c r="AN1010" s="24"/>
      <c r="AO1010" s="24"/>
      <c r="AP1010" s="24"/>
      <c r="AQ1010" s="24"/>
      <c r="AR1010" s="24"/>
      <c r="AS1010" s="24"/>
      <c r="AT1010" s="24"/>
      <c r="AU1010" s="24"/>
      <c r="AV1010" s="24"/>
      <c r="AW1010" s="24"/>
      <c r="AX1010" s="24"/>
      <c r="AY1010" s="24"/>
      <c r="AZ1010" s="24"/>
      <c r="BA1010" s="24"/>
      <c r="BB1010" s="24"/>
      <c r="BC1010" s="24"/>
      <c r="BD1010" s="24"/>
      <c r="BE1010" s="24"/>
      <c r="BF1010" s="24"/>
    </row>
    <row r="1011" spans="1:58" s="22" customFormat="1" outlineLevel="2" x14ac:dyDescent="0.25">
      <c r="A1011" s="55">
        <v>2936</v>
      </c>
      <c r="B1011" s="9" t="s">
        <v>1247</v>
      </c>
      <c r="C1011" s="9" t="s">
        <v>1252</v>
      </c>
      <c r="D1011" s="9" t="str">
        <f t="shared" si="155"/>
        <v>Miami-Dade - Family - Pipeline</v>
      </c>
      <c r="E1011" s="9" t="s">
        <v>2283</v>
      </c>
      <c r="F1011" s="14" t="s">
        <v>1253</v>
      </c>
      <c r="G1011" s="9" t="s">
        <v>10</v>
      </c>
      <c r="H1011" s="9" t="s">
        <v>42</v>
      </c>
      <c r="I1011" s="9">
        <v>1</v>
      </c>
      <c r="J1011" s="9">
        <v>108</v>
      </c>
      <c r="K1011" s="9">
        <f t="shared" si="156"/>
        <v>0</v>
      </c>
      <c r="L1011" s="9">
        <f t="shared" si="157"/>
        <v>0</v>
      </c>
      <c r="M1011" s="42">
        <v>0</v>
      </c>
      <c r="N1011" s="9"/>
      <c r="O1011" s="9">
        <v>108</v>
      </c>
      <c r="P1011" s="9"/>
      <c r="Q1011" s="9">
        <v>108</v>
      </c>
      <c r="R1011" s="9"/>
      <c r="S1011" s="9"/>
      <c r="T1011" s="9"/>
      <c r="U1011" s="9"/>
      <c r="V1011" s="49"/>
      <c r="W1011" s="14"/>
      <c r="X1011" s="14"/>
      <c r="Y1011" s="56"/>
      <c r="Z1011" s="9"/>
      <c r="AA1011" s="9"/>
      <c r="AB1011" s="9"/>
      <c r="AC1011" s="9"/>
      <c r="AD1011" s="9"/>
      <c r="AE1011" s="9"/>
      <c r="AF1011" s="9"/>
      <c r="AG1011" s="9">
        <v>25.45035</v>
      </c>
      <c r="AH1011" s="9">
        <v>-80.470236</v>
      </c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4"/>
      <c r="BC1011" s="24"/>
      <c r="BD1011" s="24"/>
      <c r="BE1011" s="24"/>
      <c r="BF1011" s="24"/>
    </row>
    <row r="1012" spans="1:58" s="22" customFormat="1" outlineLevel="2" x14ac:dyDescent="0.25">
      <c r="A1012" s="55">
        <v>2503</v>
      </c>
      <c r="B1012" s="9" t="s">
        <v>1247</v>
      </c>
      <c r="C1012" s="9" t="s">
        <v>1301</v>
      </c>
      <c r="D1012" s="9" t="str">
        <f t="shared" si="155"/>
        <v>Miami-Dade - Family - Pipeline</v>
      </c>
      <c r="E1012" s="9" t="s">
        <v>2283</v>
      </c>
      <c r="F1012" s="14" t="s">
        <v>1302</v>
      </c>
      <c r="G1012" s="9" t="s">
        <v>10</v>
      </c>
      <c r="H1012" s="9" t="s">
        <v>42</v>
      </c>
      <c r="I1012" s="9">
        <v>1</v>
      </c>
      <c r="J1012" s="9"/>
      <c r="K1012" s="9">
        <f t="shared" si="156"/>
        <v>0</v>
      </c>
      <c r="L1012" s="9">
        <f t="shared" si="157"/>
        <v>0</v>
      </c>
      <c r="M1012" s="42">
        <v>0</v>
      </c>
      <c r="N1012" s="9"/>
      <c r="O1012" s="9">
        <v>196</v>
      </c>
      <c r="P1012" s="9"/>
      <c r="Q1012" s="9"/>
      <c r="R1012" s="9"/>
      <c r="S1012" s="9"/>
      <c r="T1012" s="9"/>
      <c r="U1012" s="9"/>
      <c r="V1012" s="49"/>
      <c r="W1012" s="14"/>
      <c r="X1012" s="14"/>
      <c r="Y1012" s="56"/>
      <c r="Z1012" s="9"/>
      <c r="AA1012" s="9"/>
      <c r="AB1012" s="9"/>
      <c r="AC1012" s="9"/>
      <c r="AD1012" s="9"/>
      <c r="AE1012" s="9"/>
      <c r="AF1012" s="9"/>
      <c r="AG1012" s="9">
        <v>25.792452999999998</v>
      </c>
      <c r="AH1012" s="9">
        <v>-80.220301000000006</v>
      </c>
      <c r="AI1012" s="24"/>
      <c r="AJ1012" s="24"/>
      <c r="AK1012" s="24"/>
      <c r="AL1012" s="24"/>
      <c r="AM1012" s="24"/>
      <c r="AN1012" s="24"/>
      <c r="AO1012" s="24"/>
      <c r="AP1012" s="24"/>
      <c r="AQ1012" s="24"/>
      <c r="AR1012" s="24"/>
      <c r="AS1012" s="24"/>
      <c r="AT1012" s="24"/>
      <c r="AU1012" s="24"/>
      <c r="AV1012" s="24"/>
      <c r="AW1012" s="24"/>
      <c r="AX1012" s="24"/>
      <c r="AY1012" s="24"/>
      <c r="AZ1012" s="24"/>
      <c r="BA1012" s="24"/>
      <c r="BB1012" s="24"/>
      <c r="BC1012" s="24"/>
      <c r="BD1012" s="24"/>
      <c r="BE1012" s="24"/>
      <c r="BF1012" s="24"/>
    </row>
    <row r="1013" spans="1:58" s="22" customFormat="1" outlineLevel="2" x14ac:dyDescent="0.25">
      <c r="A1013" s="55">
        <v>2903</v>
      </c>
      <c r="B1013" s="9" t="s">
        <v>1247</v>
      </c>
      <c r="C1013" s="9" t="s">
        <v>1308</v>
      </c>
      <c r="D1013" s="9" t="str">
        <f t="shared" si="155"/>
        <v>Miami-Dade - Family - Pipeline</v>
      </c>
      <c r="E1013" s="9" t="s">
        <v>2283</v>
      </c>
      <c r="F1013" s="14" t="s">
        <v>191</v>
      </c>
      <c r="G1013" s="9" t="s">
        <v>10</v>
      </c>
      <c r="H1013" s="9" t="s">
        <v>42</v>
      </c>
      <c r="I1013" s="9">
        <v>1</v>
      </c>
      <c r="J1013" s="9">
        <v>224</v>
      </c>
      <c r="K1013" s="9">
        <f t="shared" si="156"/>
        <v>0</v>
      </c>
      <c r="L1013" s="9">
        <f t="shared" si="157"/>
        <v>0</v>
      </c>
      <c r="M1013" s="42">
        <v>0</v>
      </c>
      <c r="N1013" s="9"/>
      <c r="O1013" s="9">
        <v>224</v>
      </c>
      <c r="P1013" s="9"/>
      <c r="Q1013" s="9">
        <v>224</v>
      </c>
      <c r="R1013" s="9"/>
      <c r="S1013" s="9"/>
      <c r="T1013" s="9">
        <v>12</v>
      </c>
      <c r="U1013" s="9"/>
      <c r="V1013" s="49"/>
      <c r="W1013" s="14"/>
      <c r="X1013" s="14"/>
      <c r="Y1013" s="56"/>
      <c r="Z1013" s="9"/>
      <c r="AA1013" s="9"/>
      <c r="AB1013" s="9"/>
      <c r="AC1013" s="9"/>
      <c r="AD1013" s="9"/>
      <c r="AE1013" s="9"/>
      <c r="AF1013" s="9"/>
      <c r="AG1013" s="9">
        <v>25.526125</v>
      </c>
      <c r="AH1013" s="9">
        <v>-80.420742000000004</v>
      </c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4"/>
      <c r="AS1013" s="24"/>
      <c r="AT1013" s="24"/>
      <c r="AU1013" s="24"/>
      <c r="AV1013" s="24"/>
      <c r="AW1013" s="24"/>
      <c r="AX1013" s="24"/>
      <c r="AY1013" s="24"/>
      <c r="AZ1013" s="24"/>
      <c r="BA1013" s="24"/>
      <c r="BB1013" s="24"/>
      <c r="BC1013" s="24"/>
      <c r="BD1013" s="24"/>
      <c r="BE1013" s="24"/>
      <c r="BF1013" s="24"/>
    </row>
    <row r="1014" spans="1:58" s="22" customFormat="1" outlineLevel="2" x14ac:dyDescent="0.25">
      <c r="A1014" s="55">
        <v>2900</v>
      </c>
      <c r="B1014" s="9" t="s">
        <v>1247</v>
      </c>
      <c r="C1014" s="9" t="s">
        <v>1436</v>
      </c>
      <c r="D1014" s="9" t="str">
        <f t="shared" si="155"/>
        <v>Miami-Dade - Family - Pipeline</v>
      </c>
      <c r="E1014" s="9" t="s">
        <v>2283</v>
      </c>
      <c r="F1014" s="14" t="s">
        <v>183</v>
      </c>
      <c r="G1014" s="9" t="s">
        <v>10</v>
      </c>
      <c r="H1014" s="9" t="s">
        <v>42</v>
      </c>
      <c r="I1014" s="9">
        <v>1</v>
      </c>
      <c r="J1014" s="9">
        <v>100</v>
      </c>
      <c r="K1014" s="9">
        <f t="shared" si="156"/>
        <v>0</v>
      </c>
      <c r="L1014" s="9">
        <f t="shared" si="157"/>
        <v>0</v>
      </c>
      <c r="M1014" s="42">
        <v>0</v>
      </c>
      <c r="N1014" s="9"/>
      <c r="O1014" s="9">
        <v>100</v>
      </c>
      <c r="P1014" s="9"/>
      <c r="Q1014" s="9">
        <v>100</v>
      </c>
      <c r="R1014" s="9"/>
      <c r="S1014" s="9"/>
      <c r="T1014" s="9"/>
      <c r="U1014" s="9"/>
      <c r="V1014" s="49"/>
      <c r="W1014" s="14"/>
      <c r="X1014" s="14"/>
      <c r="Y1014" s="56"/>
      <c r="Z1014" s="9"/>
      <c r="AA1014" s="9"/>
      <c r="AB1014" s="9"/>
      <c r="AC1014" s="9"/>
      <c r="AD1014" s="9"/>
      <c r="AE1014" s="9"/>
      <c r="AF1014" s="9"/>
      <c r="AG1014" s="9"/>
      <c r="AH1014" s="9"/>
      <c r="AI1014" s="24"/>
      <c r="AJ1014" s="24"/>
      <c r="AK1014" s="24"/>
      <c r="AL1014" s="24"/>
      <c r="AM1014" s="24"/>
      <c r="AN1014" s="24"/>
      <c r="AO1014" s="24"/>
      <c r="AP1014" s="24"/>
      <c r="AQ1014" s="24"/>
      <c r="AR1014" s="24"/>
      <c r="AS1014" s="24"/>
      <c r="AT1014" s="24"/>
      <c r="AU1014" s="24"/>
      <c r="AV1014" s="24"/>
      <c r="AW1014" s="24"/>
      <c r="AX1014" s="24"/>
      <c r="AY1014" s="24"/>
      <c r="AZ1014" s="24"/>
      <c r="BA1014" s="24"/>
      <c r="BB1014" s="24"/>
      <c r="BC1014" s="24"/>
      <c r="BD1014" s="24"/>
      <c r="BE1014" s="24"/>
      <c r="BF1014" s="24"/>
    </row>
    <row r="1015" spans="1:58" s="22" customFormat="1" outlineLevel="2" x14ac:dyDescent="0.25">
      <c r="A1015" s="55">
        <v>2811</v>
      </c>
      <c r="B1015" s="9" t="s">
        <v>1247</v>
      </c>
      <c r="C1015" s="9" t="s">
        <v>1448</v>
      </c>
      <c r="D1015" s="9" t="str">
        <f t="shared" si="155"/>
        <v>Miami-Dade - Family - Pipeline</v>
      </c>
      <c r="E1015" s="9" t="s">
        <v>2283</v>
      </c>
      <c r="F1015" s="14" t="s">
        <v>1449</v>
      </c>
      <c r="G1015" s="9" t="s">
        <v>10</v>
      </c>
      <c r="H1015" s="9" t="s">
        <v>42</v>
      </c>
      <c r="I1015" s="9">
        <v>1</v>
      </c>
      <c r="J1015" s="9">
        <v>74</v>
      </c>
      <c r="K1015" s="9">
        <f t="shared" si="156"/>
        <v>0</v>
      </c>
      <c r="L1015" s="9">
        <f t="shared" si="157"/>
        <v>0</v>
      </c>
      <c r="M1015" s="42">
        <v>0</v>
      </c>
      <c r="N1015" s="9">
        <v>0</v>
      </c>
      <c r="O1015" s="9">
        <v>74</v>
      </c>
      <c r="P1015" s="9"/>
      <c r="Q1015" s="9">
        <v>74</v>
      </c>
      <c r="R1015" s="9"/>
      <c r="S1015" s="9"/>
      <c r="T1015" s="9">
        <v>8</v>
      </c>
      <c r="U1015" s="9"/>
      <c r="V1015" s="49"/>
      <c r="W1015" s="14"/>
      <c r="X1015" s="14"/>
      <c r="Y1015" s="56"/>
      <c r="Z1015" s="9"/>
      <c r="AA1015" s="9"/>
      <c r="AB1015" s="9"/>
      <c r="AC1015" s="9"/>
      <c r="AD1015" s="9"/>
      <c r="AE1015" s="9"/>
      <c r="AF1015" s="9"/>
      <c r="AG1015" s="9">
        <v>25.521186</v>
      </c>
      <c r="AH1015" s="9">
        <v>-80.428550000000001</v>
      </c>
      <c r="AI1015" s="24"/>
      <c r="AJ1015" s="24"/>
      <c r="AK1015" s="24"/>
      <c r="AL1015" s="24"/>
      <c r="AM1015" s="24"/>
      <c r="AN1015" s="24"/>
      <c r="AO1015" s="24"/>
      <c r="AP1015" s="24"/>
      <c r="AQ1015" s="24"/>
      <c r="AR1015" s="24"/>
      <c r="AS1015" s="24"/>
      <c r="AT1015" s="24"/>
      <c r="AU1015" s="24"/>
      <c r="AV1015" s="24"/>
      <c r="AW1015" s="24"/>
      <c r="AX1015" s="24"/>
      <c r="AY1015" s="24"/>
      <c r="AZ1015" s="24"/>
      <c r="BA1015" s="24"/>
      <c r="BB1015" s="24"/>
      <c r="BC1015" s="24"/>
      <c r="BD1015" s="24"/>
      <c r="BE1015" s="24"/>
      <c r="BF1015" s="24"/>
    </row>
    <row r="1016" spans="1:58" s="22" customFormat="1" outlineLevel="2" x14ac:dyDescent="0.25">
      <c r="A1016" s="55">
        <v>2810</v>
      </c>
      <c r="B1016" s="9" t="s">
        <v>1247</v>
      </c>
      <c r="C1016" s="9" t="s">
        <v>1466</v>
      </c>
      <c r="D1016" s="9" t="str">
        <f t="shared" si="155"/>
        <v>Miami-Dade - Family - Pipeline</v>
      </c>
      <c r="E1016" s="9" t="s">
        <v>2283</v>
      </c>
      <c r="F1016" s="14" t="s">
        <v>91</v>
      </c>
      <c r="G1016" s="9" t="s">
        <v>10</v>
      </c>
      <c r="H1016" s="9" t="s">
        <v>42</v>
      </c>
      <c r="I1016" s="9">
        <v>1</v>
      </c>
      <c r="J1016" s="9">
        <v>109</v>
      </c>
      <c r="K1016" s="9">
        <f t="shared" si="156"/>
        <v>0</v>
      </c>
      <c r="L1016" s="9">
        <f t="shared" si="157"/>
        <v>0</v>
      </c>
      <c r="M1016" s="42">
        <v>0</v>
      </c>
      <c r="N1016" s="9">
        <v>0</v>
      </c>
      <c r="O1016" s="9">
        <v>105</v>
      </c>
      <c r="P1016" s="9"/>
      <c r="Q1016" s="9">
        <v>105</v>
      </c>
      <c r="R1016" s="9"/>
      <c r="S1016" s="9"/>
      <c r="T1016" s="9">
        <v>6</v>
      </c>
      <c r="U1016" s="9"/>
      <c r="V1016" s="49"/>
      <c r="W1016" s="14"/>
      <c r="X1016" s="14"/>
      <c r="Y1016" s="56"/>
      <c r="Z1016" s="9"/>
      <c r="AA1016" s="9"/>
      <c r="AB1016" s="9"/>
      <c r="AC1016" s="9"/>
      <c r="AD1016" s="9"/>
      <c r="AE1016" s="9"/>
      <c r="AF1016" s="9"/>
      <c r="AG1016" s="9">
        <v>25.808444000000001</v>
      </c>
      <c r="AH1016" s="9">
        <v>-80.253952999999996</v>
      </c>
      <c r="AI1016" s="24"/>
      <c r="AJ1016" s="24"/>
      <c r="AK1016" s="24"/>
      <c r="AL1016" s="24"/>
      <c r="AM1016" s="24"/>
      <c r="AN1016" s="24"/>
      <c r="AO1016" s="24"/>
      <c r="AP1016" s="24"/>
      <c r="AQ1016" s="24"/>
      <c r="AR1016" s="24"/>
      <c r="AS1016" s="24"/>
      <c r="AT1016" s="24"/>
      <c r="AU1016" s="24"/>
      <c r="AV1016" s="24"/>
      <c r="AW1016" s="24"/>
      <c r="AX1016" s="24"/>
      <c r="AY1016" s="24"/>
      <c r="AZ1016" s="24"/>
      <c r="BA1016" s="24"/>
      <c r="BB1016" s="24"/>
      <c r="BC1016" s="24"/>
      <c r="BD1016" s="24"/>
      <c r="BE1016" s="24"/>
      <c r="BF1016" s="24"/>
    </row>
    <row r="1017" spans="1:58" s="22" customFormat="1" outlineLevel="2" x14ac:dyDescent="0.25">
      <c r="A1017" s="55">
        <v>2890</v>
      </c>
      <c r="B1017" s="9" t="s">
        <v>1247</v>
      </c>
      <c r="C1017" s="9" t="s">
        <v>1478</v>
      </c>
      <c r="D1017" s="9" t="str">
        <f t="shared" si="155"/>
        <v>Miami-Dade - Family - Pipeline</v>
      </c>
      <c r="E1017" s="9" t="s">
        <v>2283</v>
      </c>
      <c r="F1017" s="14" t="s">
        <v>238</v>
      </c>
      <c r="G1017" s="9" t="s">
        <v>10</v>
      </c>
      <c r="H1017" s="9" t="s">
        <v>42</v>
      </c>
      <c r="I1017" s="9">
        <v>1</v>
      </c>
      <c r="J1017" s="9">
        <v>150</v>
      </c>
      <c r="K1017" s="9">
        <f t="shared" si="156"/>
        <v>0</v>
      </c>
      <c r="L1017" s="9">
        <f t="shared" si="157"/>
        <v>0</v>
      </c>
      <c r="M1017" s="42">
        <v>0</v>
      </c>
      <c r="N1017" s="9"/>
      <c r="O1017" s="9">
        <v>150</v>
      </c>
      <c r="P1017" s="9"/>
      <c r="Q1017" s="9">
        <v>150</v>
      </c>
      <c r="R1017" s="9"/>
      <c r="S1017" s="9"/>
      <c r="T1017" s="9">
        <v>8</v>
      </c>
      <c r="U1017" s="9"/>
      <c r="V1017" s="49"/>
      <c r="W1017" s="14"/>
      <c r="X1017" s="14"/>
      <c r="Y1017" s="56"/>
      <c r="Z1017" s="9"/>
      <c r="AA1017" s="9"/>
      <c r="AB1017" s="9"/>
      <c r="AC1017" s="9"/>
      <c r="AD1017" s="9"/>
      <c r="AE1017" s="9"/>
      <c r="AF1017" s="9"/>
      <c r="AG1017" s="9">
        <v>25.537216999999998</v>
      </c>
      <c r="AH1017" s="9">
        <v>-80.405502999999996</v>
      </c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4"/>
      <c r="AZ1017" s="24"/>
      <c r="BA1017" s="24"/>
      <c r="BB1017" s="24"/>
      <c r="BC1017" s="24"/>
      <c r="BD1017" s="24"/>
      <c r="BE1017" s="24"/>
      <c r="BF1017" s="24"/>
    </row>
    <row r="1018" spans="1:58" s="22" customFormat="1" outlineLevel="2" x14ac:dyDescent="0.25">
      <c r="A1018" s="55">
        <v>2934</v>
      </c>
      <c r="B1018" s="9" t="s">
        <v>1247</v>
      </c>
      <c r="C1018" s="9" t="s">
        <v>1481</v>
      </c>
      <c r="D1018" s="9" t="str">
        <f t="shared" si="155"/>
        <v>Miami-Dade - Family - Pipeline</v>
      </c>
      <c r="E1018" s="9" t="s">
        <v>2283</v>
      </c>
      <c r="F1018" s="14" t="s">
        <v>1253</v>
      </c>
      <c r="G1018" s="9" t="s">
        <v>10</v>
      </c>
      <c r="H1018" s="9" t="s">
        <v>42</v>
      </c>
      <c r="I1018" s="9">
        <v>1</v>
      </c>
      <c r="J1018" s="9">
        <v>134</v>
      </c>
      <c r="K1018" s="9">
        <f t="shared" si="156"/>
        <v>0</v>
      </c>
      <c r="L1018" s="9">
        <f t="shared" si="157"/>
        <v>0</v>
      </c>
      <c r="M1018" s="42">
        <v>0</v>
      </c>
      <c r="N1018" s="9"/>
      <c r="O1018" s="9">
        <v>134</v>
      </c>
      <c r="P1018" s="9"/>
      <c r="Q1018" s="9">
        <v>134</v>
      </c>
      <c r="R1018" s="9"/>
      <c r="S1018" s="9"/>
      <c r="T1018" s="9"/>
      <c r="U1018" s="9"/>
      <c r="V1018" s="49"/>
      <c r="W1018" s="14"/>
      <c r="X1018" s="14"/>
      <c r="Y1018" s="56"/>
      <c r="Z1018" s="9"/>
      <c r="AA1018" s="9"/>
      <c r="AB1018" s="9"/>
      <c r="AC1018" s="9"/>
      <c r="AD1018" s="9"/>
      <c r="AE1018" s="9"/>
      <c r="AF1018" s="9"/>
      <c r="AG1018" s="9">
        <v>25.519127999999998</v>
      </c>
      <c r="AH1018" s="9">
        <v>-80.429100000000005</v>
      </c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4"/>
      <c r="AU1018" s="24"/>
      <c r="AV1018" s="24"/>
      <c r="AW1018" s="24"/>
      <c r="AX1018" s="24"/>
      <c r="AY1018" s="24"/>
      <c r="AZ1018" s="24"/>
      <c r="BA1018" s="24"/>
      <c r="BB1018" s="24"/>
      <c r="BC1018" s="24"/>
      <c r="BD1018" s="24"/>
      <c r="BE1018" s="24"/>
      <c r="BF1018" s="24"/>
    </row>
    <row r="1019" spans="1:58" s="22" customFormat="1" outlineLevel="2" x14ac:dyDescent="0.25">
      <c r="A1019" s="55">
        <v>2943</v>
      </c>
      <c r="B1019" s="9" t="s">
        <v>1247</v>
      </c>
      <c r="C1019" s="9" t="s">
        <v>1482</v>
      </c>
      <c r="D1019" s="9" t="str">
        <f t="shared" si="155"/>
        <v>Miami-Dade - Family - Pipeline</v>
      </c>
      <c r="E1019" s="9" t="s">
        <v>2283</v>
      </c>
      <c r="F1019" s="14" t="s">
        <v>1483</v>
      </c>
      <c r="G1019" s="9" t="s">
        <v>10</v>
      </c>
      <c r="H1019" s="9" t="s">
        <v>42</v>
      </c>
      <c r="I1019" s="9">
        <v>1</v>
      </c>
      <c r="J1019" s="9">
        <v>108</v>
      </c>
      <c r="K1019" s="9">
        <f t="shared" si="156"/>
        <v>0</v>
      </c>
      <c r="L1019" s="9">
        <f t="shared" si="157"/>
        <v>0</v>
      </c>
      <c r="M1019" s="42">
        <v>0</v>
      </c>
      <c r="N1019" s="9"/>
      <c r="O1019" s="9">
        <v>108</v>
      </c>
      <c r="P1019" s="9"/>
      <c r="Q1019" s="9">
        <v>108</v>
      </c>
      <c r="R1019" s="9"/>
      <c r="S1019" s="9"/>
      <c r="T1019" s="9">
        <v>6</v>
      </c>
      <c r="U1019" s="9"/>
      <c r="V1019" s="49"/>
      <c r="W1019" s="14"/>
      <c r="X1019" s="14"/>
      <c r="Y1019" s="56"/>
      <c r="Z1019" s="9"/>
      <c r="AA1019" s="9"/>
      <c r="AB1019" s="9"/>
      <c r="AC1019" s="9"/>
      <c r="AD1019" s="9"/>
      <c r="AE1019" s="9"/>
      <c r="AF1019" s="9"/>
      <c r="AG1019" s="9">
        <v>25.813447</v>
      </c>
      <c r="AH1019" s="9">
        <v>-80.247444000000002</v>
      </c>
      <c r="AI1019" s="24"/>
      <c r="AJ1019" s="24"/>
      <c r="AK1019" s="24"/>
      <c r="AL1019" s="24"/>
      <c r="AM1019" s="24"/>
      <c r="AN1019" s="24"/>
      <c r="AO1019" s="24"/>
      <c r="AP1019" s="24"/>
      <c r="AQ1019" s="24"/>
      <c r="AR1019" s="24"/>
      <c r="AS1019" s="24"/>
      <c r="AT1019" s="24"/>
      <c r="AU1019" s="24"/>
      <c r="AV1019" s="24"/>
      <c r="AW1019" s="24"/>
      <c r="AX1019" s="24"/>
      <c r="AY1019" s="24"/>
      <c r="AZ1019" s="24"/>
      <c r="BA1019" s="24"/>
      <c r="BB1019" s="24"/>
      <c r="BC1019" s="24"/>
      <c r="BD1019" s="24"/>
      <c r="BE1019" s="24"/>
      <c r="BF1019" s="24"/>
    </row>
    <row r="1020" spans="1:58" s="22" customFormat="1" outlineLevel="2" x14ac:dyDescent="0.25">
      <c r="A1020" s="55">
        <v>2772</v>
      </c>
      <c r="B1020" s="9" t="s">
        <v>1247</v>
      </c>
      <c r="C1020" s="9" t="s">
        <v>1514</v>
      </c>
      <c r="D1020" s="9" t="str">
        <f t="shared" si="155"/>
        <v>Miami-Dade - Family - Pipeline</v>
      </c>
      <c r="E1020" s="9" t="s">
        <v>2283</v>
      </c>
      <c r="F1020" s="14" t="s">
        <v>91</v>
      </c>
      <c r="G1020" s="9" t="s">
        <v>10</v>
      </c>
      <c r="H1020" s="9" t="s">
        <v>42</v>
      </c>
      <c r="I1020" s="9">
        <v>1</v>
      </c>
      <c r="J1020" s="9">
        <v>100</v>
      </c>
      <c r="K1020" s="9">
        <f t="shared" si="156"/>
        <v>0</v>
      </c>
      <c r="L1020" s="9">
        <f t="shared" si="157"/>
        <v>0</v>
      </c>
      <c r="M1020" s="42">
        <v>0</v>
      </c>
      <c r="N1020" s="9">
        <v>0</v>
      </c>
      <c r="O1020" s="9">
        <v>100</v>
      </c>
      <c r="P1020" s="9"/>
      <c r="Q1020" s="9">
        <v>100</v>
      </c>
      <c r="R1020" s="9"/>
      <c r="S1020" s="9"/>
      <c r="T1020" s="9">
        <v>5</v>
      </c>
      <c r="U1020" s="9"/>
      <c r="V1020" s="49"/>
      <c r="W1020" s="14"/>
      <c r="X1020" s="14"/>
      <c r="Y1020" s="56"/>
      <c r="Z1020" s="9"/>
      <c r="AA1020" s="9"/>
      <c r="AB1020" s="9"/>
      <c r="AC1020" s="9"/>
      <c r="AD1020" s="9"/>
      <c r="AE1020" s="9"/>
      <c r="AF1020" s="9"/>
      <c r="AG1020" s="9">
        <v>25.832083000000001</v>
      </c>
      <c r="AH1020" s="9">
        <v>-80.208222000000006</v>
      </c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  <c r="AX1020" s="24"/>
      <c r="AY1020" s="24"/>
      <c r="AZ1020" s="24"/>
      <c r="BA1020" s="24"/>
      <c r="BB1020" s="24"/>
      <c r="BC1020" s="24"/>
      <c r="BD1020" s="24"/>
      <c r="BE1020" s="24"/>
      <c r="BF1020" s="24"/>
    </row>
    <row r="1021" spans="1:58" s="22" customFormat="1" outlineLevel="2" x14ac:dyDescent="0.25">
      <c r="A1021" s="55">
        <v>2932</v>
      </c>
      <c r="B1021" s="9" t="s">
        <v>1247</v>
      </c>
      <c r="C1021" s="9" t="s">
        <v>1551</v>
      </c>
      <c r="D1021" s="9" t="str">
        <f t="shared" si="155"/>
        <v>Miami-Dade - Family - Pipeline</v>
      </c>
      <c r="E1021" s="9" t="s">
        <v>2283</v>
      </c>
      <c r="F1021" s="14" t="s">
        <v>208</v>
      </c>
      <c r="G1021" s="9" t="s">
        <v>10</v>
      </c>
      <c r="H1021" s="9" t="s">
        <v>42</v>
      </c>
      <c r="I1021" s="9">
        <v>1</v>
      </c>
      <c r="J1021" s="9">
        <v>110</v>
      </c>
      <c r="K1021" s="9">
        <f t="shared" si="156"/>
        <v>0</v>
      </c>
      <c r="L1021" s="9">
        <f t="shared" si="157"/>
        <v>0</v>
      </c>
      <c r="M1021" s="42">
        <v>0</v>
      </c>
      <c r="N1021" s="9"/>
      <c r="O1021" s="9">
        <v>110</v>
      </c>
      <c r="P1021" s="9"/>
      <c r="Q1021" s="9">
        <v>110</v>
      </c>
      <c r="R1021" s="9"/>
      <c r="S1021" s="9"/>
      <c r="T1021" s="9">
        <v>6</v>
      </c>
      <c r="U1021" s="9"/>
      <c r="V1021" s="49"/>
      <c r="W1021" s="14"/>
      <c r="X1021" s="14"/>
      <c r="Y1021" s="56"/>
      <c r="Z1021" s="9"/>
      <c r="AA1021" s="9"/>
      <c r="AB1021" s="9"/>
      <c r="AC1021" s="9"/>
      <c r="AD1021" s="9"/>
      <c r="AE1021" s="9"/>
      <c r="AF1021" s="9"/>
      <c r="AG1021" s="9">
        <v>25.504207999999998</v>
      </c>
      <c r="AH1021" s="9">
        <v>-80.442008000000001</v>
      </c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4"/>
      <c r="AZ1021" s="24"/>
      <c r="BA1021" s="24"/>
      <c r="BB1021" s="24"/>
      <c r="BC1021" s="24"/>
      <c r="BD1021" s="24"/>
      <c r="BE1021" s="24"/>
      <c r="BF1021" s="24"/>
    </row>
    <row r="1022" spans="1:58" s="22" customFormat="1" outlineLevel="2" x14ac:dyDescent="0.25">
      <c r="A1022" s="55">
        <v>2813</v>
      </c>
      <c r="B1022" s="9" t="s">
        <v>1247</v>
      </c>
      <c r="C1022" s="9" t="s">
        <v>1554</v>
      </c>
      <c r="D1022" s="9" t="str">
        <f t="shared" si="155"/>
        <v>Miami-Dade - Family - Pipeline</v>
      </c>
      <c r="E1022" s="9" t="s">
        <v>2283</v>
      </c>
      <c r="F1022" s="14" t="s">
        <v>183</v>
      </c>
      <c r="G1022" s="9" t="s">
        <v>10</v>
      </c>
      <c r="H1022" s="9" t="s">
        <v>42</v>
      </c>
      <c r="I1022" s="9">
        <v>1</v>
      </c>
      <c r="J1022" s="9">
        <v>117</v>
      </c>
      <c r="K1022" s="9">
        <f t="shared" si="156"/>
        <v>0</v>
      </c>
      <c r="L1022" s="9">
        <f t="shared" si="157"/>
        <v>0</v>
      </c>
      <c r="M1022" s="42">
        <v>0</v>
      </c>
      <c r="N1022" s="9"/>
      <c r="O1022" s="9">
        <v>117</v>
      </c>
      <c r="P1022" s="9"/>
      <c r="Q1022" s="9">
        <v>117</v>
      </c>
      <c r="R1022" s="9"/>
      <c r="S1022" s="9"/>
      <c r="T1022" s="9"/>
      <c r="U1022" s="9"/>
      <c r="V1022" s="49"/>
      <c r="W1022" s="14"/>
      <c r="X1022" s="14"/>
      <c r="Y1022" s="56"/>
      <c r="Z1022" s="9"/>
      <c r="AA1022" s="9"/>
      <c r="AB1022" s="9"/>
      <c r="AC1022" s="9"/>
      <c r="AD1022" s="9"/>
      <c r="AE1022" s="9"/>
      <c r="AF1022" s="9"/>
      <c r="AG1022" s="9"/>
      <c r="AH1022" s="9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24"/>
      <c r="AZ1022" s="24"/>
      <c r="BA1022" s="24"/>
      <c r="BB1022" s="24"/>
      <c r="BC1022" s="24"/>
      <c r="BD1022" s="24"/>
      <c r="BE1022" s="24"/>
      <c r="BF1022" s="24"/>
    </row>
    <row r="1023" spans="1:58" s="22" customFormat="1" outlineLevel="2" x14ac:dyDescent="0.25">
      <c r="A1023" s="55">
        <v>2738</v>
      </c>
      <c r="B1023" s="9" t="s">
        <v>1247</v>
      </c>
      <c r="C1023" s="9" t="s">
        <v>1567</v>
      </c>
      <c r="D1023" s="9" t="str">
        <f t="shared" si="155"/>
        <v>Miami-Dade - Family - Pipeline</v>
      </c>
      <c r="E1023" s="9" t="s">
        <v>2283</v>
      </c>
      <c r="F1023" s="14" t="s">
        <v>348</v>
      </c>
      <c r="G1023" s="9" t="s">
        <v>10</v>
      </c>
      <c r="H1023" s="9" t="s">
        <v>42</v>
      </c>
      <c r="I1023" s="9">
        <v>1</v>
      </c>
      <c r="J1023" s="9">
        <v>150</v>
      </c>
      <c r="K1023" s="9">
        <f t="shared" si="156"/>
        <v>0</v>
      </c>
      <c r="L1023" s="9">
        <f t="shared" si="157"/>
        <v>0</v>
      </c>
      <c r="M1023" s="42">
        <v>0</v>
      </c>
      <c r="N1023" s="9">
        <v>0</v>
      </c>
      <c r="O1023" s="9">
        <v>150</v>
      </c>
      <c r="P1023" s="9"/>
      <c r="Q1023" s="9">
        <v>150</v>
      </c>
      <c r="R1023" s="9"/>
      <c r="S1023" s="9"/>
      <c r="T1023" s="9">
        <v>4</v>
      </c>
      <c r="U1023" s="9"/>
      <c r="V1023" s="49"/>
      <c r="W1023" s="14"/>
      <c r="X1023" s="14"/>
      <c r="Y1023" s="56"/>
      <c r="Z1023" s="9"/>
      <c r="AA1023" s="9"/>
      <c r="AB1023" s="9"/>
      <c r="AC1023" s="9"/>
      <c r="AD1023" s="9"/>
      <c r="AE1023" s="9"/>
      <c r="AF1023" s="9"/>
      <c r="AG1023" s="9">
        <v>25.8368</v>
      </c>
      <c r="AH1023" s="9">
        <v>-80.209810000000004</v>
      </c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  <c r="AX1023" s="24"/>
      <c r="AY1023" s="24"/>
      <c r="AZ1023" s="24"/>
      <c r="BA1023" s="24"/>
      <c r="BB1023" s="24"/>
      <c r="BC1023" s="24"/>
      <c r="BD1023" s="24"/>
      <c r="BE1023" s="24"/>
      <c r="BF1023" s="24"/>
    </row>
    <row r="1024" spans="1:58" s="22" customFormat="1" outlineLevel="2" x14ac:dyDescent="0.25">
      <c r="A1024" s="55">
        <v>2833</v>
      </c>
      <c r="B1024" s="9" t="s">
        <v>1247</v>
      </c>
      <c r="C1024" s="9" t="s">
        <v>1584</v>
      </c>
      <c r="D1024" s="9" t="str">
        <f t="shared" si="155"/>
        <v>Miami-Dade - Family - Pipeline</v>
      </c>
      <c r="E1024" s="9" t="s">
        <v>2283</v>
      </c>
      <c r="F1024" s="14" t="s">
        <v>1124</v>
      </c>
      <c r="G1024" s="9" t="s">
        <v>10</v>
      </c>
      <c r="H1024" s="9" t="s">
        <v>42</v>
      </c>
      <c r="I1024" s="9">
        <v>1</v>
      </c>
      <c r="J1024" s="9">
        <v>121</v>
      </c>
      <c r="K1024" s="9">
        <f t="shared" si="156"/>
        <v>121</v>
      </c>
      <c r="L1024" s="9">
        <f t="shared" si="157"/>
        <v>6</v>
      </c>
      <c r="M1024" s="48">
        <v>4.9586776859504134E-2</v>
      </c>
      <c r="N1024" s="9">
        <v>0</v>
      </c>
      <c r="O1024" s="9">
        <v>121</v>
      </c>
      <c r="P1024" s="9"/>
      <c r="Q1024" s="9">
        <v>121</v>
      </c>
      <c r="R1024" s="9"/>
      <c r="S1024" s="9"/>
      <c r="T1024" s="9"/>
      <c r="U1024" s="9"/>
      <c r="V1024" s="49">
        <f>(Y1024+Z1024+AA1024+AB1024+AC1024+AD1024)/(J1024*COUNTA(Y1024,Z1024,AA1024,AB1024,AC1024,AD1024))</f>
        <v>4.9586776859504134E-2</v>
      </c>
      <c r="W1024" s="14"/>
      <c r="X1024" s="14"/>
      <c r="Y1024" s="56">
        <v>6</v>
      </c>
      <c r="Z1024" s="9"/>
      <c r="AA1024" s="9"/>
      <c r="AB1024" s="9"/>
      <c r="AC1024" s="9"/>
      <c r="AD1024" s="9"/>
      <c r="AE1024" s="9"/>
      <c r="AF1024" s="9"/>
      <c r="AG1024" s="9">
        <v>25.961313000000001</v>
      </c>
      <c r="AH1024" s="9">
        <v>-80.204722000000004</v>
      </c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4"/>
      <c r="AV1024" s="24"/>
      <c r="AW1024" s="24"/>
      <c r="AX1024" s="24"/>
      <c r="AY1024" s="24"/>
      <c r="AZ1024" s="24"/>
      <c r="BA1024" s="24"/>
      <c r="BB1024" s="24"/>
      <c r="BC1024" s="24"/>
      <c r="BD1024" s="24"/>
      <c r="BE1024" s="24"/>
      <c r="BF1024" s="24"/>
    </row>
    <row r="1025" spans="1:58" s="22" customFormat="1" outlineLevel="1" x14ac:dyDescent="0.25">
      <c r="A1025" s="55"/>
      <c r="B1025" s="9" t="s">
        <v>1247</v>
      </c>
      <c r="C1025" s="9"/>
      <c r="D1025" s="9"/>
      <c r="E1025" s="39" t="s">
        <v>2284</v>
      </c>
      <c r="F1025" s="14"/>
      <c r="G1025" s="9"/>
      <c r="H1025" s="9"/>
      <c r="I1025" s="9">
        <f>SUBTOTAL(9,I1026:I1042)</f>
        <v>17</v>
      </c>
      <c r="J1025" s="9">
        <f>SUBTOTAL(9,J1026:J1042)</f>
        <v>2397</v>
      </c>
      <c r="K1025" s="9">
        <f>SUBTOTAL(9,K1026:K1042)</f>
        <v>14066</v>
      </c>
      <c r="L1025" s="9">
        <f>SUBTOTAL(9,L1026:L1042)</f>
        <v>12962</v>
      </c>
      <c r="M1025" s="48">
        <v>0.92151286790843168</v>
      </c>
      <c r="N1025" s="9"/>
      <c r="O1025" s="9"/>
      <c r="P1025" s="9"/>
      <c r="Q1025" s="9"/>
      <c r="R1025" s="9"/>
      <c r="S1025" s="9"/>
      <c r="T1025" s="9"/>
      <c r="U1025" s="9"/>
      <c r="V1025" s="49"/>
      <c r="W1025" s="14"/>
      <c r="X1025" s="14"/>
      <c r="Y1025" s="56"/>
      <c r="Z1025" s="9"/>
      <c r="AA1025" s="9"/>
      <c r="AB1025" s="9"/>
      <c r="AC1025" s="9"/>
      <c r="AD1025" s="9"/>
      <c r="AE1025" s="9"/>
      <c r="AF1025" s="9"/>
      <c r="AG1025" s="9"/>
      <c r="AH1025" s="9">
        <f>SUBTOTAL(9,AH1026:AH1042)</f>
        <v>-1364.1333280000001</v>
      </c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4"/>
      <c r="AZ1025" s="24"/>
      <c r="BA1025" s="24"/>
      <c r="BB1025" s="24"/>
      <c r="BC1025" s="24"/>
      <c r="BD1025" s="24"/>
      <c r="BE1025" s="24"/>
      <c r="BF1025" s="24"/>
    </row>
    <row r="1026" spans="1:58" s="22" customFormat="1" outlineLevel="2" x14ac:dyDescent="0.25">
      <c r="A1026" s="55">
        <v>2590</v>
      </c>
      <c r="B1026" s="9" t="s">
        <v>1247</v>
      </c>
      <c r="C1026" s="9" t="s">
        <v>1273</v>
      </c>
      <c r="D1026" s="9" t="str">
        <f t="shared" ref="D1026:D1042" si="158">B1026&amp;" - "&amp;E1026</f>
        <v>Miami-Dade - Family|MR - Active</v>
      </c>
      <c r="E1026" s="9" t="s">
        <v>2284</v>
      </c>
      <c r="F1026" s="14" t="s">
        <v>66</v>
      </c>
      <c r="G1026" s="9" t="s">
        <v>99</v>
      </c>
      <c r="H1026" s="9" t="s">
        <v>37</v>
      </c>
      <c r="I1026" s="9">
        <v>1</v>
      </c>
      <c r="J1026" s="9">
        <v>176</v>
      </c>
      <c r="K1026" s="9">
        <f t="shared" ref="K1026:K1042" si="159">COUNTA(Y1026:AD1026)*J1026</f>
        <v>1056</v>
      </c>
      <c r="L1026" s="9">
        <f t="shared" ref="L1026:L1042" si="160">SUM(Y1026:AD1026)</f>
        <v>741</v>
      </c>
      <c r="M1026" s="48">
        <v>0.70170454545454541</v>
      </c>
      <c r="N1026" s="9">
        <v>76</v>
      </c>
      <c r="O1026" s="9">
        <v>100</v>
      </c>
      <c r="P1026" s="9"/>
      <c r="Q1026" s="9">
        <v>100</v>
      </c>
      <c r="R1026" s="9"/>
      <c r="S1026" s="9"/>
      <c r="T1026" s="9">
        <v>5</v>
      </c>
      <c r="U1026" s="9"/>
      <c r="V1026" s="49">
        <f t="shared" ref="V1026:V1042" si="161">(Y1026+Z1026+AA1026+AB1026+AC1026+AD1026)/(J1026*COUNTA(Y1026,Z1026,AA1026,AB1026,AC1026,AD1026))</f>
        <v>0.70170454545454541</v>
      </c>
      <c r="W1026" s="14">
        <v>0.49719999999999998</v>
      </c>
      <c r="X1026" s="14"/>
      <c r="Y1026" s="56">
        <v>99</v>
      </c>
      <c r="Z1026" s="9">
        <v>99</v>
      </c>
      <c r="AA1026" s="9">
        <v>99</v>
      </c>
      <c r="AB1026" s="9">
        <v>96</v>
      </c>
      <c r="AC1026" s="9">
        <v>174</v>
      </c>
      <c r="AD1026" s="9">
        <v>174</v>
      </c>
      <c r="AE1026" s="9"/>
      <c r="AF1026" s="9"/>
      <c r="AG1026" s="9">
        <v>25.764500000000002</v>
      </c>
      <c r="AH1026" s="9">
        <v>-80.195778000000004</v>
      </c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4"/>
      <c r="AU1026" s="24"/>
      <c r="AV1026" s="24"/>
      <c r="AW1026" s="24"/>
      <c r="AX1026" s="24"/>
      <c r="AY1026" s="24"/>
      <c r="AZ1026" s="24"/>
      <c r="BA1026" s="24"/>
      <c r="BB1026" s="24"/>
      <c r="BC1026" s="24"/>
      <c r="BD1026" s="24"/>
      <c r="BE1026" s="24"/>
      <c r="BF1026" s="24"/>
    </row>
    <row r="1027" spans="1:58" s="22" customFormat="1" outlineLevel="2" x14ac:dyDescent="0.25">
      <c r="A1027" s="55">
        <v>132</v>
      </c>
      <c r="B1027" s="9" t="s">
        <v>1247</v>
      </c>
      <c r="C1027" s="9" t="s">
        <v>1287</v>
      </c>
      <c r="D1027" s="9" t="str">
        <f t="shared" si="158"/>
        <v>Miami-Dade - Family|MR - Active</v>
      </c>
      <c r="E1027" s="9" t="s">
        <v>2284</v>
      </c>
      <c r="F1027" s="14" t="s">
        <v>1288</v>
      </c>
      <c r="G1027" s="9" t="s">
        <v>99</v>
      </c>
      <c r="H1027" s="9" t="s">
        <v>37</v>
      </c>
      <c r="I1027" s="9">
        <v>1</v>
      </c>
      <c r="J1027" s="9">
        <v>102</v>
      </c>
      <c r="K1027" s="9">
        <f t="shared" si="159"/>
        <v>612</v>
      </c>
      <c r="L1027" s="9">
        <f t="shared" si="160"/>
        <v>602</v>
      </c>
      <c r="M1027" s="48">
        <v>0.9836601307189542</v>
      </c>
      <c r="N1027" s="9">
        <v>102</v>
      </c>
      <c r="O1027" s="9">
        <v>102</v>
      </c>
      <c r="P1027" s="9"/>
      <c r="Q1027" s="9">
        <v>102</v>
      </c>
      <c r="R1027" s="9"/>
      <c r="S1027" s="9"/>
      <c r="T1027" s="9"/>
      <c r="U1027" s="9"/>
      <c r="V1027" s="49">
        <f t="shared" si="161"/>
        <v>0.9836601307189542</v>
      </c>
      <c r="W1027" s="14">
        <v>0.9788</v>
      </c>
      <c r="X1027" s="14">
        <v>0.97219999999999995</v>
      </c>
      <c r="Y1027" s="56">
        <v>100</v>
      </c>
      <c r="Z1027" s="9">
        <v>102</v>
      </c>
      <c r="AA1027" s="9">
        <v>102</v>
      </c>
      <c r="AB1027" s="9">
        <v>102</v>
      </c>
      <c r="AC1027" s="9">
        <v>98</v>
      </c>
      <c r="AD1027" s="9">
        <v>98</v>
      </c>
      <c r="AE1027" s="9" t="s">
        <v>123</v>
      </c>
      <c r="AF1027" s="9"/>
      <c r="AG1027" s="9">
        <v>25.580382</v>
      </c>
      <c r="AH1027" s="9">
        <v>-80.387585000000001</v>
      </c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4"/>
    </row>
    <row r="1028" spans="1:58" s="22" customFormat="1" outlineLevel="2" x14ac:dyDescent="0.25">
      <c r="A1028" s="55">
        <v>189</v>
      </c>
      <c r="B1028" s="44" t="s">
        <v>1247</v>
      </c>
      <c r="C1028" s="9" t="s">
        <v>1306</v>
      </c>
      <c r="D1028" s="9" t="str">
        <f t="shared" si="158"/>
        <v>Miami-Dade - Family|MR - Active</v>
      </c>
      <c r="E1028" s="9" t="s">
        <v>2284</v>
      </c>
      <c r="F1028" s="14" t="s">
        <v>859</v>
      </c>
      <c r="G1028" s="9" t="s">
        <v>99</v>
      </c>
      <c r="H1028" s="9" t="s">
        <v>37</v>
      </c>
      <c r="I1028" s="9">
        <v>1</v>
      </c>
      <c r="J1028" s="9">
        <v>129</v>
      </c>
      <c r="K1028" s="9">
        <f t="shared" si="159"/>
        <v>774</v>
      </c>
      <c r="L1028" s="9">
        <f t="shared" si="160"/>
        <v>768</v>
      </c>
      <c r="M1028" s="48">
        <v>0.99224806201550386</v>
      </c>
      <c r="N1028" s="9">
        <v>1</v>
      </c>
      <c r="O1028" s="9">
        <v>128</v>
      </c>
      <c r="P1028" s="9"/>
      <c r="Q1028" s="9">
        <v>128</v>
      </c>
      <c r="R1028" s="9"/>
      <c r="S1028" s="9"/>
      <c r="T1028" s="9"/>
      <c r="U1028" s="9"/>
      <c r="V1028" s="49">
        <f t="shared" si="161"/>
        <v>0.99224806201550386</v>
      </c>
      <c r="W1028" s="14">
        <v>0.99870000000000003</v>
      </c>
      <c r="X1028" s="14">
        <v>0.99739999999999995</v>
      </c>
      <c r="Y1028" s="56">
        <v>129</v>
      </c>
      <c r="Z1028" s="9">
        <v>127</v>
      </c>
      <c r="AA1028" s="9">
        <v>128</v>
      </c>
      <c r="AB1028" s="9">
        <v>129</v>
      </c>
      <c r="AC1028" s="9">
        <v>128</v>
      </c>
      <c r="AD1028" s="9">
        <v>127</v>
      </c>
      <c r="AE1028" s="9" t="s">
        <v>415</v>
      </c>
      <c r="AF1028" s="9"/>
      <c r="AG1028" s="9">
        <v>25.775600000000001</v>
      </c>
      <c r="AH1028" s="9">
        <v>-80.190200000000004</v>
      </c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4"/>
      <c r="BC1028" s="24"/>
      <c r="BD1028" s="24"/>
      <c r="BE1028" s="24"/>
      <c r="BF1028" s="24"/>
    </row>
    <row r="1029" spans="1:58" s="22" customFormat="1" outlineLevel="2" x14ac:dyDescent="0.25">
      <c r="A1029" s="55">
        <v>17</v>
      </c>
      <c r="B1029" s="9" t="s">
        <v>1247</v>
      </c>
      <c r="C1029" s="9" t="s">
        <v>1317</v>
      </c>
      <c r="D1029" s="9" t="str">
        <f t="shared" si="158"/>
        <v>Miami-Dade - Family|MR - Active</v>
      </c>
      <c r="E1029" s="9" t="s">
        <v>2284</v>
      </c>
      <c r="F1029" s="14" t="s">
        <v>1318</v>
      </c>
      <c r="G1029" s="9" t="s">
        <v>99</v>
      </c>
      <c r="H1029" s="9" t="s">
        <v>37</v>
      </c>
      <c r="I1029" s="9">
        <v>1</v>
      </c>
      <c r="J1029" s="9">
        <v>225</v>
      </c>
      <c r="K1029" s="9">
        <f t="shared" si="159"/>
        <v>1350</v>
      </c>
      <c r="L1029" s="9">
        <f t="shared" si="160"/>
        <v>1348</v>
      </c>
      <c r="M1029" s="48">
        <v>0.99851851851851847</v>
      </c>
      <c r="N1029" s="9">
        <v>180</v>
      </c>
      <c r="O1029" s="9">
        <v>169</v>
      </c>
      <c r="P1029" s="9"/>
      <c r="Q1029" s="9">
        <v>169</v>
      </c>
      <c r="R1029" s="9"/>
      <c r="S1029" s="9"/>
      <c r="T1029" s="9"/>
      <c r="U1029" s="9"/>
      <c r="V1029" s="49">
        <f t="shared" si="161"/>
        <v>0.99851851851851847</v>
      </c>
      <c r="W1029" s="14">
        <v>0.9919</v>
      </c>
      <c r="X1029" s="14">
        <v>0.99850000000000005</v>
      </c>
      <c r="Y1029" s="56">
        <v>225</v>
      </c>
      <c r="Z1029" s="9">
        <v>225</v>
      </c>
      <c r="AA1029" s="9">
        <v>225</v>
      </c>
      <c r="AB1029" s="9">
        <v>225</v>
      </c>
      <c r="AC1029" s="9">
        <v>225</v>
      </c>
      <c r="AD1029" s="9">
        <v>223</v>
      </c>
      <c r="AE1029" s="9" t="s">
        <v>248</v>
      </c>
      <c r="AF1029" s="9">
        <v>224</v>
      </c>
      <c r="AG1029" s="9">
        <v>25.584700000000002</v>
      </c>
      <c r="AH1029" s="9">
        <v>-80.370999999999995</v>
      </c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4"/>
      <c r="BC1029" s="24"/>
      <c r="BD1029" s="24"/>
      <c r="BE1029" s="24"/>
      <c r="BF1029" s="24"/>
    </row>
    <row r="1030" spans="1:58" s="22" customFormat="1" outlineLevel="2" x14ac:dyDescent="0.25">
      <c r="A1030" s="55">
        <v>237</v>
      </c>
      <c r="B1030" s="9" t="s">
        <v>1247</v>
      </c>
      <c r="C1030" s="9" t="s">
        <v>1331</v>
      </c>
      <c r="D1030" s="9" t="str">
        <f t="shared" si="158"/>
        <v>Miami-Dade - Family|MR - Active</v>
      </c>
      <c r="E1030" s="9" t="s">
        <v>2284</v>
      </c>
      <c r="F1030" s="14" t="s">
        <v>1332</v>
      </c>
      <c r="G1030" s="9" t="s">
        <v>99</v>
      </c>
      <c r="H1030" s="9" t="s">
        <v>37</v>
      </c>
      <c r="I1030" s="9">
        <v>1</v>
      </c>
      <c r="J1030" s="9">
        <v>256</v>
      </c>
      <c r="K1030" s="9">
        <f t="shared" si="159"/>
        <v>1280</v>
      </c>
      <c r="L1030" s="9">
        <f t="shared" si="160"/>
        <v>1271</v>
      </c>
      <c r="M1030" s="48">
        <v>0.99296874999999996</v>
      </c>
      <c r="N1030" s="9">
        <v>72</v>
      </c>
      <c r="O1030" s="9">
        <v>184</v>
      </c>
      <c r="P1030" s="9"/>
      <c r="Q1030" s="9">
        <v>184</v>
      </c>
      <c r="R1030" s="9"/>
      <c r="S1030" s="9"/>
      <c r="T1030" s="9"/>
      <c r="U1030" s="9"/>
      <c r="V1030" s="49">
        <f t="shared" si="161"/>
        <v>0.99296874999999996</v>
      </c>
      <c r="W1030" s="14">
        <v>0.99870000000000003</v>
      </c>
      <c r="X1030" s="14">
        <v>0.99539999999999995</v>
      </c>
      <c r="Y1030" s="56">
        <v>255</v>
      </c>
      <c r="Z1030" s="9"/>
      <c r="AA1030" s="9">
        <v>254</v>
      </c>
      <c r="AB1030" s="9">
        <v>254</v>
      </c>
      <c r="AC1030" s="9">
        <v>254</v>
      </c>
      <c r="AD1030" s="9">
        <v>254</v>
      </c>
      <c r="AE1030" s="9" t="s">
        <v>219</v>
      </c>
      <c r="AF1030" s="9"/>
      <c r="AG1030" s="9">
        <v>25.818899999999999</v>
      </c>
      <c r="AH1030" s="9">
        <v>-80.374099999999999</v>
      </c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4"/>
      <c r="BC1030" s="24"/>
      <c r="BD1030" s="24"/>
      <c r="BE1030" s="24"/>
      <c r="BF1030" s="24"/>
    </row>
    <row r="1031" spans="1:58" s="22" customFormat="1" outlineLevel="2" x14ac:dyDescent="0.25">
      <c r="A1031" s="55">
        <v>252</v>
      </c>
      <c r="B1031" s="9" t="s">
        <v>1247</v>
      </c>
      <c r="C1031" s="9" t="s">
        <v>1335</v>
      </c>
      <c r="D1031" s="9" t="str">
        <f t="shared" si="158"/>
        <v>Miami-Dade - Family|MR - Active</v>
      </c>
      <c r="E1031" s="9" t="s">
        <v>2284</v>
      </c>
      <c r="F1031" s="14" t="s">
        <v>1336</v>
      </c>
      <c r="G1031" s="9" t="s">
        <v>99</v>
      </c>
      <c r="H1031" s="9" t="s">
        <v>37</v>
      </c>
      <c r="I1031" s="9">
        <v>1</v>
      </c>
      <c r="J1031" s="9">
        <v>60</v>
      </c>
      <c r="K1031" s="9">
        <f t="shared" si="159"/>
        <v>360</v>
      </c>
      <c r="L1031" s="9">
        <f t="shared" si="160"/>
        <v>306</v>
      </c>
      <c r="M1031" s="48">
        <v>0.85</v>
      </c>
      <c r="N1031" s="9">
        <v>7</v>
      </c>
      <c r="O1031" s="9">
        <v>60</v>
      </c>
      <c r="P1031" s="9"/>
      <c r="Q1031" s="9">
        <v>60</v>
      </c>
      <c r="R1031" s="9"/>
      <c r="S1031" s="9"/>
      <c r="T1031" s="9"/>
      <c r="U1031" s="9"/>
      <c r="V1031" s="49">
        <f t="shared" si="161"/>
        <v>0.85</v>
      </c>
      <c r="W1031" s="14">
        <v>0.70830000000000004</v>
      </c>
      <c r="X1031" s="14">
        <v>0.98329999999999995</v>
      </c>
      <c r="Y1031" s="56">
        <v>60</v>
      </c>
      <c r="Z1031" s="9">
        <v>60</v>
      </c>
      <c r="AA1031" s="9">
        <v>60</v>
      </c>
      <c r="AB1031" s="9">
        <v>60</v>
      </c>
      <c r="AC1031" s="9">
        <v>33</v>
      </c>
      <c r="AD1031" s="9">
        <v>33</v>
      </c>
      <c r="AE1031" s="9" t="s">
        <v>1338</v>
      </c>
      <c r="AF1031" s="9"/>
      <c r="AG1031" s="9">
        <v>25.826899999999998</v>
      </c>
      <c r="AH1031" s="9">
        <v>-80.207400000000007</v>
      </c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4"/>
      <c r="AU1031" s="24"/>
      <c r="AV1031" s="24"/>
      <c r="AW1031" s="24"/>
      <c r="AX1031" s="24"/>
      <c r="AY1031" s="24"/>
      <c r="AZ1031" s="24"/>
      <c r="BA1031" s="24"/>
      <c r="BB1031" s="24"/>
      <c r="BC1031" s="24"/>
      <c r="BD1031" s="24"/>
      <c r="BE1031" s="24"/>
      <c r="BF1031" s="24"/>
    </row>
    <row r="1032" spans="1:58" s="22" customFormat="1" outlineLevel="2" x14ac:dyDescent="0.25">
      <c r="A1032" s="55">
        <v>253</v>
      </c>
      <c r="B1032" s="9" t="s">
        <v>1247</v>
      </c>
      <c r="C1032" s="9" t="s">
        <v>1339</v>
      </c>
      <c r="D1032" s="9" t="str">
        <f t="shared" si="158"/>
        <v>Miami-Dade - Family|MR - Active</v>
      </c>
      <c r="E1032" s="9" t="s">
        <v>2284</v>
      </c>
      <c r="F1032" s="14" t="s">
        <v>1340</v>
      </c>
      <c r="G1032" s="9" t="s">
        <v>99</v>
      </c>
      <c r="H1032" s="9" t="s">
        <v>37</v>
      </c>
      <c r="I1032" s="9">
        <v>1</v>
      </c>
      <c r="J1032" s="9">
        <v>60</v>
      </c>
      <c r="K1032" s="9">
        <f t="shared" si="159"/>
        <v>300</v>
      </c>
      <c r="L1032" s="9">
        <f t="shared" si="160"/>
        <v>215</v>
      </c>
      <c r="M1032" s="48">
        <v>0.71666666666666667</v>
      </c>
      <c r="N1032" s="9">
        <v>10</v>
      </c>
      <c r="O1032" s="9">
        <v>60</v>
      </c>
      <c r="P1032" s="9"/>
      <c r="Q1032" s="9">
        <v>60</v>
      </c>
      <c r="R1032" s="9"/>
      <c r="S1032" s="9"/>
      <c r="T1032" s="9"/>
      <c r="U1032" s="9"/>
      <c r="V1032" s="49">
        <f t="shared" si="161"/>
        <v>0.71666666666666667</v>
      </c>
      <c r="W1032" s="14">
        <v>0.94720000000000004</v>
      </c>
      <c r="X1032" s="14">
        <v>0.98060000000000003</v>
      </c>
      <c r="Y1032" s="56">
        <v>44</v>
      </c>
      <c r="Z1032" s="9">
        <v>38</v>
      </c>
      <c r="AA1032" s="9">
        <v>37</v>
      </c>
      <c r="AB1032" s="9">
        <v>39</v>
      </c>
      <c r="AC1032" s="9"/>
      <c r="AD1032" s="9">
        <v>57</v>
      </c>
      <c r="AE1032" s="9" t="s">
        <v>1338</v>
      </c>
      <c r="AF1032" s="9"/>
      <c r="AG1032" s="9">
        <v>25.826899999999998</v>
      </c>
      <c r="AH1032" s="9">
        <v>-80.207400000000007</v>
      </c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4"/>
      <c r="BC1032" s="24"/>
      <c r="BD1032" s="24"/>
      <c r="BE1032" s="24"/>
      <c r="BF1032" s="24"/>
    </row>
    <row r="1033" spans="1:58" s="22" customFormat="1" outlineLevel="2" x14ac:dyDescent="0.25">
      <c r="A1033" s="55">
        <v>178</v>
      </c>
      <c r="B1033" s="9" t="s">
        <v>1247</v>
      </c>
      <c r="C1033" s="9" t="s">
        <v>1359</v>
      </c>
      <c r="D1033" s="9" t="str">
        <f t="shared" si="158"/>
        <v>Miami-Dade - Family|MR - Active</v>
      </c>
      <c r="E1033" s="9" t="s">
        <v>2284</v>
      </c>
      <c r="F1033" s="14" t="s">
        <v>1360</v>
      </c>
      <c r="G1033" s="9" t="s">
        <v>99</v>
      </c>
      <c r="H1033" s="9" t="s">
        <v>37</v>
      </c>
      <c r="I1033" s="9">
        <v>1</v>
      </c>
      <c r="J1033" s="9">
        <v>194</v>
      </c>
      <c r="K1033" s="9">
        <f t="shared" si="159"/>
        <v>1164</v>
      </c>
      <c r="L1033" s="9">
        <f t="shared" si="160"/>
        <v>1156</v>
      </c>
      <c r="M1033" s="48">
        <v>0.99312714776632305</v>
      </c>
      <c r="N1033" s="9">
        <v>16</v>
      </c>
      <c r="O1033" s="9">
        <v>178</v>
      </c>
      <c r="P1033" s="9"/>
      <c r="Q1033" s="9">
        <v>178</v>
      </c>
      <c r="R1033" s="9"/>
      <c r="S1033" s="9"/>
      <c r="T1033" s="9"/>
      <c r="U1033" s="9"/>
      <c r="V1033" s="49">
        <f t="shared" si="161"/>
        <v>0.99312714776632305</v>
      </c>
      <c r="W1033" s="14">
        <v>0.98199999999999998</v>
      </c>
      <c r="X1033" s="14">
        <v>0.96740000000000004</v>
      </c>
      <c r="Y1033" s="56">
        <v>193</v>
      </c>
      <c r="Z1033" s="9">
        <v>194</v>
      </c>
      <c r="AA1033" s="9">
        <v>194</v>
      </c>
      <c r="AB1033" s="9">
        <v>194</v>
      </c>
      <c r="AC1033" s="9">
        <v>194</v>
      </c>
      <c r="AD1033" s="9">
        <v>187</v>
      </c>
      <c r="AE1033" s="9" t="s">
        <v>415</v>
      </c>
      <c r="AF1033" s="9"/>
      <c r="AG1033" s="9">
        <v>25.934799999999999</v>
      </c>
      <c r="AH1033" s="9">
        <v>-80.315600000000003</v>
      </c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24"/>
      <c r="AZ1033" s="24"/>
      <c r="BA1033" s="24"/>
      <c r="BB1033" s="24"/>
      <c r="BC1033" s="24"/>
      <c r="BD1033" s="24"/>
      <c r="BE1033" s="24"/>
      <c r="BF1033" s="24"/>
    </row>
    <row r="1034" spans="1:58" s="22" customFormat="1" outlineLevel="2" x14ac:dyDescent="0.25">
      <c r="A1034" s="55">
        <v>479</v>
      </c>
      <c r="B1034" s="9" t="s">
        <v>1247</v>
      </c>
      <c r="C1034" s="9" t="s">
        <v>1408</v>
      </c>
      <c r="D1034" s="9" t="str">
        <f t="shared" si="158"/>
        <v>Miami-Dade - Family|MR - Active</v>
      </c>
      <c r="E1034" s="9" t="s">
        <v>2284</v>
      </c>
      <c r="F1034" s="14" t="s">
        <v>75</v>
      </c>
      <c r="G1034" s="9" t="s">
        <v>99</v>
      </c>
      <c r="H1034" s="9" t="s">
        <v>37</v>
      </c>
      <c r="I1034" s="9">
        <v>1</v>
      </c>
      <c r="J1034" s="9">
        <v>80</v>
      </c>
      <c r="K1034" s="9">
        <f t="shared" si="159"/>
        <v>480</v>
      </c>
      <c r="L1034" s="9">
        <f t="shared" si="160"/>
        <v>449</v>
      </c>
      <c r="M1034" s="48">
        <v>0.93541666666666667</v>
      </c>
      <c r="N1034" s="9">
        <v>23</v>
      </c>
      <c r="O1034" s="9">
        <v>57</v>
      </c>
      <c r="P1034" s="9"/>
      <c r="Q1034" s="9">
        <v>57</v>
      </c>
      <c r="R1034" s="9"/>
      <c r="S1034" s="9"/>
      <c r="T1034" s="9"/>
      <c r="U1034" s="9"/>
      <c r="V1034" s="49">
        <f t="shared" si="161"/>
        <v>0.93541666666666667</v>
      </c>
      <c r="W1034" s="14">
        <v>0.9667</v>
      </c>
      <c r="X1034" s="14">
        <v>0.95830000000000004</v>
      </c>
      <c r="Y1034" s="56">
        <v>76</v>
      </c>
      <c r="Z1034" s="9">
        <v>76</v>
      </c>
      <c r="AA1034" s="9">
        <v>75</v>
      </c>
      <c r="AB1034" s="9">
        <v>74</v>
      </c>
      <c r="AC1034" s="9">
        <v>74</v>
      </c>
      <c r="AD1034" s="9">
        <v>74</v>
      </c>
      <c r="AE1034" s="9" t="s">
        <v>1330</v>
      </c>
      <c r="AF1034" s="9"/>
      <c r="AG1034" s="9">
        <v>25.833200000000001</v>
      </c>
      <c r="AH1034" s="9">
        <v>-80.1922</v>
      </c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24"/>
      <c r="AZ1034" s="24"/>
      <c r="BA1034" s="24"/>
      <c r="BB1034" s="24"/>
      <c r="BC1034" s="24"/>
      <c r="BD1034" s="24"/>
      <c r="BE1034" s="24"/>
      <c r="BF1034" s="24"/>
    </row>
    <row r="1035" spans="1:58" s="22" customFormat="1" outlineLevel="2" x14ac:dyDescent="0.25">
      <c r="A1035" s="55">
        <v>484</v>
      </c>
      <c r="B1035" s="9" t="s">
        <v>1247</v>
      </c>
      <c r="C1035" s="9" t="s">
        <v>1409</v>
      </c>
      <c r="D1035" s="9" t="str">
        <f t="shared" si="158"/>
        <v>Miami-Dade - Family|MR - Active</v>
      </c>
      <c r="E1035" s="9" t="s">
        <v>2284</v>
      </c>
      <c r="F1035" s="14" t="s">
        <v>1410</v>
      </c>
      <c r="G1035" s="9" t="s">
        <v>99</v>
      </c>
      <c r="H1035" s="9" t="s">
        <v>37</v>
      </c>
      <c r="I1035" s="9">
        <v>1</v>
      </c>
      <c r="J1035" s="9">
        <v>25</v>
      </c>
      <c r="K1035" s="9">
        <f t="shared" si="159"/>
        <v>150</v>
      </c>
      <c r="L1035" s="9">
        <f t="shared" si="160"/>
        <v>150</v>
      </c>
      <c r="M1035" s="48">
        <v>1</v>
      </c>
      <c r="N1035" s="9">
        <v>9</v>
      </c>
      <c r="O1035" s="9">
        <v>24</v>
      </c>
      <c r="P1035" s="9"/>
      <c r="Q1035" s="9">
        <v>24</v>
      </c>
      <c r="R1035" s="9"/>
      <c r="S1035" s="9"/>
      <c r="T1035" s="9"/>
      <c r="U1035" s="9"/>
      <c r="V1035" s="49">
        <f t="shared" si="161"/>
        <v>1</v>
      </c>
      <c r="W1035" s="14"/>
      <c r="X1035" s="14"/>
      <c r="Y1035" s="56">
        <v>25</v>
      </c>
      <c r="Z1035" s="9">
        <v>25</v>
      </c>
      <c r="AA1035" s="9">
        <v>25</v>
      </c>
      <c r="AB1035" s="9">
        <v>25</v>
      </c>
      <c r="AC1035" s="9">
        <v>25</v>
      </c>
      <c r="AD1035" s="9">
        <v>25</v>
      </c>
      <c r="AE1035" s="9" t="s">
        <v>1411</v>
      </c>
      <c r="AF1035" s="9"/>
      <c r="AG1035" s="9">
        <v>25.7775</v>
      </c>
      <c r="AH1035" s="9">
        <v>-80.132300000000001</v>
      </c>
      <c r="AI1035" s="24"/>
      <c r="AJ1035" s="24"/>
      <c r="AK1035" s="24"/>
      <c r="AL1035" s="24"/>
      <c r="AM1035" s="24"/>
      <c r="AN1035" s="24"/>
      <c r="AO1035" s="24"/>
      <c r="AP1035" s="24"/>
      <c r="AQ1035" s="24"/>
      <c r="AR1035" s="24"/>
      <c r="AS1035" s="24"/>
      <c r="AT1035" s="24"/>
      <c r="AU1035" s="24"/>
      <c r="AV1035" s="24"/>
      <c r="AW1035" s="24"/>
      <c r="AX1035" s="24"/>
      <c r="AY1035" s="24"/>
      <c r="AZ1035" s="24"/>
      <c r="BA1035" s="24"/>
      <c r="BB1035" s="24"/>
      <c r="BC1035" s="24"/>
      <c r="BD1035" s="24"/>
      <c r="BE1035" s="24"/>
      <c r="BF1035" s="24"/>
    </row>
    <row r="1036" spans="1:58" s="22" customFormat="1" outlineLevel="2" x14ac:dyDescent="0.25">
      <c r="A1036" s="55">
        <v>2531</v>
      </c>
      <c r="B1036" s="9" t="s">
        <v>1247</v>
      </c>
      <c r="C1036" s="9" t="s">
        <v>1413</v>
      </c>
      <c r="D1036" s="9" t="str">
        <f t="shared" si="158"/>
        <v>Miami-Dade - Family|MR - Active</v>
      </c>
      <c r="E1036" s="9" t="s">
        <v>2284</v>
      </c>
      <c r="F1036" s="14" t="s">
        <v>1414</v>
      </c>
      <c r="G1036" s="9" t="s">
        <v>99</v>
      </c>
      <c r="H1036" s="9" t="s">
        <v>37</v>
      </c>
      <c r="I1036" s="9">
        <v>1</v>
      </c>
      <c r="J1036" s="9">
        <v>50</v>
      </c>
      <c r="K1036" s="9">
        <f t="shared" si="159"/>
        <v>300</v>
      </c>
      <c r="L1036" s="9">
        <f t="shared" si="160"/>
        <v>275</v>
      </c>
      <c r="M1036" s="48">
        <v>0.91666666666666663</v>
      </c>
      <c r="N1036" s="9">
        <v>50</v>
      </c>
      <c r="O1036" s="9">
        <v>40</v>
      </c>
      <c r="P1036" s="9"/>
      <c r="Q1036" s="9">
        <v>40</v>
      </c>
      <c r="R1036" s="9"/>
      <c r="S1036" s="9"/>
      <c r="T1036" s="9"/>
      <c r="U1036" s="9"/>
      <c r="V1036" s="49">
        <f t="shared" si="161"/>
        <v>0.91666666666666663</v>
      </c>
      <c r="W1036" s="14">
        <v>0.95</v>
      </c>
      <c r="X1036" s="14">
        <v>0.95330000000000004</v>
      </c>
      <c r="Y1036" s="56">
        <v>43</v>
      </c>
      <c r="Z1036" s="9">
        <v>47</v>
      </c>
      <c r="AA1036" s="9">
        <v>46</v>
      </c>
      <c r="AB1036" s="9">
        <v>45</v>
      </c>
      <c r="AC1036" s="9">
        <v>47</v>
      </c>
      <c r="AD1036" s="9">
        <v>47</v>
      </c>
      <c r="AE1036" s="9" t="s">
        <v>1415</v>
      </c>
      <c r="AF1036" s="9"/>
      <c r="AG1036" s="9">
        <v>25.814775000000001</v>
      </c>
      <c r="AH1036" s="9">
        <v>-80.137266999999994</v>
      </c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4"/>
      <c r="AS1036" s="24"/>
      <c r="AT1036" s="24"/>
      <c r="AU1036" s="24"/>
      <c r="AV1036" s="24"/>
      <c r="AW1036" s="24"/>
      <c r="AX1036" s="24"/>
      <c r="AY1036" s="24"/>
      <c r="AZ1036" s="24"/>
      <c r="BA1036" s="24"/>
      <c r="BB1036" s="24"/>
      <c r="BC1036" s="24"/>
      <c r="BD1036" s="24"/>
      <c r="BE1036" s="24"/>
      <c r="BF1036" s="24"/>
    </row>
    <row r="1037" spans="1:58" s="22" customFormat="1" outlineLevel="2" x14ac:dyDescent="0.25">
      <c r="A1037" s="55">
        <v>685</v>
      </c>
      <c r="B1037" s="9" t="s">
        <v>1247</v>
      </c>
      <c r="C1037" s="9" t="s">
        <v>1485</v>
      </c>
      <c r="D1037" s="9" t="str">
        <f t="shared" si="158"/>
        <v>Miami-Dade - Family|MR - Active</v>
      </c>
      <c r="E1037" s="9" t="s">
        <v>2284</v>
      </c>
      <c r="F1037" s="14" t="s">
        <v>243</v>
      </c>
      <c r="G1037" s="9" t="s">
        <v>99</v>
      </c>
      <c r="H1037" s="9" t="s">
        <v>37</v>
      </c>
      <c r="I1037" s="9">
        <v>1</v>
      </c>
      <c r="J1037" s="9">
        <v>448</v>
      </c>
      <c r="K1037" s="9">
        <f t="shared" si="159"/>
        <v>2688</v>
      </c>
      <c r="L1037" s="9">
        <f t="shared" si="160"/>
        <v>2178</v>
      </c>
      <c r="M1037" s="48">
        <v>0.8102678571428571</v>
      </c>
      <c r="N1037" s="9">
        <v>179</v>
      </c>
      <c r="O1037" s="9">
        <v>269</v>
      </c>
      <c r="P1037" s="9"/>
      <c r="Q1037" s="9">
        <v>269</v>
      </c>
      <c r="R1037" s="9"/>
      <c r="S1037" s="9"/>
      <c r="T1037" s="9"/>
      <c r="U1037" s="9"/>
      <c r="V1037" s="49">
        <f t="shared" si="161"/>
        <v>0.8102678571428571</v>
      </c>
      <c r="W1037" s="14">
        <v>0.7742</v>
      </c>
      <c r="X1037" s="14">
        <v>0.80840000000000001</v>
      </c>
      <c r="Y1037" s="56">
        <v>352</v>
      </c>
      <c r="Z1037" s="9">
        <v>356</v>
      </c>
      <c r="AA1037" s="9">
        <v>352</v>
      </c>
      <c r="AB1037" s="9">
        <v>362</v>
      </c>
      <c r="AC1037" s="9">
        <v>370</v>
      </c>
      <c r="AD1037" s="9">
        <v>386</v>
      </c>
      <c r="AE1037" s="9" t="s">
        <v>1486</v>
      </c>
      <c r="AF1037" s="9"/>
      <c r="AG1037" s="9">
        <v>25.778099999999998</v>
      </c>
      <c r="AH1037" s="9">
        <v>-80.286799999999999</v>
      </c>
      <c r="AI1037" s="24"/>
      <c r="AJ1037" s="24"/>
      <c r="AK1037" s="24"/>
      <c r="AL1037" s="24"/>
      <c r="AM1037" s="24"/>
      <c r="AN1037" s="24"/>
      <c r="AO1037" s="24"/>
      <c r="AP1037" s="24"/>
      <c r="AQ1037" s="24"/>
      <c r="AR1037" s="24"/>
      <c r="AS1037" s="24"/>
      <c r="AT1037" s="24"/>
      <c r="AU1037" s="24"/>
      <c r="AV1037" s="24"/>
      <c r="AW1037" s="24"/>
      <c r="AX1037" s="24"/>
      <c r="AY1037" s="24"/>
      <c r="AZ1037" s="24"/>
      <c r="BA1037" s="24"/>
      <c r="BB1037" s="24"/>
      <c r="BC1037" s="24"/>
      <c r="BD1037" s="24"/>
      <c r="BE1037" s="24"/>
      <c r="BF1037" s="24"/>
    </row>
    <row r="1038" spans="1:58" s="22" customFormat="1" outlineLevel="2" x14ac:dyDescent="0.25">
      <c r="A1038" s="55">
        <v>2323</v>
      </c>
      <c r="B1038" s="9" t="s">
        <v>1247</v>
      </c>
      <c r="C1038" s="9" t="s">
        <v>1505</v>
      </c>
      <c r="D1038" s="9" t="str">
        <f t="shared" si="158"/>
        <v>Miami-Dade - Family|MR - Active</v>
      </c>
      <c r="E1038" s="9" t="s">
        <v>2284</v>
      </c>
      <c r="F1038" s="14" t="s">
        <v>826</v>
      </c>
      <c r="G1038" s="9" t="s">
        <v>99</v>
      </c>
      <c r="H1038" s="9" t="s">
        <v>37</v>
      </c>
      <c r="I1038" s="9">
        <v>1</v>
      </c>
      <c r="J1038" s="9">
        <v>18</v>
      </c>
      <c r="K1038" s="9">
        <f t="shared" si="159"/>
        <v>108</v>
      </c>
      <c r="L1038" s="9">
        <f t="shared" si="160"/>
        <v>108</v>
      </c>
      <c r="M1038" s="48">
        <v>1</v>
      </c>
      <c r="N1038" s="9">
        <v>2</v>
      </c>
      <c r="O1038" s="9">
        <v>16</v>
      </c>
      <c r="P1038" s="9"/>
      <c r="Q1038" s="9">
        <v>16</v>
      </c>
      <c r="R1038" s="9"/>
      <c r="S1038" s="9"/>
      <c r="T1038" s="9"/>
      <c r="U1038" s="9"/>
      <c r="V1038" s="49">
        <f t="shared" si="161"/>
        <v>1</v>
      </c>
      <c r="W1038" s="14">
        <v>1</v>
      </c>
      <c r="X1038" s="14">
        <v>1</v>
      </c>
      <c r="Y1038" s="56">
        <v>18</v>
      </c>
      <c r="Z1038" s="9">
        <v>18</v>
      </c>
      <c r="AA1038" s="9">
        <v>18</v>
      </c>
      <c r="AB1038" s="9">
        <v>18</v>
      </c>
      <c r="AC1038" s="9">
        <v>18</v>
      </c>
      <c r="AD1038" s="9">
        <v>18</v>
      </c>
      <c r="AE1038" s="9" t="s">
        <v>1459</v>
      </c>
      <c r="AF1038" s="9"/>
      <c r="AG1038" s="9">
        <v>25.823699999999999</v>
      </c>
      <c r="AH1038" s="9">
        <v>-80.277299999999997</v>
      </c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4"/>
      <c r="AU1038" s="24"/>
      <c r="AV1038" s="24"/>
      <c r="AW1038" s="24"/>
      <c r="AX1038" s="24"/>
      <c r="AY1038" s="24"/>
      <c r="AZ1038" s="24"/>
      <c r="BA1038" s="24"/>
      <c r="BB1038" s="24"/>
      <c r="BC1038" s="24"/>
      <c r="BD1038" s="24"/>
      <c r="BE1038" s="24"/>
      <c r="BF1038" s="24"/>
    </row>
    <row r="1039" spans="1:58" s="22" customFormat="1" outlineLevel="2" x14ac:dyDescent="0.25">
      <c r="A1039" s="55">
        <v>2525</v>
      </c>
      <c r="B1039" s="9" t="s">
        <v>1247</v>
      </c>
      <c r="C1039" s="9" t="s">
        <v>1512</v>
      </c>
      <c r="D1039" s="9" t="str">
        <f t="shared" si="158"/>
        <v>Miami-Dade - Family|MR - Active</v>
      </c>
      <c r="E1039" s="9" t="s">
        <v>2284</v>
      </c>
      <c r="F1039" s="14" t="s">
        <v>871</v>
      </c>
      <c r="G1039" s="9" t="s">
        <v>99</v>
      </c>
      <c r="H1039" s="9" t="s">
        <v>37</v>
      </c>
      <c r="I1039" s="9">
        <v>1</v>
      </c>
      <c r="J1039" s="9">
        <v>220</v>
      </c>
      <c r="K1039" s="9">
        <f t="shared" si="159"/>
        <v>1320</v>
      </c>
      <c r="L1039" s="9">
        <f t="shared" si="160"/>
        <v>1289</v>
      </c>
      <c r="M1039" s="48">
        <v>0.97651515151515156</v>
      </c>
      <c r="N1039" s="9">
        <v>44</v>
      </c>
      <c r="O1039" s="9">
        <v>176</v>
      </c>
      <c r="P1039" s="9"/>
      <c r="Q1039" s="9">
        <v>176</v>
      </c>
      <c r="R1039" s="9"/>
      <c r="S1039" s="9"/>
      <c r="T1039" s="9"/>
      <c r="U1039" s="9"/>
      <c r="V1039" s="49">
        <f t="shared" si="161"/>
        <v>0.97651515151515156</v>
      </c>
      <c r="W1039" s="14">
        <v>0.9718</v>
      </c>
      <c r="X1039" s="14">
        <v>0.97419999999999995</v>
      </c>
      <c r="Y1039" s="56">
        <v>218</v>
      </c>
      <c r="Z1039" s="9">
        <v>212</v>
      </c>
      <c r="AA1039" s="9">
        <v>214</v>
      </c>
      <c r="AB1039" s="9">
        <v>215</v>
      </c>
      <c r="AC1039" s="9">
        <v>214</v>
      </c>
      <c r="AD1039" s="9">
        <v>216</v>
      </c>
      <c r="AE1039" s="9" t="s">
        <v>234</v>
      </c>
      <c r="AF1039" s="9"/>
      <c r="AG1039" s="9">
        <v>25.84308</v>
      </c>
      <c r="AH1039" s="9">
        <v>-80.233368999999996</v>
      </c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4"/>
      <c r="BC1039" s="24"/>
      <c r="BD1039" s="24"/>
      <c r="BE1039" s="24"/>
      <c r="BF1039" s="24"/>
    </row>
    <row r="1040" spans="1:58" s="22" customFormat="1" outlineLevel="2" x14ac:dyDescent="0.25">
      <c r="A1040" s="55">
        <v>2526</v>
      </c>
      <c r="B1040" s="9" t="s">
        <v>1247</v>
      </c>
      <c r="C1040" s="9" t="s">
        <v>1513</v>
      </c>
      <c r="D1040" s="9" t="str">
        <f t="shared" si="158"/>
        <v>Miami-Dade - Family|MR - Active</v>
      </c>
      <c r="E1040" s="9" t="s">
        <v>2284</v>
      </c>
      <c r="F1040" s="14" t="s">
        <v>871</v>
      </c>
      <c r="G1040" s="9" t="s">
        <v>99</v>
      </c>
      <c r="H1040" s="9" t="s">
        <v>37</v>
      </c>
      <c r="I1040" s="9">
        <v>1</v>
      </c>
      <c r="J1040" s="9">
        <v>134</v>
      </c>
      <c r="K1040" s="9">
        <f t="shared" si="159"/>
        <v>804</v>
      </c>
      <c r="L1040" s="9">
        <f t="shared" si="160"/>
        <v>795</v>
      </c>
      <c r="M1040" s="48">
        <v>0.98880597014925375</v>
      </c>
      <c r="N1040" s="9">
        <v>26</v>
      </c>
      <c r="O1040" s="9">
        <v>108</v>
      </c>
      <c r="P1040" s="9"/>
      <c r="Q1040" s="9">
        <v>108</v>
      </c>
      <c r="R1040" s="9"/>
      <c r="S1040" s="9"/>
      <c r="T1040" s="9"/>
      <c r="U1040" s="9"/>
      <c r="V1040" s="49">
        <f t="shared" si="161"/>
        <v>0.98880597014925375</v>
      </c>
      <c r="W1040" s="14">
        <v>0.98380000000000001</v>
      </c>
      <c r="X1040" s="14">
        <v>0.98509999999999998</v>
      </c>
      <c r="Y1040" s="56">
        <v>133</v>
      </c>
      <c r="Z1040" s="9">
        <v>134</v>
      </c>
      <c r="AA1040" s="9">
        <v>133</v>
      </c>
      <c r="AB1040" s="9">
        <v>132</v>
      </c>
      <c r="AC1040" s="9">
        <v>131</v>
      </c>
      <c r="AD1040" s="9">
        <v>132</v>
      </c>
      <c r="AE1040" s="9" t="s">
        <v>234</v>
      </c>
      <c r="AF1040" s="9"/>
      <c r="AG1040" s="9">
        <v>25.842925999999999</v>
      </c>
      <c r="AH1040" s="9">
        <v>-80.237488999999997</v>
      </c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4"/>
      <c r="BC1040" s="24"/>
      <c r="BD1040" s="24"/>
      <c r="BE1040" s="24"/>
      <c r="BF1040" s="24"/>
    </row>
    <row r="1041" spans="1:58" s="22" customFormat="1" outlineLevel="2" x14ac:dyDescent="0.25">
      <c r="A1041" s="55">
        <v>1979</v>
      </c>
      <c r="B1041" s="9" t="s">
        <v>1247</v>
      </c>
      <c r="C1041" s="9" t="s">
        <v>1548</v>
      </c>
      <c r="D1041" s="9" t="str">
        <f t="shared" si="158"/>
        <v>Miami-Dade - Family|MR - Active</v>
      </c>
      <c r="E1041" s="9" t="s">
        <v>2284</v>
      </c>
      <c r="F1041" s="14" t="s">
        <v>795</v>
      </c>
      <c r="G1041" s="9" t="s">
        <v>99</v>
      </c>
      <c r="H1041" s="9" t="s">
        <v>37</v>
      </c>
      <c r="I1041" s="9">
        <v>1</v>
      </c>
      <c r="J1041" s="9">
        <v>148</v>
      </c>
      <c r="K1041" s="9">
        <f t="shared" si="159"/>
        <v>888</v>
      </c>
      <c r="L1041" s="9">
        <f t="shared" si="160"/>
        <v>880</v>
      </c>
      <c r="M1041" s="48">
        <v>0.99099099099099097</v>
      </c>
      <c r="N1041" s="9">
        <v>53</v>
      </c>
      <c r="O1041" s="9">
        <v>148</v>
      </c>
      <c r="P1041" s="9"/>
      <c r="Q1041" s="9">
        <v>95</v>
      </c>
      <c r="R1041" s="9"/>
      <c r="S1041" s="9"/>
      <c r="T1041" s="9"/>
      <c r="U1041" s="9"/>
      <c r="V1041" s="49">
        <f t="shared" si="161"/>
        <v>0.99099099099099097</v>
      </c>
      <c r="W1041" s="14">
        <v>0.98650000000000004</v>
      </c>
      <c r="X1041" s="14">
        <v>0.99890000000000001</v>
      </c>
      <c r="Y1041" s="56">
        <v>148</v>
      </c>
      <c r="Z1041" s="9">
        <v>147</v>
      </c>
      <c r="AA1041" s="9">
        <v>147</v>
      </c>
      <c r="AB1041" s="9">
        <v>147</v>
      </c>
      <c r="AC1041" s="9">
        <v>147</v>
      </c>
      <c r="AD1041" s="9">
        <v>144</v>
      </c>
      <c r="AE1041" s="9" t="s">
        <v>219</v>
      </c>
      <c r="AF1041" s="9"/>
      <c r="AG1041" s="9">
        <v>25.8459</v>
      </c>
      <c r="AH1041" s="9">
        <v>-80.240099999999998</v>
      </c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4"/>
      <c r="AU1041" s="24"/>
      <c r="AV1041" s="24"/>
      <c r="AW1041" s="24"/>
      <c r="AX1041" s="24"/>
      <c r="AY1041" s="24"/>
      <c r="AZ1041" s="24"/>
      <c r="BA1041" s="24"/>
      <c r="BB1041" s="24"/>
      <c r="BC1041" s="24"/>
      <c r="BD1041" s="24"/>
      <c r="BE1041" s="24"/>
      <c r="BF1041" s="24"/>
    </row>
    <row r="1042" spans="1:58" s="22" customFormat="1" outlineLevel="2" x14ac:dyDescent="0.25">
      <c r="A1042" s="55">
        <v>2606</v>
      </c>
      <c r="B1042" s="9" t="s">
        <v>1247</v>
      </c>
      <c r="C1042" s="9" t="s">
        <v>1578</v>
      </c>
      <c r="D1042" s="9" t="str">
        <f t="shared" si="158"/>
        <v>Miami-Dade - Family|MR - Active</v>
      </c>
      <c r="E1042" s="9" t="s">
        <v>2284</v>
      </c>
      <c r="F1042" s="14" t="s">
        <v>879</v>
      </c>
      <c r="G1042" s="9" t="s">
        <v>99</v>
      </c>
      <c r="H1042" s="9" t="s">
        <v>37</v>
      </c>
      <c r="I1042" s="9">
        <v>1</v>
      </c>
      <c r="J1042" s="9">
        <v>72</v>
      </c>
      <c r="K1042" s="9">
        <f t="shared" si="159"/>
        <v>432</v>
      </c>
      <c r="L1042" s="9">
        <f t="shared" si="160"/>
        <v>431</v>
      </c>
      <c r="M1042" s="48">
        <v>0.99768518518518523</v>
      </c>
      <c r="N1042" s="9">
        <v>8</v>
      </c>
      <c r="O1042" s="9">
        <v>64</v>
      </c>
      <c r="P1042" s="9"/>
      <c r="Q1042" s="9">
        <v>64</v>
      </c>
      <c r="R1042" s="9"/>
      <c r="S1042" s="9"/>
      <c r="T1042" s="9"/>
      <c r="U1042" s="9"/>
      <c r="V1042" s="49">
        <f t="shared" si="161"/>
        <v>0.99768518518518523</v>
      </c>
      <c r="W1042" s="14">
        <v>0.99770000000000003</v>
      </c>
      <c r="X1042" s="14">
        <v>1</v>
      </c>
      <c r="Y1042" s="56">
        <v>72</v>
      </c>
      <c r="Z1042" s="9">
        <v>72</v>
      </c>
      <c r="AA1042" s="9">
        <v>72</v>
      </c>
      <c r="AB1042" s="9">
        <v>72</v>
      </c>
      <c r="AC1042" s="9">
        <v>72</v>
      </c>
      <c r="AD1042" s="9">
        <v>71</v>
      </c>
      <c r="AE1042" s="9" t="s">
        <v>219</v>
      </c>
      <c r="AF1042" s="9"/>
      <c r="AG1042" s="9">
        <v>25.956472000000002</v>
      </c>
      <c r="AH1042" s="9">
        <v>-80.147440000000003</v>
      </c>
      <c r="AI1042" s="24"/>
      <c r="AJ1042" s="24"/>
      <c r="AK1042" s="24"/>
      <c r="AL1042" s="24"/>
      <c r="AM1042" s="24"/>
      <c r="AN1042" s="24"/>
      <c r="AO1042" s="24"/>
      <c r="AP1042" s="24"/>
      <c r="AQ1042" s="24"/>
      <c r="AR1042" s="24"/>
      <c r="AS1042" s="24"/>
      <c r="AT1042" s="24"/>
      <c r="AU1042" s="24"/>
      <c r="AV1042" s="24"/>
      <c r="AW1042" s="24"/>
      <c r="AX1042" s="24"/>
      <c r="AY1042" s="24"/>
      <c r="AZ1042" s="24"/>
      <c r="BA1042" s="24"/>
      <c r="BB1042" s="24"/>
      <c r="BC1042" s="24"/>
      <c r="BD1042" s="24"/>
      <c r="BE1042" s="24"/>
      <c r="BF1042" s="24"/>
    </row>
    <row r="1043" spans="1:58" s="22" customFormat="1" outlineLevel="1" x14ac:dyDescent="0.25">
      <c r="A1043" s="55"/>
      <c r="B1043" s="9" t="s">
        <v>1247</v>
      </c>
      <c r="C1043" s="9"/>
      <c r="D1043" s="9"/>
      <c r="E1043" s="39" t="s">
        <v>2287</v>
      </c>
      <c r="F1043" s="14"/>
      <c r="G1043" s="9"/>
      <c r="H1043" s="9"/>
      <c r="I1043" s="9">
        <f>SUBTOTAL(9,I1044:I1046)</f>
        <v>3</v>
      </c>
      <c r="J1043" s="9">
        <f>SUBTOTAL(9,J1044:J1046)</f>
        <v>259</v>
      </c>
      <c r="K1043" s="9">
        <f>SUBTOTAL(9,K1044:K1046)</f>
        <v>0</v>
      </c>
      <c r="L1043" s="9">
        <f>SUBTOTAL(9,L1044:L1046)</f>
        <v>0</v>
      </c>
      <c r="M1043" s="42">
        <v>0</v>
      </c>
      <c r="N1043" s="9"/>
      <c r="O1043" s="9"/>
      <c r="P1043" s="9"/>
      <c r="Q1043" s="9"/>
      <c r="R1043" s="9"/>
      <c r="S1043" s="9"/>
      <c r="T1043" s="9"/>
      <c r="U1043" s="9"/>
      <c r="V1043" s="49"/>
      <c r="W1043" s="14"/>
      <c r="X1043" s="14"/>
      <c r="Y1043" s="56"/>
      <c r="Z1043" s="9"/>
      <c r="AA1043" s="9"/>
      <c r="AB1043" s="9"/>
      <c r="AC1043" s="9"/>
      <c r="AD1043" s="9"/>
      <c r="AE1043" s="9"/>
      <c r="AF1043" s="9"/>
      <c r="AG1043" s="9"/>
      <c r="AH1043" s="9">
        <f>SUBTOTAL(9,AH1044:AH1046)</f>
        <v>-240.798033</v>
      </c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4"/>
      <c r="AU1043" s="24"/>
      <c r="AV1043" s="24"/>
      <c r="AW1043" s="24"/>
      <c r="AX1043" s="24"/>
      <c r="AY1043" s="24"/>
      <c r="AZ1043" s="24"/>
      <c r="BA1043" s="24"/>
      <c r="BB1043" s="24"/>
      <c r="BC1043" s="24"/>
      <c r="BD1043" s="24"/>
      <c r="BE1043" s="24"/>
      <c r="BF1043" s="24"/>
    </row>
    <row r="1044" spans="1:58" s="22" customFormat="1" outlineLevel="2" x14ac:dyDescent="0.25">
      <c r="A1044" s="55">
        <v>2829</v>
      </c>
      <c r="B1044" s="9" t="s">
        <v>1247</v>
      </c>
      <c r="C1044" s="9" t="s">
        <v>1292</v>
      </c>
      <c r="D1044" s="9" t="str">
        <f>B1044&amp;" - "&amp;E1044</f>
        <v>Miami-Dade - Family|MR - Pipeline</v>
      </c>
      <c r="E1044" s="9" t="s">
        <v>2287</v>
      </c>
      <c r="F1044" s="14" t="s">
        <v>689</v>
      </c>
      <c r="G1044" s="9" t="s">
        <v>99</v>
      </c>
      <c r="H1044" s="9" t="s">
        <v>42</v>
      </c>
      <c r="I1044" s="9">
        <v>1</v>
      </c>
      <c r="J1044" s="9">
        <v>104</v>
      </c>
      <c r="K1044" s="9">
        <f>COUNTA(Y1044:AD1044)*J1044</f>
        <v>0</v>
      </c>
      <c r="L1044" s="9">
        <f>SUM(Y1044:AD1044)</f>
        <v>0</v>
      </c>
      <c r="M1044" s="42">
        <v>0</v>
      </c>
      <c r="N1044" s="9">
        <v>50</v>
      </c>
      <c r="O1044" s="9">
        <v>98</v>
      </c>
      <c r="P1044" s="9"/>
      <c r="Q1044" s="9">
        <v>98</v>
      </c>
      <c r="R1044" s="9"/>
      <c r="S1044" s="9"/>
      <c r="T1044" s="9"/>
      <c r="U1044" s="9"/>
      <c r="V1044" s="49"/>
      <c r="W1044" s="14"/>
      <c r="X1044" s="14"/>
      <c r="Y1044" s="56"/>
      <c r="Z1044" s="9"/>
      <c r="AA1044" s="9"/>
      <c r="AB1044" s="9"/>
      <c r="AC1044" s="9"/>
      <c r="AD1044" s="9"/>
      <c r="AE1044" s="9"/>
      <c r="AF1044" s="9"/>
      <c r="AG1044" s="9">
        <v>25.600897</v>
      </c>
      <c r="AH1044" s="9">
        <v>-80.364778000000001</v>
      </c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4"/>
      <c r="BC1044" s="24"/>
      <c r="BD1044" s="24"/>
      <c r="BE1044" s="24"/>
      <c r="BF1044" s="24"/>
    </row>
    <row r="1045" spans="1:58" s="22" customFormat="1" outlineLevel="2" x14ac:dyDescent="0.25">
      <c r="A1045" s="55">
        <v>2835</v>
      </c>
      <c r="B1045" s="9" t="s">
        <v>1247</v>
      </c>
      <c r="C1045" s="9" t="s">
        <v>1532</v>
      </c>
      <c r="D1045" s="9" t="str">
        <f>B1045&amp;" - "&amp;E1045</f>
        <v>Miami-Dade - Family|MR - Pipeline</v>
      </c>
      <c r="E1045" s="9" t="s">
        <v>2287</v>
      </c>
      <c r="F1045" s="14" t="s">
        <v>689</v>
      </c>
      <c r="G1045" s="9" t="s">
        <v>99</v>
      </c>
      <c r="H1045" s="9" t="s">
        <v>42</v>
      </c>
      <c r="I1045" s="9">
        <v>1</v>
      </c>
      <c r="J1045" s="9">
        <v>82</v>
      </c>
      <c r="K1045" s="9">
        <f>COUNTA(Y1045:AD1045)*J1045</f>
        <v>0</v>
      </c>
      <c r="L1045" s="9">
        <f>SUM(Y1045:AD1045)</f>
        <v>0</v>
      </c>
      <c r="M1045" s="42">
        <v>0</v>
      </c>
      <c r="N1045" s="9">
        <v>40</v>
      </c>
      <c r="O1045" s="9">
        <v>82</v>
      </c>
      <c r="P1045" s="9"/>
      <c r="Q1045" s="9">
        <v>82</v>
      </c>
      <c r="R1045" s="9"/>
      <c r="S1045" s="9"/>
      <c r="T1045" s="9"/>
      <c r="U1045" s="9"/>
      <c r="V1045" s="49"/>
      <c r="W1045" s="14"/>
      <c r="X1045" s="14"/>
      <c r="Y1045" s="56"/>
      <c r="Z1045" s="9"/>
      <c r="AA1045" s="9"/>
      <c r="AB1045" s="9"/>
      <c r="AC1045" s="9"/>
      <c r="AD1045" s="9"/>
      <c r="AE1045" s="9"/>
      <c r="AF1045" s="9"/>
      <c r="AG1045" s="9">
        <v>25.846419000000001</v>
      </c>
      <c r="AH1045" s="9">
        <v>-80.216586000000007</v>
      </c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4"/>
      <c r="AU1045" s="24"/>
      <c r="AV1045" s="24"/>
      <c r="AW1045" s="24"/>
      <c r="AX1045" s="24"/>
      <c r="AY1045" s="24"/>
      <c r="AZ1045" s="24"/>
      <c r="BA1045" s="24"/>
      <c r="BB1045" s="24"/>
      <c r="BC1045" s="24"/>
      <c r="BD1045" s="24"/>
      <c r="BE1045" s="24"/>
      <c r="BF1045" s="24"/>
    </row>
    <row r="1046" spans="1:58" s="22" customFormat="1" outlineLevel="2" x14ac:dyDescent="0.25">
      <c r="A1046" s="55">
        <v>2658</v>
      </c>
      <c r="B1046" s="9" t="s">
        <v>1247</v>
      </c>
      <c r="C1046" s="9" t="s">
        <v>1573</v>
      </c>
      <c r="D1046" s="9" t="str">
        <f>B1046&amp;" - "&amp;E1046</f>
        <v>Miami-Dade - Family|MR - Pipeline</v>
      </c>
      <c r="E1046" s="9" t="s">
        <v>2287</v>
      </c>
      <c r="F1046" s="14" t="s">
        <v>36</v>
      </c>
      <c r="G1046" s="9" t="s">
        <v>99</v>
      </c>
      <c r="H1046" s="9" t="s">
        <v>42</v>
      </c>
      <c r="I1046" s="9">
        <v>1</v>
      </c>
      <c r="J1046" s="9">
        <v>73</v>
      </c>
      <c r="K1046" s="9">
        <f>COUNTA(Y1046:AD1046)*J1046</f>
        <v>0</v>
      </c>
      <c r="L1046" s="9">
        <f>SUM(Y1046:AD1046)</f>
        <v>0</v>
      </c>
      <c r="M1046" s="42">
        <v>0</v>
      </c>
      <c r="N1046" s="9">
        <v>5</v>
      </c>
      <c r="O1046" s="9">
        <v>68</v>
      </c>
      <c r="P1046" s="9"/>
      <c r="Q1046" s="9">
        <v>68</v>
      </c>
      <c r="R1046" s="9"/>
      <c r="S1046" s="9"/>
      <c r="T1046" s="9">
        <v>4</v>
      </c>
      <c r="U1046" s="9"/>
      <c r="V1046" s="49"/>
      <c r="W1046" s="14"/>
      <c r="X1046" s="14"/>
      <c r="Y1046" s="56"/>
      <c r="Z1046" s="9"/>
      <c r="AA1046" s="9"/>
      <c r="AB1046" s="9"/>
      <c r="AC1046" s="9"/>
      <c r="AD1046" s="9"/>
      <c r="AE1046" s="9" t="s">
        <v>409</v>
      </c>
      <c r="AF1046" s="9"/>
      <c r="AG1046" s="9">
        <v>25.789417</v>
      </c>
      <c r="AH1046" s="9">
        <v>-80.216668999999996</v>
      </c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4"/>
      <c r="AU1046" s="24"/>
      <c r="AV1046" s="24"/>
      <c r="AW1046" s="24"/>
      <c r="AX1046" s="24"/>
      <c r="AY1046" s="24"/>
      <c r="AZ1046" s="24"/>
      <c r="BA1046" s="24"/>
      <c r="BB1046" s="24"/>
      <c r="BC1046" s="24"/>
      <c r="BD1046" s="24"/>
      <c r="BE1046" s="24"/>
      <c r="BF1046" s="24"/>
    </row>
    <row r="1047" spans="1:58" s="22" customFormat="1" outlineLevel="1" x14ac:dyDescent="0.25">
      <c r="A1047" s="55"/>
      <c r="B1047" s="9" t="s">
        <v>1247</v>
      </c>
      <c r="C1047" s="9"/>
      <c r="D1047" s="9"/>
      <c r="E1047" s="39" t="s">
        <v>2288</v>
      </c>
      <c r="F1047" s="14"/>
      <c r="G1047" s="9"/>
      <c r="H1047" s="9"/>
      <c r="I1047" s="9">
        <f>SUBTOTAL(9,I1048:I1051)</f>
        <v>4</v>
      </c>
      <c r="J1047" s="9">
        <f>SUBTOTAL(9,J1048:J1051)</f>
        <v>392</v>
      </c>
      <c r="K1047" s="9">
        <f>SUBTOTAL(9,K1048:K1051)</f>
        <v>2352</v>
      </c>
      <c r="L1047" s="9">
        <f>SUBTOTAL(9,L1048:L1051)</f>
        <v>2327</v>
      </c>
      <c r="M1047" s="48">
        <v>0.9893707482993197</v>
      </c>
      <c r="N1047" s="9"/>
      <c r="O1047" s="9"/>
      <c r="P1047" s="9"/>
      <c r="Q1047" s="9"/>
      <c r="R1047" s="9"/>
      <c r="S1047" s="9"/>
      <c r="T1047" s="9"/>
      <c r="U1047" s="9"/>
      <c r="V1047" s="49"/>
      <c r="W1047" s="14"/>
      <c r="X1047" s="14"/>
      <c r="Y1047" s="56"/>
      <c r="Z1047" s="9"/>
      <c r="AA1047" s="9"/>
      <c r="AB1047" s="9"/>
      <c r="AC1047" s="9"/>
      <c r="AD1047" s="9"/>
      <c r="AE1047" s="9"/>
      <c r="AF1047" s="9"/>
      <c r="AG1047" s="9"/>
      <c r="AH1047" s="9">
        <f>SUBTOTAL(9,AH1048:AH1051)</f>
        <v>-321.93555700000002</v>
      </c>
      <c r="AI1047" s="24"/>
      <c r="AJ1047" s="24"/>
      <c r="AK1047" s="24"/>
      <c r="AL1047" s="24"/>
      <c r="AM1047" s="24"/>
      <c r="AN1047" s="24"/>
      <c r="AO1047" s="24"/>
      <c r="AP1047" s="24"/>
      <c r="AQ1047" s="24"/>
      <c r="AR1047" s="24"/>
      <c r="AS1047" s="24"/>
      <c r="AT1047" s="24"/>
      <c r="AU1047" s="24"/>
      <c r="AV1047" s="24"/>
      <c r="AW1047" s="24"/>
      <c r="AX1047" s="24"/>
      <c r="AY1047" s="24"/>
      <c r="AZ1047" s="24"/>
      <c r="BA1047" s="24"/>
      <c r="BB1047" s="24"/>
      <c r="BC1047" s="24"/>
      <c r="BD1047" s="24"/>
      <c r="BE1047" s="24"/>
      <c r="BF1047" s="24"/>
    </row>
    <row r="1048" spans="1:58" s="22" customFormat="1" outlineLevel="2" x14ac:dyDescent="0.25">
      <c r="A1048" s="55">
        <v>2467</v>
      </c>
      <c r="B1048" s="9" t="s">
        <v>1247</v>
      </c>
      <c r="C1048" s="9" t="s">
        <v>1346</v>
      </c>
      <c r="D1048" s="9" t="str">
        <f>B1048&amp;" - "&amp;E1048</f>
        <v>Miami-Dade - FW|FW - Active</v>
      </c>
      <c r="E1048" s="9" t="s">
        <v>2288</v>
      </c>
      <c r="F1048" s="14" t="s">
        <v>462</v>
      </c>
      <c r="G1048" s="9" t="s">
        <v>499</v>
      </c>
      <c r="H1048" s="9" t="s">
        <v>37</v>
      </c>
      <c r="I1048" s="9">
        <v>1</v>
      </c>
      <c r="J1048" s="9">
        <v>30</v>
      </c>
      <c r="K1048" s="9">
        <f>COUNTA(Y1048:AD1048)*J1048</f>
        <v>180</v>
      </c>
      <c r="L1048" s="9">
        <f>SUM(Y1048:AD1048)</f>
        <v>180</v>
      </c>
      <c r="M1048" s="48">
        <v>1</v>
      </c>
      <c r="N1048" s="9">
        <v>0</v>
      </c>
      <c r="O1048" s="9">
        <v>30</v>
      </c>
      <c r="P1048" s="9"/>
      <c r="Q1048" s="9"/>
      <c r="R1048" s="9">
        <v>30</v>
      </c>
      <c r="S1048" s="9"/>
      <c r="T1048" s="9"/>
      <c r="U1048" s="9"/>
      <c r="V1048" s="49">
        <f>(Y1048+Z1048+AA1048+AB1048+AC1048+AD1048)/(J1048*COUNTA(Y1048,Z1048,AA1048,AB1048,AC1048,AD1048))</f>
        <v>1</v>
      </c>
      <c r="W1048" s="14">
        <v>0.9778</v>
      </c>
      <c r="X1048" s="14">
        <v>0.9667</v>
      </c>
      <c r="Y1048" s="56">
        <v>30</v>
      </c>
      <c r="Z1048" s="9">
        <v>30</v>
      </c>
      <c r="AA1048" s="9">
        <v>30</v>
      </c>
      <c r="AB1048" s="9">
        <v>30</v>
      </c>
      <c r="AC1048" s="9">
        <v>30</v>
      </c>
      <c r="AD1048" s="9">
        <v>30</v>
      </c>
      <c r="AE1048" s="9" t="s">
        <v>500</v>
      </c>
      <c r="AF1048" s="9">
        <v>29</v>
      </c>
      <c r="AG1048" s="9">
        <v>25.413827999999999</v>
      </c>
      <c r="AH1048" s="9">
        <v>-80.502746000000002</v>
      </c>
      <c r="AI1048" s="24"/>
      <c r="AJ1048" s="24"/>
      <c r="AK1048" s="24"/>
      <c r="AL1048" s="24"/>
      <c r="AM1048" s="24"/>
      <c r="AN1048" s="24"/>
      <c r="AO1048" s="24"/>
      <c r="AP1048" s="24"/>
      <c r="AQ1048" s="24"/>
      <c r="AR1048" s="24"/>
      <c r="AS1048" s="24"/>
      <c r="AT1048" s="24"/>
      <c r="AU1048" s="24"/>
      <c r="AV1048" s="24"/>
      <c r="AW1048" s="24"/>
      <c r="AX1048" s="24"/>
      <c r="AY1048" s="24"/>
      <c r="AZ1048" s="24"/>
      <c r="BA1048" s="24"/>
      <c r="BB1048" s="24"/>
      <c r="BC1048" s="24"/>
      <c r="BD1048" s="24"/>
      <c r="BE1048" s="24"/>
      <c r="BF1048" s="24"/>
    </row>
    <row r="1049" spans="1:58" s="22" customFormat="1" outlineLevel="2" x14ac:dyDescent="0.25">
      <c r="A1049" s="55">
        <v>1131</v>
      </c>
      <c r="B1049" s="9" t="s">
        <v>1247</v>
      </c>
      <c r="C1049" s="9" t="s">
        <v>1428</v>
      </c>
      <c r="D1049" s="9" t="str">
        <f>B1049&amp;" - "&amp;E1049</f>
        <v>Miami-Dade - FW|FW - Active</v>
      </c>
      <c r="E1049" s="9" t="s">
        <v>2288</v>
      </c>
      <c r="F1049" s="14" t="s">
        <v>170</v>
      </c>
      <c r="G1049" s="9" t="s">
        <v>499</v>
      </c>
      <c r="H1049" s="9" t="s">
        <v>37</v>
      </c>
      <c r="I1049" s="9">
        <v>1</v>
      </c>
      <c r="J1049" s="9">
        <v>159</v>
      </c>
      <c r="K1049" s="9">
        <f>COUNTA(Y1049:AD1049)*J1049</f>
        <v>954</v>
      </c>
      <c r="L1049" s="9">
        <f>SUM(Y1049:AD1049)</f>
        <v>951</v>
      </c>
      <c r="M1049" s="48">
        <v>0.99685534591194969</v>
      </c>
      <c r="N1049" s="9">
        <v>0</v>
      </c>
      <c r="O1049" s="9">
        <v>159</v>
      </c>
      <c r="P1049" s="9"/>
      <c r="Q1049" s="9">
        <v>95</v>
      </c>
      <c r="R1049" s="9">
        <v>64</v>
      </c>
      <c r="S1049" s="9"/>
      <c r="T1049" s="9"/>
      <c r="U1049" s="9"/>
      <c r="V1049" s="49">
        <f>(Y1049+Z1049+AA1049+AB1049+AC1049+AD1049)/(J1049*COUNTA(Y1049,Z1049,AA1049,AB1049,AC1049,AD1049))</f>
        <v>0.99685534591194969</v>
      </c>
      <c r="W1049" s="14">
        <v>0.99690000000000001</v>
      </c>
      <c r="X1049" s="14">
        <v>0.98529999999999995</v>
      </c>
      <c r="Y1049" s="56">
        <v>159</v>
      </c>
      <c r="Z1049" s="9">
        <v>159</v>
      </c>
      <c r="AA1049" s="9">
        <v>158</v>
      </c>
      <c r="AB1049" s="9">
        <v>158</v>
      </c>
      <c r="AC1049" s="9">
        <v>158</v>
      </c>
      <c r="AD1049" s="9">
        <v>159</v>
      </c>
      <c r="AE1049" s="9" t="s">
        <v>1429</v>
      </c>
      <c r="AF1049" s="9"/>
      <c r="AG1049" s="9">
        <v>25.4467</v>
      </c>
      <c r="AH1049" s="9">
        <v>-80.491900000000001</v>
      </c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4"/>
      <c r="BC1049" s="24"/>
      <c r="BD1049" s="24"/>
      <c r="BE1049" s="24"/>
      <c r="BF1049" s="24"/>
    </row>
    <row r="1050" spans="1:58" s="22" customFormat="1" outlineLevel="2" x14ac:dyDescent="0.25">
      <c r="A1050" s="55">
        <v>2310</v>
      </c>
      <c r="B1050" s="9" t="s">
        <v>1247</v>
      </c>
      <c r="C1050" s="9" t="s">
        <v>1450</v>
      </c>
      <c r="D1050" s="9" t="str">
        <f>B1050&amp;" - "&amp;E1050</f>
        <v>Miami-Dade - FW|FW - Active</v>
      </c>
      <c r="E1050" s="9" t="s">
        <v>2288</v>
      </c>
      <c r="F1050" s="14" t="s">
        <v>147</v>
      </c>
      <c r="G1050" s="9" t="s">
        <v>499</v>
      </c>
      <c r="H1050" s="9" t="s">
        <v>37</v>
      </c>
      <c r="I1050" s="9">
        <v>1</v>
      </c>
      <c r="J1050" s="9">
        <v>80</v>
      </c>
      <c r="K1050" s="9">
        <f>COUNTA(Y1050:AD1050)*J1050</f>
        <v>480</v>
      </c>
      <c r="L1050" s="9">
        <f>SUM(Y1050:AD1050)</f>
        <v>473</v>
      </c>
      <c r="M1050" s="48">
        <v>0.98541666666666672</v>
      </c>
      <c r="N1050" s="9">
        <v>0</v>
      </c>
      <c r="O1050" s="9">
        <v>80</v>
      </c>
      <c r="P1050" s="9"/>
      <c r="Q1050" s="9">
        <v>48</v>
      </c>
      <c r="R1050" s="9">
        <v>32</v>
      </c>
      <c r="S1050" s="9"/>
      <c r="T1050" s="9"/>
      <c r="U1050" s="9"/>
      <c r="V1050" s="49">
        <f>(Y1050+Z1050+AA1050+AB1050+AC1050+AD1050)/(J1050*COUNTA(Y1050,Z1050,AA1050,AB1050,AC1050,AD1050))</f>
        <v>0.98541666666666672</v>
      </c>
      <c r="W1050" s="14">
        <v>0.98960000000000004</v>
      </c>
      <c r="X1050" s="14">
        <v>0.98540000000000005</v>
      </c>
      <c r="Y1050" s="56">
        <v>78</v>
      </c>
      <c r="Z1050" s="9">
        <v>78</v>
      </c>
      <c r="AA1050" s="9">
        <v>80</v>
      </c>
      <c r="AB1050" s="9">
        <v>78</v>
      </c>
      <c r="AC1050" s="9">
        <v>79</v>
      </c>
      <c r="AD1050" s="9">
        <v>80</v>
      </c>
      <c r="AE1050" s="9" t="s">
        <v>500</v>
      </c>
      <c r="AF1050" s="9"/>
      <c r="AG1050" s="9">
        <v>25.457021000000001</v>
      </c>
      <c r="AH1050" s="9">
        <v>-80.488211000000007</v>
      </c>
      <c r="AI1050" s="24"/>
      <c r="AJ1050" s="24"/>
      <c r="AK1050" s="24"/>
      <c r="AL1050" s="24"/>
      <c r="AM1050" s="24"/>
      <c r="AN1050" s="24"/>
      <c r="AO1050" s="24"/>
      <c r="AP1050" s="24"/>
      <c r="AQ1050" s="24"/>
      <c r="AR1050" s="24"/>
      <c r="AS1050" s="24"/>
      <c r="AT1050" s="24"/>
      <c r="AU1050" s="24"/>
      <c r="AV1050" s="24"/>
      <c r="AW1050" s="24"/>
      <c r="AX1050" s="24"/>
      <c r="AY1050" s="24"/>
      <c r="AZ1050" s="24"/>
      <c r="BA1050" s="24"/>
      <c r="BB1050" s="24"/>
      <c r="BC1050" s="24"/>
      <c r="BD1050" s="24"/>
      <c r="BE1050" s="24"/>
      <c r="BF1050" s="24"/>
    </row>
    <row r="1051" spans="1:58" s="22" customFormat="1" outlineLevel="2" x14ac:dyDescent="0.25">
      <c r="A1051" s="55">
        <v>708</v>
      </c>
      <c r="B1051" s="9" t="s">
        <v>1247</v>
      </c>
      <c r="C1051" s="9" t="s">
        <v>1493</v>
      </c>
      <c r="D1051" s="9" t="str">
        <f>B1051&amp;" - "&amp;E1051</f>
        <v>Miami-Dade - FW|FW - Active</v>
      </c>
      <c r="E1051" s="9" t="s">
        <v>2288</v>
      </c>
      <c r="F1051" s="14" t="s">
        <v>1494</v>
      </c>
      <c r="G1051" s="9" t="s">
        <v>499</v>
      </c>
      <c r="H1051" s="9" t="s">
        <v>37</v>
      </c>
      <c r="I1051" s="9">
        <v>1</v>
      </c>
      <c r="J1051" s="9">
        <v>123</v>
      </c>
      <c r="K1051" s="9">
        <f>COUNTA(Y1051:AD1051)*J1051</f>
        <v>738</v>
      </c>
      <c r="L1051" s="9">
        <f>SUM(Y1051:AD1051)</f>
        <v>723</v>
      </c>
      <c r="M1051" s="48">
        <v>0.97967479674796742</v>
      </c>
      <c r="N1051" s="9">
        <v>0</v>
      </c>
      <c r="O1051" s="9">
        <v>123</v>
      </c>
      <c r="P1051" s="9"/>
      <c r="Q1051" s="9">
        <v>123</v>
      </c>
      <c r="R1051" s="9">
        <v>25</v>
      </c>
      <c r="S1051" s="9"/>
      <c r="T1051" s="9"/>
      <c r="U1051" s="9"/>
      <c r="V1051" s="49">
        <f>(Y1051+Z1051+AA1051+AB1051+AC1051+AD1051)/(J1051*COUNTA(Y1051,Z1051,AA1051,AB1051,AC1051,AD1051))</f>
        <v>0.97967479674796742</v>
      </c>
      <c r="W1051" s="14">
        <v>0.96479999999999999</v>
      </c>
      <c r="X1051" s="14">
        <v>0.95530000000000004</v>
      </c>
      <c r="Y1051" s="56">
        <v>118</v>
      </c>
      <c r="Z1051" s="9">
        <v>120</v>
      </c>
      <c r="AA1051" s="9">
        <v>119</v>
      </c>
      <c r="AB1051" s="9">
        <v>121</v>
      </c>
      <c r="AC1051" s="9">
        <v>122</v>
      </c>
      <c r="AD1051" s="9">
        <v>123</v>
      </c>
      <c r="AE1051" s="9" t="s">
        <v>284</v>
      </c>
      <c r="AF1051" s="9"/>
      <c r="AG1051" s="9">
        <v>25.473600000000001</v>
      </c>
      <c r="AH1051" s="9">
        <v>-80.452699999999993</v>
      </c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4"/>
      <c r="BC1051" s="24"/>
      <c r="BD1051" s="24"/>
      <c r="BE1051" s="24"/>
      <c r="BF1051" s="24"/>
    </row>
    <row r="1052" spans="1:58" s="22" customFormat="1" outlineLevel="2" x14ac:dyDescent="0.25">
      <c r="A1052" s="55"/>
      <c r="B1052" s="51" t="s">
        <v>1588</v>
      </c>
      <c r="C1052" s="51"/>
      <c r="D1052" s="51"/>
      <c r="E1052" s="51"/>
      <c r="F1052" s="53"/>
      <c r="G1052" s="51"/>
      <c r="H1052" s="51"/>
      <c r="I1052" s="51"/>
      <c r="J1052" s="51"/>
      <c r="K1052" s="51"/>
      <c r="L1052" s="51"/>
      <c r="M1052" s="54"/>
      <c r="N1052" s="51"/>
      <c r="O1052" s="51"/>
      <c r="P1052" s="51"/>
      <c r="Q1052" s="51"/>
      <c r="R1052" s="51"/>
      <c r="S1052" s="51"/>
      <c r="T1052" s="51"/>
      <c r="U1052" s="51"/>
      <c r="V1052" s="52"/>
      <c r="W1052" s="53"/>
      <c r="X1052" s="53"/>
      <c r="Y1052" s="56"/>
      <c r="Z1052" s="9"/>
      <c r="AA1052" s="9"/>
      <c r="AB1052" s="9"/>
      <c r="AC1052" s="9"/>
      <c r="AD1052" s="9"/>
      <c r="AE1052" s="9"/>
      <c r="AF1052" s="9"/>
      <c r="AG1052" s="9"/>
      <c r="AH1052" s="9"/>
      <c r="AI1052" s="24"/>
      <c r="AJ1052" s="24"/>
      <c r="AK1052" s="24"/>
      <c r="AL1052" s="24"/>
      <c r="AM1052" s="24"/>
      <c r="AN1052" s="24"/>
      <c r="AO1052" s="24"/>
      <c r="AP1052" s="24"/>
      <c r="AQ1052" s="24"/>
      <c r="AR1052" s="24"/>
      <c r="AS1052" s="24"/>
      <c r="AT1052" s="24"/>
      <c r="AU1052" s="24"/>
      <c r="AV1052" s="24"/>
      <c r="AW1052" s="24"/>
      <c r="AX1052" s="24"/>
      <c r="AY1052" s="24"/>
      <c r="AZ1052" s="24"/>
      <c r="BA1052" s="24"/>
      <c r="BB1052" s="24"/>
      <c r="BC1052" s="24"/>
      <c r="BD1052" s="24"/>
      <c r="BE1052" s="24"/>
      <c r="BF1052" s="24"/>
    </row>
    <row r="1053" spans="1:58" s="22" customFormat="1" outlineLevel="1" x14ac:dyDescent="0.25">
      <c r="A1053" s="55"/>
      <c r="B1053" s="9" t="s">
        <v>1588</v>
      </c>
      <c r="C1053" s="9"/>
      <c r="D1053" s="9"/>
      <c r="E1053" s="39" t="s">
        <v>2280</v>
      </c>
      <c r="F1053" s="14"/>
      <c r="G1053" s="9"/>
      <c r="H1053" s="9"/>
      <c r="I1053" s="9">
        <f>SUBTOTAL(9,I1054:I1054)</f>
        <v>1</v>
      </c>
      <c r="J1053" s="9">
        <f>SUBTOTAL(9,J1054:J1054)</f>
        <v>28</v>
      </c>
      <c r="K1053" s="9">
        <f>SUBTOTAL(9,K1054:K1054)</f>
        <v>168</v>
      </c>
      <c r="L1053" s="9">
        <f>SUBTOTAL(9,L1054:L1054)</f>
        <v>163</v>
      </c>
      <c r="M1053" s="48">
        <v>0.97023809523809523</v>
      </c>
      <c r="N1053" s="9"/>
      <c r="O1053" s="9"/>
      <c r="P1053" s="9"/>
      <c r="Q1053" s="9"/>
      <c r="R1053" s="9"/>
      <c r="S1053" s="9"/>
      <c r="T1053" s="9"/>
      <c r="U1053" s="9"/>
      <c r="V1053" s="49"/>
      <c r="W1053" s="14"/>
      <c r="X1053" s="14"/>
      <c r="Y1053" s="56"/>
      <c r="Z1053" s="9"/>
      <c r="AA1053" s="9"/>
      <c r="AB1053" s="9"/>
      <c r="AC1053" s="9"/>
      <c r="AD1053" s="9"/>
      <c r="AE1053" s="9"/>
      <c r="AF1053" s="9"/>
      <c r="AG1053" s="9"/>
      <c r="AH1053" s="9">
        <f>SUBTOTAL(9,AH1054:AH1054)</f>
        <v>-81.801199999999994</v>
      </c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4"/>
      <c r="AZ1053" s="24"/>
      <c r="BA1053" s="24"/>
      <c r="BB1053" s="24"/>
      <c r="BC1053" s="24"/>
      <c r="BD1053" s="24"/>
      <c r="BE1053" s="24"/>
      <c r="BF1053" s="24"/>
    </row>
    <row r="1054" spans="1:58" s="22" customFormat="1" outlineLevel="2" x14ac:dyDescent="0.25">
      <c r="A1054" s="55">
        <v>410</v>
      </c>
      <c r="B1054" s="9" t="s">
        <v>1588</v>
      </c>
      <c r="C1054" s="9" t="s">
        <v>1605</v>
      </c>
      <c r="D1054" s="9" t="str">
        <f>B1054&amp;" - "&amp;E1054</f>
        <v>Monroe - Elderly - Active</v>
      </c>
      <c r="E1054" s="9" t="s">
        <v>2280</v>
      </c>
      <c r="F1054" s="14" t="s">
        <v>702</v>
      </c>
      <c r="G1054" s="9" t="s">
        <v>9</v>
      </c>
      <c r="H1054" s="9" t="s">
        <v>37</v>
      </c>
      <c r="I1054" s="9">
        <v>1</v>
      </c>
      <c r="J1054" s="9">
        <v>28</v>
      </c>
      <c r="K1054" s="9">
        <f>COUNTA(Y1054:AD1054)*J1054</f>
        <v>168</v>
      </c>
      <c r="L1054" s="9">
        <f>SUM(Y1054:AD1054)</f>
        <v>163</v>
      </c>
      <c r="M1054" s="48">
        <v>0.97023809523809523</v>
      </c>
      <c r="N1054" s="9">
        <v>0</v>
      </c>
      <c r="O1054" s="9">
        <v>28</v>
      </c>
      <c r="P1054" s="9">
        <v>28</v>
      </c>
      <c r="Q1054" s="9"/>
      <c r="R1054" s="9"/>
      <c r="S1054" s="9"/>
      <c r="T1054" s="9"/>
      <c r="U1054" s="9"/>
      <c r="V1054" s="49">
        <f>(Y1054+Z1054+AA1054+AB1054+AC1054+AD1054)/(J1054*COUNTA(Y1054,Z1054,AA1054,AB1054,AC1054,AD1054))</f>
        <v>0.97023809523809523</v>
      </c>
      <c r="W1054" s="14">
        <v>0.98809999999999998</v>
      </c>
      <c r="X1054" s="14">
        <v>1</v>
      </c>
      <c r="Y1054" s="56">
        <v>27</v>
      </c>
      <c r="Z1054" s="9">
        <v>28</v>
      </c>
      <c r="AA1054" s="9">
        <v>28</v>
      </c>
      <c r="AB1054" s="9">
        <v>27</v>
      </c>
      <c r="AC1054" s="9">
        <v>27</v>
      </c>
      <c r="AD1054" s="9">
        <v>26</v>
      </c>
      <c r="AE1054" s="9" t="s">
        <v>1602</v>
      </c>
      <c r="AF1054" s="9"/>
      <c r="AG1054" s="9">
        <v>24.547899999999998</v>
      </c>
      <c r="AH1054" s="9">
        <v>-81.801199999999994</v>
      </c>
      <c r="AI1054" s="24"/>
      <c r="AJ1054" s="24"/>
      <c r="AK1054" s="24"/>
      <c r="AL1054" s="24"/>
      <c r="AM1054" s="24"/>
      <c r="AN1054" s="24"/>
      <c r="AO1054" s="24"/>
      <c r="AP1054" s="24"/>
      <c r="AQ1054" s="24"/>
      <c r="AR1054" s="24"/>
      <c r="AS1054" s="24"/>
      <c r="AT1054" s="24"/>
      <c r="AU1054" s="24"/>
      <c r="AV1054" s="24"/>
      <c r="AW1054" s="24"/>
      <c r="AX1054" s="24"/>
      <c r="AY1054" s="24"/>
      <c r="AZ1054" s="24"/>
      <c r="BA1054" s="24"/>
      <c r="BB1054" s="24"/>
      <c r="BC1054" s="24"/>
      <c r="BD1054" s="24"/>
      <c r="BE1054" s="24"/>
      <c r="BF1054" s="24"/>
    </row>
    <row r="1055" spans="1:58" s="22" customFormat="1" outlineLevel="1" x14ac:dyDescent="0.25">
      <c r="A1055" s="55"/>
      <c r="B1055" s="9" t="s">
        <v>1588</v>
      </c>
      <c r="C1055" s="9"/>
      <c r="D1055" s="9"/>
      <c r="E1055" s="39" t="s">
        <v>2641</v>
      </c>
      <c r="F1055" s="14"/>
      <c r="G1055" s="9"/>
      <c r="H1055" s="9"/>
      <c r="I1055" s="9">
        <f>SUBTOTAL(9,I1056:I1056)</f>
        <v>1</v>
      </c>
      <c r="J1055" s="9">
        <f>SUBTOTAL(9,J1056:J1056)</f>
        <v>42</v>
      </c>
      <c r="K1055" s="9">
        <f>SUBTOTAL(9,K1056:K1056)</f>
        <v>126</v>
      </c>
      <c r="L1055" s="9">
        <f>SUBTOTAL(9,L1056:L1056)</f>
        <v>71</v>
      </c>
      <c r="M1055" s="48">
        <v>0.56349206349206349</v>
      </c>
      <c r="N1055" s="9"/>
      <c r="O1055" s="9"/>
      <c r="P1055" s="9"/>
      <c r="Q1055" s="9"/>
      <c r="R1055" s="9"/>
      <c r="S1055" s="9"/>
      <c r="T1055" s="9"/>
      <c r="U1055" s="9"/>
      <c r="V1055" s="49"/>
      <c r="W1055" s="14"/>
      <c r="X1055" s="14"/>
      <c r="Y1055" s="56"/>
      <c r="Z1055" s="9"/>
      <c r="AA1055" s="9"/>
      <c r="AB1055" s="9"/>
      <c r="AC1055" s="9"/>
      <c r="AD1055" s="9"/>
      <c r="AE1055" s="9"/>
      <c r="AF1055" s="9"/>
      <c r="AG1055" s="9"/>
      <c r="AH1055" s="9">
        <f>SUBTOTAL(9,AH1056:AH1056)</f>
        <v>-80.385389000000004</v>
      </c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4"/>
      <c r="BA1055" s="24"/>
      <c r="BB1055" s="24"/>
      <c r="BC1055" s="24"/>
      <c r="BD1055" s="24"/>
      <c r="BE1055" s="24"/>
      <c r="BF1055" s="24"/>
    </row>
    <row r="1056" spans="1:58" s="22" customFormat="1" outlineLevel="2" x14ac:dyDescent="0.25">
      <c r="A1056" s="55">
        <v>2620</v>
      </c>
      <c r="B1056" s="9" t="s">
        <v>1588</v>
      </c>
      <c r="C1056" s="9" t="s">
        <v>1609</v>
      </c>
      <c r="D1056" s="9" t="str">
        <f>B1056&amp;" - "&amp;E1056</f>
        <v>Monroe - Elderly - Lease-Up</v>
      </c>
      <c r="E1056" s="9" t="s">
        <v>2641</v>
      </c>
      <c r="F1056" s="14" t="s">
        <v>41</v>
      </c>
      <c r="G1056" s="9" t="s">
        <v>9</v>
      </c>
      <c r="H1056" s="9" t="s">
        <v>184</v>
      </c>
      <c r="I1056" s="9">
        <v>1</v>
      </c>
      <c r="J1056" s="9">
        <v>42</v>
      </c>
      <c r="K1056" s="9">
        <f>COUNTA(Y1056:AD1056)*J1056</f>
        <v>126</v>
      </c>
      <c r="L1056" s="9">
        <f>SUM(Y1056:AD1056)</f>
        <v>71</v>
      </c>
      <c r="M1056" s="48">
        <v>0.56349206349206349</v>
      </c>
      <c r="N1056" s="9">
        <v>0</v>
      </c>
      <c r="O1056" s="9">
        <v>42</v>
      </c>
      <c r="P1056" s="9">
        <v>34</v>
      </c>
      <c r="Q1056" s="9">
        <v>8</v>
      </c>
      <c r="R1056" s="9"/>
      <c r="S1056" s="9"/>
      <c r="T1056" s="9">
        <v>3</v>
      </c>
      <c r="U1056" s="9"/>
      <c r="V1056" s="49">
        <f>(Y1056+Z1056+AA1056+AB1056+AC1056+AD1056)/(J1056*COUNTA(Y1056,Z1056,AA1056,AB1056,AC1056,AD1056))</f>
        <v>0.56349206349206349</v>
      </c>
      <c r="W1056" s="14"/>
      <c r="X1056" s="14"/>
      <c r="Y1056" s="56">
        <v>30</v>
      </c>
      <c r="Z1056" s="9">
        <v>25</v>
      </c>
      <c r="AA1056" s="9">
        <v>16</v>
      </c>
      <c r="AB1056" s="9"/>
      <c r="AC1056" s="9"/>
      <c r="AD1056" s="9"/>
      <c r="AE1056" s="9"/>
      <c r="AF1056" s="9"/>
      <c r="AG1056" s="9">
        <v>25.160416999999999</v>
      </c>
      <c r="AH1056" s="9">
        <v>-80.385389000000004</v>
      </c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</row>
    <row r="1057" spans="1:58" s="22" customFormat="1" outlineLevel="1" x14ac:dyDescent="0.25">
      <c r="A1057" s="55"/>
      <c r="B1057" s="9" t="s">
        <v>1588</v>
      </c>
      <c r="C1057" s="9"/>
      <c r="D1057" s="9"/>
      <c r="E1057" s="39" t="s">
        <v>2282</v>
      </c>
      <c r="F1057" s="14"/>
      <c r="G1057" s="9"/>
      <c r="H1057" s="9"/>
      <c r="I1057" s="9">
        <f>SUBTOTAL(9,I1058:I1068)</f>
        <v>11</v>
      </c>
      <c r="J1057" s="9">
        <f>SUBTOTAL(9,J1058:J1068)</f>
        <v>652</v>
      </c>
      <c r="K1057" s="9">
        <f>SUBTOTAL(9,K1058:K1068)</f>
        <v>3912</v>
      </c>
      <c r="L1057" s="9">
        <f>SUBTOTAL(9,L1058:L1068)</f>
        <v>3853</v>
      </c>
      <c r="M1057" s="48">
        <v>0.98491820040899791</v>
      </c>
      <c r="N1057" s="9"/>
      <c r="O1057" s="9"/>
      <c r="P1057" s="9"/>
      <c r="Q1057" s="9"/>
      <c r="R1057" s="9"/>
      <c r="S1057" s="9"/>
      <c r="T1057" s="9"/>
      <c r="U1057" s="9"/>
      <c r="V1057" s="49"/>
      <c r="W1057" s="14"/>
      <c r="X1057" s="14"/>
      <c r="Y1057" s="56"/>
      <c r="Z1057" s="9"/>
      <c r="AA1057" s="9"/>
      <c r="AB1057" s="9"/>
      <c r="AC1057" s="9"/>
      <c r="AD1057" s="9"/>
      <c r="AE1057" s="9"/>
      <c r="AF1057" s="9"/>
      <c r="AG1057" s="9"/>
      <c r="AH1057" s="9">
        <f>SUBTOTAL(9,AH1058:AH1068)</f>
        <v>-893.12422533000006</v>
      </c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</row>
    <row r="1058" spans="1:58" s="22" customFormat="1" outlineLevel="2" x14ac:dyDescent="0.25">
      <c r="A1058" s="55">
        <v>2754</v>
      </c>
      <c r="B1058" s="9" t="s">
        <v>1588</v>
      </c>
      <c r="C1058" s="9" t="s">
        <v>1589</v>
      </c>
      <c r="D1058" s="9" t="str">
        <f t="shared" ref="D1058:D1068" si="162">B1058&amp;" - "&amp;E1058</f>
        <v>Monroe - Family - Active</v>
      </c>
      <c r="E1058" s="9" t="s">
        <v>2282</v>
      </c>
      <c r="F1058" s="14" t="s">
        <v>91</v>
      </c>
      <c r="G1058" s="9" t="s">
        <v>10</v>
      </c>
      <c r="H1058" s="9" t="s">
        <v>37</v>
      </c>
      <c r="I1058" s="9">
        <v>1</v>
      </c>
      <c r="J1058" s="9">
        <v>51</v>
      </c>
      <c r="K1058" s="9">
        <f t="shared" ref="K1058:K1068" si="163">COUNTA(Y1058:AD1058)*J1058</f>
        <v>306</v>
      </c>
      <c r="L1058" s="9">
        <f t="shared" ref="L1058:L1068" si="164">SUM(Y1058:AD1058)</f>
        <v>277</v>
      </c>
      <c r="M1058" s="48">
        <v>0.90522875816993464</v>
      </c>
      <c r="N1058" s="9">
        <v>0</v>
      </c>
      <c r="O1058" s="9">
        <v>51</v>
      </c>
      <c r="P1058" s="9"/>
      <c r="Q1058" s="9">
        <v>51</v>
      </c>
      <c r="R1058" s="9"/>
      <c r="S1058" s="9"/>
      <c r="T1058" s="9">
        <v>3</v>
      </c>
      <c r="U1058" s="9"/>
      <c r="V1058" s="49">
        <f t="shared" ref="V1058:V1068" si="165">(Y1058+Z1058+AA1058+AB1058+AC1058+AD1058)/(J1058*COUNTA(Y1058,Z1058,AA1058,AB1058,AC1058,AD1058))</f>
        <v>0.90522875816993464</v>
      </c>
      <c r="W1058" s="14"/>
      <c r="X1058" s="14"/>
      <c r="Y1058" s="56">
        <v>51</v>
      </c>
      <c r="Z1058" s="9">
        <v>51</v>
      </c>
      <c r="AA1058" s="9">
        <v>49</v>
      </c>
      <c r="AB1058" s="9">
        <v>50</v>
      </c>
      <c r="AC1058" s="9">
        <v>50</v>
      </c>
      <c r="AD1058" s="9">
        <v>26</v>
      </c>
      <c r="AE1058" s="9" t="s">
        <v>1590</v>
      </c>
      <c r="AF1058" s="9"/>
      <c r="AG1058" s="9">
        <v>24.718711110000001</v>
      </c>
      <c r="AH1058" s="9">
        <v>-81.061758330000004</v>
      </c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</row>
    <row r="1059" spans="1:58" s="22" customFormat="1" outlineLevel="2" x14ac:dyDescent="0.25">
      <c r="A1059" s="55">
        <v>2546</v>
      </c>
      <c r="B1059" s="9" t="s">
        <v>1588</v>
      </c>
      <c r="C1059" s="9" t="s">
        <v>1593</v>
      </c>
      <c r="D1059" s="9" t="str">
        <f t="shared" si="162"/>
        <v>Monroe - Family - Active</v>
      </c>
      <c r="E1059" s="9" t="s">
        <v>2282</v>
      </c>
      <c r="F1059" s="14" t="s">
        <v>66</v>
      </c>
      <c r="G1059" s="9" t="s">
        <v>10</v>
      </c>
      <c r="H1059" s="9" t="s">
        <v>37</v>
      </c>
      <c r="I1059" s="9">
        <v>1</v>
      </c>
      <c r="J1059" s="9">
        <v>48</v>
      </c>
      <c r="K1059" s="9">
        <f t="shared" si="163"/>
        <v>288</v>
      </c>
      <c r="L1059" s="9">
        <f t="shared" si="164"/>
        <v>286</v>
      </c>
      <c r="M1059" s="48">
        <v>0.99305555555555558</v>
      </c>
      <c r="N1059" s="9">
        <v>0</v>
      </c>
      <c r="O1059" s="9">
        <v>48</v>
      </c>
      <c r="P1059" s="9"/>
      <c r="Q1059" s="9">
        <v>48</v>
      </c>
      <c r="R1059" s="9"/>
      <c r="S1059" s="9"/>
      <c r="T1059" s="9">
        <v>3</v>
      </c>
      <c r="U1059" s="9"/>
      <c r="V1059" s="49">
        <f t="shared" si="165"/>
        <v>0.99305555555555558</v>
      </c>
      <c r="W1059" s="14">
        <v>1</v>
      </c>
      <c r="X1059" s="14">
        <v>0.99650000000000005</v>
      </c>
      <c r="Y1059" s="56">
        <v>47</v>
      </c>
      <c r="Z1059" s="9">
        <v>48</v>
      </c>
      <c r="AA1059" s="9">
        <v>48</v>
      </c>
      <c r="AB1059" s="9">
        <v>47</v>
      </c>
      <c r="AC1059" s="9">
        <v>48</v>
      </c>
      <c r="AD1059" s="9">
        <v>48</v>
      </c>
      <c r="AE1059" s="9" t="s">
        <v>1594</v>
      </c>
      <c r="AF1059" s="9"/>
      <c r="AG1059" s="9">
        <v>24.572917</v>
      </c>
      <c r="AH1059" s="9">
        <v>-81.406972222222194</v>
      </c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</row>
    <row r="1060" spans="1:58" s="22" customFormat="1" outlineLevel="2" x14ac:dyDescent="0.25">
      <c r="A1060" s="55">
        <v>2460</v>
      </c>
      <c r="B1060" s="9" t="s">
        <v>1588</v>
      </c>
      <c r="C1060" s="9" t="s">
        <v>1595</v>
      </c>
      <c r="D1060" s="9" t="str">
        <f t="shared" si="162"/>
        <v>Monroe - Family - Active</v>
      </c>
      <c r="E1060" s="9" t="s">
        <v>2282</v>
      </c>
      <c r="F1060" s="14" t="s">
        <v>143</v>
      </c>
      <c r="G1060" s="9" t="s">
        <v>10</v>
      </c>
      <c r="H1060" s="9" t="s">
        <v>37</v>
      </c>
      <c r="I1060" s="9">
        <v>1</v>
      </c>
      <c r="J1060" s="9">
        <v>36</v>
      </c>
      <c r="K1060" s="9">
        <f t="shared" si="163"/>
        <v>216</v>
      </c>
      <c r="L1060" s="9">
        <f t="shared" si="164"/>
        <v>216</v>
      </c>
      <c r="M1060" s="48">
        <v>1</v>
      </c>
      <c r="N1060" s="9">
        <v>0</v>
      </c>
      <c r="O1060" s="9">
        <v>36</v>
      </c>
      <c r="P1060" s="9"/>
      <c r="Q1060" s="9">
        <v>36</v>
      </c>
      <c r="R1060" s="9"/>
      <c r="S1060" s="9"/>
      <c r="T1060" s="9"/>
      <c r="U1060" s="9"/>
      <c r="V1060" s="49">
        <f t="shared" si="165"/>
        <v>1</v>
      </c>
      <c r="W1060" s="14">
        <v>0.98150000000000004</v>
      </c>
      <c r="X1060" s="14">
        <v>0.97219999999999995</v>
      </c>
      <c r="Y1060" s="56">
        <v>36</v>
      </c>
      <c r="Z1060" s="9">
        <v>36</v>
      </c>
      <c r="AA1060" s="9">
        <v>36</v>
      </c>
      <c r="AB1060" s="9">
        <v>36</v>
      </c>
      <c r="AC1060" s="9">
        <v>36</v>
      </c>
      <c r="AD1060" s="9">
        <v>36</v>
      </c>
      <c r="AE1060" s="9" t="s">
        <v>1596</v>
      </c>
      <c r="AF1060" s="9"/>
      <c r="AG1060" s="9">
        <v>25.018000000000001</v>
      </c>
      <c r="AH1060" s="9">
        <v>-80.512</v>
      </c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</row>
    <row r="1061" spans="1:58" s="22" customFormat="1" outlineLevel="2" x14ac:dyDescent="0.25">
      <c r="A1061" s="55">
        <v>1337</v>
      </c>
      <c r="B1061" s="9" t="s">
        <v>1588</v>
      </c>
      <c r="C1061" s="9" t="s">
        <v>1598</v>
      </c>
      <c r="D1061" s="9" t="str">
        <f t="shared" si="162"/>
        <v>Monroe - Family - Active</v>
      </c>
      <c r="E1061" s="9" t="s">
        <v>2282</v>
      </c>
      <c r="F1061" s="14" t="s">
        <v>815</v>
      </c>
      <c r="G1061" s="9" t="s">
        <v>10</v>
      </c>
      <c r="H1061" s="9" t="s">
        <v>37</v>
      </c>
      <c r="I1061" s="9">
        <v>1</v>
      </c>
      <c r="J1061" s="9">
        <v>130</v>
      </c>
      <c r="K1061" s="9">
        <f t="shared" si="163"/>
        <v>780</v>
      </c>
      <c r="L1061" s="9">
        <f t="shared" si="164"/>
        <v>770</v>
      </c>
      <c r="M1061" s="48">
        <v>0.98717948717948723</v>
      </c>
      <c r="N1061" s="9">
        <v>0</v>
      </c>
      <c r="O1061" s="9">
        <v>130</v>
      </c>
      <c r="P1061" s="9"/>
      <c r="Q1061" s="9">
        <v>130</v>
      </c>
      <c r="R1061" s="9"/>
      <c r="S1061" s="9"/>
      <c r="T1061" s="9"/>
      <c r="U1061" s="9"/>
      <c r="V1061" s="49">
        <f t="shared" si="165"/>
        <v>0.98717948717948723</v>
      </c>
      <c r="W1061" s="14">
        <v>0.99870000000000003</v>
      </c>
      <c r="X1061" s="14">
        <v>0.99360000000000004</v>
      </c>
      <c r="Y1061" s="56">
        <v>130</v>
      </c>
      <c r="Z1061" s="9">
        <v>129</v>
      </c>
      <c r="AA1061" s="9">
        <v>129</v>
      </c>
      <c r="AB1061" s="9">
        <v>129</v>
      </c>
      <c r="AC1061" s="9">
        <v>127</v>
      </c>
      <c r="AD1061" s="9">
        <v>126</v>
      </c>
      <c r="AE1061" s="9" t="s">
        <v>123</v>
      </c>
      <c r="AF1061" s="9">
        <v>121</v>
      </c>
      <c r="AG1061" s="9">
        <v>24.569600000000001</v>
      </c>
      <c r="AH1061" s="9">
        <v>-81.738799999999998</v>
      </c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</row>
    <row r="1062" spans="1:58" s="22" customFormat="1" outlineLevel="2" x14ac:dyDescent="0.25">
      <c r="A1062" s="55">
        <v>2459</v>
      </c>
      <c r="B1062" s="9" t="s">
        <v>1588</v>
      </c>
      <c r="C1062" s="9" t="s">
        <v>1603</v>
      </c>
      <c r="D1062" s="9" t="str">
        <f t="shared" si="162"/>
        <v>Monroe - Family - Active</v>
      </c>
      <c r="E1062" s="9" t="s">
        <v>2282</v>
      </c>
      <c r="F1062" s="14" t="s">
        <v>143</v>
      </c>
      <c r="G1062" s="9" t="s">
        <v>10</v>
      </c>
      <c r="H1062" s="9" t="s">
        <v>37</v>
      </c>
      <c r="I1062" s="9">
        <v>1</v>
      </c>
      <c r="J1062" s="9">
        <v>49</v>
      </c>
      <c r="K1062" s="9">
        <f t="shared" si="163"/>
        <v>294</v>
      </c>
      <c r="L1062" s="9">
        <f t="shared" si="164"/>
        <v>292</v>
      </c>
      <c r="M1062" s="48">
        <v>0.99319727891156462</v>
      </c>
      <c r="N1062" s="9">
        <v>0</v>
      </c>
      <c r="O1062" s="9">
        <v>49</v>
      </c>
      <c r="P1062" s="9"/>
      <c r="Q1062" s="9">
        <v>49</v>
      </c>
      <c r="R1062" s="9"/>
      <c r="S1062" s="9"/>
      <c r="T1062" s="9">
        <v>3</v>
      </c>
      <c r="U1062" s="9"/>
      <c r="V1062" s="49">
        <f t="shared" si="165"/>
        <v>0.99319727891156462</v>
      </c>
      <c r="W1062" s="14">
        <v>0.99319999999999997</v>
      </c>
      <c r="X1062" s="14">
        <v>0.99660000000000004</v>
      </c>
      <c r="Y1062" s="56">
        <v>48</v>
      </c>
      <c r="Z1062" s="9">
        <v>48</v>
      </c>
      <c r="AA1062" s="9">
        <v>49</v>
      </c>
      <c r="AB1062" s="9">
        <v>49</v>
      </c>
      <c r="AC1062" s="9">
        <v>49</v>
      </c>
      <c r="AD1062" s="9">
        <v>49</v>
      </c>
      <c r="AE1062" s="9" t="s">
        <v>1604</v>
      </c>
      <c r="AF1062" s="9"/>
      <c r="AG1062" s="9">
        <v>24.573</v>
      </c>
      <c r="AH1062" s="9">
        <v>-81.742000000000004</v>
      </c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</row>
    <row r="1063" spans="1:58" s="22" customFormat="1" outlineLevel="2" x14ac:dyDescent="0.25">
      <c r="A1063" s="55">
        <v>1130</v>
      </c>
      <c r="B1063" s="9" t="s">
        <v>1588</v>
      </c>
      <c r="C1063" s="9" t="s">
        <v>1608</v>
      </c>
      <c r="D1063" s="9" t="str">
        <f t="shared" si="162"/>
        <v>Monroe - Family - Active</v>
      </c>
      <c r="E1063" s="9" t="s">
        <v>2282</v>
      </c>
      <c r="F1063" s="14" t="s">
        <v>170</v>
      </c>
      <c r="G1063" s="9" t="s">
        <v>10</v>
      </c>
      <c r="H1063" s="9" t="s">
        <v>37</v>
      </c>
      <c r="I1063" s="9">
        <v>1</v>
      </c>
      <c r="J1063" s="9">
        <v>102</v>
      </c>
      <c r="K1063" s="9">
        <f t="shared" si="163"/>
        <v>612</v>
      </c>
      <c r="L1063" s="9">
        <f t="shared" si="164"/>
        <v>612</v>
      </c>
      <c r="M1063" s="48">
        <v>1</v>
      </c>
      <c r="N1063" s="9">
        <v>0</v>
      </c>
      <c r="O1063" s="9">
        <v>102</v>
      </c>
      <c r="P1063" s="9"/>
      <c r="Q1063" s="9">
        <v>102</v>
      </c>
      <c r="R1063" s="9"/>
      <c r="S1063" s="9"/>
      <c r="T1063" s="9"/>
      <c r="U1063" s="9"/>
      <c r="V1063" s="49">
        <f t="shared" si="165"/>
        <v>1</v>
      </c>
      <c r="W1063" s="14">
        <v>0.99839999999999995</v>
      </c>
      <c r="X1063" s="14">
        <v>0.99350000000000005</v>
      </c>
      <c r="Y1063" s="56">
        <v>102</v>
      </c>
      <c r="Z1063" s="9">
        <v>102</v>
      </c>
      <c r="AA1063" s="9">
        <v>102</v>
      </c>
      <c r="AB1063" s="9">
        <v>102</v>
      </c>
      <c r="AC1063" s="9">
        <v>102</v>
      </c>
      <c r="AD1063" s="9">
        <v>102</v>
      </c>
      <c r="AE1063" s="9" t="s">
        <v>317</v>
      </c>
      <c r="AF1063" s="9"/>
      <c r="AG1063" s="9">
        <v>24.5686</v>
      </c>
      <c r="AH1063" s="9">
        <v>-81.7393</v>
      </c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</row>
    <row r="1064" spans="1:58" s="22" customFormat="1" outlineLevel="2" x14ac:dyDescent="0.25">
      <c r="A1064" s="55">
        <v>2230</v>
      </c>
      <c r="B1064" s="9" t="s">
        <v>1588</v>
      </c>
      <c r="C1064" s="9" t="s">
        <v>1610</v>
      </c>
      <c r="D1064" s="9" t="str">
        <f t="shared" si="162"/>
        <v>Monroe - Family - Active</v>
      </c>
      <c r="E1064" s="9" t="s">
        <v>2282</v>
      </c>
      <c r="F1064" s="14" t="s">
        <v>1611</v>
      </c>
      <c r="G1064" s="9" t="s">
        <v>10</v>
      </c>
      <c r="H1064" s="9" t="s">
        <v>37</v>
      </c>
      <c r="I1064" s="9">
        <v>1</v>
      </c>
      <c r="J1064" s="9">
        <v>50</v>
      </c>
      <c r="K1064" s="9">
        <f t="shared" si="163"/>
        <v>300</v>
      </c>
      <c r="L1064" s="9">
        <f t="shared" si="164"/>
        <v>297</v>
      </c>
      <c r="M1064" s="48">
        <v>0.99</v>
      </c>
      <c r="N1064" s="9">
        <v>0</v>
      </c>
      <c r="O1064" s="9">
        <v>50</v>
      </c>
      <c r="P1064" s="9"/>
      <c r="Q1064" s="9">
        <v>50</v>
      </c>
      <c r="R1064" s="9"/>
      <c r="S1064" s="9"/>
      <c r="T1064" s="9">
        <v>5</v>
      </c>
      <c r="U1064" s="9"/>
      <c r="V1064" s="49">
        <f t="shared" si="165"/>
        <v>0.99</v>
      </c>
      <c r="W1064" s="14">
        <v>0.99</v>
      </c>
      <c r="X1064" s="14">
        <v>0.98670000000000002</v>
      </c>
      <c r="Y1064" s="56">
        <v>49</v>
      </c>
      <c r="Z1064" s="9">
        <v>48</v>
      </c>
      <c r="AA1064" s="9">
        <v>50</v>
      </c>
      <c r="AB1064" s="9">
        <v>50</v>
      </c>
      <c r="AC1064" s="9">
        <v>50</v>
      </c>
      <c r="AD1064" s="9">
        <v>50</v>
      </c>
      <c r="AE1064" s="9" t="s">
        <v>1612</v>
      </c>
      <c r="AF1064" s="9"/>
      <c r="AG1064" s="9">
        <v>24.564833</v>
      </c>
      <c r="AH1064" s="9">
        <v>-81.760917000000006</v>
      </c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</row>
    <row r="1065" spans="1:58" s="22" customFormat="1" outlineLevel="2" x14ac:dyDescent="0.25">
      <c r="A1065" s="55">
        <v>1845</v>
      </c>
      <c r="B1065" s="9" t="s">
        <v>1588</v>
      </c>
      <c r="C1065" s="9" t="s">
        <v>1615</v>
      </c>
      <c r="D1065" s="9" t="str">
        <f t="shared" si="162"/>
        <v>Monroe - Family - Active</v>
      </c>
      <c r="E1065" s="9" t="s">
        <v>2282</v>
      </c>
      <c r="F1065" s="14" t="s">
        <v>291</v>
      </c>
      <c r="G1065" s="9" t="s">
        <v>10</v>
      </c>
      <c r="H1065" s="9" t="s">
        <v>37</v>
      </c>
      <c r="I1065" s="9">
        <v>1</v>
      </c>
      <c r="J1065" s="9">
        <v>56</v>
      </c>
      <c r="K1065" s="9">
        <f t="shared" si="163"/>
        <v>336</v>
      </c>
      <c r="L1065" s="9">
        <f t="shared" si="164"/>
        <v>333</v>
      </c>
      <c r="M1065" s="48">
        <v>0.9910714285714286</v>
      </c>
      <c r="N1065" s="9">
        <v>0</v>
      </c>
      <c r="O1065" s="9">
        <v>56</v>
      </c>
      <c r="P1065" s="9"/>
      <c r="Q1065" s="9">
        <v>56</v>
      </c>
      <c r="R1065" s="9"/>
      <c r="S1065" s="9"/>
      <c r="T1065" s="9"/>
      <c r="U1065" s="9"/>
      <c r="V1065" s="49">
        <f t="shared" si="165"/>
        <v>0.9910714285714286</v>
      </c>
      <c r="W1065" s="14">
        <v>0.99109999999999998</v>
      </c>
      <c r="X1065" s="14">
        <v>1</v>
      </c>
      <c r="Y1065" s="56">
        <v>55</v>
      </c>
      <c r="Z1065" s="9">
        <v>54</v>
      </c>
      <c r="AA1065" s="9">
        <v>56</v>
      </c>
      <c r="AB1065" s="9">
        <v>56</v>
      </c>
      <c r="AC1065" s="9">
        <v>56</v>
      </c>
      <c r="AD1065" s="9">
        <v>56</v>
      </c>
      <c r="AE1065" s="9" t="s">
        <v>1616</v>
      </c>
      <c r="AF1065" s="9"/>
      <c r="AG1065" s="9">
        <v>24.7165</v>
      </c>
      <c r="AH1065" s="9">
        <v>-81.0642</v>
      </c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</row>
    <row r="1066" spans="1:58" s="22" customFormat="1" outlineLevel="2" x14ac:dyDescent="0.25">
      <c r="A1066" s="55">
        <v>2028</v>
      </c>
      <c r="B1066" s="9" t="s">
        <v>1588</v>
      </c>
      <c r="C1066" s="9" t="s">
        <v>1617</v>
      </c>
      <c r="D1066" s="9" t="str">
        <f t="shared" si="162"/>
        <v>Monroe - Family - Active</v>
      </c>
      <c r="E1066" s="9" t="s">
        <v>2282</v>
      </c>
      <c r="F1066" s="14" t="s">
        <v>1618</v>
      </c>
      <c r="G1066" s="9" t="s">
        <v>10</v>
      </c>
      <c r="H1066" s="9" t="s">
        <v>37</v>
      </c>
      <c r="I1066" s="9">
        <v>1</v>
      </c>
      <c r="J1066" s="9">
        <v>28</v>
      </c>
      <c r="K1066" s="9">
        <f t="shared" si="163"/>
        <v>168</v>
      </c>
      <c r="L1066" s="9">
        <f t="shared" si="164"/>
        <v>164</v>
      </c>
      <c r="M1066" s="48">
        <v>0.97619047619047616</v>
      </c>
      <c r="N1066" s="9">
        <v>0</v>
      </c>
      <c r="O1066" s="9">
        <v>28</v>
      </c>
      <c r="P1066" s="9"/>
      <c r="Q1066" s="9">
        <v>28</v>
      </c>
      <c r="R1066" s="9"/>
      <c r="S1066" s="9"/>
      <c r="T1066" s="9"/>
      <c r="U1066" s="9"/>
      <c r="V1066" s="49">
        <f t="shared" si="165"/>
        <v>0.97619047619047616</v>
      </c>
      <c r="W1066" s="14">
        <v>1</v>
      </c>
      <c r="X1066" s="14">
        <v>0.99399999999999999</v>
      </c>
      <c r="Y1066" s="56">
        <v>27</v>
      </c>
      <c r="Z1066" s="9">
        <v>26</v>
      </c>
      <c r="AA1066" s="9">
        <v>27</v>
      </c>
      <c r="AB1066" s="9">
        <v>28</v>
      </c>
      <c r="AC1066" s="9">
        <v>28</v>
      </c>
      <c r="AD1066" s="9">
        <v>28</v>
      </c>
      <c r="AE1066" s="9" t="s">
        <v>1616</v>
      </c>
      <c r="AF1066" s="9"/>
      <c r="AG1066" s="9">
        <v>24.717306000000001</v>
      </c>
      <c r="AH1066" s="9">
        <v>-81.063500000000005</v>
      </c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</row>
    <row r="1067" spans="1:58" s="22" customFormat="1" outlineLevel="2" x14ac:dyDescent="0.25">
      <c r="A1067" s="55">
        <v>871</v>
      </c>
      <c r="B1067" s="9" t="s">
        <v>1588</v>
      </c>
      <c r="C1067" s="9" t="s">
        <v>1619</v>
      </c>
      <c r="D1067" s="9" t="str">
        <f t="shared" si="162"/>
        <v>Monroe - Family - Active</v>
      </c>
      <c r="E1067" s="9" t="s">
        <v>2282</v>
      </c>
      <c r="F1067" s="14" t="s">
        <v>440</v>
      </c>
      <c r="G1067" s="9" t="s">
        <v>10</v>
      </c>
      <c r="H1067" s="9" t="s">
        <v>37</v>
      </c>
      <c r="I1067" s="9">
        <v>1</v>
      </c>
      <c r="J1067" s="9">
        <v>66</v>
      </c>
      <c r="K1067" s="9">
        <f t="shared" si="163"/>
        <v>396</v>
      </c>
      <c r="L1067" s="9">
        <f t="shared" si="164"/>
        <v>390</v>
      </c>
      <c r="M1067" s="48">
        <v>0.98484848484848486</v>
      </c>
      <c r="N1067" s="9">
        <v>0</v>
      </c>
      <c r="O1067" s="9">
        <v>66</v>
      </c>
      <c r="P1067" s="9"/>
      <c r="Q1067" s="9">
        <v>66</v>
      </c>
      <c r="R1067" s="9"/>
      <c r="S1067" s="9"/>
      <c r="T1067" s="9"/>
      <c r="U1067" s="9"/>
      <c r="V1067" s="49">
        <f t="shared" si="165"/>
        <v>0.98484848484848486</v>
      </c>
      <c r="W1067" s="14">
        <v>0.98740000000000006</v>
      </c>
      <c r="X1067" s="14">
        <v>0.99490000000000001</v>
      </c>
      <c r="Y1067" s="56">
        <v>65</v>
      </c>
      <c r="Z1067" s="9">
        <v>66</v>
      </c>
      <c r="AA1067" s="9">
        <v>66</v>
      </c>
      <c r="AB1067" s="9">
        <v>64</v>
      </c>
      <c r="AC1067" s="9">
        <v>64</v>
      </c>
      <c r="AD1067" s="9">
        <v>65</v>
      </c>
      <c r="AE1067" s="9" t="s">
        <v>831</v>
      </c>
      <c r="AF1067" s="9"/>
      <c r="AG1067" s="9">
        <v>25.148299999999999</v>
      </c>
      <c r="AH1067" s="9">
        <v>-80.391499999999994</v>
      </c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</row>
    <row r="1068" spans="1:58" s="22" customFormat="1" outlineLevel="2" x14ac:dyDescent="0.25">
      <c r="A1068" s="55">
        <v>2547</v>
      </c>
      <c r="B1068" s="9" t="s">
        <v>1588</v>
      </c>
      <c r="C1068" s="9" t="s">
        <v>1621</v>
      </c>
      <c r="D1068" s="9" t="str">
        <f t="shared" si="162"/>
        <v>Monroe - Family - Active</v>
      </c>
      <c r="E1068" s="9" t="s">
        <v>2282</v>
      </c>
      <c r="F1068" s="14" t="s">
        <v>66</v>
      </c>
      <c r="G1068" s="9" t="s">
        <v>10</v>
      </c>
      <c r="H1068" s="9" t="s">
        <v>37</v>
      </c>
      <c r="I1068" s="9">
        <v>1</v>
      </c>
      <c r="J1068" s="9">
        <v>36</v>
      </c>
      <c r="K1068" s="9">
        <f t="shared" si="163"/>
        <v>216</v>
      </c>
      <c r="L1068" s="9">
        <f t="shared" si="164"/>
        <v>216</v>
      </c>
      <c r="M1068" s="48">
        <v>1</v>
      </c>
      <c r="N1068" s="9">
        <v>0</v>
      </c>
      <c r="O1068" s="9">
        <v>36</v>
      </c>
      <c r="P1068" s="9"/>
      <c r="Q1068" s="9">
        <v>36</v>
      </c>
      <c r="R1068" s="9"/>
      <c r="S1068" s="9"/>
      <c r="T1068" s="9">
        <v>2</v>
      </c>
      <c r="U1068" s="9"/>
      <c r="V1068" s="49">
        <f t="shared" si="165"/>
        <v>1</v>
      </c>
      <c r="W1068" s="14">
        <v>1</v>
      </c>
      <c r="X1068" s="14">
        <v>0.97689999999999999</v>
      </c>
      <c r="Y1068" s="56">
        <v>36</v>
      </c>
      <c r="Z1068" s="9">
        <v>36</v>
      </c>
      <c r="AA1068" s="9">
        <v>36</v>
      </c>
      <c r="AB1068" s="9">
        <v>36</v>
      </c>
      <c r="AC1068" s="9">
        <v>36</v>
      </c>
      <c r="AD1068" s="9">
        <v>36</v>
      </c>
      <c r="AE1068" s="9" t="s">
        <v>1596</v>
      </c>
      <c r="AF1068" s="9"/>
      <c r="AG1068" s="9">
        <v>24.909749999999999</v>
      </c>
      <c r="AH1068" s="9">
        <v>-80.643277777777797</v>
      </c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</row>
    <row r="1069" spans="1:58" s="22" customFormat="1" outlineLevel="1" x14ac:dyDescent="0.25">
      <c r="A1069" s="55"/>
      <c r="B1069" s="9" t="s">
        <v>1588</v>
      </c>
      <c r="C1069" s="9"/>
      <c r="D1069" s="9"/>
      <c r="E1069" s="39" t="s">
        <v>2283</v>
      </c>
      <c r="F1069" s="14"/>
      <c r="G1069" s="9"/>
      <c r="H1069" s="9"/>
      <c r="I1069" s="9">
        <f>SUBTOTAL(9,I1070:I1071)</f>
        <v>2</v>
      </c>
      <c r="J1069" s="9">
        <f>SUBTOTAL(9,J1070:J1071)</f>
        <v>138</v>
      </c>
      <c r="K1069" s="9">
        <f>SUBTOTAL(9,K1070:K1071)</f>
        <v>0</v>
      </c>
      <c r="L1069" s="9">
        <f>SUBTOTAL(9,L1070:L1071)</f>
        <v>0</v>
      </c>
      <c r="M1069" s="42">
        <v>0</v>
      </c>
      <c r="N1069" s="9"/>
      <c r="O1069" s="9"/>
      <c r="P1069" s="9"/>
      <c r="Q1069" s="9"/>
      <c r="R1069" s="9"/>
      <c r="S1069" s="9"/>
      <c r="T1069" s="9"/>
      <c r="U1069" s="9"/>
      <c r="V1069" s="49"/>
      <c r="W1069" s="14"/>
      <c r="X1069" s="14"/>
      <c r="Y1069" s="56"/>
      <c r="Z1069" s="9"/>
      <c r="AA1069" s="9"/>
      <c r="AB1069" s="9"/>
      <c r="AC1069" s="9"/>
      <c r="AD1069" s="9"/>
      <c r="AE1069" s="9"/>
      <c r="AF1069" s="9"/>
      <c r="AG1069" s="9"/>
      <c r="AH1069" s="9">
        <f>SUBTOTAL(9,AH1070:AH1071)</f>
        <v>-162.732077</v>
      </c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4"/>
      <c r="BC1069" s="24"/>
      <c r="BD1069" s="24"/>
      <c r="BE1069" s="24"/>
      <c r="BF1069" s="24"/>
    </row>
    <row r="1070" spans="1:58" s="22" customFormat="1" outlineLevel="2" x14ac:dyDescent="0.25">
      <c r="A1070" s="55">
        <v>2864</v>
      </c>
      <c r="B1070" s="9" t="s">
        <v>1588</v>
      </c>
      <c r="C1070" s="9" t="s">
        <v>1597</v>
      </c>
      <c r="D1070" s="9" t="str">
        <f>B1070&amp;" - "&amp;E1070</f>
        <v>Monroe - Family - Pipeline</v>
      </c>
      <c r="E1070" s="9" t="s">
        <v>2283</v>
      </c>
      <c r="F1070" s="14" t="s">
        <v>125</v>
      </c>
      <c r="G1070" s="9" t="s">
        <v>10</v>
      </c>
      <c r="H1070" s="9" t="s">
        <v>42</v>
      </c>
      <c r="I1070" s="9">
        <v>1</v>
      </c>
      <c r="J1070" s="9">
        <v>42</v>
      </c>
      <c r="K1070" s="9">
        <f>COUNTA(Y1070:AD1070)*J1070</f>
        <v>0</v>
      </c>
      <c r="L1070" s="9">
        <f>SUM(Y1070:AD1070)</f>
        <v>0</v>
      </c>
      <c r="M1070" s="42">
        <v>0</v>
      </c>
      <c r="N1070" s="9">
        <v>0</v>
      </c>
      <c r="O1070" s="9">
        <v>42</v>
      </c>
      <c r="P1070" s="9"/>
      <c r="Q1070" s="9">
        <v>42</v>
      </c>
      <c r="R1070" s="9"/>
      <c r="S1070" s="9"/>
      <c r="T1070" s="9">
        <v>3</v>
      </c>
      <c r="U1070" s="9"/>
      <c r="V1070" s="49"/>
      <c r="W1070" s="14"/>
      <c r="X1070" s="14"/>
      <c r="Y1070" s="56"/>
      <c r="Z1070" s="9"/>
      <c r="AA1070" s="9"/>
      <c r="AB1070" s="9"/>
      <c r="AC1070" s="9"/>
      <c r="AD1070" s="9"/>
      <c r="AE1070" s="9"/>
      <c r="AF1070" s="9"/>
      <c r="AG1070" s="9">
        <v>24.718257999999999</v>
      </c>
      <c r="AH1070" s="9">
        <v>-81.061869000000002</v>
      </c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</row>
    <row r="1071" spans="1:58" s="22" customFormat="1" outlineLevel="2" x14ac:dyDescent="0.25">
      <c r="A1071" s="55">
        <v>2937</v>
      </c>
      <c r="B1071" s="9" t="s">
        <v>1588</v>
      </c>
      <c r="C1071" s="9" t="s">
        <v>1613</v>
      </c>
      <c r="D1071" s="9" t="str">
        <f>B1071&amp;" - "&amp;E1071</f>
        <v>Monroe - Family - Pipeline</v>
      </c>
      <c r="E1071" s="9" t="s">
        <v>2283</v>
      </c>
      <c r="F1071" s="14" t="s">
        <v>1614</v>
      </c>
      <c r="G1071" s="9" t="s">
        <v>10</v>
      </c>
      <c r="H1071" s="9" t="s">
        <v>42</v>
      </c>
      <c r="I1071" s="9">
        <v>1</v>
      </c>
      <c r="J1071" s="9">
        <v>96</v>
      </c>
      <c r="K1071" s="9">
        <f>COUNTA(Y1071:AD1071)*J1071</f>
        <v>0</v>
      </c>
      <c r="L1071" s="9">
        <f>SUM(Y1071:AD1071)</f>
        <v>0</v>
      </c>
      <c r="M1071" s="42">
        <v>0</v>
      </c>
      <c r="N1071" s="9"/>
      <c r="O1071" s="9">
        <v>96</v>
      </c>
      <c r="P1071" s="9"/>
      <c r="Q1071" s="9">
        <v>96</v>
      </c>
      <c r="R1071" s="9"/>
      <c r="S1071" s="9"/>
      <c r="T1071" s="9"/>
      <c r="U1071" s="9"/>
      <c r="V1071" s="49"/>
      <c r="W1071" s="14"/>
      <c r="X1071" s="14"/>
      <c r="Y1071" s="56"/>
      <c r="Z1071" s="9"/>
      <c r="AA1071" s="9"/>
      <c r="AB1071" s="9"/>
      <c r="AC1071" s="9"/>
      <c r="AD1071" s="9"/>
      <c r="AE1071" s="9"/>
      <c r="AF1071" s="9"/>
      <c r="AG1071" s="9">
        <v>24.597975000000002</v>
      </c>
      <c r="AH1071" s="9">
        <v>-81.670208000000002</v>
      </c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</row>
    <row r="1072" spans="1:58" s="22" customFormat="1" outlineLevel="1" x14ac:dyDescent="0.25">
      <c r="A1072" s="55"/>
      <c r="B1072" s="9" t="s">
        <v>1588</v>
      </c>
      <c r="C1072" s="9"/>
      <c r="D1072" s="9"/>
      <c r="E1072" s="39" t="s">
        <v>2284</v>
      </c>
      <c r="F1072" s="14"/>
      <c r="G1072" s="9"/>
      <c r="H1072" s="9"/>
      <c r="I1072" s="9">
        <f>SUBTOTAL(9,I1073:I1075)</f>
        <v>3</v>
      </c>
      <c r="J1072" s="9">
        <f>SUBTOTAL(9,J1073:J1075)</f>
        <v>205</v>
      </c>
      <c r="K1072" s="9">
        <f>SUBTOTAL(9,K1073:K1075)</f>
        <v>1100</v>
      </c>
      <c r="L1072" s="9">
        <f>SUBTOTAL(9,L1073:L1075)</f>
        <v>1084</v>
      </c>
      <c r="M1072" s="48">
        <v>0.98545454545454547</v>
      </c>
      <c r="N1072" s="9"/>
      <c r="O1072" s="9"/>
      <c r="P1072" s="9"/>
      <c r="Q1072" s="9"/>
      <c r="R1072" s="9"/>
      <c r="S1072" s="9"/>
      <c r="T1072" s="9"/>
      <c r="U1072" s="9"/>
      <c r="V1072" s="49"/>
      <c r="W1072" s="14"/>
      <c r="X1072" s="14"/>
      <c r="Y1072" s="56"/>
      <c r="Z1072" s="9"/>
      <c r="AA1072" s="9"/>
      <c r="AB1072" s="9"/>
      <c r="AC1072" s="9"/>
      <c r="AD1072" s="9"/>
      <c r="AE1072" s="9"/>
      <c r="AF1072" s="9"/>
      <c r="AG1072" s="9"/>
      <c r="AH1072" s="9">
        <f>SUBTOTAL(9,AH1073:AH1075)</f>
        <v>-243.96600000000001</v>
      </c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</row>
    <row r="1073" spans="1:58" s="22" customFormat="1" outlineLevel="2" x14ac:dyDescent="0.25">
      <c r="A1073" s="55">
        <v>239</v>
      </c>
      <c r="B1073" s="9" t="s">
        <v>1588</v>
      </c>
      <c r="C1073" s="9" t="s">
        <v>1599</v>
      </c>
      <c r="D1073" s="9" t="str">
        <f>B1073&amp;" - "&amp;E1073</f>
        <v>Monroe - Family|MR - Active</v>
      </c>
      <c r="E1073" s="9" t="s">
        <v>2284</v>
      </c>
      <c r="F1073" s="14" t="s">
        <v>1600</v>
      </c>
      <c r="G1073" s="9" t="s">
        <v>99</v>
      </c>
      <c r="H1073" s="9" t="s">
        <v>37</v>
      </c>
      <c r="I1073" s="9">
        <v>1</v>
      </c>
      <c r="J1073" s="9">
        <v>52</v>
      </c>
      <c r="K1073" s="9">
        <f>COUNTA(Y1073:AD1073)*J1073</f>
        <v>312</v>
      </c>
      <c r="L1073" s="9">
        <f>SUM(Y1073:AD1073)</f>
        <v>305</v>
      </c>
      <c r="M1073" s="48">
        <v>0.97756410256410253</v>
      </c>
      <c r="N1073" s="9">
        <v>35</v>
      </c>
      <c r="O1073" s="9">
        <v>17</v>
      </c>
      <c r="P1073" s="9"/>
      <c r="Q1073" s="9">
        <v>17</v>
      </c>
      <c r="R1073" s="9"/>
      <c r="S1073" s="9"/>
      <c r="T1073" s="9"/>
      <c r="U1073" s="9"/>
      <c r="V1073" s="49">
        <f>(Y1073+Z1073+AA1073+AB1073+AC1073+AD1073)/(J1073*COUNTA(Y1073,Z1073,AA1073,AB1073,AC1073,AD1073))</f>
        <v>0.97756410256410253</v>
      </c>
      <c r="W1073" s="14">
        <v>0.97119999999999995</v>
      </c>
      <c r="X1073" s="14">
        <v>0.9</v>
      </c>
      <c r="Y1073" s="56">
        <v>52</v>
      </c>
      <c r="Z1073" s="9">
        <v>51</v>
      </c>
      <c r="AA1073" s="9">
        <v>51</v>
      </c>
      <c r="AB1073" s="9">
        <v>50</v>
      </c>
      <c r="AC1073" s="9">
        <v>51</v>
      </c>
      <c r="AD1073" s="9">
        <v>50</v>
      </c>
      <c r="AE1073" s="9" t="s">
        <v>1019</v>
      </c>
      <c r="AF1073" s="9"/>
      <c r="AG1073" s="9">
        <v>24.550699999999999</v>
      </c>
      <c r="AH1073" s="9">
        <v>-81.804000000000002</v>
      </c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</row>
    <row r="1074" spans="1:58" s="22" customFormat="1" outlineLevel="2" x14ac:dyDescent="0.25">
      <c r="A1074" s="55">
        <v>249</v>
      </c>
      <c r="B1074" s="9" t="s">
        <v>1588</v>
      </c>
      <c r="C1074" s="9" t="s">
        <v>1601</v>
      </c>
      <c r="D1074" s="9" t="str">
        <f>B1074&amp;" - "&amp;E1074</f>
        <v>Monroe - Family|MR - Active</v>
      </c>
      <c r="E1074" s="9" t="s">
        <v>2284</v>
      </c>
      <c r="F1074" s="14" t="s">
        <v>1242</v>
      </c>
      <c r="G1074" s="9" t="s">
        <v>99</v>
      </c>
      <c r="H1074" s="9" t="s">
        <v>37</v>
      </c>
      <c r="I1074" s="9">
        <v>1</v>
      </c>
      <c r="J1074" s="9">
        <v>130</v>
      </c>
      <c r="K1074" s="9">
        <f>COUNTA(Y1074:AD1074)*J1074</f>
        <v>650</v>
      </c>
      <c r="L1074" s="9">
        <f>SUM(Y1074:AD1074)</f>
        <v>641</v>
      </c>
      <c r="M1074" s="48">
        <v>0.98615384615384616</v>
      </c>
      <c r="N1074" s="9">
        <v>104</v>
      </c>
      <c r="O1074" s="9">
        <v>130</v>
      </c>
      <c r="P1074" s="9"/>
      <c r="Q1074" s="9">
        <v>130</v>
      </c>
      <c r="R1074" s="9"/>
      <c r="S1074" s="9"/>
      <c r="T1074" s="9"/>
      <c r="U1074" s="9"/>
      <c r="V1074" s="49">
        <f>(Y1074+Z1074+AA1074+AB1074+AC1074+AD1074)/(J1074*COUNTA(Y1074,Z1074,AA1074,AB1074,AC1074,AD1074))</f>
        <v>0.98615384615384616</v>
      </c>
      <c r="W1074" s="14">
        <v>0.97689999999999999</v>
      </c>
      <c r="X1074" s="14">
        <v>0.97440000000000004</v>
      </c>
      <c r="Y1074" s="56">
        <v>127</v>
      </c>
      <c r="Z1074" s="9">
        <v>127</v>
      </c>
      <c r="AA1074" s="9">
        <v>129</v>
      </c>
      <c r="AB1074" s="9">
        <v>129</v>
      </c>
      <c r="AC1074" s="9">
        <v>129</v>
      </c>
      <c r="AD1074" s="9"/>
      <c r="AE1074" s="9" t="s">
        <v>1602</v>
      </c>
      <c r="AF1074" s="9">
        <v>130</v>
      </c>
      <c r="AG1074" s="9">
        <v>24.710799999999999</v>
      </c>
      <c r="AH1074" s="9">
        <v>-81.074399999999997</v>
      </c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</row>
    <row r="1075" spans="1:58" s="22" customFormat="1" outlineLevel="2" x14ac:dyDescent="0.25">
      <c r="A1075" s="55">
        <v>877</v>
      </c>
      <c r="B1075" s="9" t="s">
        <v>1588</v>
      </c>
      <c r="C1075" s="9" t="s">
        <v>1620</v>
      </c>
      <c r="D1075" s="9" t="str">
        <f>B1075&amp;" - "&amp;E1075</f>
        <v>Monroe - Family|MR - Active</v>
      </c>
      <c r="E1075" s="9" t="s">
        <v>2284</v>
      </c>
      <c r="F1075" s="14" t="s">
        <v>1242</v>
      </c>
      <c r="G1075" s="9" t="s">
        <v>99</v>
      </c>
      <c r="H1075" s="9" t="s">
        <v>37</v>
      </c>
      <c r="I1075" s="9">
        <v>1</v>
      </c>
      <c r="J1075" s="9">
        <v>23</v>
      </c>
      <c r="K1075" s="9">
        <f>COUNTA(Y1075:AD1075)*J1075</f>
        <v>138</v>
      </c>
      <c r="L1075" s="9">
        <f>SUM(Y1075:AD1075)</f>
        <v>138</v>
      </c>
      <c r="M1075" s="48">
        <v>1</v>
      </c>
      <c r="N1075" s="9">
        <v>18</v>
      </c>
      <c r="O1075" s="9">
        <v>22</v>
      </c>
      <c r="P1075" s="9"/>
      <c r="Q1075" s="9">
        <v>22</v>
      </c>
      <c r="R1075" s="9"/>
      <c r="S1075" s="9"/>
      <c r="T1075" s="9"/>
      <c r="U1075" s="9"/>
      <c r="V1075" s="49">
        <f>(Y1075+Z1075+AA1075+AB1075+AC1075+AD1075)/(J1075*COUNTA(Y1075,Z1075,AA1075,AB1075,AC1075,AD1075))</f>
        <v>1</v>
      </c>
      <c r="W1075" s="14">
        <v>0.97099999999999997</v>
      </c>
      <c r="X1075" s="14">
        <v>0.99280000000000002</v>
      </c>
      <c r="Y1075" s="56">
        <v>23</v>
      </c>
      <c r="Z1075" s="9">
        <v>23</v>
      </c>
      <c r="AA1075" s="9">
        <v>23</v>
      </c>
      <c r="AB1075" s="9">
        <v>23</v>
      </c>
      <c r="AC1075" s="9">
        <v>23</v>
      </c>
      <c r="AD1075" s="9">
        <v>23</v>
      </c>
      <c r="AE1075" s="9" t="s">
        <v>1602</v>
      </c>
      <c r="AF1075" s="9"/>
      <c r="AG1075" s="9">
        <v>24.714700000000001</v>
      </c>
      <c r="AH1075" s="9">
        <v>-81.087599999999995</v>
      </c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</row>
    <row r="1076" spans="1:58" s="22" customFormat="1" outlineLevel="1" x14ac:dyDescent="0.25">
      <c r="A1076" s="55"/>
      <c r="B1076" s="9" t="s">
        <v>1588</v>
      </c>
      <c r="C1076" s="9"/>
      <c r="D1076" s="9"/>
      <c r="E1076" s="39" t="s">
        <v>2288</v>
      </c>
      <c r="F1076" s="14"/>
      <c r="G1076" s="9"/>
      <c r="H1076" s="9"/>
      <c r="I1076" s="9">
        <f>SUBTOTAL(9,I1077:I1078)</f>
        <v>2</v>
      </c>
      <c r="J1076" s="9">
        <f>SUBTOTAL(9,J1077:J1078)</f>
        <v>92</v>
      </c>
      <c r="K1076" s="9">
        <f>SUBTOTAL(9,K1077:K1078)</f>
        <v>552</v>
      </c>
      <c r="L1076" s="9">
        <f>SUBTOTAL(9,L1077:L1078)</f>
        <v>532</v>
      </c>
      <c r="M1076" s="48">
        <v>0.96376811594202894</v>
      </c>
      <c r="N1076" s="9"/>
      <c r="O1076" s="9"/>
      <c r="P1076" s="9"/>
      <c r="Q1076" s="9"/>
      <c r="R1076" s="9"/>
      <c r="S1076" s="9"/>
      <c r="T1076" s="9"/>
      <c r="U1076" s="9"/>
      <c r="V1076" s="49"/>
      <c r="W1076" s="14"/>
      <c r="X1076" s="14"/>
      <c r="Y1076" s="56"/>
      <c r="Z1076" s="9"/>
      <c r="AA1076" s="9"/>
      <c r="AB1076" s="9"/>
      <c r="AC1076" s="9"/>
      <c r="AD1076" s="9"/>
      <c r="AE1076" s="9"/>
      <c r="AF1076" s="9"/>
      <c r="AG1076" s="9"/>
      <c r="AH1076" s="9">
        <f>SUBTOTAL(9,AH1077:AH1078)</f>
        <v>-163.112154</v>
      </c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</row>
    <row r="1077" spans="1:58" s="22" customFormat="1" outlineLevel="2" x14ac:dyDescent="0.25">
      <c r="A1077" s="55">
        <v>51</v>
      </c>
      <c r="B1077" s="9" t="s">
        <v>1588</v>
      </c>
      <c r="C1077" s="9" t="s">
        <v>1591</v>
      </c>
      <c r="D1077" s="9" t="str">
        <f>B1077&amp;" - "&amp;E1077</f>
        <v>Monroe - FW|FW - Active</v>
      </c>
      <c r="E1077" s="9" t="s">
        <v>2288</v>
      </c>
      <c r="F1077" s="14" t="s">
        <v>1592</v>
      </c>
      <c r="G1077" s="9" t="s">
        <v>499</v>
      </c>
      <c r="H1077" s="9" t="s">
        <v>37</v>
      </c>
      <c r="I1077" s="9">
        <v>1</v>
      </c>
      <c r="J1077" s="9">
        <v>14</v>
      </c>
      <c r="K1077" s="9">
        <f>COUNTA(Y1077:AD1077)*J1077</f>
        <v>84</v>
      </c>
      <c r="L1077" s="9">
        <f>SUM(Y1077:AD1077)</f>
        <v>82</v>
      </c>
      <c r="M1077" s="48">
        <v>0.97619047619047616</v>
      </c>
      <c r="N1077" s="9">
        <v>0</v>
      </c>
      <c r="O1077" s="9">
        <v>14</v>
      </c>
      <c r="P1077" s="9"/>
      <c r="Q1077" s="9"/>
      <c r="R1077" s="9">
        <v>14</v>
      </c>
      <c r="S1077" s="9"/>
      <c r="T1077" s="9"/>
      <c r="U1077" s="9"/>
      <c r="V1077" s="49">
        <f>(Y1077+Z1077+AA1077+AB1077+AC1077+AD1077)/(J1077*COUNTA(Y1077,Z1077,AA1077,AB1077,AC1077,AD1077))</f>
        <v>0.97619047619047616</v>
      </c>
      <c r="W1077" s="14">
        <v>0.97619999999999996</v>
      </c>
      <c r="X1077" s="14">
        <v>1</v>
      </c>
      <c r="Y1077" s="56">
        <v>14</v>
      </c>
      <c r="Z1077" s="9">
        <v>12</v>
      </c>
      <c r="AA1077" s="9">
        <v>14</v>
      </c>
      <c r="AB1077" s="9">
        <v>14</v>
      </c>
      <c r="AC1077" s="9">
        <v>14</v>
      </c>
      <c r="AD1077" s="9">
        <v>14</v>
      </c>
      <c r="AE1077" s="9" t="s">
        <v>454</v>
      </c>
      <c r="AF1077" s="9"/>
      <c r="AG1077" s="9">
        <v>24.669833000000001</v>
      </c>
      <c r="AH1077" s="9">
        <v>-81.349553999999998</v>
      </c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</row>
    <row r="1078" spans="1:58" s="22" customFormat="1" outlineLevel="2" x14ac:dyDescent="0.25">
      <c r="A1078" s="55">
        <v>507</v>
      </c>
      <c r="B1078" s="9" t="s">
        <v>1588</v>
      </c>
      <c r="C1078" s="9" t="s">
        <v>1606</v>
      </c>
      <c r="D1078" s="9" t="str">
        <f>B1078&amp;" - "&amp;E1078</f>
        <v>Monroe - FW|FW - Active</v>
      </c>
      <c r="E1078" s="9" t="s">
        <v>2288</v>
      </c>
      <c r="F1078" s="14" t="s">
        <v>1607</v>
      </c>
      <c r="G1078" s="9" t="s">
        <v>499</v>
      </c>
      <c r="H1078" s="9" t="s">
        <v>37</v>
      </c>
      <c r="I1078" s="9">
        <v>1</v>
      </c>
      <c r="J1078" s="9">
        <v>78</v>
      </c>
      <c r="K1078" s="9">
        <f>COUNTA(Y1078:AD1078)*J1078</f>
        <v>468</v>
      </c>
      <c r="L1078" s="9">
        <f>SUM(Y1078:AD1078)</f>
        <v>450</v>
      </c>
      <c r="M1078" s="48">
        <v>0.96153846153846156</v>
      </c>
      <c r="N1078" s="9">
        <v>0</v>
      </c>
      <c r="O1078" s="9">
        <v>78</v>
      </c>
      <c r="P1078" s="9"/>
      <c r="Q1078" s="9">
        <v>46</v>
      </c>
      <c r="R1078" s="9">
        <v>32</v>
      </c>
      <c r="S1078" s="9"/>
      <c r="T1078" s="9"/>
      <c r="U1078" s="9"/>
      <c r="V1078" s="49">
        <f>(Y1078+Z1078+AA1078+AB1078+AC1078+AD1078)/(J1078*COUNTA(Y1078,Z1078,AA1078,AB1078,AC1078,AD1078))</f>
        <v>0.96153846153846156</v>
      </c>
      <c r="W1078" s="14">
        <v>0.95940000000000003</v>
      </c>
      <c r="X1078" s="14">
        <v>0.98499999999999999</v>
      </c>
      <c r="Y1078" s="56">
        <v>77</v>
      </c>
      <c r="Z1078" s="9">
        <v>75</v>
      </c>
      <c r="AA1078" s="9">
        <v>72</v>
      </c>
      <c r="AB1078" s="9">
        <v>75</v>
      </c>
      <c r="AC1078" s="9">
        <v>76</v>
      </c>
      <c r="AD1078" s="9">
        <v>75</v>
      </c>
      <c r="AE1078" s="9" t="s">
        <v>206</v>
      </c>
      <c r="AF1078" s="9"/>
      <c r="AG1078" s="9">
        <v>24.569400000000002</v>
      </c>
      <c r="AH1078" s="9">
        <v>-81.762600000000006</v>
      </c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</row>
    <row r="1079" spans="1:58" s="22" customFormat="1" outlineLevel="2" x14ac:dyDescent="0.25">
      <c r="A1079" s="55"/>
      <c r="B1079" s="51" t="s">
        <v>1622</v>
      </c>
      <c r="C1079" s="51"/>
      <c r="D1079" s="51"/>
      <c r="E1079" s="51"/>
      <c r="F1079" s="53"/>
      <c r="G1079" s="51"/>
      <c r="H1079" s="51"/>
      <c r="I1079" s="51"/>
      <c r="J1079" s="51"/>
      <c r="K1079" s="51"/>
      <c r="L1079" s="51"/>
      <c r="M1079" s="54"/>
      <c r="N1079" s="51"/>
      <c r="O1079" s="51"/>
      <c r="P1079" s="51"/>
      <c r="Q1079" s="51"/>
      <c r="R1079" s="51"/>
      <c r="S1079" s="51"/>
      <c r="T1079" s="51"/>
      <c r="U1079" s="51"/>
      <c r="V1079" s="52"/>
      <c r="W1079" s="53"/>
      <c r="X1079" s="53"/>
      <c r="Y1079" s="56"/>
      <c r="Z1079" s="9"/>
      <c r="AA1079" s="9"/>
      <c r="AB1079" s="9"/>
      <c r="AC1079" s="9"/>
      <c r="AD1079" s="9"/>
      <c r="AE1079" s="9"/>
      <c r="AF1079" s="9"/>
      <c r="AG1079" s="9"/>
      <c r="AH1079" s="9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</row>
    <row r="1080" spans="1:58" s="22" customFormat="1" outlineLevel="1" x14ac:dyDescent="0.25">
      <c r="A1080" s="55"/>
      <c r="B1080" s="9" t="s">
        <v>1622</v>
      </c>
      <c r="C1080" s="9"/>
      <c r="D1080" s="9"/>
      <c r="E1080" s="39" t="s">
        <v>2280</v>
      </c>
      <c r="F1080" s="14"/>
      <c r="G1080" s="9"/>
      <c r="H1080" s="9"/>
      <c r="I1080" s="9">
        <f>SUBTOTAL(9,I1081:I1081)</f>
        <v>1</v>
      </c>
      <c r="J1080" s="9">
        <f>SUBTOTAL(9,J1081:J1081)</f>
        <v>36</v>
      </c>
      <c r="K1080" s="9">
        <f>SUBTOTAL(9,K1081:K1081)</f>
        <v>216</v>
      </c>
      <c r="L1080" s="9">
        <f>SUBTOTAL(9,L1081:L1081)</f>
        <v>211</v>
      </c>
      <c r="M1080" s="48">
        <v>0.97685185185185186</v>
      </c>
      <c r="N1080" s="9"/>
      <c r="O1080" s="9"/>
      <c r="P1080" s="9"/>
      <c r="Q1080" s="9"/>
      <c r="R1080" s="9"/>
      <c r="S1080" s="9"/>
      <c r="T1080" s="9"/>
      <c r="U1080" s="9"/>
      <c r="V1080" s="49"/>
      <c r="W1080" s="14"/>
      <c r="X1080" s="14"/>
      <c r="Y1080" s="56"/>
      <c r="Z1080" s="9"/>
      <c r="AA1080" s="9"/>
      <c r="AB1080" s="9"/>
      <c r="AC1080" s="9"/>
      <c r="AD1080" s="9"/>
      <c r="AE1080" s="9"/>
      <c r="AF1080" s="9"/>
      <c r="AG1080" s="9"/>
      <c r="AH1080" s="9">
        <f>SUBTOTAL(9,AH1081:AH1081)</f>
        <v>-81.966099999999997</v>
      </c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</row>
    <row r="1081" spans="1:58" s="22" customFormat="1" outlineLevel="2" x14ac:dyDescent="0.25">
      <c r="A1081" s="55">
        <v>128</v>
      </c>
      <c r="B1081" s="9" t="s">
        <v>1622</v>
      </c>
      <c r="C1081" s="9" t="s">
        <v>1624</v>
      </c>
      <c r="D1081" s="9" t="str">
        <f>B1081&amp;" - "&amp;E1081</f>
        <v>Nassau - Elderly - Active</v>
      </c>
      <c r="E1081" s="9" t="s">
        <v>2280</v>
      </c>
      <c r="F1081" s="14" t="s">
        <v>1625</v>
      </c>
      <c r="G1081" s="9" t="s">
        <v>9</v>
      </c>
      <c r="H1081" s="9" t="s">
        <v>37</v>
      </c>
      <c r="I1081" s="9">
        <v>1</v>
      </c>
      <c r="J1081" s="9">
        <v>36</v>
      </c>
      <c r="K1081" s="9">
        <f>COUNTA(Y1081:AD1081)*J1081</f>
        <v>216</v>
      </c>
      <c r="L1081" s="9">
        <f>SUM(Y1081:AD1081)</f>
        <v>211</v>
      </c>
      <c r="M1081" s="48">
        <v>0.97685185185185186</v>
      </c>
      <c r="N1081" s="9">
        <v>0</v>
      </c>
      <c r="O1081" s="9">
        <v>36</v>
      </c>
      <c r="P1081" s="9">
        <v>29</v>
      </c>
      <c r="Q1081" s="9">
        <v>36</v>
      </c>
      <c r="R1081" s="9"/>
      <c r="S1081" s="9"/>
      <c r="T1081" s="9"/>
      <c r="U1081" s="9"/>
      <c r="V1081" s="49">
        <f>(Y1081+Z1081+AA1081+AB1081+AC1081+AD1081)/(J1081*COUNTA(Y1081,Z1081,AA1081,AB1081,AC1081,AD1081))</f>
        <v>0.97685185185185186</v>
      </c>
      <c r="W1081" s="14">
        <v>0.98150000000000004</v>
      </c>
      <c r="X1081" s="14">
        <v>0.95369999999999999</v>
      </c>
      <c r="Y1081" s="56">
        <v>35</v>
      </c>
      <c r="Z1081" s="9">
        <v>35</v>
      </c>
      <c r="AA1081" s="9">
        <v>35</v>
      </c>
      <c r="AB1081" s="9">
        <v>36</v>
      </c>
      <c r="AC1081" s="9">
        <v>35</v>
      </c>
      <c r="AD1081" s="9">
        <v>35</v>
      </c>
      <c r="AE1081" s="9" t="s">
        <v>448</v>
      </c>
      <c r="AF1081" s="9">
        <v>34</v>
      </c>
      <c r="AG1081" s="9">
        <v>30.7605</v>
      </c>
      <c r="AH1081" s="9">
        <v>-81.966099999999997</v>
      </c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</row>
    <row r="1082" spans="1:58" s="22" customFormat="1" outlineLevel="1" x14ac:dyDescent="0.25">
      <c r="A1082" s="55"/>
      <c r="B1082" s="9" t="s">
        <v>1622</v>
      </c>
      <c r="C1082" s="9"/>
      <c r="D1082" s="9"/>
      <c r="E1082" s="39" t="s">
        <v>2282</v>
      </c>
      <c r="F1082" s="14"/>
      <c r="G1082" s="9"/>
      <c r="H1082" s="9"/>
      <c r="I1082" s="9">
        <f>SUBTOTAL(9,I1083:I1085)</f>
        <v>3</v>
      </c>
      <c r="J1082" s="9">
        <f>SUBTOTAL(9,J1083:J1085)</f>
        <v>144</v>
      </c>
      <c r="K1082" s="9">
        <f>SUBTOTAL(9,K1083:K1085)</f>
        <v>696</v>
      </c>
      <c r="L1082" s="9">
        <f>SUBTOTAL(9,L1083:L1085)</f>
        <v>548</v>
      </c>
      <c r="M1082" s="48">
        <v>0.78735632183908044</v>
      </c>
      <c r="N1082" s="9"/>
      <c r="O1082" s="9"/>
      <c r="P1082" s="9"/>
      <c r="Q1082" s="9"/>
      <c r="R1082" s="9"/>
      <c r="S1082" s="9"/>
      <c r="T1082" s="9"/>
      <c r="U1082" s="9"/>
      <c r="V1082" s="49"/>
      <c r="W1082" s="14"/>
      <c r="X1082" s="14"/>
      <c r="Y1082" s="56"/>
      <c r="Z1082" s="9"/>
      <c r="AA1082" s="9"/>
      <c r="AB1082" s="9"/>
      <c r="AC1082" s="9"/>
      <c r="AD1082" s="9"/>
      <c r="AE1082" s="9"/>
      <c r="AF1082" s="9"/>
      <c r="AG1082" s="9"/>
      <c r="AH1082" s="9">
        <f>SUBTOTAL(9,AH1083:AH1085)</f>
        <v>-244.72873000000001</v>
      </c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</row>
    <row r="1083" spans="1:58" s="22" customFormat="1" outlineLevel="2" x14ac:dyDescent="0.25">
      <c r="A1083" s="55">
        <v>1810</v>
      </c>
      <c r="B1083" s="9" t="s">
        <v>1622</v>
      </c>
      <c r="C1083" s="9" t="s">
        <v>1626</v>
      </c>
      <c r="D1083" s="9" t="str">
        <f>B1083&amp;" - "&amp;E1083</f>
        <v>Nassau - Family - Active</v>
      </c>
      <c r="E1083" s="9" t="s">
        <v>2282</v>
      </c>
      <c r="F1083" s="14" t="s">
        <v>113</v>
      </c>
      <c r="G1083" s="9" t="s">
        <v>10</v>
      </c>
      <c r="H1083" s="9" t="s">
        <v>37</v>
      </c>
      <c r="I1083" s="9">
        <v>1</v>
      </c>
      <c r="J1083" s="9">
        <v>39</v>
      </c>
      <c r="K1083" s="9">
        <f>COUNTA(Y1083:AD1083)*J1083</f>
        <v>234</v>
      </c>
      <c r="L1083" s="9">
        <f>SUM(Y1083:AD1083)</f>
        <v>103</v>
      </c>
      <c r="M1083" s="48">
        <v>0.44017094017094016</v>
      </c>
      <c r="N1083" s="9">
        <v>0</v>
      </c>
      <c r="O1083" s="9">
        <v>39</v>
      </c>
      <c r="P1083" s="9"/>
      <c r="Q1083" s="9">
        <v>39</v>
      </c>
      <c r="R1083" s="9"/>
      <c r="S1083" s="9"/>
      <c r="T1083" s="9"/>
      <c r="U1083" s="9"/>
      <c r="V1083" s="49">
        <f>(Y1083+Z1083+AA1083+AB1083+AC1083+AD1083)/(J1083*COUNTA(Y1083,Z1083,AA1083,AB1083,AC1083,AD1083))</f>
        <v>0.44017094017094016</v>
      </c>
      <c r="W1083" s="14">
        <v>0.92310000000000003</v>
      </c>
      <c r="X1083" s="14">
        <v>0.94869999999999999</v>
      </c>
      <c r="Y1083" s="56">
        <v>13</v>
      </c>
      <c r="Z1083" s="9">
        <v>13</v>
      </c>
      <c r="AA1083" s="9">
        <v>13</v>
      </c>
      <c r="AB1083" s="9">
        <v>13</v>
      </c>
      <c r="AC1083" s="9">
        <v>13</v>
      </c>
      <c r="AD1083" s="9">
        <v>38</v>
      </c>
      <c r="AE1083" s="9" t="s">
        <v>715</v>
      </c>
      <c r="AF1083" s="9">
        <v>34</v>
      </c>
      <c r="AG1083" s="9">
        <v>30.656300000000002</v>
      </c>
      <c r="AH1083" s="9">
        <v>-81.455200000000005</v>
      </c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</row>
    <row r="1084" spans="1:58" s="22" customFormat="1" outlineLevel="2" x14ac:dyDescent="0.25">
      <c r="A1084" s="55">
        <v>2462</v>
      </c>
      <c r="B1084" s="9" t="s">
        <v>1622</v>
      </c>
      <c r="C1084" s="9" t="s">
        <v>1628</v>
      </c>
      <c r="D1084" s="9" t="str">
        <f>B1084&amp;" - "&amp;E1084</f>
        <v>Nassau - Family - Active</v>
      </c>
      <c r="E1084" s="9" t="s">
        <v>2282</v>
      </c>
      <c r="F1084" s="14" t="s">
        <v>143</v>
      </c>
      <c r="G1084" s="9" t="s">
        <v>10</v>
      </c>
      <c r="H1084" s="9" t="s">
        <v>37</v>
      </c>
      <c r="I1084" s="9">
        <v>1</v>
      </c>
      <c r="J1084" s="9">
        <v>63</v>
      </c>
      <c r="K1084" s="9">
        <f>COUNTA(Y1084:AD1084)*J1084</f>
        <v>378</v>
      </c>
      <c r="L1084" s="9">
        <f>SUM(Y1084:AD1084)</f>
        <v>369</v>
      </c>
      <c r="M1084" s="48">
        <v>0.97619047619047616</v>
      </c>
      <c r="N1084" s="9">
        <v>0</v>
      </c>
      <c r="O1084" s="9">
        <v>63</v>
      </c>
      <c r="P1084" s="9"/>
      <c r="Q1084" s="9">
        <v>63</v>
      </c>
      <c r="R1084" s="9"/>
      <c r="S1084" s="9"/>
      <c r="T1084" s="9">
        <v>4</v>
      </c>
      <c r="U1084" s="9"/>
      <c r="V1084" s="49">
        <f>(Y1084+Z1084+AA1084+AB1084+AC1084+AD1084)/(J1084*COUNTA(Y1084,Z1084,AA1084,AB1084,AC1084,AD1084))</f>
        <v>0.97619047619047616</v>
      </c>
      <c r="W1084" s="14">
        <v>0.99470000000000003</v>
      </c>
      <c r="X1084" s="14">
        <v>0.9788</v>
      </c>
      <c r="Y1084" s="56">
        <v>59</v>
      </c>
      <c r="Z1084" s="9">
        <v>61</v>
      </c>
      <c r="AA1084" s="9">
        <v>61</v>
      </c>
      <c r="AB1084" s="9">
        <v>62</v>
      </c>
      <c r="AC1084" s="9">
        <v>63</v>
      </c>
      <c r="AD1084" s="9">
        <v>63</v>
      </c>
      <c r="AE1084" s="9" t="s">
        <v>448</v>
      </c>
      <c r="AF1084" s="9">
        <v>13</v>
      </c>
      <c r="AG1084" s="9">
        <v>30.556339000000001</v>
      </c>
      <c r="AH1084" s="9">
        <v>-81.828130000000002</v>
      </c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4"/>
      <c r="BC1084" s="24"/>
      <c r="BD1084" s="24"/>
      <c r="BE1084" s="24"/>
      <c r="BF1084" s="24"/>
    </row>
    <row r="1085" spans="1:58" s="22" customFormat="1" outlineLevel="2" x14ac:dyDescent="0.25">
      <c r="A1085" s="55">
        <v>651</v>
      </c>
      <c r="B1085" s="9" t="s">
        <v>1622</v>
      </c>
      <c r="C1085" s="9" t="s">
        <v>1630</v>
      </c>
      <c r="D1085" s="9" t="str">
        <f>B1085&amp;" - "&amp;E1085</f>
        <v>Nassau - Family - Active</v>
      </c>
      <c r="E1085" s="9" t="s">
        <v>2282</v>
      </c>
      <c r="F1085" s="14" t="s">
        <v>183</v>
      </c>
      <c r="G1085" s="9" t="s">
        <v>10</v>
      </c>
      <c r="H1085" s="9" t="s">
        <v>37</v>
      </c>
      <c r="I1085" s="9">
        <v>1</v>
      </c>
      <c r="J1085" s="9">
        <v>42</v>
      </c>
      <c r="K1085" s="9">
        <f>COUNTA(Y1085:AD1085)*J1085</f>
        <v>84</v>
      </c>
      <c r="L1085" s="9">
        <f>SUM(Y1085:AD1085)</f>
        <v>76</v>
      </c>
      <c r="M1085" s="48">
        <v>0.90476190476190477</v>
      </c>
      <c r="N1085" s="9"/>
      <c r="O1085" s="9">
        <v>42</v>
      </c>
      <c r="P1085" s="9"/>
      <c r="Q1085" s="9">
        <v>42</v>
      </c>
      <c r="R1085" s="9"/>
      <c r="S1085" s="9"/>
      <c r="T1085" s="9"/>
      <c r="U1085" s="9"/>
      <c r="V1085" s="49">
        <f>(Y1085+Z1085+AA1085+AB1085+AC1085+AD1085)/(J1085*COUNTA(Y1085,Z1085,AA1085,AB1085,AC1085,AD1085))</f>
        <v>0.90476190476190477</v>
      </c>
      <c r="W1085" s="14"/>
      <c r="X1085" s="14"/>
      <c r="Y1085" s="56">
        <v>38</v>
      </c>
      <c r="Z1085" s="9">
        <v>38</v>
      </c>
      <c r="AA1085" s="9"/>
      <c r="AB1085" s="9"/>
      <c r="AC1085" s="9"/>
      <c r="AD1085" s="9"/>
      <c r="AE1085" s="9" t="s">
        <v>448</v>
      </c>
      <c r="AF1085" s="9"/>
      <c r="AG1085" s="9">
        <v>30.656500000000001</v>
      </c>
      <c r="AH1085" s="9">
        <v>-81.445400000000006</v>
      </c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4"/>
      <c r="AT1085" s="24"/>
      <c r="AU1085" s="24"/>
      <c r="AV1085" s="24"/>
      <c r="AW1085" s="24"/>
      <c r="AX1085" s="24"/>
      <c r="AY1085" s="24"/>
      <c r="AZ1085" s="24"/>
      <c r="BA1085" s="24"/>
      <c r="BB1085" s="24"/>
      <c r="BC1085" s="24"/>
      <c r="BD1085" s="24"/>
      <c r="BE1085" s="24"/>
      <c r="BF1085" s="24"/>
    </row>
    <row r="1086" spans="1:58" s="22" customFormat="1" outlineLevel="1" x14ac:dyDescent="0.25">
      <c r="A1086" s="55"/>
      <c r="B1086" s="9" t="s">
        <v>1622</v>
      </c>
      <c r="C1086" s="9"/>
      <c r="D1086" s="9"/>
      <c r="E1086" s="39" t="s">
        <v>2283</v>
      </c>
      <c r="F1086" s="14"/>
      <c r="G1086" s="9"/>
      <c r="H1086" s="9"/>
      <c r="I1086" s="9">
        <f>SUBTOTAL(9,I1087:I1087)</f>
        <v>1</v>
      </c>
      <c r="J1086" s="9">
        <f>SUBTOTAL(9,J1087:J1087)</f>
        <v>40</v>
      </c>
      <c r="K1086" s="9">
        <f>SUBTOTAL(9,K1087:K1087)</f>
        <v>40</v>
      </c>
      <c r="L1086" s="9">
        <f>SUBTOTAL(9,L1087:L1087)</f>
        <v>40</v>
      </c>
      <c r="M1086" s="48">
        <v>1</v>
      </c>
      <c r="N1086" s="9"/>
      <c r="O1086" s="9"/>
      <c r="P1086" s="9"/>
      <c r="Q1086" s="9"/>
      <c r="R1086" s="9"/>
      <c r="S1086" s="9"/>
      <c r="T1086" s="9"/>
      <c r="U1086" s="9"/>
      <c r="V1086" s="49"/>
      <c r="W1086" s="14"/>
      <c r="X1086" s="14"/>
      <c r="Y1086" s="56"/>
      <c r="Z1086" s="9"/>
      <c r="AA1086" s="9"/>
      <c r="AB1086" s="9"/>
      <c r="AC1086" s="9"/>
      <c r="AD1086" s="9"/>
      <c r="AE1086" s="9"/>
      <c r="AF1086" s="9"/>
      <c r="AG1086" s="9"/>
      <c r="AH1086" s="9">
        <f>SUBTOTAL(9,AH1087:AH1087)</f>
        <v>0</v>
      </c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4"/>
      <c r="BA1086" s="24"/>
      <c r="BB1086" s="24"/>
      <c r="BC1086" s="24"/>
      <c r="BD1086" s="24"/>
      <c r="BE1086" s="24"/>
      <c r="BF1086" s="24"/>
    </row>
    <row r="1087" spans="1:58" s="22" customFormat="1" outlineLevel="2" x14ac:dyDescent="0.25">
      <c r="A1087" s="55">
        <v>628</v>
      </c>
      <c r="B1087" s="9" t="s">
        <v>1622</v>
      </c>
      <c r="C1087" s="9" t="s">
        <v>1629</v>
      </c>
      <c r="D1087" s="9" t="str">
        <f>B1087&amp;" - "&amp;E1087</f>
        <v>Nassau - Family - Pipeline</v>
      </c>
      <c r="E1087" s="9" t="s">
        <v>2283</v>
      </c>
      <c r="F1087" s="14" t="s">
        <v>183</v>
      </c>
      <c r="G1087" s="9" t="s">
        <v>10</v>
      </c>
      <c r="H1087" s="9" t="s">
        <v>42</v>
      </c>
      <c r="I1087" s="9">
        <v>1</v>
      </c>
      <c r="J1087" s="9">
        <v>40</v>
      </c>
      <c r="K1087" s="9">
        <f>COUNTA(Y1087:AD1087)*J1087</f>
        <v>40</v>
      </c>
      <c r="L1087" s="9">
        <f>SUM(Y1087:AD1087)</f>
        <v>40</v>
      </c>
      <c r="M1087" s="48">
        <v>1</v>
      </c>
      <c r="N1087" s="9"/>
      <c r="O1087" s="9">
        <v>40</v>
      </c>
      <c r="P1087" s="9"/>
      <c r="Q1087" s="9">
        <v>40</v>
      </c>
      <c r="R1087" s="9"/>
      <c r="S1087" s="9"/>
      <c r="T1087" s="9"/>
      <c r="U1087" s="9"/>
      <c r="V1087" s="49">
        <f>(Y1087+Z1087+AA1087+AB1087+AC1087+AD1087)/(J1087*COUNTA(Y1087,Z1087,AA1087,AB1087,AC1087,AD1087))</f>
        <v>1</v>
      </c>
      <c r="W1087" s="14"/>
      <c r="X1087" s="14"/>
      <c r="Y1087" s="56">
        <v>40</v>
      </c>
      <c r="Z1087" s="9"/>
      <c r="AA1087" s="9"/>
      <c r="AB1087" s="9"/>
      <c r="AC1087" s="9"/>
      <c r="AD1087" s="9"/>
      <c r="AE1087" s="9" t="s">
        <v>448</v>
      </c>
      <c r="AF1087" s="9"/>
      <c r="AG1087" s="9">
        <v>0</v>
      </c>
      <c r="AH1087" s="9">
        <v>0</v>
      </c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4"/>
      <c r="BC1087" s="24"/>
      <c r="BD1087" s="24"/>
      <c r="BE1087" s="24"/>
      <c r="BF1087" s="24"/>
    </row>
    <row r="1088" spans="1:58" s="22" customFormat="1" outlineLevel="1" x14ac:dyDescent="0.25">
      <c r="A1088" s="55"/>
      <c r="B1088" s="9" t="s">
        <v>1622</v>
      </c>
      <c r="C1088" s="9"/>
      <c r="D1088" s="9"/>
      <c r="E1088" s="39" t="s">
        <v>2284</v>
      </c>
      <c r="F1088" s="14"/>
      <c r="G1088" s="9"/>
      <c r="H1088" s="9"/>
      <c r="I1088" s="9">
        <f>SUBTOTAL(9,I1089:I1090)</f>
        <v>2</v>
      </c>
      <c r="J1088" s="9">
        <f>SUBTOTAL(9,J1089:J1090)</f>
        <v>240</v>
      </c>
      <c r="K1088" s="9">
        <f>SUBTOTAL(9,K1089:K1090)</f>
        <v>1440</v>
      </c>
      <c r="L1088" s="9">
        <f>SUBTOTAL(9,L1089:L1090)</f>
        <v>1308</v>
      </c>
      <c r="M1088" s="48">
        <v>0.90833333333333333</v>
      </c>
      <c r="N1088" s="9"/>
      <c r="O1088" s="9"/>
      <c r="P1088" s="9"/>
      <c r="Q1088" s="9"/>
      <c r="R1088" s="9"/>
      <c r="S1088" s="9"/>
      <c r="T1088" s="9"/>
      <c r="U1088" s="9"/>
      <c r="V1088" s="49"/>
      <c r="W1088" s="14"/>
      <c r="X1088" s="14"/>
      <c r="Y1088" s="56"/>
      <c r="Z1088" s="9"/>
      <c r="AA1088" s="9"/>
      <c r="AB1088" s="9"/>
      <c r="AC1088" s="9"/>
      <c r="AD1088" s="9"/>
      <c r="AE1088" s="9"/>
      <c r="AF1088" s="9"/>
      <c r="AG1088" s="9"/>
      <c r="AH1088" s="9">
        <f>SUBTOTAL(9,AH1089:AH1090)</f>
        <v>-163.00619999999998</v>
      </c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4"/>
      <c r="AU1088" s="24"/>
      <c r="AV1088" s="24"/>
      <c r="AW1088" s="24"/>
      <c r="AX1088" s="24"/>
      <c r="AY1088" s="24"/>
      <c r="AZ1088" s="24"/>
      <c r="BA1088" s="24"/>
      <c r="BB1088" s="24"/>
      <c r="BC1088" s="24"/>
      <c r="BD1088" s="24"/>
      <c r="BE1088" s="24"/>
      <c r="BF1088" s="24"/>
    </row>
    <row r="1089" spans="1:58" s="22" customFormat="1" outlineLevel="2" x14ac:dyDescent="0.25">
      <c r="A1089" s="55">
        <v>114</v>
      </c>
      <c r="B1089" s="9" t="s">
        <v>1622</v>
      </c>
      <c r="C1089" s="9" t="s">
        <v>1623</v>
      </c>
      <c r="D1089" s="9" t="str">
        <f>B1089&amp;" - "&amp;E1089</f>
        <v>Nassau - Family|MR - Active</v>
      </c>
      <c r="E1089" s="9" t="s">
        <v>2284</v>
      </c>
      <c r="F1089" s="14" t="s">
        <v>309</v>
      </c>
      <c r="G1089" s="9" t="s">
        <v>99</v>
      </c>
      <c r="H1089" s="9" t="s">
        <v>37</v>
      </c>
      <c r="I1089" s="9">
        <v>1</v>
      </c>
      <c r="J1089" s="9">
        <v>48</v>
      </c>
      <c r="K1089" s="9">
        <f>COUNTA(Y1089:AD1089)*J1089</f>
        <v>288</v>
      </c>
      <c r="L1089" s="9">
        <f>SUM(Y1089:AD1089)</f>
        <v>256</v>
      </c>
      <c r="M1089" s="48">
        <v>0.88888888888888884</v>
      </c>
      <c r="N1089" s="9">
        <v>2</v>
      </c>
      <c r="O1089" s="9">
        <v>46</v>
      </c>
      <c r="P1089" s="9"/>
      <c r="Q1089" s="9">
        <v>46</v>
      </c>
      <c r="R1089" s="9"/>
      <c r="S1089" s="9"/>
      <c r="T1089" s="9"/>
      <c r="U1089" s="9"/>
      <c r="V1089" s="49">
        <f>(Y1089+Z1089+AA1089+AB1089+AC1089+AD1089)/(J1089*COUNTA(Y1089,Z1089,AA1089,AB1089,AC1089,AD1089))</f>
        <v>0.88888888888888884</v>
      </c>
      <c r="W1089" s="14">
        <v>0.95489999999999997</v>
      </c>
      <c r="X1089" s="14">
        <v>0.93400000000000005</v>
      </c>
      <c r="Y1089" s="56">
        <v>45</v>
      </c>
      <c r="Z1089" s="9">
        <v>45</v>
      </c>
      <c r="AA1089" s="9">
        <v>42</v>
      </c>
      <c r="AB1089" s="9">
        <v>42</v>
      </c>
      <c r="AC1089" s="9">
        <v>41</v>
      </c>
      <c r="AD1089" s="9">
        <v>41</v>
      </c>
      <c r="AE1089" s="9" t="s">
        <v>633</v>
      </c>
      <c r="AF1089" s="9">
        <v>41</v>
      </c>
      <c r="AG1089" s="9">
        <v>30.654900000000001</v>
      </c>
      <c r="AH1089" s="9">
        <v>-81.455299999999994</v>
      </c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4"/>
      <c r="BC1089" s="24"/>
      <c r="BD1089" s="24"/>
      <c r="BE1089" s="24"/>
      <c r="BF1089" s="24"/>
    </row>
    <row r="1090" spans="1:58" s="22" customFormat="1" outlineLevel="2" x14ac:dyDescent="0.25">
      <c r="A1090" s="55">
        <v>1437</v>
      </c>
      <c r="B1090" s="9" t="s">
        <v>1622</v>
      </c>
      <c r="C1090" s="9" t="s">
        <v>1627</v>
      </c>
      <c r="D1090" s="9" t="str">
        <f>B1090&amp;" - "&amp;E1090</f>
        <v>Nassau - Family|MR - Active</v>
      </c>
      <c r="E1090" s="9" t="s">
        <v>2284</v>
      </c>
      <c r="F1090" s="14" t="s">
        <v>891</v>
      </c>
      <c r="G1090" s="9" t="s">
        <v>99</v>
      </c>
      <c r="H1090" s="9" t="s">
        <v>37</v>
      </c>
      <c r="I1090" s="9">
        <v>1</v>
      </c>
      <c r="J1090" s="9">
        <v>192</v>
      </c>
      <c r="K1090" s="9">
        <f>COUNTA(Y1090:AD1090)*J1090</f>
        <v>1152</v>
      </c>
      <c r="L1090" s="9">
        <f>SUM(Y1090:AD1090)</f>
        <v>1052</v>
      </c>
      <c r="M1090" s="48">
        <v>0.91319444444444442</v>
      </c>
      <c r="N1090" s="9">
        <v>58</v>
      </c>
      <c r="O1090" s="9">
        <v>134</v>
      </c>
      <c r="P1090" s="9"/>
      <c r="Q1090" s="9">
        <v>134</v>
      </c>
      <c r="R1090" s="9"/>
      <c r="S1090" s="9"/>
      <c r="T1090" s="9"/>
      <c r="U1090" s="9"/>
      <c r="V1090" s="49">
        <f>(Y1090+Z1090+AA1090+AB1090+AC1090+AD1090)/(J1090*COUNTA(Y1090,Z1090,AA1090,AB1090,AC1090,AD1090))</f>
        <v>0.91319444444444442</v>
      </c>
      <c r="W1090" s="14">
        <v>0.95050000000000001</v>
      </c>
      <c r="X1090" s="14">
        <v>0.90800000000000003</v>
      </c>
      <c r="Y1090" s="56">
        <v>188</v>
      </c>
      <c r="Z1090" s="9">
        <v>184</v>
      </c>
      <c r="AA1090" s="9">
        <v>175</v>
      </c>
      <c r="AB1090" s="9">
        <v>168</v>
      </c>
      <c r="AC1090" s="9">
        <v>169</v>
      </c>
      <c r="AD1090" s="9">
        <v>168</v>
      </c>
      <c r="AE1090" s="9" t="s">
        <v>50</v>
      </c>
      <c r="AF1090" s="9"/>
      <c r="AG1090" s="9">
        <v>30.609300000000001</v>
      </c>
      <c r="AH1090" s="9">
        <v>-81.550899999999999</v>
      </c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4"/>
      <c r="AU1090" s="24"/>
      <c r="AV1090" s="24"/>
      <c r="AW1090" s="24"/>
      <c r="AX1090" s="24"/>
      <c r="AY1090" s="24"/>
      <c r="AZ1090" s="24"/>
      <c r="BA1090" s="24"/>
      <c r="BB1090" s="24"/>
      <c r="BC1090" s="24"/>
      <c r="BD1090" s="24"/>
      <c r="BE1090" s="24"/>
      <c r="BF1090" s="24"/>
    </row>
    <row r="1091" spans="1:58" s="22" customFormat="1" outlineLevel="2" x14ac:dyDescent="0.25">
      <c r="A1091" s="55"/>
      <c r="B1091" s="51" t="s">
        <v>1631</v>
      </c>
      <c r="C1091" s="51"/>
      <c r="D1091" s="51"/>
      <c r="E1091" s="51"/>
      <c r="F1091" s="53"/>
      <c r="G1091" s="51"/>
      <c r="H1091" s="51"/>
      <c r="I1091" s="51"/>
      <c r="J1091" s="51"/>
      <c r="K1091" s="51"/>
      <c r="L1091" s="51"/>
      <c r="M1091" s="54"/>
      <c r="N1091" s="51"/>
      <c r="O1091" s="51"/>
      <c r="P1091" s="51"/>
      <c r="Q1091" s="51"/>
      <c r="R1091" s="51"/>
      <c r="S1091" s="51"/>
      <c r="T1091" s="51"/>
      <c r="U1091" s="51"/>
      <c r="V1091" s="52"/>
      <c r="W1091" s="53"/>
      <c r="X1091" s="53"/>
      <c r="Y1091" s="56"/>
      <c r="Z1091" s="9"/>
      <c r="AA1091" s="9"/>
      <c r="AB1091" s="9"/>
      <c r="AC1091" s="9"/>
      <c r="AD1091" s="9"/>
      <c r="AE1091" s="9"/>
      <c r="AF1091" s="9"/>
      <c r="AG1091" s="9"/>
      <c r="AH1091" s="9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4"/>
      <c r="AU1091" s="24"/>
      <c r="AV1091" s="24"/>
      <c r="AW1091" s="24"/>
      <c r="AX1091" s="24"/>
      <c r="AY1091" s="24"/>
      <c r="AZ1091" s="24"/>
      <c r="BA1091" s="24"/>
      <c r="BB1091" s="24"/>
      <c r="BC1091" s="24"/>
      <c r="BD1091" s="24"/>
      <c r="BE1091" s="24"/>
      <c r="BF1091" s="24"/>
    </row>
    <row r="1092" spans="1:58" s="22" customFormat="1" outlineLevel="1" x14ac:dyDescent="0.25">
      <c r="A1092" s="55"/>
      <c r="B1092" s="9" t="s">
        <v>1631</v>
      </c>
      <c r="C1092" s="9"/>
      <c r="D1092" s="9"/>
      <c r="E1092" s="39" t="s">
        <v>2641</v>
      </c>
      <c r="F1092" s="14"/>
      <c r="G1092" s="9"/>
      <c r="H1092" s="9"/>
      <c r="I1092" s="9">
        <f>SUBTOTAL(9,I1093:I1093)</f>
        <v>1</v>
      </c>
      <c r="J1092" s="9">
        <f>SUBTOTAL(9,J1093:J1093)</f>
        <v>102</v>
      </c>
      <c r="K1092" s="9">
        <f>SUBTOTAL(9,K1093:K1093)</f>
        <v>612</v>
      </c>
      <c r="L1092" s="9">
        <f>SUBTOTAL(9,L1093:L1093)</f>
        <v>492</v>
      </c>
      <c r="M1092" s="48">
        <v>0.80392156862745101</v>
      </c>
      <c r="N1092" s="9"/>
      <c r="O1092" s="9"/>
      <c r="P1092" s="9"/>
      <c r="Q1092" s="9"/>
      <c r="R1092" s="9"/>
      <c r="S1092" s="9"/>
      <c r="T1092" s="9"/>
      <c r="U1092" s="9"/>
      <c r="V1092" s="49"/>
      <c r="W1092" s="14"/>
      <c r="X1092" s="14"/>
      <c r="Y1092" s="56"/>
      <c r="Z1092" s="9"/>
      <c r="AA1092" s="9"/>
      <c r="AB1092" s="9"/>
      <c r="AC1092" s="9"/>
      <c r="AD1092" s="9"/>
      <c r="AE1092" s="9"/>
      <c r="AF1092" s="9"/>
      <c r="AG1092" s="9"/>
      <c r="AH1092" s="9">
        <f>SUBTOTAL(9,AH1093:AH1093)</f>
        <v>-86.559167000000002</v>
      </c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24"/>
      <c r="AZ1092" s="24"/>
      <c r="BA1092" s="24"/>
      <c r="BB1092" s="24"/>
      <c r="BC1092" s="24"/>
      <c r="BD1092" s="24"/>
      <c r="BE1092" s="24"/>
      <c r="BF1092" s="24"/>
    </row>
    <row r="1093" spans="1:58" s="22" customFormat="1" outlineLevel="2" x14ac:dyDescent="0.25">
      <c r="A1093" s="55">
        <v>2628</v>
      </c>
      <c r="B1093" s="9" t="s">
        <v>1631</v>
      </c>
      <c r="C1093" s="9" t="s">
        <v>1636</v>
      </c>
      <c r="D1093" s="9" t="str">
        <f>B1093&amp;" - "&amp;E1093</f>
        <v>Okaloosa - Elderly - Lease-Up</v>
      </c>
      <c r="E1093" s="9" t="s">
        <v>2641</v>
      </c>
      <c r="F1093" s="14" t="s">
        <v>41</v>
      </c>
      <c r="G1093" s="9" t="s">
        <v>9</v>
      </c>
      <c r="H1093" s="9" t="s">
        <v>184</v>
      </c>
      <c r="I1093" s="9">
        <v>1</v>
      </c>
      <c r="J1093" s="9">
        <v>102</v>
      </c>
      <c r="K1093" s="9">
        <f>COUNTA(Y1093:AD1093)*J1093</f>
        <v>612</v>
      </c>
      <c r="L1093" s="9">
        <f>SUM(Y1093:AD1093)</f>
        <v>492</v>
      </c>
      <c r="M1093" s="48">
        <v>0.80392156862745101</v>
      </c>
      <c r="N1093" s="9">
        <v>0</v>
      </c>
      <c r="O1093" s="9">
        <v>102</v>
      </c>
      <c r="P1093" s="9">
        <v>82</v>
      </c>
      <c r="Q1093" s="9">
        <v>20</v>
      </c>
      <c r="R1093" s="9"/>
      <c r="S1093" s="9"/>
      <c r="T1093" s="9">
        <v>5</v>
      </c>
      <c r="U1093" s="9"/>
      <c r="V1093" s="49">
        <f>(Y1093+Z1093+AA1093+AB1093+AC1093+AD1093)/(J1093*COUNTA(Y1093,Z1093,AA1093,AB1093,AC1093,AD1093))</f>
        <v>0.80392156862745101</v>
      </c>
      <c r="W1093" s="14"/>
      <c r="X1093" s="14"/>
      <c r="Y1093" s="56">
        <v>97</v>
      </c>
      <c r="Z1093" s="9">
        <v>88</v>
      </c>
      <c r="AA1093" s="9">
        <v>81</v>
      </c>
      <c r="AB1093" s="9">
        <v>79</v>
      </c>
      <c r="AC1093" s="9">
        <v>76</v>
      </c>
      <c r="AD1093" s="9">
        <v>71</v>
      </c>
      <c r="AE1093" s="9" t="s">
        <v>478</v>
      </c>
      <c r="AF1093" s="9"/>
      <c r="AG1093" s="9">
        <v>30.732638999999999</v>
      </c>
      <c r="AH1093" s="9">
        <v>-86.559167000000002</v>
      </c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/>
      <c r="AU1093" s="24"/>
      <c r="AV1093" s="24"/>
      <c r="AW1093" s="24"/>
      <c r="AX1093" s="24"/>
      <c r="AY1093" s="24"/>
      <c r="AZ1093" s="24"/>
      <c r="BA1093" s="24"/>
      <c r="BB1093" s="24"/>
      <c r="BC1093" s="24"/>
      <c r="BD1093" s="24"/>
      <c r="BE1093" s="24"/>
      <c r="BF1093" s="24"/>
    </row>
    <row r="1094" spans="1:58" s="22" customFormat="1" outlineLevel="1" x14ac:dyDescent="0.25">
      <c r="A1094" s="55"/>
      <c r="B1094" s="9" t="s">
        <v>1631</v>
      </c>
      <c r="C1094" s="9"/>
      <c r="D1094" s="9"/>
      <c r="E1094" s="39" t="s">
        <v>2282</v>
      </c>
      <c r="F1094" s="14"/>
      <c r="G1094" s="9"/>
      <c r="H1094" s="9"/>
      <c r="I1094" s="9">
        <f>SUBTOTAL(9,I1095:I1097)</f>
        <v>3</v>
      </c>
      <c r="J1094" s="9">
        <f>SUBTOTAL(9,J1095:J1097)</f>
        <v>360</v>
      </c>
      <c r="K1094" s="9">
        <f>SUBTOTAL(9,K1095:K1097)</f>
        <v>2160</v>
      </c>
      <c r="L1094" s="9">
        <f>SUBTOTAL(9,L1095:L1097)</f>
        <v>1962</v>
      </c>
      <c r="M1094" s="48">
        <v>0.90833333333333333</v>
      </c>
      <c r="N1094" s="9"/>
      <c r="O1094" s="9"/>
      <c r="P1094" s="9"/>
      <c r="Q1094" s="9"/>
      <c r="R1094" s="9"/>
      <c r="S1094" s="9"/>
      <c r="T1094" s="9"/>
      <c r="U1094" s="9"/>
      <c r="V1094" s="49"/>
      <c r="W1094" s="14"/>
      <c r="X1094" s="14"/>
      <c r="Y1094" s="56"/>
      <c r="Z1094" s="9"/>
      <c r="AA1094" s="9"/>
      <c r="AB1094" s="9"/>
      <c r="AC1094" s="9"/>
      <c r="AD1094" s="9"/>
      <c r="AE1094" s="9"/>
      <c r="AF1094" s="9"/>
      <c r="AG1094" s="9"/>
      <c r="AH1094" s="9">
        <f>SUBTOTAL(9,AH1095:AH1097)</f>
        <v>-259.81560000000002</v>
      </c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4"/>
      <c r="AU1094" s="24"/>
      <c r="AV1094" s="24"/>
      <c r="AW1094" s="24"/>
      <c r="AX1094" s="24"/>
      <c r="AY1094" s="24"/>
      <c r="AZ1094" s="24"/>
      <c r="BA1094" s="24"/>
      <c r="BB1094" s="24"/>
      <c r="BC1094" s="24"/>
      <c r="BD1094" s="24"/>
      <c r="BE1094" s="24"/>
      <c r="BF1094" s="24"/>
    </row>
    <row r="1095" spans="1:58" s="22" customFormat="1" outlineLevel="2" x14ac:dyDescent="0.25">
      <c r="A1095" s="55">
        <v>1140</v>
      </c>
      <c r="B1095" s="9" t="s">
        <v>1631</v>
      </c>
      <c r="C1095" s="9" t="s">
        <v>1632</v>
      </c>
      <c r="D1095" s="9" t="str">
        <f>B1095&amp;" - "&amp;E1095</f>
        <v>Okaloosa - Family - Active</v>
      </c>
      <c r="E1095" s="9" t="s">
        <v>2282</v>
      </c>
      <c r="F1095" s="14" t="s">
        <v>1633</v>
      </c>
      <c r="G1095" s="9" t="s">
        <v>10</v>
      </c>
      <c r="H1095" s="9" t="s">
        <v>37</v>
      </c>
      <c r="I1095" s="9">
        <v>1</v>
      </c>
      <c r="J1095" s="9">
        <v>160</v>
      </c>
      <c r="K1095" s="9">
        <f>COUNTA(Y1095:AD1095)*J1095</f>
        <v>960</v>
      </c>
      <c r="L1095" s="9">
        <f>SUM(Y1095:AD1095)</f>
        <v>849</v>
      </c>
      <c r="M1095" s="48">
        <v>0.88437500000000002</v>
      </c>
      <c r="N1095" s="9">
        <v>0</v>
      </c>
      <c r="O1095" s="9">
        <v>160</v>
      </c>
      <c r="P1095" s="9"/>
      <c r="Q1095" s="9">
        <v>160</v>
      </c>
      <c r="R1095" s="9"/>
      <c r="S1095" s="9"/>
      <c r="T1095" s="9"/>
      <c r="U1095" s="9"/>
      <c r="V1095" s="49">
        <f>(Y1095+Z1095+AA1095+AB1095+AC1095+AD1095)/(J1095*COUNTA(Y1095,Z1095,AA1095,AB1095,AC1095,AD1095))</f>
        <v>0.88437500000000002</v>
      </c>
      <c r="W1095" s="14">
        <v>0.90629999999999999</v>
      </c>
      <c r="X1095" s="14">
        <v>0.91349999999999998</v>
      </c>
      <c r="Y1095" s="56">
        <v>140</v>
      </c>
      <c r="Z1095" s="9">
        <v>144</v>
      </c>
      <c r="AA1095" s="9">
        <v>138</v>
      </c>
      <c r="AB1095" s="9">
        <v>141</v>
      </c>
      <c r="AC1095" s="9">
        <v>142</v>
      </c>
      <c r="AD1095" s="9">
        <v>144</v>
      </c>
      <c r="AE1095" s="9" t="s">
        <v>234</v>
      </c>
      <c r="AF1095" s="9"/>
      <c r="AG1095" s="9">
        <v>30.7104</v>
      </c>
      <c r="AH1095" s="9">
        <v>-86.588800000000006</v>
      </c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4"/>
      <c r="AZ1095" s="24"/>
      <c r="BA1095" s="24"/>
      <c r="BB1095" s="24"/>
      <c r="BC1095" s="24"/>
      <c r="BD1095" s="24"/>
      <c r="BE1095" s="24"/>
      <c r="BF1095" s="24"/>
    </row>
    <row r="1096" spans="1:58" s="22" customFormat="1" outlineLevel="2" x14ac:dyDescent="0.25">
      <c r="A1096" s="55">
        <v>111</v>
      </c>
      <c r="B1096" s="9" t="s">
        <v>1631</v>
      </c>
      <c r="C1096" s="9" t="s">
        <v>1634</v>
      </c>
      <c r="D1096" s="9" t="str">
        <f>B1096&amp;" - "&amp;E1096</f>
        <v>Okaloosa - Family - Active</v>
      </c>
      <c r="E1096" s="9" t="s">
        <v>2282</v>
      </c>
      <c r="F1096" s="14" t="s">
        <v>197</v>
      </c>
      <c r="G1096" s="9" t="s">
        <v>10</v>
      </c>
      <c r="H1096" s="9" t="s">
        <v>37</v>
      </c>
      <c r="I1096" s="9">
        <v>1</v>
      </c>
      <c r="J1096" s="9">
        <v>32</v>
      </c>
      <c r="K1096" s="9">
        <f>COUNTA(Y1096:AD1096)*J1096</f>
        <v>192</v>
      </c>
      <c r="L1096" s="9">
        <f>SUM(Y1096:AD1096)</f>
        <v>188</v>
      </c>
      <c r="M1096" s="48">
        <v>0.97916666666666663</v>
      </c>
      <c r="N1096" s="9">
        <v>0</v>
      </c>
      <c r="O1096" s="9">
        <v>32</v>
      </c>
      <c r="P1096" s="9"/>
      <c r="Q1096" s="9">
        <v>32</v>
      </c>
      <c r="R1096" s="9"/>
      <c r="S1096" s="9"/>
      <c r="T1096" s="9"/>
      <c r="U1096" s="9"/>
      <c r="V1096" s="49">
        <f>(Y1096+Z1096+AA1096+AB1096+AC1096+AD1096)/(J1096*COUNTA(Y1096,Z1096,AA1096,AB1096,AC1096,AD1096))</f>
        <v>0.97916666666666663</v>
      </c>
      <c r="W1096" s="14">
        <v>0.99480000000000002</v>
      </c>
      <c r="X1096" s="14">
        <v>0.97919999999999996</v>
      </c>
      <c r="Y1096" s="56">
        <v>32</v>
      </c>
      <c r="Z1096" s="9">
        <v>32</v>
      </c>
      <c r="AA1096" s="9">
        <v>31</v>
      </c>
      <c r="AB1096" s="9">
        <v>30</v>
      </c>
      <c r="AC1096" s="9">
        <v>31</v>
      </c>
      <c r="AD1096" s="9">
        <v>32</v>
      </c>
      <c r="AE1096" s="9" t="s">
        <v>96</v>
      </c>
      <c r="AF1096" s="9">
        <v>28</v>
      </c>
      <c r="AG1096" s="9">
        <v>30.740500000000001</v>
      </c>
      <c r="AH1096" s="9">
        <v>-86.558400000000006</v>
      </c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24"/>
      <c r="AW1096" s="24"/>
      <c r="AX1096" s="24"/>
      <c r="AY1096" s="24"/>
      <c r="AZ1096" s="24"/>
      <c r="BA1096" s="24"/>
      <c r="BB1096" s="24"/>
      <c r="BC1096" s="24"/>
      <c r="BD1096" s="24"/>
      <c r="BE1096" s="24"/>
      <c r="BF1096" s="24"/>
    </row>
    <row r="1097" spans="1:58" s="22" customFormat="1" outlineLevel="2" x14ac:dyDescent="0.25">
      <c r="A1097" s="55">
        <v>1118</v>
      </c>
      <c r="B1097" s="9" t="s">
        <v>1631</v>
      </c>
      <c r="C1097" s="9" t="s">
        <v>1635</v>
      </c>
      <c r="D1097" s="9" t="str">
        <f>B1097&amp;" - "&amp;E1097</f>
        <v>Okaloosa - Family - Active</v>
      </c>
      <c r="E1097" s="9" t="s">
        <v>2282</v>
      </c>
      <c r="F1097" s="14" t="s">
        <v>910</v>
      </c>
      <c r="G1097" s="9" t="s">
        <v>10</v>
      </c>
      <c r="H1097" s="9" t="s">
        <v>37</v>
      </c>
      <c r="I1097" s="9">
        <v>1</v>
      </c>
      <c r="J1097" s="9">
        <v>168</v>
      </c>
      <c r="K1097" s="9">
        <f>COUNTA(Y1097:AD1097)*J1097</f>
        <v>1008</v>
      </c>
      <c r="L1097" s="9">
        <f>SUM(Y1097:AD1097)</f>
        <v>925</v>
      </c>
      <c r="M1097" s="48">
        <v>0.91765873015873012</v>
      </c>
      <c r="N1097" s="9">
        <v>0</v>
      </c>
      <c r="O1097" s="9">
        <v>168</v>
      </c>
      <c r="P1097" s="9"/>
      <c r="Q1097" s="9">
        <v>168</v>
      </c>
      <c r="R1097" s="9"/>
      <c r="S1097" s="9"/>
      <c r="T1097" s="9"/>
      <c r="U1097" s="9"/>
      <c r="V1097" s="49">
        <f>(Y1097+Z1097+AA1097+AB1097+AC1097+AD1097)/(J1097*COUNTA(Y1097,Z1097,AA1097,AB1097,AC1097,AD1097))</f>
        <v>0.91765873015873012</v>
      </c>
      <c r="W1097" s="14">
        <v>0.94640000000000002</v>
      </c>
      <c r="X1097" s="14">
        <v>0.95140000000000002</v>
      </c>
      <c r="Y1097" s="56">
        <v>158</v>
      </c>
      <c r="Z1097" s="9">
        <v>152</v>
      </c>
      <c r="AA1097" s="9">
        <v>152</v>
      </c>
      <c r="AB1097" s="9">
        <v>152</v>
      </c>
      <c r="AC1097" s="9">
        <v>156</v>
      </c>
      <c r="AD1097" s="9">
        <v>155</v>
      </c>
      <c r="AE1097" s="9" t="s">
        <v>50</v>
      </c>
      <c r="AF1097" s="9"/>
      <c r="AG1097" s="9">
        <v>30.4313</v>
      </c>
      <c r="AH1097" s="9">
        <v>-86.668400000000005</v>
      </c>
      <c r="AI1097" s="24"/>
      <c r="AJ1097" s="24"/>
      <c r="AK1097" s="24"/>
      <c r="AL1097" s="24"/>
      <c r="AM1097" s="24"/>
      <c r="AN1097" s="24"/>
      <c r="AO1097" s="24"/>
      <c r="AP1097" s="24"/>
      <c r="AQ1097" s="24"/>
      <c r="AR1097" s="24"/>
      <c r="AS1097" s="24"/>
      <c r="AT1097" s="24"/>
      <c r="AU1097" s="24"/>
      <c r="AV1097" s="24"/>
      <c r="AW1097" s="24"/>
      <c r="AX1097" s="24"/>
      <c r="AY1097" s="24"/>
      <c r="AZ1097" s="24"/>
      <c r="BA1097" s="24"/>
      <c r="BB1097" s="24"/>
      <c r="BC1097" s="24"/>
      <c r="BD1097" s="24"/>
      <c r="BE1097" s="24"/>
      <c r="BF1097" s="24"/>
    </row>
    <row r="1098" spans="1:58" s="22" customFormat="1" outlineLevel="2" x14ac:dyDescent="0.25">
      <c r="A1098" s="55"/>
      <c r="B1098" s="51" t="s">
        <v>1637</v>
      </c>
      <c r="C1098" s="51"/>
      <c r="D1098" s="51"/>
      <c r="E1098" s="51"/>
      <c r="F1098" s="53"/>
      <c r="G1098" s="51"/>
      <c r="H1098" s="51"/>
      <c r="I1098" s="51"/>
      <c r="J1098" s="51"/>
      <c r="K1098" s="51"/>
      <c r="L1098" s="51"/>
      <c r="M1098" s="54"/>
      <c r="N1098" s="51"/>
      <c r="O1098" s="51"/>
      <c r="P1098" s="51"/>
      <c r="Q1098" s="51"/>
      <c r="R1098" s="51"/>
      <c r="S1098" s="51"/>
      <c r="T1098" s="51"/>
      <c r="U1098" s="51"/>
      <c r="V1098" s="52"/>
      <c r="W1098" s="53"/>
      <c r="X1098" s="53"/>
      <c r="Y1098" s="56"/>
      <c r="Z1098" s="9"/>
      <c r="AA1098" s="9"/>
      <c r="AB1098" s="9"/>
      <c r="AC1098" s="9"/>
      <c r="AD1098" s="9"/>
      <c r="AE1098" s="9"/>
      <c r="AF1098" s="9"/>
      <c r="AG1098" s="9"/>
      <c r="AH1098" s="9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4"/>
      <c r="AS1098" s="24"/>
      <c r="AT1098" s="24"/>
      <c r="AU1098" s="24"/>
      <c r="AV1098" s="24"/>
      <c r="AW1098" s="24"/>
      <c r="AX1098" s="24"/>
      <c r="AY1098" s="24"/>
      <c r="AZ1098" s="24"/>
      <c r="BA1098" s="24"/>
      <c r="BB1098" s="24"/>
      <c r="BC1098" s="24"/>
      <c r="BD1098" s="24"/>
      <c r="BE1098" s="24"/>
      <c r="BF1098" s="24"/>
    </row>
    <row r="1099" spans="1:58" s="22" customFormat="1" outlineLevel="1" x14ac:dyDescent="0.25">
      <c r="A1099" s="55"/>
      <c r="B1099" s="9" t="s">
        <v>1637</v>
      </c>
      <c r="C1099" s="9"/>
      <c r="D1099" s="9"/>
      <c r="E1099" s="39" t="s">
        <v>2280</v>
      </c>
      <c r="F1099" s="14"/>
      <c r="G1099" s="9"/>
      <c r="H1099" s="9"/>
      <c r="I1099" s="9">
        <f>SUBTOTAL(9,I1100:I1100)</f>
        <v>1</v>
      </c>
      <c r="J1099" s="9">
        <f>SUBTOTAL(9,J1100:J1100)</f>
        <v>80</v>
      </c>
      <c r="K1099" s="9">
        <f>SUBTOTAL(9,K1100:K1100)</f>
        <v>480</v>
      </c>
      <c r="L1099" s="9">
        <f>SUBTOTAL(9,L1100:L1100)</f>
        <v>460</v>
      </c>
      <c r="M1099" s="48">
        <v>0.95833333333333337</v>
      </c>
      <c r="N1099" s="9"/>
      <c r="O1099" s="9"/>
      <c r="P1099" s="9"/>
      <c r="Q1099" s="9"/>
      <c r="R1099" s="9"/>
      <c r="S1099" s="9"/>
      <c r="T1099" s="9"/>
      <c r="U1099" s="9"/>
      <c r="V1099" s="49"/>
      <c r="W1099" s="14"/>
      <c r="X1099" s="14"/>
      <c r="Y1099" s="56"/>
      <c r="Z1099" s="9"/>
      <c r="AA1099" s="9"/>
      <c r="AB1099" s="9"/>
      <c r="AC1099" s="9"/>
      <c r="AD1099" s="9"/>
      <c r="AE1099" s="9"/>
      <c r="AF1099" s="9"/>
      <c r="AG1099" s="9"/>
      <c r="AH1099" s="9">
        <f>SUBTOTAL(9,AH1100:AH1100)</f>
        <v>-80.844999999999999</v>
      </c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4"/>
      <c r="AS1099" s="24"/>
      <c r="AT1099" s="24"/>
      <c r="AU1099" s="24"/>
      <c r="AV1099" s="24"/>
      <c r="AW1099" s="24"/>
      <c r="AX1099" s="24"/>
      <c r="AY1099" s="24"/>
      <c r="AZ1099" s="24"/>
      <c r="BA1099" s="24"/>
      <c r="BB1099" s="24"/>
      <c r="BC1099" s="24"/>
      <c r="BD1099" s="24"/>
      <c r="BE1099" s="24"/>
      <c r="BF1099" s="24"/>
    </row>
    <row r="1100" spans="1:58" s="22" customFormat="1" outlineLevel="2" x14ac:dyDescent="0.25">
      <c r="A1100" s="55">
        <v>1863</v>
      </c>
      <c r="B1100" s="9" t="s">
        <v>1637</v>
      </c>
      <c r="C1100" s="9" t="s">
        <v>1640</v>
      </c>
      <c r="D1100" s="9" t="str">
        <f>B1100&amp;" - "&amp;E1100</f>
        <v>Okeechobee - Elderly - Active</v>
      </c>
      <c r="E1100" s="9" t="s">
        <v>2280</v>
      </c>
      <c r="F1100" s="14" t="s">
        <v>113</v>
      </c>
      <c r="G1100" s="9" t="s">
        <v>9</v>
      </c>
      <c r="H1100" s="9" t="s">
        <v>37</v>
      </c>
      <c r="I1100" s="9">
        <v>1</v>
      </c>
      <c r="J1100" s="9">
        <v>80</v>
      </c>
      <c r="K1100" s="9">
        <f>COUNTA(Y1100:AD1100)*J1100</f>
        <v>480</v>
      </c>
      <c r="L1100" s="9">
        <f>SUM(Y1100:AD1100)</f>
        <v>460</v>
      </c>
      <c r="M1100" s="48">
        <v>0.95833333333333337</v>
      </c>
      <c r="N1100" s="9">
        <v>0</v>
      </c>
      <c r="O1100" s="9">
        <v>80</v>
      </c>
      <c r="P1100" s="9">
        <v>64</v>
      </c>
      <c r="Q1100" s="9">
        <v>16</v>
      </c>
      <c r="R1100" s="9"/>
      <c r="S1100" s="9"/>
      <c r="T1100" s="9"/>
      <c r="U1100" s="9"/>
      <c r="V1100" s="49">
        <f>(Y1100+Z1100+AA1100+AB1100+AC1100+AD1100)/(J1100*COUNTA(Y1100,Z1100,AA1100,AB1100,AC1100,AD1100))</f>
        <v>0.95833333333333337</v>
      </c>
      <c r="W1100" s="14">
        <v>0.95420000000000005</v>
      </c>
      <c r="X1100" s="14">
        <v>0.97709999999999997</v>
      </c>
      <c r="Y1100" s="56">
        <v>77</v>
      </c>
      <c r="Z1100" s="9">
        <v>77</v>
      </c>
      <c r="AA1100" s="9">
        <v>75</v>
      </c>
      <c r="AB1100" s="9">
        <v>77</v>
      </c>
      <c r="AC1100" s="9">
        <v>76</v>
      </c>
      <c r="AD1100" s="9">
        <v>78</v>
      </c>
      <c r="AE1100" s="9" t="s">
        <v>223</v>
      </c>
      <c r="AF1100" s="9"/>
      <c r="AG1100" s="9">
        <v>27.245799999999999</v>
      </c>
      <c r="AH1100" s="9">
        <v>-80.844999999999999</v>
      </c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4"/>
      <c r="BC1100" s="24"/>
      <c r="BD1100" s="24"/>
      <c r="BE1100" s="24"/>
      <c r="BF1100" s="24"/>
    </row>
    <row r="1101" spans="1:58" s="22" customFormat="1" outlineLevel="1" x14ac:dyDescent="0.25">
      <c r="A1101" s="55"/>
      <c r="B1101" s="9" t="s">
        <v>1637</v>
      </c>
      <c r="C1101" s="9"/>
      <c r="D1101" s="9"/>
      <c r="E1101" s="39" t="s">
        <v>2282</v>
      </c>
      <c r="F1101" s="14"/>
      <c r="G1101" s="9"/>
      <c r="H1101" s="9"/>
      <c r="I1101" s="9">
        <f>SUBTOTAL(9,I1102:I1103)</f>
        <v>2</v>
      </c>
      <c r="J1101" s="9">
        <f>SUBTOTAL(9,J1102:J1103)</f>
        <v>134</v>
      </c>
      <c r="K1101" s="9">
        <f>SUBTOTAL(9,K1102:K1103)</f>
        <v>804</v>
      </c>
      <c r="L1101" s="9">
        <f>SUBTOTAL(9,L1102:L1103)</f>
        <v>737</v>
      </c>
      <c r="M1101" s="48">
        <v>0.91666666666666663</v>
      </c>
      <c r="N1101" s="9"/>
      <c r="O1101" s="9"/>
      <c r="P1101" s="9"/>
      <c r="Q1101" s="9"/>
      <c r="R1101" s="9"/>
      <c r="S1101" s="9"/>
      <c r="T1101" s="9"/>
      <c r="U1101" s="9"/>
      <c r="V1101" s="49"/>
      <c r="W1101" s="14"/>
      <c r="X1101" s="14"/>
      <c r="Y1101" s="56"/>
      <c r="Z1101" s="9"/>
      <c r="AA1101" s="9"/>
      <c r="AB1101" s="9"/>
      <c r="AC1101" s="9"/>
      <c r="AD1101" s="9"/>
      <c r="AE1101" s="9"/>
      <c r="AF1101" s="9"/>
      <c r="AG1101" s="9"/>
      <c r="AH1101" s="9">
        <f>SUBTOTAL(9,AH1102:AH1103)</f>
        <v>-161.6523</v>
      </c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4"/>
      <c r="BC1101" s="24"/>
      <c r="BD1101" s="24"/>
      <c r="BE1101" s="24"/>
      <c r="BF1101" s="24"/>
    </row>
    <row r="1102" spans="1:58" s="22" customFormat="1" outlineLevel="2" x14ac:dyDescent="0.25">
      <c r="A1102" s="55">
        <v>1570</v>
      </c>
      <c r="B1102" s="9" t="s">
        <v>1637</v>
      </c>
      <c r="C1102" s="9" t="s">
        <v>1641</v>
      </c>
      <c r="D1102" s="9" t="str">
        <f>B1102&amp;" - "&amp;E1102</f>
        <v>Okeechobee - Family - Active</v>
      </c>
      <c r="E1102" s="9" t="s">
        <v>2282</v>
      </c>
      <c r="F1102" s="14" t="s">
        <v>240</v>
      </c>
      <c r="G1102" s="9" t="s">
        <v>10</v>
      </c>
      <c r="H1102" s="9" t="s">
        <v>37</v>
      </c>
      <c r="I1102" s="9">
        <v>1</v>
      </c>
      <c r="J1102" s="9">
        <v>100</v>
      </c>
      <c r="K1102" s="9">
        <f>COUNTA(Y1102:AD1102)*J1102</f>
        <v>600</v>
      </c>
      <c r="L1102" s="9">
        <f>SUM(Y1102:AD1102)</f>
        <v>537</v>
      </c>
      <c r="M1102" s="48">
        <v>0.89500000000000002</v>
      </c>
      <c r="N1102" s="9">
        <v>0</v>
      </c>
      <c r="O1102" s="9">
        <v>100</v>
      </c>
      <c r="P1102" s="9"/>
      <c r="Q1102" s="9">
        <v>100</v>
      </c>
      <c r="R1102" s="9"/>
      <c r="S1102" s="9"/>
      <c r="T1102" s="9"/>
      <c r="U1102" s="9"/>
      <c r="V1102" s="49">
        <f>(Y1102+Z1102+AA1102+AB1102+AC1102+AD1102)/(J1102*COUNTA(Y1102,Z1102,AA1102,AB1102,AC1102,AD1102))</f>
        <v>0.89500000000000002</v>
      </c>
      <c r="W1102" s="14">
        <v>0.93169999999999997</v>
      </c>
      <c r="X1102" s="14">
        <v>0.98</v>
      </c>
      <c r="Y1102" s="56">
        <v>94</v>
      </c>
      <c r="Z1102" s="9">
        <v>88</v>
      </c>
      <c r="AA1102" s="9">
        <v>88</v>
      </c>
      <c r="AB1102" s="9">
        <v>88</v>
      </c>
      <c r="AC1102" s="9">
        <v>91</v>
      </c>
      <c r="AD1102" s="9">
        <v>88</v>
      </c>
      <c r="AE1102" s="9" t="s">
        <v>500</v>
      </c>
      <c r="AF1102" s="9">
        <v>90</v>
      </c>
      <c r="AG1102" s="9">
        <v>27.2029</v>
      </c>
      <c r="AH1102" s="9">
        <v>-80.818799999999996</v>
      </c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4"/>
      <c r="AU1102" s="24"/>
      <c r="AV1102" s="24"/>
      <c r="AW1102" s="24"/>
      <c r="AX1102" s="24"/>
      <c r="AY1102" s="24"/>
      <c r="AZ1102" s="24"/>
      <c r="BA1102" s="24"/>
      <c r="BB1102" s="24"/>
      <c r="BC1102" s="24"/>
      <c r="BD1102" s="24"/>
      <c r="BE1102" s="24"/>
      <c r="BF1102" s="24"/>
    </row>
    <row r="1103" spans="1:58" s="22" customFormat="1" outlineLevel="2" x14ac:dyDescent="0.25">
      <c r="A1103" s="55">
        <v>572</v>
      </c>
      <c r="B1103" s="9" t="s">
        <v>1637</v>
      </c>
      <c r="C1103" s="9" t="s">
        <v>1642</v>
      </c>
      <c r="D1103" s="9" t="str">
        <f>B1103&amp;" - "&amp;E1103</f>
        <v>Okeechobee - Family - Active</v>
      </c>
      <c r="E1103" s="9" t="s">
        <v>2282</v>
      </c>
      <c r="F1103" s="14" t="s">
        <v>446</v>
      </c>
      <c r="G1103" s="9" t="s">
        <v>10</v>
      </c>
      <c r="H1103" s="9" t="s">
        <v>37</v>
      </c>
      <c r="I1103" s="9">
        <v>1</v>
      </c>
      <c r="J1103" s="9">
        <v>34</v>
      </c>
      <c r="K1103" s="9">
        <f>COUNTA(Y1103:AD1103)*J1103</f>
        <v>204</v>
      </c>
      <c r="L1103" s="9">
        <f>SUM(Y1103:AD1103)</f>
        <v>200</v>
      </c>
      <c r="M1103" s="48">
        <v>0.98039215686274506</v>
      </c>
      <c r="N1103" s="9">
        <v>0</v>
      </c>
      <c r="O1103" s="9">
        <v>34</v>
      </c>
      <c r="P1103" s="9"/>
      <c r="Q1103" s="9">
        <v>34</v>
      </c>
      <c r="R1103" s="9"/>
      <c r="S1103" s="9"/>
      <c r="T1103" s="9"/>
      <c r="U1103" s="9"/>
      <c r="V1103" s="49">
        <f>(Y1103+Z1103+AA1103+AB1103+AC1103+AD1103)/(J1103*COUNTA(Y1103,Z1103,AA1103,AB1103,AC1103,AD1103))</f>
        <v>0.98039215686274506</v>
      </c>
      <c r="W1103" s="14">
        <v>0.97550000000000003</v>
      </c>
      <c r="X1103" s="14">
        <v>0.97550000000000003</v>
      </c>
      <c r="Y1103" s="56">
        <v>33</v>
      </c>
      <c r="Z1103" s="9">
        <v>33</v>
      </c>
      <c r="AA1103" s="9">
        <v>34</v>
      </c>
      <c r="AB1103" s="9">
        <v>34</v>
      </c>
      <c r="AC1103" s="9">
        <v>33</v>
      </c>
      <c r="AD1103" s="9">
        <v>33</v>
      </c>
      <c r="AE1103" s="9" t="s">
        <v>448</v>
      </c>
      <c r="AF1103" s="9">
        <v>34</v>
      </c>
      <c r="AG1103" s="9">
        <v>27.253799999999998</v>
      </c>
      <c r="AH1103" s="9">
        <v>-80.833500000000001</v>
      </c>
      <c r="AI1103" s="24"/>
      <c r="AJ1103" s="24"/>
      <c r="AK1103" s="24"/>
      <c r="AL1103" s="24"/>
      <c r="AM1103" s="24"/>
      <c r="AN1103" s="24"/>
      <c r="AO1103" s="24"/>
      <c r="AP1103" s="24"/>
      <c r="AQ1103" s="24"/>
      <c r="AR1103" s="24"/>
      <c r="AS1103" s="24"/>
      <c r="AT1103" s="24"/>
      <c r="AU1103" s="24"/>
      <c r="AV1103" s="24"/>
      <c r="AW1103" s="24"/>
      <c r="AX1103" s="24"/>
      <c r="AY1103" s="24"/>
      <c r="AZ1103" s="24"/>
      <c r="BA1103" s="24"/>
      <c r="BB1103" s="24"/>
      <c r="BC1103" s="24"/>
      <c r="BD1103" s="24"/>
      <c r="BE1103" s="24"/>
      <c r="BF1103" s="24"/>
    </row>
    <row r="1104" spans="1:58" s="22" customFormat="1" outlineLevel="1" x14ac:dyDescent="0.25">
      <c r="A1104" s="55"/>
      <c r="B1104" s="9" t="s">
        <v>1637</v>
      </c>
      <c r="C1104" s="9"/>
      <c r="D1104" s="9"/>
      <c r="E1104" s="39" t="s">
        <v>2283</v>
      </c>
      <c r="F1104" s="14"/>
      <c r="G1104" s="9"/>
      <c r="H1104" s="9"/>
      <c r="I1104" s="9">
        <f>SUBTOTAL(9,I1105:I1105)</f>
        <v>1</v>
      </c>
      <c r="J1104" s="9">
        <f>SUBTOTAL(9,J1105:J1105)</f>
        <v>26</v>
      </c>
      <c r="K1104" s="9">
        <f>SUBTOTAL(9,K1105:K1105)</f>
        <v>0</v>
      </c>
      <c r="L1104" s="9">
        <f>SUBTOTAL(9,L1105:L1105)</f>
        <v>0</v>
      </c>
      <c r="M1104" s="42">
        <v>0</v>
      </c>
      <c r="N1104" s="9"/>
      <c r="O1104" s="9"/>
      <c r="P1104" s="9"/>
      <c r="Q1104" s="9"/>
      <c r="R1104" s="9"/>
      <c r="S1104" s="9"/>
      <c r="T1104" s="9"/>
      <c r="U1104" s="9"/>
      <c r="V1104" s="49"/>
      <c r="W1104" s="14"/>
      <c r="X1104" s="14"/>
      <c r="Y1104" s="56"/>
      <c r="Z1104" s="9"/>
      <c r="AA1104" s="9"/>
      <c r="AB1104" s="9"/>
      <c r="AC1104" s="9"/>
      <c r="AD1104" s="9"/>
      <c r="AE1104" s="9"/>
      <c r="AF1104" s="9"/>
      <c r="AG1104" s="9"/>
      <c r="AH1104" s="9">
        <f>SUBTOTAL(9,AH1105:AH1105)</f>
        <v>-80.833360999999996</v>
      </c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4"/>
      <c r="AU1104" s="24"/>
      <c r="AV1104" s="24"/>
      <c r="AW1104" s="24"/>
      <c r="AX1104" s="24"/>
      <c r="AY1104" s="24"/>
      <c r="AZ1104" s="24"/>
      <c r="BA1104" s="24"/>
      <c r="BB1104" s="24"/>
      <c r="BC1104" s="24"/>
      <c r="BD1104" s="24"/>
      <c r="BE1104" s="24"/>
      <c r="BF1104" s="24"/>
    </row>
    <row r="1105" spans="1:58" s="22" customFormat="1" outlineLevel="2" x14ac:dyDescent="0.25">
      <c r="A1105" s="55">
        <v>2893</v>
      </c>
      <c r="B1105" s="9" t="s">
        <v>1637</v>
      </c>
      <c r="C1105" s="9" t="s">
        <v>1643</v>
      </c>
      <c r="D1105" s="9" t="str">
        <f>B1105&amp;" - "&amp;E1105</f>
        <v>Okeechobee - Family - Pipeline</v>
      </c>
      <c r="E1105" s="9" t="s">
        <v>2283</v>
      </c>
      <c r="F1105" s="14" t="s">
        <v>128</v>
      </c>
      <c r="G1105" s="9" t="s">
        <v>10</v>
      </c>
      <c r="H1105" s="9" t="s">
        <v>42</v>
      </c>
      <c r="I1105" s="9">
        <v>1</v>
      </c>
      <c r="J1105" s="9">
        <v>26</v>
      </c>
      <c r="K1105" s="9">
        <f>COUNTA(Y1105:AD1105)*J1105</f>
        <v>0</v>
      </c>
      <c r="L1105" s="9">
        <f>SUM(Y1105:AD1105)</f>
        <v>0</v>
      </c>
      <c r="M1105" s="42">
        <v>0</v>
      </c>
      <c r="N1105" s="9"/>
      <c r="O1105" s="9">
        <v>26</v>
      </c>
      <c r="P1105" s="9"/>
      <c r="Q1105" s="9">
        <v>26</v>
      </c>
      <c r="R1105" s="9"/>
      <c r="S1105" s="9"/>
      <c r="T1105" s="9"/>
      <c r="U1105" s="9"/>
      <c r="V1105" s="49"/>
      <c r="W1105" s="14"/>
      <c r="X1105" s="14"/>
      <c r="Y1105" s="56"/>
      <c r="Z1105" s="9"/>
      <c r="AA1105" s="9"/>
      <c r="AB1105" s="9"/>
      <c r="AC1105" s="9"/>
      <c r="AD1105" s="9"/>
      <c r="AE1105" s="9" t="s">
        <v>1644</v>
      </c>
      <c r="AF1105" s="9"/>
      <c r="AG1105" s="9">
        <v>27.264472000000001</v>
      </c>
      <c r="AH1105" s="9">
        <v>-80.833360999999996</v>
      </c>
      <c r="AI1105" s="24"/>
      <c r="AJ1105" s="24"/>
      <c r="AK1105" s="24"/>
      <c r="AL1105" s="24"/>
      <c r="AM1105" s="24"/>
      <c r="AN1105" s="24"/>
      <c r="AO1105" s="24"/>
      <c r="AP1105" s="24"/>
      <c r="AQ1105" s="24"/>
      <c r="AR1105" s="24"/>
      <c r="AS1105" s="24"/>
      <c r="AT1105" s="24"/>
      <c r="AU1105" s="24"/>
      <c r="AV1105" s="24"/>
      <c r="AW1105" s="24"/>
      <c r="AX1105" s="24"/>
      <c r="AY1105" s="24"/>
      <c r="AZ1105" s="24"/>
      <c r="BA1105" s="24"/>
      <c r="BB1105" s="24"/>
      <c r="BC1105" s="24"/>
      <c r="BD1105" s="24"/>
      <c r="BE1105" s="24"/>
      <c r="BF1105" s="24"/>
    </row>
    <row r="1106" spans="1:58" s="22" customFormat="1" outlineLevel="1" x14ac:dyDescent="0.25">
      <c r="A1106" s="55"/>
      <c r="B1106" s="9" t="s">
        <v>1637</v>
      </c>
      <c r="C1106" s="9"/>
      <c r="D1106" s="9"/>
      <c r="E1106" s="39" t="s">
        <v>2288</v>
      </c>
      <c r="F1106" s="14"/>
      <c r="G1106" s="9"/>
      <c r="H1106" s="9"/>
      <c r="I1106" s="9">
        <f>SUBTOTAL(9,I1107:I1107)</f>
        <v>1</v>
      </c>
      <c r="J1106" s="9">
        <f>SUBTOTAL(9,J1107:J1107)</f>
        <v>15</v>
      </c>
      <c r="K1106" s="9">
        <f>SUBTOTAL(9,K1107:K1107)</f>
        <v>75</v>
      </c>
      <c r="L1106" s="9">
        <f>SUBTOTAL(9,L1107:L1107)</f>
        <v>73</v>
      </c>
      <c r="M1106" s="48">
        <v>0.97333333333333338</v>
      </c>
      <c r="N1106" s="9"/>
      <c r="O1106" s="9"/>
      <c r="P1106" s="9"/>
      <c r="Q1106" s="9"/>
      <c r="R1106" s="9"/>
      <c r="S1106" s="9"/>
      <c r="T1106" s="9"/>
      <c r="U1106" s="9"/>
      <c r="V1106" s="49"/>
      <c r="W1106" s="14"/>
      <c r="X1106" s="14"/>
      <c r="Y1106" s="56"/>
      <c r="Z1106" s="9"/>
      <c r="AA1106" s="9"/>
      <c r="AB1106" s="9"/>
      <c r="AC1106" s="9"/>
      <c r="AD1106" s="9"/>
      <c r="AE1106" s="9"/>
      <c r="AF1106" s="9"/>
      <c r="AG1106" s="9"/>
      <c r="AH1106" s="9">
        <f>SUBTOTAL(9,AH1107:AH1107)</f>
        <v>-80.864699999999999</v>
      </c>
      <c r="AI1106" s="24"/>
      <c r="AJ1106" s="24"/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4"/>
      <c r="AU1106" s="24"/>
      <c r="AV1106" s="24"/>
      <c r="AW1106" s="24"/>
      <c r="AX1106" s="24"/>
      <c r="AY1106" s="24"/>
      <c r="AZ1106" s="24"/>
      <c r="BA1106" s="24"/>
      <c r="BB1106" s="24"/>
      <c r="BC1106" s="24"/>
      <c r="BD1106" s="24"/>
      <c r="BE1106" s="24"/>
      <c r="BF1106" s="24"/>
    </row>
    <row r="1107" spans="1:58" s="22" customFormat="1" outlineLevel="2" x14ac:dyDescent="0.25">
      <c r="A1107" s="55">
        <v>1073</v>
      </c>
      <c r="B1107" s="9" t="s">
        <v>1637</v>
      </c>
      <c r="C1107" s="9" t="s">
        <v>1638</v>
      </c>
      <c r="D1107" s="9" t="str">
        <f>B1107&amp;" - "&amp;E1107</f>
        <v>Okeechobee - FW|FW - Active</v>
      </c>
      <c r="E1107" s="9" t="s">
        <v>2288</v>
      </c>
      <c r="F1107" s="14" t="s">
        <v>1131</v>
      </c>
      <c r="G1107" s="9" t="s">
        <v>499</v>
      </c>
      <c r="H1107" s="9" t="s">
        <v>37</v>
      </c>
      <c r="I1107" s="9">
        <v>1</v>
      </c>
      <c r="J1107" s="9">
        <v>15</v>
      </c>
      <c r="K1107" s="9">
        <f>COUNTA(Y1107:AD1107)*J1107</f>
        <v>75</v>
      </c>
      <c r="L1107" s="9">
        <f>SUM(Y1107:AD1107)</f>
        <v>73</v>
      </c>
      <c r="M1107" s="48">
        <v>0.97333333333333338</v>
      </c>
      <c r="N1107" s="9">
        <v>0</v>
      </c>
      <c r="O1107" s="9">
        <v>15</v>
      </c>
      <c r="P1107" s="9"/>
      <c r="Q1107" s="9"/>
      <c r="R1107" s="9">
        <v>15</v>
      </c>
      <c r="S1107" s="9"/>
      <c r="T1107" s="9"/>
      <c r="U1107" s="9"/>
      <c r="V1107" s="49">
        <f>(Y1107+Z1107+AA1107+AB1107+AC1107+AD1107)/(J1107*COUNTA(Y1107,Z1107,AA1107,AB1107,AC1107,AD1107))</f>
        <v>0.97333333333333338</v>
      </c>
      <c r="W1107" s="14">
        <v>1</v>
      </c>
      <c r="X1107" s="14">
        <v>0.9667</v>
      </c>
      <c r="Y1107" s="56"/>
      <c r="Z1107" s="9">
        <v>13</v>
      </c>
      <c r="AA1107" s="9">
        <v>15</v>
      </c>
      <c r="AB1107" s="9">
        <v>15</v>
      </c>
      <c r="AC1107" s="9">
        <v>15</v>
      </c>
      <c r="AD1107" s="9">
        <v>15</v>
      </c>
      <c r="AE1107" s="9" t="s">
        <v>1639</v>
      </c>
      <c r="AF1107" s="9"/>
      <c r="AG1107" s="9">
        <v>27.247599999999998</v>
      </c>
      <c r="AH1107" s="9">
        <v>-80.864699999999999</v>
      </c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4"/>
    </row>
    <row r="1108" spans="1:58" s="22" customFormat="1" outlineLevel="2" x14ac:dyDescent="0.25">
      <c r="A1108" s="55"/>
      <c r="B1108" s="51" t="s">
        <v>1645</v>
      </c>
      <c r="C1108" s="51"/>
      <c r="D1108" s="51"/>
      <c r="E1108" s="51"/>
      <c r="F1108" s="53"/>
      <c r="G1108" s="51"/>
      <c r="H1108" s="51"/>
      <c r="I1108" s="51"/>
      <c r="J1108" s="51"/>
      <c r="K1108" s="51"/>
      <c r="L1108" s="51"/>
      <c r="M1108" s="54"/>
      <c r="N1108" s="51"/>
      <c r="O1108" s="51"/>
      <c r="P1108" s="51"/>
      <c r="Q1108" s="51"/>
      <c r="R1108" s="51"/>
      <c r="S1108" s="51"/>
      <c r="T1108" s="51"/>
      <c r="U1108" s="51"/>
      <c r="V1108" s="52"/>
      <c r="W1108" s="53"/>
      <c r="X1108" s="53"/>
      <c r="Y1108" s="56"/>
      <c r="Z1108" s="9"/>
      <c r="AA1108" s="9"/>
      <c r="AB1108" s="9"/>
      <c r="AC1108" s="9"/>
      <c r="AD1108" s="9"/>
      <c r="AE1108" s="9"/>
      <c r="AF1108" s="9"/>
      <c r="AG1108" s="9"/>
      <c r="AH1108" s="9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</row>
    <row r="1109" spans="1:58" s="22" customFormat="1" outlineLevel="1" x14ac:dyDescent="0.25">
      <c r="A1109" s="55"/>
      <c r="B1109" s="9" t="s">
        <v>1645</v>
      </c>
      <c r="C1109" s="9"/>
      <c r="D1109" s="9"/>
      <c r="E1109" s="39" t="s">
        <v>2280</v>
      </c>
      <c r="F1109" s="14"/>
      <c r="G1109" s="9"/>
      <c r="H1109" s="9"/>
      <c r="I1109" s="9">
        <f>SUBTOTAL(9,I1110:I1114)</f>
        <v>5</v>
      </c>
      <c r="J1109" s="9">
        <f>SUBTOTAL(9,J1110:J1114)</f>
        <v>662</v>
      </c>
      <c r="K1109" s="9">
        <f>SUBTOTAL(9,K1110:K1114)</f>
        <v>3757</v>
      </c>
      <c r="L1109" s="9">
        <f>SUBTOTAL(9,L1110:L1114)</f>
        <v>3707</v>
      </c>
      <c r="M1109" s="48">
        <v>0.98669150918285864</v>
      </c>
      <c r="N1109" s="9"/>
      <c r="O1109" s="9"/>
      <c r="P1109" s="9"/>
      <c r="Q1109" s="9"/>
      <c r="R1109" s="9"/>
      <c r="S1109" s="9"/>
      <c r="T1109" s="9"/>
      <c r="U1109" s="9"/>
      <c r="V1109" s="49"/>
      <c r="W1109" s="14"/>
      <c r="X1109" s="14"/>
      <c r="Y1109" s="56"/>
      <c r="Z1109" s="9"/>
      <c r="AA1109" s="9"/>
      <c r="AB1109" s="9"/>
      <c r="AC1109" s="9"/>
      <c r="AD1109" s="9"/>
      <c r="AE1109" s="9"/>
      <c r="AF1109" s="9"/>
      <c r="AG1109" s="9"/>
      <c r="AH1109" s="9">
        <f>SUBTOTAL(9,AH1110:AH1114)</f>
        <v>-406.98699900000003</v>
      </c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</row>
    <row r="1110" spans="1:58" s="22" customFormat="1" outlineLevel="2" x14ac:dyDescent="0.25">
      <c r="A1110" s="55">
        <v>1524</v>
      </c>
      <c r="B1110" s="9" t="s">
        <v>1645</v>
      </c>
      <c r="C1110" s="9" t="s">
        <v>1677</v>
      </c>
      <c r="D1110" s="9" t="str">
        <f>B1110&amp;" - "&amp;E1110</f>
        <v>Orange - Elderly - Active</v>
      </c>
      <c r="E1110" s="9" t="s">
        <v>2280</v>
      </c>
      <c r="F1110" s="14" t="s">
        <v>179</v>
      </c>
      <c r="G1110" s="9" t="s">
        <v>9</v>
      </c>
      <c r="H1110" s="9" t="s">
        <v>37</v>
      </c>
      <c r="I1110" s="9">
        <v>1</v>
      </c>
      <c r="J1110" s="9">
        <v>122</v>
      </c>
      <c r="K1110" s="9">
        <f>COUNTA(Y1110:AD1110)*J1110</f>
        <v>732</v>
      </c>
      <c r="L1110" s="9">
        <f>SUM(Y1110:AD1110)</f>
        <v>720</v>
      </c>
      <c r="M1110" s="48">
        <v>0.98360655737704916</v>
      </c>
      <c r="N1110" s="9">
        <v>0</v>
      </c>
      <c r="O1110" s="9">
        <v>122</v>
      </c>
      <c r="P1110" s="9">
        <v>98</v>
      </c>
      <c r="Q1110" s="9">
        <v>24</v>
      </c>
      <c r="R1110" s="9"/>
      <c r="S1110" s="9"/>
      <c r="T1110" s="9"/>
      <c r="U1110" s="9"/>
      <c r="V1110" s="49">
        <f>(Y1110+Z1110+AA1110+AB1110+AC1110+AD1110)/(J1110*COUNTA(Y1110,Z1110,AA1110,AB1110,AC1110,AD1110))</f>
        <v>0.98360655737704916</v>
      </c>
      <c r="W1110" s="14">
        <v>0.97270000000000001</v>
      </c>
      <c r="X1110" s="14">
        <v>0.93720000000000003</v>
      </c>
      <c r="Y1110" s="56">
        <v>121</v>
      </c>
      <c r="Z1110" s="9">
        <v>121</v>
      </c>
      <c r="AA1110" s="9">
        <v>121</v>
      </c>
      <c r="AB1110" s="9">
        <v>118</v>
      </c>
      <c r="AC1110" s="9">
        <v>120</v>
      </c>
      <c r="AD1110" s="9">
        <v>119</v>
      </c>
      <c r="AE1110" s="9" t="s">
        <v>427</v>
      </c>
      <c r="AF1110" s="9"/>
      <c r="AG1110" s="9">
        <v>28.518999999999998</v>
      </c>
      <c r="AH1110" s="9">
        <v>-81.401300000000006</v>
      </c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4"/>
      <c r="BC1110" s="24"/>
      <c r="BD1110" s="24"/>
      <c r="BE1110" s="24"/>
      <c r="BF1110" s="24"/>
    </row>
    <row r="1111" spans="1:58" s="22" customFormat="1" outlineLevel="2" x14ac:dyDescent="0.25">
      <c r="A1111" s="55">
        <v>1207</v>
      </c>
      <c r="B1111" s="9" t="s">
        <v>1645</v>
      </c>
      <c r="C1111" s="9" t="s">
        <v>1678</v>
      </c>
      <c r="D1111" s="9" t="str">
        <f>B1111&amp;" - "&amp;E1111</f>
        <v>Orange - Elderly - Active</v>
      </c>
      <c r="E1111" s="9" t="s">
        <v>2280</v>
      </c>
      <c r="F1111" s="14" t="s">
        <v>170</v>
      </c>
      <c r="G1111" s="9" t="s">
        <v>9</v>
      </c>
      <c r="H1111" s="9" t="s">
        <v>37</v>
      </c>
      <c r="I1111" s="9">
        <v>1</v>
      </c>
      <c r="J1111" s="9">
        <v>215</v>
      </c>
      <c r="K1111" s="9">
        <f>COUNTA(Y1111:AD1111)*J1111</f>
        <v>1075</v>
      </c>
      <c r="L1111" s="9">
        <f>SUM(Y1111:AD1111)</f>
        <v>1065</v>
      </c>
      <c r="M1111" s="48">
        <v>0.99069767441860468</v>
      </c>
      <c r="N1111" s="9">
        <v>0</v>
      </c>
      <c r="O1111" s="9">
        <v>215</v>
      </c>
      <c r="P1111" s="9">
        <v>172</v>
      </c>
      <c r="Q1111" s="9">
        <v>43</v>
      </c>
      <c r="R1111" s="9"/>
      <c r="S1111" s="9"/>
      <c r="T1111" s="9"/>
      <c r="U1111" s="9"/>
      <c r="V1111" s="49">
        <f>(Y1111+Z1111+AA1111+AB1111+AC1111+AD1111)/(J1111*COUNTA(Y1111,Z1111,AA1111,AB1111,AC1111,AD1111))</f>
        <v>0.99069767441860468</v>
      </c>
      <c r="W1111" s="14">
        <v>0.99529999999999996</v>
      </c>
      <c r="X1111" s="14">
        <v>0.97519999999999996</v>
      </c>
      <c r="Y1111" s="56">
        <v>213</v>
      </c>
      <c r="Z1111" s="9"/>
      <c r="AA1111" s="9">
        <v>212</v>
      </c>
      <c r="AB1111" s="9">
        <v>213</v>
      </c>
      <c r="AC1111" s="9">
        <v>214</v>
      </c>
      <c r="AD1111" s="9">
        <v>213</v>
      </c>
      <c r="AE1111" s="9" t="s">
        <v>628</v>
      </c>
      <c r="AF1111" s="9"/>
      <c r="AG1111" s="9">
        <v>28.5016</v>
      </c>
      <c r="AH1111" s="9">
        <v>-81.4011</v>
      </c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4"/>
      <c r="BC1111" s="24"/>
      <c r="BD1111" s="24"/>
      <c r="BE1111" s="24"/>
      <c r="BF1111" s="24"/>
    </row>
    <row r="1112" spans="1:58" s="22" customFormat="1" outlineLevel="2" x14ac:dyDescent="0.25">
      <c r="A1112" s="55">
        <v>496</v>
      </c>
      <c r="B1112" s="9" t="s">
        <v>1645</v>
      </c>
      <c r="C1112" s="9" t="s">
        <v>1729</v>
      </c>
      <c r="D1112" s="9" t="str">
        <f>B1112&amp;" - "&amp;E1112</f>
        <v>Orange - Elderly - Active</v>
      </c>
      <c r="E1112" s="9" t="s">
        <v>2280</v>
      </c>
      <c r="F1112" s="14" t="s">
        <v>204</v>
      </c>
      <c r="G1112" s="9" t="s">
        <v>9</v>
      </c>
      <c r="H1112" s="9" t="s">
        <v>37</v>
      </c>
      <c r="I1112" s="9">
        <v>1</v>
      </c>
      <c r="J1112" s="9">
        <v>168</v>
      </c>
      <c r="K1112" s="9">
        <f>COUNTA(Y1112:AD1112)*J1112</f>
        <v>1008</v>
      </c>
      <c r="L1112" s="9">
        <f>SUM(Y1112:AD1112)</f>
        <v>995</v>
      </c>
      <c r="M1112" s="48">
        <v>0.98710317460317465</v>
      </c>
      <c r="N1112" s="9">
        <v>0</v>
      </c>
      <c r="O1112" s="9">
        <v>168</v>
      </c>
      <c r="P1112" s="9">
        <v>135</v>
      </c>
      <c r="Q1112" s="9">
        <v>33</v>
      </c>
      <c r="R1112" s="9"/>
      <c r="S1112" s="9"/>
      <c r="T1112" s="9"/>
      <c r="U1112" s="9"/>
      <c r="V1112" s="49">
        <f>(Y1112+Z1112+AA1112+AB1112+AC1112+AD1112)/(J1112*COUNTA(Y1112,Z1112,AA1112,AB1112,AC1112,AD1112))</f>
        <v>0.98710317460317465</v>
      </c>
      <c r="W1112" s="14">
        <v>0.98909999999999998</v>
      </c>
      <c r="X1112" s="14">
        <v>0.97019999999999995</v>
      </c>
      <c r="Y1112" s="56">
        <v>167</v>
      </c>
      <c r="Z1112" s="9">
        <v>166</v>
      </c>
      <c r="AA1112" s="9">
        <v>167</v>
      </c>
      <c r="AB1112" s="9">
        <v>165</v>
      </c>
      <c r="AC1112" s="9">
        <v>165</v>
      </c>
      <c r="AD1112" s="9">
        <v>165</v>
      </c>
      <c r="AE1112" s="9" t="s">
        <v>206</v>
      </c>
      <c r="AF1112" s="9"/>
      <c r="AG1112" s="9">
        <v>28.565200000000001</v>
      </c>
      <c r="AH1112" s="9">
        <v>-81.430499999999995</v>
      </c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4"/>
      <c r="BC1112" s="24"/>
      <c r="BD1112" s="24"/>
      <c r="BE1112" s="24"/>
      <c r="BF1112" s="24"/>
    </row>
    <row r="1113" spans="1:58" s="22" customFormat="1" outlineLevel="2" x14ac:dyDescent="0.25">
      <c r="A1113" s="55">
        <v>2573</v>
      </c>
      <c r="B1113" s="9" t="s">
        <v>1645</v>
      </c>
      <c r="C1113" s="9" t="s">
        <v>1788</v>
      </c>
      <c r="D1113" s="9" t="str">
        <f>B1113&amp;" - "&amp;E1113</f>
        <v>Orange - Elderly - Active</v>
      </c>
      <c r="E1113" s="9" t="s">
        <v>2280</v>
      </c>
      <c r="F1113" s="14" t="s">
        <v>66</v>
      </c>
      <c r="G1113" s="9" t="s">
        <v>9</v>
      </c>
      <c r="H1113" s="9" t="s">
        <v>37</v>
      </c>
      <c r="I1113" s="9">
        <v>1</v>
      </c>
      <c r="J1113" s="9">
        <v>93</v>
      </c>
      <c r="K1113" s="9">
        <f>COUNTA(Y1113:AD1113)*J1113</f>
        <v>558</v>
      </c>
      <c r="L1113" s="9">
        <f>SUM(Y1113:AD1113)</f>
        <v>555</v>
      </c>
      <c r="M1113" s="48">
        <v>0.9946236559139785</v>
      </c>
      <c r="N1113" s="9">
        <v>0</v>
      </c>
      <c r="O1113" s="9">
        <v>93</v>
      </c>
      <c r="P1113" s="9">
        <v>75</v>
      </c>
      <c r="Q1113" s="9">
        <v>18</v>
      </c>
      <c r="R1113" s="9"/>
      <c r="S1113" s="9"/>
      <c r="T1113" s="9">
        <v>5</v>
      </c>
      <c r="U1113" s="9"/>
      <c r="V1113" s="49">
        <f>(Y1113+Z1113+AA1113+AB1113+AC1113+AD1113)/(J1113*COUNTA(Y1113,Z1113,AA1113,AB1113,AC1113,AD1113))</f>
        <v>0.9946236559139785</v>
      </c>
      <c r="W1113" s="14">
        <v>0.98919999999999997</v>
      </c>
      <c r="X1113" s="14">
        <v>0.97670000000000001</v>
      </c>
      <c r="Y1113" s="56">
        <v>93</v>
      </c>
      <c r="Z1113" s="9">
        <v>93</v>
      </c>
      <c r="AA1113" s="9">
        <v>92</v>
      </c>
      <c r="AB1113" s="9">
        <v>92</v>
      </c>
      <c r="AC1113" s="9">
        <v>93</v>
      </c>
      <c r="AD1113" s="9">
        <v>92</v>
      </c>
      <c r="AE1113" s="9" t="s">
        <v>180</v>
      </c>
      <c r="AF1113" s="9"/>
      <c r="AG1113" s="9">
        <v>28.631360999999998</v>
      </c>
      <c r="AH1113" s="9">
        <v>-81.362916999999996</v>
      </c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24"/>
      <c r="AW1113" s="24"/>
      <c r="AX1113" s="24"/>
      <c r="AY1113" s="24"/>
      <c r="AZ1113" s="24"/>
      <c r="BA1113" s="24"/>
      <c r="BB1113" s="24"/>
      <c r="BC1113" s="24"/>
      <c r="BD1113" s="24"/>
      <c r="BE1113" s="24"/>
      <c r="BF1113" s="24"/>
    </row>
    <row r="1114" spans="1:58" s="22" customFormat="1" outlineLevel="2" x14ac:dyDescent="0.25">
      <c r="A1114" s="55">
        <v>2128</v>
      </c>
      <c r="B1114" s="9" t="s">
        <v>1645</v>
      </c>
      <c r="C1114" s="9" t="s">
        <v>1794</v>
      </c>
      <c r="D1114" s="9" t="str">
        <f>B1114&amp;" - "&amp;E1114</f>
        <v>Orange - Elderly - Active</v>
      </c>
      <c r="E1114" s="9" t="s">
        <v>2280</v>
      </c>
      <c r="F1114" s="14" t="s">
        <v>1795</v>
      </c>
      <c r="G1114" s="9" t="s">
        <v>9</v>
      </c>
      <c r="H1114" s="9" t="s">
        <v>37</v>
      </c>
      <c r="I1114" s="9">
        <v>1</v>
      </c>
      <c r="J1114" s="9">
        <v>64</v>
      </c>
      <c r="K1114" s="9">
        <f>COUNTA(Y1114:AD1114)*J1114</f>
        <v>384</v>
      </c>
      <c r="L1114" s="9">
        <f>SUM(Y1114:AD1114)</f>
        <v>372</v>
      </c>
      <c r="M1114" s="48">
        <v>0.96875</v>
      </c>
      <c r="N1114" s="9">
        <v>0</v>
      </c>
      <c r="O1114" s="9">
        <v>64</v>
      </c>
      <c r="P1114" s="9">
        <v>52</v>
      </c>
      <c r="Q1114" s="9">
        <v>12</v>
      </c>
      <c r="R1114" s="9"/>
      <c r="S1114" s="9"/>
      <c r="T1114" s="9"/>
      <c r="U1114" s="9"/>
      <c r="V1114" s="49">
        <f>(Y1114+Z1114+AA1114+AB1114+AC1114+AD1114)/(J1114*COUNTA(Y1114,Z1114,AA1114,AB1114,AC1114,AD1114))</f>
        <v>0.96875</v>
      </c>
      <c r="W1114" s="14">
        <v>0.97660000000000002</v>
      </c>
      <c r="X1114" s="14">
        <v>0.97660000000000002</v>
      </c>
      <c r="Y1114" s="56">
        <v>62</v>
      </c>
      <c r="Z1114" s="9">
        <v>63</v>
      </c>
      <c r="AA1114" s="9">
        <v>63</v>
      </c>
      <c r="AB1114" s="9">
        <v>62</v>
      </c>
      <c r="AC1114" s="9">
        <v>62</v>
      </c>
      <c r="AD1114" s="9">
        <v>60</v>
      </c>
      <c r="AE1114" s="9" t="s">
        <v>640</v>
      </c>
      <c r="AF1114" s="9"/>
      <c r="AG1114" s="9">
        <v>28.531694000000002</v>
      </c>
      <c r="AH1114" s="9">
        <v>-81.391182000000001</v>
      </c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4"/>
      <c r="AU1114" s="24"/>
      <c r="AV1114" s="24"/>
      <c r="AW1114" s="24"/>
      <c r="AX1114" s="24"/>
      <c r="AY1114" s="24"/>
      <c r="AZ1114" s="24"/>
      <c r="BA1114" s="24"/>
      <c r="BB1114" s="24"/>
      <c r="BC1114" s="24"/>
      <c r="BD1114" s="24"/>
      <c r="BE1114" s="24"/>
      <c r="BF1114" s="24"/>
    </row>
    <row r="1115" spans="1:58" s="22" customFormat="1" outlineLevel="1" x14ac:dyDescent="0.25">
      <c r="A1115" s="55"/>
      <c r="B1115" s="9" t="s">
        <v>1645</v>
      </c>
      <c r="C1115" s="9"/>
      <c r="D1115" s="9"/>
      <c r="E1115" s="39" t="s">
        <v>2281</v>
      </c>
      <c r="F1115" s="14"/>
      <c r="G1115" s="9"/>
      <c r="H1115" s="9"/>
      <c r="I1115" s="9">
        <f>SUBTOTAL(9,I1116:I1117)</f>
        <v>2</v>
      </c>
      <c r="J1115" s="9">
        <f>SUBTOTAL(9,J1116:J1117)</f>
        <v>176</v>
      </c>
      <c r="K1115" s="9">
        <f>SUBTOTAL(9,K1116:K1117)</f>
        <v>0</v>
      </c>
      <c r="L1115" s="9">
        <f>SUBTOTAL(9,L1116:L1117)</f>
        <v>0</v>
      </c>
      <c r="M1115" s="42">
        <v>0</v>
      </c>
      <c r="N1115" s="9"/>
      <c r="O1115" s="9"/>
      <c r="P1115" s="9"/>
      <c r="Q1115" s="9"/>
      <c r="R1115" s="9"/>
      <c r="S1115" s="9"/>
      <c r="T1115" s="9"/>
      <c r="U1115" s="9"/>
      <c r="V1115" s="49"/>
      <c r="W1115" s="14"/>
      <c r="X1115" s="14"/>
      <c r="Y1115" s="56"/>
      <c r="Z1115" s="9"/>
      <c r="AA1115" s="9"/>
      <c r="AB1115" s="9"/>
      <c r="AC1115" s="9"/>
      <c r="AD1115" s="9"/>
      <c r="AE1115" s="9"/>
      <c r="AF1115" s="9"/>
      <c r="AG1115" s="9"/>
      <c r="AH1115" s="9">
        <f>SUBTOTAL(9,AH1116:AH1117)</f>
        <v>-81.501141669999996</v>
      </c>
      <c r="AI1115" s="24"/>
      <c r="AJ1115" s="24"/>
      <c r="AK1115" s="24"/>
      <c r="AL1115" s="24"/>
      <c r="AM1115" s="24"/>
      <c r="AN1115" s="24"/>
      <c r="AO1115" s="24"/>
      <c r="AP1115" s="24"/>
      <c r="AQ1115" s="24"/>
      <c r="AR1115" s="24"/>
      <c r="AS1115" s="24"/>
      <c r="AT1115" s="24"/>
      <c r="AU1115" s="24"/>
      <c r="AV1115" s="24"/>
      <c r="AW1115" s="24"/>
      <c r="AX1115" s="24"/>
      <c r="AY1115" s="24"/>
      <c r="AZ1115" s="24"/>
      <c r="BA1115" s="24"/>
      <c r="BB1115" s="24"/>
      <c r="BC1115" s="24"/>
      <c r="BD1115" s="24"/>
      <c r="BE1115" s="24"/>
      <c r="BF1115" s="24"/>
    </row>
    <row r="1116" spans="1:58" s="22" customFormat="1" outlineLevel="2" x14ac:dyDescent="0.25">
      <c r="A1116" s="55">
        <v>2764</v>
      </c>
      <c r="B1116" s="9" t="s">
        <v>1645</v>
      </c>
      <c r="C1116" s="9" t="s">
        <v>1662</v>
      </c>
      <c r="D1116" s="9" t="str">
        <f>B1116&amp;" - "&amp;E1116</f>
        <v>Orange - Elderly - Pipeline</v>
      </c>
      <c r="E1116" s="9" t="s">
        <v>2281</v>
      </c>
      <c r="F1116" s="14" t="s">
        <v>91</v>
      </c>
      <c r="G1116" s="9" t="s">
        <v>9</v>
      </c>
      <c r="H1116" s="9" t="s">
        <v>42</v>
      </c>
      <c r="I1116" s="9">
        <v>1</v>
      </c>
      <c r="J1116" s="9">
        <v>80</v>
      </c>
      <c r="K1116" s="9">
        <f>COUNTA(Y1116:AD1116)*J1116</f>
        <v>0</v>
      </c>
      <c r="L1116" s="9">
        <f>SUM(Y1116:AD1116)</f>
        <v>0</v>
      </c>
      <c r="M1116" s="42">
        <v>0</v>
      </c>
      <c r="N1116" s="9">
        <v>0</v>
      </c>
      <c r="O1116" s="9">
        <v>80</v>
      </c>
      <c r="P1116" s="9">
        <v>64</v>
      </c>
      <c r="Q1116" s="9">
        <v>16</v>
      </c>
      <c r="R1116" s="9"/>
      <c r="S1116" s="9"/>
      <c r="T1116" s="9">
        <v>4</v>
      </c>
      <c r="U1116" s="9"/>
      <c r="V1116" s="49"/>
      <c r="W1116" s="14"/>
      <c r="X1116" s="14"/>
      <c r="Y1116" s="56"/>
      <c r="Z1116" s="9"/>
      <c r="AA1116" s="9"/>
      <c r="AB1116" s="9"/>
      <c r="AC1116" s="9"/>
      <c r="AD1116" s="9"/>
      <c r="AE1116" s="9" t="s">
        <v>418</v>
      </c>
      <c r="AF1116" s="9"/>
      <c r="AG1116" s="9">
        <v>28.661886110000001</v>
      </c>
      <c r="AH1116" s="9">
        <v>-81.501141669999996</v>
      </c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4"/>
      <c r="AU1116" s="24"/>
      <c r="AV1116" s="24"/>
      <c r="AW1116" s="24"/>
      <c r="AX1116" s="24"/>
      <c r="AY1116" s="24"/>
      <c r="AZ1116" s="24"/>
      <c r="BA1116" s="24"/>
      <c r="BB1116" s="24"/>
      <c r="BC1116" s="24"/>
      <c r="BD1116" s="24"/>
      <c r="BE1116" s="24"/>
      <c r="BF1116" s="24"/>
    </row>
    <row r="1117" spans="1:58" s="22" customFormat="1" outlineLevel="2" x14ac:dyDescent="0.25">
      <c r="A1117" s="55">
        <v>2902</v>
      </c>
      <c r="B1117" s="9" t="s">
        <v>1645</v>
      </c>
      <c r="C1117" s="9" t="s">
        <v>1686</v>
      </c>
      <c r="D1117" s="9" t="str">
        <f>B1117&amp;" - "&amp;E1117</f>
        <v>Orange - Elderly - Pipeline</v>
      </c>
      <c r="E1117" s="9" t="s">
        <v>2281</v>
      </c>
      <c r="F1117" s="14" t="s">
        <v>191</v>
      </c>
      <c r="G1117" s="9" t="s">
        <v>9</v>
      </c>
      <c r="H1117" s="9" t="s">
        <v>42</v>
      </c>
      <c r="I1117" s="9">
        <v>1</v>
      </c>
      <c r="J1117" s="9">
        <v>96</v>
      </c>
      <c r="K1117" s="9">
        <f>COUNTA(Y1117:AD1117)*J1117</f>
        <v>0</v>
      </c>
      <c r="L1117" s="9">
        <f>SUM(Y1117:AD1117)</f>
        <v>0</v>
      </c>
      <c r="M1117" s="42">
        <v>0</v>
      </c>
      <c r="N1117" s="9"/>
      <c r="O1117" s="9">
        <v>96</v>
      </c>
      <c r="P1117" s="9">
        <v>77</v>
      </c>
      <c r="Q1117" s="9">
        <v>19</v>
      </c>
      <c r="R1117" s="9"/>
      <c r="S1117" s="9"/>
      <c r="T1117" s="9">
        <v>5</v>
      </c>
      <c r="U1117" s="9"/>
      <c r="V1117" s="49"/>
      <c r="W1117" s="14"/>
      <c r="X1117" s="14"/>
      <c r="Y1117" s="56"/>
      <c r="Z1117" s="9"/>
      <c r="AA1117" s="9"/>
      <c r="AB1117" s="9"/>
      <c r="AC1117" s="9"/>
      <c r="AD1117" s="9"/>
      <c r="AE1117" s="9"/>
      <c r="AF1117" s="9"/>
      <c r="AG1117" s="9"/>
      <c r="AH1117" s="9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4"/>
      <c r="AU1117" s="24"/>
      <c r="AV1117" s="24"/>
      <c r="AW1117" s="24"/>
      <c r="AX1117" s="24"/>
      <c r="AY1117" s="24"/>
      <c r="AZ1117" s="24"/>
      <c r="BA1117" s="24"/>
      <c r="BB1117" s="24"/>
      <c r="BC1117" s="24"/>
      <c r="BD1117" s="24"/>
      <c r="BE1117" s="24"/>
      <c r="BF1117" s="24"/>
    </row>
    <row r="1118" spans="1:58" s="22" customFormat="1" outlineLevel="1" x14ac:dyDescent="0.25">
      <c r="A1118" s="55"/>
      <c r="B1118" s="9" t="s">
        <v>1645</v>
      </c>
      <c r="C1118" s="9"/>
      <c r="D1118" s="9"/>
      <c r="E1118" s="39" t="s">
        <v>2286</v>
      </c>
      <c r="F1118" s="14"/>
      <c r="G1118" s="9"/>
      <c r="H1118" s="9"/>
      <c r="I1118" s="9">
        <f>SUBTOTAL(9,I1119:I1120)</f>
        <v>2</v>
      </c>
      <c r="J1118" s="9">
        <f>SUBTOTAL(9,J1119:J1120)</f>
        <v>197</v>
      </c>
      <c r="K1118" s="9">
        <f>SUBTOTAL(9,K1119:K1120)</f>
        <v>1182</v>
      </c>
      <c r="L1118" s="9">
        <f>SUBTOTAL(9,L1119:L1120)</f>
        <v>1170</v>
      </c>
      <c r="M1118" s="48">
        <v>0.98984771573604058</v>
      </c>
      <c r="N1118" s="9"/>
      <c r="O1118" s="9"/>
      <c r="P1118" s="9"/>
      <c r="Q1118" s="9"/>
      <c r="R1118" s="9"/>
      <c r="S1118" s="9"/>
      <c r="T1118" s="9"/>
      <c r="U1118" s="9"/>
      <c r="V1118" s="49"/>
      <c r="W1118" s="14"/>
      <c r="X1118" s="14"/>
      <c r="Y1118" s="56"/>
      <c r="Z1118" s="9"/>
      <c r="AA1118" s="9"/>
      <c r="AB1118" s="9"/>
      <c r="AC1118" s="9"/>
      <c r="AD1118" s="9"/>
      <c r="AE1118" s="9"/>
      <c r="AF1118" s="9"/>
      <c r="AG1118" s="9"/>
      <c r="AH1118" s="9">
        <f>SUBTOTAL(9,AH1119:AH1120)</f>
        <v>-162.65465</v>
      </c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4"/>
      <c r="AS1118" s="24"/>
      <c r="AT1118" s="24"/>
      <c r="AU1118" s="24"/>
      <c r="AV1118" s="24"/>
      <c r="AW1118" s="24"/>
      <c r="AX1118" s="24"/>
      <c r="AY1118" s="24"/>
      <c r="AZ1118" s="24"/>
      <c r="BA1118" s="24"/>
      <c r="BB1118" s="24"/>
      <c r="BC1118" s="24"/>
      <c r="BD1118" s="24"/>
      <c r="BE1118" s="24"/>
      <c r="BF1118" s="24"/>
    </row>
    <row r="1119" spans="1:58" s="22" customFormat="1" outlineLevel="2" x14ac:dyDescent="0.25">
      <c r="A1119" s="55">
        <v>2479</v>
      </c>
      <c r="B1119" s="9" t="s">
        <v>1645</v>
      </c>
      <c r="C1119" s="9" t="s">
        <v>1698</v>
      </c>
      <c r="D1119" s="9" t="str">
        <f>B1119&amp;" - "&amp;E1119</f>
        <v>Orange - Elderly|MR - Active</v>
      </c>
      <c r="E1119" s="9" t="s">
        <v>2286</v>
      </c>
      <c r="F1119" s="14" t="s">
        <v>143</v>
      </c>
      <c r="G1119" s="9" t="s">
        <v>194</v>
      </c>
      <c r="H1119" s="9" t="s">
        <v>37</v>
      </c>
      <c r="I1119" s="9">
        <v>1</v>
      </c>
      <c r="J1119" s="9">
        <v>92</v>
      </c>
      <c r="K1119" s="9">
        <f>COUNTA(Y1119:AD1119)*J1119</f>
        <v>552</v>
      </c>
      <c r="L1119" s="9">
        <f>SUM(Y1119:AD1119)</f>
        <v>542</v>
      </c>
      <c r="M1119" s="48">
        <v>0.98188405797101452</v>
      </c>
      <c r="N1119" s="9">
        <v>10</v>
      </c>
      <c r="O1119" s="9">
        <v>82</v>
      </c>
      <c r="P1119" s="9">
        <v>74</v>
      </c>
      <c r="Q1119" s="9">
        <v>18</v>
      </c>
      <c r="R1119" s="9"/>
      <c r="S1119" s="9"/>
      <c r="T1119" s="9">
        <v>5</v>
      </c>
      <c r="U1119" s="9"/>
      <c r="V1119" s="49">
        <f>(Y1119+Z1119+AA1119+AB1119+AC1119+AD1119)/(J1119*COUNTA(Y1119,Z1119,AA1119,AB1119,AC1119,AD1119))</f>
        <v>0.98188405797101452</v>
      </c>
      <c r="W1119" s="14">
        <v>0.99280000000000002</v>
      </c>
      <c r="X1119" s="14">
        <v>0.99819999999999998</v>
      </c>
      <c r="Y1119" s="56">
        <v>90</v>
      </c>
      <c r="Z1119" s="9">
        <v>90</v>
      </c>
      <c r="AA1119" s="9">
        <v>89</v>
      </c>
      <c r="AB1119" s="9">
        <v>89</v>
      </c>
      <c r="AC1119" s="9">
        <v>92</v>
      </c>
      <c r="AD1119" s="9">
        <v>92</v>
      </c>
      <c r="AE1119" s="9" t="s">
        <v>180</v>
      </c>
      <c r="AF1119" s="9"/>
      <c r="AG1119" s="9">
        <v>28.499019000000001</v>
      </c>
      <c r="AH1119" s="9">
        <v>-81.294622000000004</v>
      </c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24"/>
      <c r="AW1119" s="24"/>
      <c r="AX1119" s="24"/>
      <c r="AY1119" s="24"/>
      <c r="AZ1119" s="24"/>
      <c r="BA1119" s="24"/>
      <c r="BB1119" s="24"/>
      <c r="BC1119" s="24"/>
      <c r="BD1119" s="24"/>
      <c r="BE1119" s="24"/>
      <c r="BF1119" s="24"/>
    </row>
    <row r="1120" spans="1:58" s="22" customFormat="1" outlineLevel="2" x14ac:dyDescent="0.25">
      <c r="A1120" s="55">
        <v>2586</v>
      </c>
      <c r="B1120" s="9" t="s">
        <v>1645</v>
      </c>
      <c r="C1120" s="9" t="s">
        <v>1793</v>
      </c>
      <c r="D1120" s="9" t="str">
        <f>B1120&amp;" - "&amp;E1120</f>
        <v>Orange - Elderly|MR - Active</v>
      </c>
      <c r="E1120" s="9" t="s">
        <v>2286</v>
      </c>
      <c r="F1120" s="14" t="s">
        <v>66</v>
      </c>
      <c r="G1120" s="9" t="s">
        <v>194</v>
      </c>
      <c r="H1120" s="9" t="s">
        <v>37</v>
      </c>
      <c r="I1120" s="9">
        <v>1</v>
      </c>
      <c r="J1120" s="9">
        <v>105</v>
      </c>
      <c r="K1120" s="9">
        <f>COUNTA(Y1120:AD1120)*J1120</f>
        <v>630</v>
      </c>
      <c r="L1120" s="9">
        <f>SUM(Y1120:AD1120)</f>
        <v>628</v>
      </c>
      <c r="M1120" s="48">
        <v>0.99682539682539684</v>
      </c>
      <c r="N1120" s="9">
        <v>5</v>
      </c>
      <c r="O1120" s="9">
        <v>100</v>
      </c>
      <c r="P1120" s="9">
        <v>84</v>
      </c>
      <c r="Q1120" s="9">
        <v>21</v>
      </c>
      <c r="R1120" s="9"/>
      <c r="S1120" s="9"/>
      <c r="T1120" s="9">
        <v>6</v>
      </c>
      <c r="U1120" s="9"/>
      <c r="V1120" s="49">
        <f>(Y1120+Z1120+AA1120+AB1120+AC1120+AD1120)/(J1120*COUNTA(Y1120,Z1120,AA1120,AB1120,AC1120,AD1120))</f>
        <v>0.99682539682539684</v>
      </c>
      <c r="W1120" s="14">
        <v>0.99370000000000003</v>
      </c>
      <c r="X1120" s="14">
        <v>0.98570000000000002</v>
      </c>
      <c r="Y1120" s="56">
        <v>104</v>
      </c>
      <c r="Z1120" s="9">
        <v>105</v>
      </c>
      <c r="AA1120" s="9">
        <v>105</v>
      </c>
      <c r="AB1120" s="9">
        <v>105</v>
      </c>
      <c r="AC1120" s="9">
        <v>105</v>
      </c>
      <c r="AD1120" s="9">
        <v>104</v>
      </c>
      <c r="AE1120" s="9" t="s">
        <v>202</v>
      </c>
      <c r="AF1120" s="9"/>
      <c r="AG1120" s="9">
        <v>28.601027999999999</v>
      </c>
      <c r="AH1120" s="9">
        <v>-81.360028</v>
      </c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4"/>
      <c r="BC1120" s="24"/>
      <c r="BD1120" s="24"/>
      <c r="BE1120" s="24"/>
      <c r="BF1120" s="24"/>
    </row>
    <row r="1121" spans="1:58" s="22" customFormat="1" outlineLevel="1" x14ac:dyDescent="0.25">
      <c r="A1121" s="55"/>
      <c r="B1121" s="9" t="s">
        <v>1645</v>
      </c>
      <c r="C1121" s="9"/>
      <c r="D1121" s="9"/>
      <c r="E1121" s="39" t="s">
        <v>2282</v>
      </c>
      <c r="F1121" s="14"/>
      <c r="G1121" s="9"/>
      <c r="H1121" s="9"/>
      <c r="I1121" s="9">
        <f>SUBTOTAL(9,I1122:I1205)</f>
        <v>84</v>
      </c>
      <c r="J1121" s="9">
        <f>SUBTOTAL(9,J1122:J1205)</f>
        <v>17882</v>
      </c>
      <c r="K1121" s="9">
        <f>SUBTOTAL(9,K1122:K1205)</f>
        <v>106546</v>
      </c>
      <c r="L1121" s="9">
        <f>SUBTOTAL(9,L1122:L1205)</f>
        <v>104689</v>
      </c>
      <c r="M1121" s="48">
        <v>0.98257090834005967</v>
      </c>
      <c r="N1121" s="9"/>
      <c r="O1121" s="9"/>
      <c r="P1121" s="9"/>
      <c r="Q1121" s="9"/>
      <c r="R1121" s="9"/>
      <c r="S1121" s="9"/>
      <c r="T1121" s="9"/>
      <c r="U1121" s="9"/>
      <c r="V1121" s="49"/>
      <c r="W1121" s="14"/>
      <c r="X1121" s="14"/>
      <c r="Y1121" s="56"/>
      <c r="Z1121" s="9"/>
      <c r="AA1121" s="9"/>
      <c r="AB1121" s="9"/>
      <c r="AC1121" s="9"/>
      <c r="AD1121" s="9"/>
      <c r="AE1121" s="9"/>
      <c r="AF1121" s="9"/>
      <c r="AG1121" s="9"/>
      <c r="AH1121" s="9">
        <f>SUBTOTAL(9,AH1122:AH1205)</f>
        <v>-6836.7311536666684</v>
      </c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4"/>
      <c r="BC1121" s="24"/>
      <c r="BD1121" s="24"/>
      <c r="BE1121" s="24"/>
      <c r="BF1121" s="24"/>
    </row>
    <row r="1122" spans="1:58" s="22" customFormat="1" outlineLevel="2" x14ac:dyDescent="0.25">
      <c r="A1122" s="55">
        <v>1639</v>
      </c>
      <c r="B1122" s="9" t="s">
        <v>1645</v>
      </c>
      <c r="C1122" s="9" t="s">
        <v>1646</v>
      </c>
      <c r="D1122" s="9" t="str">
        <f t="shared" ref="D1122:D1153" si="166">B1122&amp;" - "&amp;E1122</f>
        <v>Orange - Family - Active</v>
      </c>
      <c r="E1122" s="9" t="s">
        <v>2282</v>
      </c>
      <c r="F1122" s="14" t="s">
        <v>508</v>
      </c>
      <c r="G1122" s="9" t="s">
        <v>10</v>
      </c>
      <c r="H1122" s="9" t="s">
        <v>37</v>
      </c>
      <c r="I1122" s="9">
        <v>1</v>
      </c>
      <c r="J1122" s="9">
        <v>240</v>
      </c>
      <c r="K1122" s="9">
        <f t="shared" ref="K1122:K1153" si="167">COUNTA(Y1122:AD1122)*J1122</f>
        <v>1440</v>
      </c>
      <c r="L1122" s="9">
        <f t="shared" ref="L1122:L1153" si="168">SUM(Y1122:AD1122)</f>
        <v>1417</v>
      </c>
      <c r="M1122" s="48">
        <v>0.98402777777777772</v>
      </c>
      <c r="N1122" s="9">
        <v>0</v>
      </c>
      <c r="O1122" s="9">
        <v>240</v>
      </c>
      <c r="P1122" s="9"/>
      <c r="Q1122" s="9">
        <v>240</v>
      </c>
      <c r="R1122" s="9"/>
      <c r="S1122" s="9"/>
      <c r="T1122" s="9"/>
      <c r="U1122" s="9"/>
      <c r="V1122" s="49">
        <f t="shared" ref="V1122:V1153" si="169">(Y1122+Z1122+AA1122+AB1122+AC1122+AD1122)/(J1122*COUNTA(Y1122,Z1122,AA1122,AB1122,AC1122,AD1122))</f>
        <v>0.98402777777777772</v>
      </c>
      <c r="W1122" s="14">
        <v>0.97640000000000005</v>
      </c>
      <c r="X1122" s="14">
        <v>0.94240000000000002</v>
      </c>
      <c r="Y1122" s="56">
        <v>233</v>
      </c>
      <c r="Z1122" s="9">
        <v>239</v>
      </c>
      <c r="AA1122" s="9">
        <v>237</v>
      </c>
      <c r="AB1122" s="9">
        <v>235</v>
      </c>
      <c r="AC1122" s="9">
        <v>235</v>
      </c>
      <c r="AD1122" s="9">
        <v>238</v>
      </c>
      <c r="AE1122" s="9" t="s">
        <v>1647</v>
      </c>
      <c r="AF1122" s="9"/>
      <c r="AG1122" s="9">
        <v>28.5748</v>
      </c>
      <c r="AH1122" s="9">
        <v>-81.475899999999996</v>
      </c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24"/>
      <c r="AW1122" s="24"/>
      <c r="AX1122" s="24"/>
      <c r="AY1122" s="24"/>
      <c r="AZ1122" s="24"/>
      <c r="BA1122" s="24"/>
      <c r="BB1122" s="24"/>
      <c r="BC1122" s="24"/>
      <c r="BD1122" s="24"/>
      <c r="BE1122" s="24"/>
      <c r="BF1122" s="24"/>
    </row>
    <row r="1123" spans="1:58" s="22" customFormat="1" outlineLevel="2" x14ac:dyDescent="0.25">
      <c r="A1123" s="55">
        <v>1188</v>
      </c>
      <c r="B1123" s="9" t="s">
        <v>1645</v>
      </c>
      <c r="C1123" s="9" t="s">
        <v>1654</v>
      </c>
      <c r="D1123" s="9" t="str">
        <f t="shared" si="166"/>
        <v>Orange - Family - Active</v>
      </c>
      <c r="E1123" s="9" t="s">
        <v>2282</v>
      </c>
      <c r="F1123" s="14" t="s">
        <v>174</v>
      </c>
      <c r="G1123" s="9" t="s">
        <v>10</v>
      </c>
      <c r="H1123" s="9" t="s">
        <v>37</v>
      </c>
      <c r="I1123" s="9">
        <v>1</v>
      </c>
      <c r="J1123" s="9">
        <v>300</v>
      </c>
      <c r="K1123" s="9">
        <f t="shared" si="167"/>
        <v>1800</v>
      </c>
      <c r="L1123" s="9">
        <f t="shared" si="168"/>
        <v>1792</v>
      </c>
      <c r="M1123" s="48">
        <v>0.99555555555555553</v>
      </c>
      <c r="N1123" s="9">
        <v>0</v>
      </c>
      <c r="O1123" s="9">
        <v>300</v>
      </c>
      <c r="P1123" s="9"/>
      <c r="Q1123" s="9">
        <v>300</v>
      </c>
      <c r="R1123" s="9"/>
      <c r="S1123" s="9"/>
      <c r="T1123" s="9"/>
      <c r="U1123" s="9"/>
      <c r="V1123" s="49">
        <f t="shared" si="169"/>
        <v>0.99555555555555553</v>
      </c>
      <c r="W1123" s="14">
        <v>0.98440000000000005</v>
      </c>
      <c r="X1123" s="14">
        <v>0.98060000000000003</v>
      </c>
      <c r="Y1123" s="56">
        <v>300</v>
      </c>
      <c r="Z1123" s="9">
        <v>298</v>
      </c>
      <c r="AA1123" s="9">
        <v>298</v>
      </c>
      <c r="AB1123" s="9">
        <v>298</v>
      </c>
      <c r="AC1123" s="9">
        <v>299</v>
      </c>
      <c r="AD1123" s="9">
        <v>299</v>
      </c>
      <c r="AE1123" s="9" t="s">
        <v>206</v>
      </c>
      <c r="AF1123" s="9"/>
      <c r="AG1123" s="9">
        <v>28.550899999999999</v>
      </c>
      <c r="AH1123" s="9">
        <v>-81.168400000000005</v>
      </c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24"/>
      <c r="AW1123" s="24"/>
      <c r="AX1123" s="24"/>
      <c r="AY1123" s="24"/>
      <c r="AZ1123" s="24"/>
      <c r="BA1123" s="24"/>
      <c r="BB1123" s="24"/>
      <c r="BC1123" s="24"/>
      <c r="BD1123" s="24"/>
      <c r="BE1123" s="24"/>
      <c r="BF1123" s="24"/>
    </row>
    <row r="1124" spans="1:58" s="22" customFormat="1" outlineLevel="2" x14ac:dyDescent="0.25">
      <c r="A1124" s="55">
        <v>67</v>
      </c>
      <c r="B1124" s="9" t="s">
        <v>1645</v>
      </c>
      <c r="C1124" s="9" t="s">
        <v>1655</v>
      </c>
      <c r="D1124" s="9" t="str">
        <f t="shared" si="166"/>
        <v>Orange - Family - Active</v>
      </c>
      <c r="E1124" s="9" t="s">
        <v>2282</v>
      </c>
      <c r="F1124" s="14" t="s">
        <v>877</v>
      </c>
      <c r="G1124" s="9" t="s">
        <v>10</v>
      </c>
      <c r="H1124" s="9" t="s">
        <v>37</v>
      </c>
      <c r="I1124" s="9">
        <v>1</v>
      </c>
      <c r="J1124" s="9">
        <v>192</v>
      </c>
      <c r="K1124" s="9">
        <f t="shared" si="167"/>
        <v>1152</v>
      </c>
      <c r="L1124" s="9">
        <f t="shared" si="168"/>
        <v>1133</v>
      </c>
      <c r="M1124" s="48">
        <v>0.98350694444444442</v>
      </c>
      <c r="N1124" s="9">
        <v>0</v>
      </c>
      <c r="O1124" s="9">
        <v>192</v>
      </c>
      <c r="P1124" s="9"/>
      <c r="Q1124" s="9">
        <v>192</v>
      </c>
      <c r="R1124" s="9"/>
      <c r="S1124" s="9"/>
      <c r="T1124" s="9"/>
      <c r="U1124" s="9"/>
      <c r="V1124" s="49">
        <f t="shared" si="169"/>
        <v>0.98350694444444442</v>
      </c>
      <c r="W1124" s="14">
        <v>0.99050000000000005</v>
      </c>
      <c r="X1124" s="14">
        <v>0.97219999999999995</v>
      </c>
      <c r="Y1124" s="56">
        <v>184</v>
      </c>
      <c r="Z1124" s="9">
        <v>189</v>
      </c>
      <c r="AA1124" s="9">
        <v>191</v>
      </c>
      <c r="AB1124" s="9">
        <v>191</v>
      </c>
      <c r="AC1124" s="9">
        <v>189</v>
      </c>
      <c r="AD1124" s="9">
        <v>189</v>
      </c>
      <c r="AE1124" s="9" t="s">
        <v>1656</v>
      </c>
      <c r="AF1124" s="9"/>
      <c r="AG1124" s="9">
        <v>28.558</v>
      </c>
      <c r="AH1124" s="9">
        <v>-81.483699999999999</v>
      </c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24"/>
      <c r="AW1124" s="24"/>
      <c r="AX1124" s="24"/>
      <c r="AY1124" s="24"/>
      <c r="AZ1124" s="24"/>
      <c r="BA1124" s="24"/>
      <c r="BB1124" s="24"/>
      <c r="BC1124" s="24"/>
      <c r="BD1124" s="24"/>
      <c r="BE1124" s="24"/>
      <c r="BF1124" s="24"/>
    </row>
    <row r="1125" spans="1:58" s="22" customFormat="1" outlineLevel="2" x14ac:dyDescent="0.25">
      <c r="A1125" s="55">
        <v>519</v>
      </c>
      <c r="B1125" s="9" t="s">
        <v>1645</v>
      </c>
      <c r="C1125" s="9" t="s">
        <v>1657</v>
      </c>
      <c r="D1125" s="9" t="str">
        <f t="shared" si="166"/>
        <v>Orange - Family - Active</v>
      </c>
      <c r="E1125" s="9" t="s">
        <v>2282</v>
      </c>
      <c r="F1125" s="14" t="s">
        <v>309</v>
      </c>
      <c r="G1125" s="9" t="s">
        <v>10</v>
      </c>
      <c r="H1125" s="9" t="s">
        <v>37</v>
      </c>
      <c r="I1125" s="9">
        <v>1</v>
      </c>
      <c r="J1125" s="9">
        <v>248</v>
      </c>
      <c r="K1125" s="9">
        <f t="shared" si="167"/>
        <v>1488</v>
      </c>
      <c r="L1125" s="9">
        <f t="shared" si="168"/>
        <v>1483</v>
      </c>
      <c r="M1125" s="48">
        <v>0.99663978494623651</v>
      </c>
      <c r="N1125" s="9">
        <v>0</v>
      </c>
      <c r="O1125" s="9">
        <v>248</v>
      </c>
      <c r="P1125" s="9"/>
      <c r="Q1125" s="9">
        <v>248</v>
      </c>
      <c r="R1125" s="9"/>
      <c r="S1125" s="9"/>
      <c r="T1125" s="9"/>
      <c r="U1125" s="9"/>
      <c r="V1125" s="49">
        <f t="shared" si="169"/>
        <v>0.99663978494623651</v>
      </c>
      <c r="W1125" s="14">
        <v>0.99060000000000004</v>
      </c>
      <c r="X1125" s="14">
        <v>0.99399999999999999</v>
      </c>
      <c r="Y1125" s="56">
        <v>247</v>
      </c>
      <c r="Z1125" s="9">
        <v>248</v>
      </c>
      <c r="AA1125" s="9">
        <v>246</v>
      </c>
      <c r="AB1125" s="9">
        <v>247</v>
      </c>
      <c r="AC1125" s="9">
        <v>247</v>
      </c>
      <c r="AD1125" s="9">
        <v>248</v>
      </c>
      <c r="AE1125" s="9" t="s">
        <v>1658</v>
      </c>
      <c r="AF1125" s="9"/>
      <c r="AG1125" s="9">
        <v>28.499199999999998</v>
      </c>
      <c r="AH1125" s="9">
        <v>-81.441299999999998</v>
      </c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4"/>
      <c r="BC1125" s="24"/>
      <c r="BD1125" s="24"/>
      <c r="BE1125" s="24"/>
      <c r="BF1125" s="24"/>
    </row>
    <row r="1126" spans="1:58" s="22" customFormat="1" outlineLevel="2" x14ac:dyDescent="0.25">
      <c r="A1126" s="55">
        <v>1060</v>
      </c>
      <c r="B1126" s="9" t="s">
        <v>1645</v>
      </c>
      <c r="C1126" s="9" t="s">
        <v>1660</v>
      </c>
      <c r="D1126" s="9" t="str">
        <f t="shared" si="166"/>
        <v>Orange - Family - Active</v>
      </c>
      <c r="E1126" s="9" t="s">
        <v>2282</v>
      </c>
      <c r="F1126" s="14" t="s">
        <v>118</v>
      </c>
      <c r="G1126" s="9" t="s">
        <v>10</v>
      </c>
      <c r="H1126" s="9" t="s">
        <v>37</v>
      </c>
      <c r="I1126" s="9">
        <v>1</v>
      </c>
      <c r="J1126" s="9">
        <v>288</v>
      </c>
      <c r="K1126" s="9">
        <f t="shared" si="167"/>
        <v>1728</v>
      </c>
      <c r="L1126" s="9">
        <f t="shared" si="168"/>
        <v>1711</v>
      </c>
      <c r="M1126" s="48">
        <v>0.99016203703703709</v>
      </c>
      <c r="N1126" s="9">
        <v>0</v>
      </c>
      <c r="O1126" s="9">
        <v>288</v>
      </c>
      <c r="P1126" s="9"/>
      <c r="Q1126" s="9">
        <v>288</v>
      </c>
      <c r="R1126" s="9"/>
      <c r="S1126" s="9"/>
      <c r="T1126" s="9"/>
      <c r="U1126" s="9"/>
      <c r="V1126" s="49">
        <f t="shared" si="169"/>
        <v>0.99016203703703709</v>
      </c>
      <c r="W1126" s="14">
        <v>0.99250000000000005</v>
      </c>
      <c r="X1126" s="14">
        <v>0.98729999999999996</v>
      </c>
      <c r="Y1126" s="56">
        <v>285</v>
      </c>
      <c r="Z1126" s="9">
        <v>283</v>
      </c>
      <c r="AA1126" s="9">
        <v>287</v>
      </c>
      <c r="AB1126" s="9">
        <v>287</v>
      </c>
      <c r="AC1126" s="9">
        <v>285</v>
      </c>
      <c r="AD1126" s="9">
        <v>284</v>
      </c>
      <c r="AE1126" s="9" t="s">
        <v>50</v>
      </c>
      <c r="AF1126" s="9"/>
      <c r="AG1126" s="9">
        <v>28.383199999999999</v>
      </c>
      <c r="AH1126" s="9">
        <v>-81.407200000000003</v>
      </c>
      <c r="AI1126" s="24"/>
      <c r="AJ1126" s="24"/>
      <c r="AK1126" s="24"/>
      <c r="AL1126" s="24"/>
      <c r="AM1126" s="24"/>
      <c r="AN1126" s="24"/>
      <c r="AO1126" s="24"/>
      <c r="AP1126" s="24"/>
      <c r="AQ1126" s="24"/>
      <c r="AR1126" s="24"/>
      <c r="AS1126" s="24"/>
      <c r="AT1126" s="24"/>
      <c r="AU1126" s="24"/>
      <c r="AV1126" s="24"/>
      <c r="AW1126" s="24"/>
      <c r="AX1126" s="24"/>
      <c r="AY1126" s="24"/>
      <c r="AZ1126" s="24"/>
      <c r="BA1126" s="24"/>
      <c r="BB1126" s="24"/>
      <c r="BC1126" s="24"/>
      <c r="BD1126" s="24"/>
      <c r="BE1126" s="24"/>
      <c r="BF1126" s="24"/>
    </row>
    <row r="1127" spans="1:58" s="22" customFormat="1" outlineLevel="2" x14ac:dyDescent="0.25">
      <c r="A1127" s="55">
        <v>1029</v>
      </c>
      <c r="B1127" s="9" t="s">
        <v>1645</v>
      </c>
      <c r="C1127" s="9" t="s">
        <v>1661</v>
      </c>
      <c r="D1127" s="9" t="str">
        <f t="shared" si="166"/>
        <v>Orange - Family - Active</v>
      </c>
      <c r="E1127" s="9" t="s">
        <v>2282</v>
      </c>
      <c r="F1127" s="14" t="s">
        <v>784</v>
      </c>
      <c r="G1127" s="9" t="s">
        <v>10</v>
      </c>
      <c r="H1127" s="9" t="s">
        <v>37</v>
      </c>
      <c r="I1127" s="9">
        <v>1</v>
      </c>
      <c r="J1127" s="9">
        <v>312</v>
      </c>
      <c r="K1127" s="9">
        <f t="shared" si="167"/>
        <v>1872</v>
      </c>
      <c r="L1127" s="9">
        <f t="shared" si="168"/>
        <v>1859</v>
      </c>
      <c r="M1127" s="48">
        <v>0.99305555555555558</v>
      </c>
      <c r="N1127" s="9">
        <v>0</v>
      </c>
      <c r="O1127" s="9">
        <v>312</v>
      </c>
      <c r="P1127" s="9"/>
      <c r="Q1127" s="9">
        <v>312</v>
      </c>
      <c r="R1127" s="9"/>
      <c r="S1127" s="9"/>
      <c r="T1127" s="9"/>
      <c r="U1127" s="9"/>
      <c r="V1127" s="49">
        <f t="shared" si="169"/>
        <v>0.99305555555555558</v>
      </c>
      <c r="W1127" s="14">
        <v>0.98819999999999997</v>
      </c>
      <c r="X1127" s="14">
        <v>0.98880000000000001</v>
      </c>
      <c r="Y1127" s="56">
        <v>311</v>
      </c>
      <c r="Z1127" s="9">
        <v>310</v>
      </c>
      <c r="AA1127" s="9">
        <v>309</v>
      </c>
      <c r="AB1127" s="9">
        <v>311</v>
      </c>
      <c r="AC1127" s="9">
        <v>309</v>
      </c>
      <c r="AD1127" s="9">
        <v>309</v>
      </c>
      <c r="AE1127" s="9" t="s">
        <v>50</v>
      </c>
      <c r="AF1127" s="9"/>
      <c r="AG1127" s="9">
        <v>28.4787</v>
      </c>
      <c r="AH1127" s="9">
        <v>-81.442099999999996</v>
      </c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4"/>
      <c r="AU1127" s="24"/>
      <c r="AV1127" s="24"/>
      <c r="AW1127" s="24"/>
      <c r="AX1127" s="24"/>
      <c r="AY1127" s="24"/>
      <c r="AZ1127" s="24"/>
      <c r="BA1127" s="24"/>
      <c r="BB1127" s="24"/>
      <c r="BC1127" s="24"/>
      <c r="BD1127" s="24"/>
      <c r="BE1127" s="24"/>
      <c r="BF1127" s="24"/>
    </row>
    <row r="1128" spans="1:58" s="22" customFormat="1" outlineLevel="2" x14ac:dyDescent="0.25">
      <c r="A1128" s="55">
        <v>116</v>
      </c>
      <c r="B1128" s="9" t="s">
        <v>1645</v>
      </c>
      <c r="C1128" s="9" t="s">
        <v>1663</v>
      </c>
      <c r="D1128" s="9" t="str">
        <f t="shared" si="166"/>
        <v>Orange - Family - Active</v>
      </c>
      <c r="E1128" s="9" t="s">
        <v>2282</v>
      </c>
      <c r="F1128" s="14" t="s">
        <v>204</v>
      </c>
      <c r="G1128" s="9" t="s">
        <v>10</v>
      </c>
      <c r="H1128" s="9" t="s">
        <v>37</v>
      </c>
      <c r="I1128" s="9">
        <v>1</v>
      </c>
      <c r="J1128" s="9">
        <v>256</v>
      </c>
      <c r="K1128" s="9">
        <f t="shared" si="167"/>
        <v>1536</v>
      </c>
      <c r="L1128" s="9">
        <f t="shared" si="168"/>
        <v>1522</v>
      </c>
      <c r="M1128" s="48">
        <v>0.99088541666666663</v>
      </c>
      <c r="N1128" s="9">
        <v>0</v>
      </c>
      <c r="O1128" s="9">
        <v>256</v>
      </c>
      <c r="P1128" s="9"/>
      <c r="Q1128" s="9">
        <v>256</v>
      </c>
      <c r="R1128" s="9"/>
      <c r="S1128" s="9"/>
      <c r="T1128" s="9"/>
      <c r="U1128" s="9"/>
      <c r="V1128" s="49">
        <f t="shared" si="169"/>
        <v>0.99088541666666663</v>
      </c>
      <c r="W1128" s="14">
        <v>0.94469999999999998</v>
      </c>
      <c r="X1128" s="14">
        <v>0.99019999999999997</v>
      </c>
      <c r="Y1128" s="56">
        <v>254</v>
      </c>
      <c r="Z1128" s="9">
        <v>253</v>
      </c>
      <c r="AA1128" s="9">
        <v>253</v>
      </c>
      <c r="AB1128" s="9">
        <v>254</v>
      </c>
      <c r="AC1128" s="9">
        <v>254</v>
      </c>
      <c r="AD1128" s="9">
        <v>254</v>
      </c>
      <c r="AE1128" s="9" t="s">
        <v>206</v>
      </c>
      <c r="AF1128" s="9"/>
      <c r="AG1128" s="9">
        <v>28.4328</v>
      </c>
      <c r="AH1128" s="9">
        <v>-81.577699999999993</v>
      </c>
      <c r="AI1128" s="24"/>
      <c r="AJ1128" s="24"/>
      <c r="AK1128" s="24"/>
      <c r="AL1128" s="24"/>
      <c r="AM1128" s="24"/>
      <c r="AN1128" s="24"/>
      <c r="AO1128" s="24"/>
      <c r="AP1128" s="24"/>
      <c r="AQ1128" s="24"/>
      <c r="AR1128" s="24"/>
      <c r="AS1128" s="24"/>
      <c r="AT1128" s="24"/>
      <c r="AU1128" s="24"/>
      <c r="AV1128" s="24"/>
      <c r="AW1128" s="24"/>
      <c r="AX1128" s="24"/>
      <c r="AY1128" s="24"/>
      <c r="AZ1128" s="24"/>
      <c r="BA1128" s="24"/>
      <c r="BB1128" s="24"/>
      <c r="BC1128" s="24"/>
      <c r="BD1128" s="24"/>
      <c r="BE1128" s="24"/>
      <c r="BF1128" s="24"/>
    </row>
    <row r="1129" spans="1:58" s="22" customFormat="1" outlineLevel="2" x14ac:dyDescent="0.25">
      <c r="A1129" s="55">
        <v>117</v>
      </c>
      <c r="B1129" s="9" t="s">
        <v>1645</v>
      </c>
      <c r="C1129" s="9" t="s">
        <v>1664</v>
      </c>
      <c r="D1129" s="9" t="str">
        <f t="shared" si="166"/>
        <v>Orange - Family - Active</v>
      </c>
      <c r="E1129" s="9" t="s">
        <v>2282</v>
      </c>
      <c r="F1129" s="14" t="s">
        <v>265</v>
      </c>
      <c r="G1129" s="9" t="s">
        <v>10</v>
      </c>
      <c r="H1129" s="9" t="s">
        <v>37</v>
      </c>
      <c r="I1129" s="9">
        <v>1</v>
      </c>
      <c r="J1129" s="9">
        <v>84</v>
      </c>
      <c r="K1129" s="9">
        <f t="shared" si="167"/>
        <v>504</v>
      </c>
      <c r="L1129" s="9">
        <f t="shared" si="168"/>
        <v>496</v>
      </c>
      <c r="M1129" s="48">
        <v>0.98412698412698407</v>
      </c>
      <c r="N1129" s="9">
        <v>0</v>
      </c>
      <c r="O1129" s="9">
        <v>84</v>
      </c>
      <c r="P1129" s="9"/>
      <c r="Q1129" s="9">
        <v>84</v>
      </c>
      <c r="R1129" s="9"/>
      <c r="S1129" s="9"/>
      <c r="T1129" s="9"/>
      <c r="U1129" s="9"/>
      <c r="V1129" s="49">
        <f t="shared" si="169"/>
        <v>0.98412698412698407</v>
      </c>
      <c r="W1129" s="14">
        <v>0.97619999999999996</v>
      </c>
      <c r="X1129" s="14">
        <v>0.99009999999999998</v>
      </c>
      <c r="Y1129" s="56">
        <v>82</v>
      </c>
      <c r="Z1129" s="9">
        <v>84</v>
      </c>
      <c r="AA1129" s="9">
        <v>84</v>
      </c>
      <c r="AB1129" s="9">
        <v>82</v>
      </c>
      <c r="AC1129" s="9">
        <v>82</v>
      </c>
      <c r="AD1129" s="9">
        <v>82</v>
      </c>
      <c r="AE1129" s="9" t="s">
        <v>206</v>
      </c>
      <c r="AF1129" s="9"/>
      <c r="AG1129" s="9">
        <v>28.4328</v>
      </c>
      <c r="AH1129" s="9">
        <v>-81.577699999999993</v>
      </c>
      <c r="AI1129" s="24"/>
      <c r="AJ1129" s="24"/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4"/>
      <c r="AU1129" s="24"/>
      <c r="AV1129" s="24"/>
      <c r="AW1129" s="24"/>
      <c r="AX1129" s="24"/>
      <c r="AY1129" s="24"/>
      <c r="AZ1129" s="24"/>
      <c r="BA1129" s="24"/>
      <c r="BB1129" s="24"/>
      <c r="BC1129" s="24"/>
      <c r="BD1129" s="24"/>
      <c r="BE1129" s="24"/>
      <c r="BF1129" s="24"/>
    </row>
    <row r="1130" spans="1:58" s="22" customFormat="1" outlineLevel="2" x14ac:dyDescent="0.25">
      <c r="A1130" s="55">
        <v>118</v>
      </c>
      <c r="B1130" s="9" t="s">
        <v>1645</v>
      </c>
      <c r="C1130" s="9" t="s">
        <v>1665</v>
      </c>
      <c r="D1130" s="9" t="str">
        <f t="shared" si="166"/>
        <v>Orange - Family - Active</v>
      </c>
      <c r="E1130" s="9" t="s">
        <v>2282</v>
      </c>
      <c r="F1130" s="14" t="s">
        <v>446</v>
      </c>
      <c r="G1130" s="9" t="s">
        <v>10</v>
      </c>
      <c r="H1130" s="9" t="s">
        <v>37</v>
      </c>
      <c r="I1130" s="9">
        <v>1</v>
      </c>
      <c r="J1130" s="9">
        <v>324</v>
      </c>
      <c r="K1130" s="9">
        <f t="shared" si="167"/>
        <v>1944</v>
      </c>
      <c r="L1130" s="9">
        <f t="shared" si="168"/>
        <v>1932</v>
      </c>
      <c r="M1130" s="48">
        <v>0.99382716049382713</v>
      </c>
      <c r="N1130" s="9">
        <v>0</v>
      </c>
      <c r="O1130" s="9">
        <v>324</v>
      </c>
      <c r="P1130" s="9"/>
      <c r="Q1130" s="9">
        <v>324</v>
      </c>
      <c r="R1130" s="9"/>
      <c r="S1130" s="9"/>
      <c r="T1130" s="9"/>
      <c r="U1130" s="9"/>
      <c r="V1130" s="49">
        <f t="shared" si="169"/>
        <v>0.99382716049382713</v>
      </c>
      <c r="W1130" s="14">
        <v>0.98870000000000002</v>
      </c>
      <c r="X1130" s="14">
        <v>0.98819999999999997</v>
      </c>
      <c r="Y1130" s="56">
        <v>321</v>
      </c>
      <c r="Z1130" s="9">
        <v>321</v>
      </c>
      <c r="AA1130" s="9">
        <v>321</v>
      </c>
      <c r="AB1130" s="9">
        <v>323</v>
      </c>
      <c r="AC1130" s="9">
        <v>323</v>
      </c>
      <c r="AD1130" s="9">
        <v>323</v>
      </c>
      <c r="AE1130" s="9" t="s">
        <v>206</v>
      </c>
      <c r="AF1130" s="9"/>
      <c r="AG1130" s="9">
        <v>28.3934</v>
      </c>
      <c r="AH1130" s="9">
        <v>-81.506299999999996</v>
      </c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4"/>
      <c r="BC1130" s="24"/>
      <c r="BD1130" s="24"/>
      <c r="BE1130" s="24"/>
      <c r="BF1130" s="24"/>
    </row>
    <row r="1131" spans="1:58" s="22" customFormat="1" outlineLevel="2" x14ac:dyDescent="0.25">
      <c r="A1131" s="55">
        <v>1187</v>
      </c>
      <c r="B1131" s="9" t="s">
        <v>1645</v>
      </c>
      <c r="C1131" s="9" t="s">
        <v>1666</v>
      </c>
      <c r="D1131" s="9" t="str">
        <f t="shared" si="166"/>
        <v>Orange - Family - Active</v>
      </c>
      <c r="E1131" s="9" t="s">
        <v>2282</v>
      </c>
      <c r="F1131" s="14" t="s">
        <v>259</v>
      </c>
      <c r="G1131" s="9" t="s">
        <v>10</v>
      </c>
      <c r="H1131" s="9" t="s">
        <v>37</v>
      </c>
      <c r="I1131" s="9">
        <v>1</v>
      </c>
      <c r="J1131" s="9">
        <v>169</v>
      </c>
      <c r="K1131" s="9">
        <f t="shared" si="167"/>
        <v>1014</v>
      </c>
      <c r="L1131" s="9">
        <f t="shared" si="168"/>
        <v>1005</v>
      </c>
      <c r="M1131" s="48">
        <v>0.99112426035502954</v>
      </c>
      <c r="N1131" s="9">
        <v>0</v>
      </c>
      <c r="O1131" s="9">
        <v>169</v>
      </c>
      <c r="P1131" s="9"/>
      <c r="Q1131" s="9">
        <v>169</v>
      </c>
      <c r="R1131" s="9"/>
      <c r="S1131" s="9"/>
      <c r="T1131" s="9"/>
      <c r="U1131" s="9"/>
      <c r="V1131" s="49">
        <f t="shared" si="169"/>
        <v>0.99112426035502954</v>
      </c>
      <c r="W1131" s="14">
        <v>0.98619999999999997</v>
      </c>
      <c r="X1131" s="14">
        <v>0.96060000000000001</v>
      </c>
      <c r="Y1131" s="56">
        <v>168</v>
      </c>
      <c r="Z1131" s="9">
        <v>168</v>
      </c>
      <c r="AA1131" s="9">
        <v>167</v>
      </c>
      <c r="AB1131" s="9">
        <v>168</v>
      </c>
      <c r="AC1131" s="9">
        <v>168</v>
      </c>
      <c r="AD1131" s="9">
        <v>166</v>
      </c>
      <c r="AE1131" s="9" t="s">
        <v>206</v>
      </c>
      <c r="AF1131" s="9"/>
      <c r="AG1131" s="9">
        <v>28.522099999999998</v>
      </c>
      <c r="AH1131" s="9">
        <v>-81.297799999999995</v>
      </c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4"/>
      <c r="BC1131" s="24"/>
      <c r="BD1131" s="24"/>
      <c r="BE1131" s="24"/>
      <c r="BF1131" s="24"/>
    </row>
    <row r="1132" spans="1:58" s="22" customFormat="1" outlineLevel="2" x14ac:dyDescent="0.25">
      <c r="A1132" s="55">
        <v>1030</v>
      </c>
      <c r="B1132" s="9" t="s">
        <v>1645</v>
      </c>
      <c r="C1132" s="9" t="s">
        <v>1667</v>
      </c>
      <c r="D1132" s="9" t="str">
        <f t="shared" si="166"/>
        <v>Orange - Family - Active</v>
      </c>
      <c r="E1132" s="9" t="s">
        <v>2282</v>
      </c>
      <c r="F1132" s="14" t="s">
        <v>1668</v>
      </c>
      <c r="G1132" s="9" t="s">
        <v>10</v>
      </c>
      <c r="H1132" s="9" t="s">
        <v>37</v>
      </c>
      <c r="I1132" s="9">
        <v>1</v>
      </c>
      <c r="J1132" s="9">
        <v>312</v>
      </c>
      <c r="K1132" s="9">
        <f t="shared" si="167"/>
        <v>1872</v>
      </c>
      <c r="L1132" s="9">
        <f t="shared" si="168"/>
        <v>1862</v>
      </c>
      <c r="M1132" s="48">
        <v>0.99465811965811968</v>
      </c>
      <c r="N1132" s="9">
        <v>0</v>
      </c>
      <c r="O1132" s="9">
        <v>312</v>
      </c>
      <c r="P1132" s="9"/>
      <c r="Q1132" s="9">
        <v>312</v>
      </c>
      <c r="R1132" s="9"/>
      <c r="S1132" s="9"/>
      <c r="T1132" s="9"/>
      <c r="U1132" s="9"/>
      <c r="V1132" s="49">
        <f t="shared" si="169"/>
        <v>0.99465811965811968</v>
      </c>
      <c r="W1132" s="14">
        <v>0.99470000000000003</v>
      </c>
      <c r="X1132" s="14">
        <v>0.98929999999999996</v>
      </c>
      <c r="Y1132" s="56">
        <v>308</v>
      </c>
      <c r="Z1132" s="9">
        <v>309</v>
      </c>
      <c r="AA1132" s="9">
        <v>312</v>
      </c>
      <c r="AB1132" s="9">
        <v>310</v>
      </c>
      <c r="AC1132" s="9">
        <v>311</v>
      </c>
      <c r="AD1132" s="9">
        <v>312</v>
      </c>
      <c r="AE1132" s="9" t="s">
        <v>120</v>
      </c>
      <c r="AF1132" s="9"/>
      <c r="AG1132" s="9">
        <v>28.552299999999999</v>
      </c>
      <c r="AH1132" s="9">
        <v>-81.287400000000005</v>
      </c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4"/>
      <c r="AU1132" s="24"/>
      <c r="AV1132" s="24"/>
      <c r="AW1132" s="24"/>
      <c r="AX1132" s="24"/>
      <c r="AY1132" s="24"/>
      <c r="AZ1132" s="24"/>
      <c r="BA1132" s="24"/>
      <c r="BB1132" s="24"/>
      <c r="BC1132" s="24"/>
      <c r="BD1132" s="24"/>
      <c r="BE1132" s="24"/>
      <c r="BF1132" s="24"/>
    </row>
    <row r="1133" spans="1:58" s="22" customFormat="1" outlineLevel="2" x14ac:dyDescent="0.25">
      <c r="A1133" s="55">
        <v>166</v>
      </c>
      <c r="B1133" s="9" t="s">
        <v>1645</v>
      </c>
      <c r="C1133" s="9" t="s">
        <v>1669</v>
      </c>
      <c r="D1133" s="9" t="str">
        <f t="shared" si="166"/>
        <v>Orange - Family - Active</v>
      </c>
      <c r="E1133" s="9" t="s">
        <v>2282</v>
      </c>
      <c r="F1133" s="14" t="s">
        <v>376</v>
      </c>
      <c r="G1133" s="9" t="s">
        <v>10</v>
      </c>
      <c r="H1133" s="9" t="s">
        <v>37</v>
      </c>
      <c r="I1133" s="9">
        <v>1</v>
      </c>
      <c r="J1133" s="9">
        <v>176</v>
      </c>
      <c r="K1133" s="9">
        <f t="shared" si="167"/>
        <v>1056</v>
      </c>
      <c r="L1133" s="9">
        <f t="shared" si="168"/>
        <v>1032</v>
      </c>
      <c r="M1133" s="48">
        <v>0.97727272727272729</v>
      </c>
      <c r="N1133" s="9">
        <v>0</v>
      </c>
      <c r="O1133" s="9">
        <v>176</v>
      </c>
      <c r="P1133" s="9"/>
      <c r="Q1133" s="9">
        <v>176</v>
      </c>
      <c r="R1133" s="9"/>
      <c r="S1133" s="9"/>
      <c r="T1133" s="9"/>
      <c r="U1133" s="9"/>
      <c r="V1133" s="49">
        <f t="shared" si="169"/>
        <v>0.97727272727272729</v>
      </c>
      <c r="W1133" s="14">
        <v>0.98670000000000002</v>
      </c>
      <c r="X1133" s="14">
        <v>0.9536</v>
      </c>
      <c r="Y1133" s="56">
        <v>174</v>
      </c>
      <c r="Z1133" s="9">
        <v>170</v>
      </c>
      <c r="AA1133" s="9">
        <v>172</v>
      </c>
      <c r="AB1133" s="9">
        <v>174</v>
      </c>
      <c r="AC1133" s="9">
        <v>169</v>
      </c>
      <c r="AD1133" s="9">
        <v>173</v>
      </c>
      <c r="AE1133" s="9" t="s">
        <v>1653</v>
      </c>
      <c r="AF1133" s="9"/>
      <c r="AG1133" s="9">
        <v>28.484400000000001</v>
      </c>
      <c r="AH1133" s="9">
        <v>-81.410799999999995</v>
      </c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4"/>
      <c r="BC1133" s="24"/>
      <c r="BD1133" s="24"/>
      <c r="BE1133" s="24"/>
      <c r="BF1133" s="24"/>
    </row>
    <row r="1134" spans="1:58" s="22" customFormat="1" outlineLevel="2" x14ac:dyDescent="0.25">
      <c r="A1134" s="55">
        <v>167</v>
      </c>
      <c r="B1134" s="9" t="s">
        <v>1645</v>
      </c>
      <c r="C1134" s="9" t="s">
        <v>1670</v>
      </c>
      <c r="D1134" s="9" t="str">
        <f t="shared" si="166"/>
        <v>Orange - Family - Active</v>
      </c>
      <c r="E1134" s="9" t="s">
        <v>2282</v>
      </c>
      <c r="F1134" s="14" t="s">
        <v>1006</v>
      </c>
      <c r="G1134" s="9" t="s">
        <v>10</v>
      </c>
      <c r="H1134" s="9" t="s">
        <v>37</v>
      </c>
      <c r="I1134" s="9">
        <v>1</v>
      </c>
      <c r="J1134" s="9">
        <v>96</v>
      </c>
      <c r="K1134" s="9">
        <f t="shared" si="167"/>
        <v>480</v>
      </c>
      <c r="L1134" s="9">
        <f t="shared" si="168"/>
        <v>472</v>
      </c>
      <c r="M1134" s="48">
        <v>0.98333333333333328</v>
      </c>
      <c r="N1134" s="9">
        <v>0</v>
      </c>
      <c r="O1134" s="9">
        <v>96</v>
      </c>
      <c r="P1134" s="9"/>
      <c r="Q1134" s="9">
        <v>96</v>
      </c>
      <c r="R1134" s="9"/>
      <c r="S1134" s="9"/>
      <c r="T1134" s="9"/>
      <c r="U1134" s="9"/>
      <c r="V1134" s="49">
        <f t="shared" si="169"/>
        <v>0.98333333333333328</v>
      </c>
      <c r="W1134" s="14">
        <v>0.98440000000000005</v>
      </c>
      <c r="X1134" s="14">
        <v>0.98440000000000005</v>
      </c>
      <c r="Y1134" s="56"/>
      <c r="Z1134" s="9">
        <v>95</v>
      </c>
      <c r="AA1134" s="9">
        <v>94</v>
      </c>
      <c r="AB1134" s="9">
        <v>94</v>
      </c>
      <c r="AC1134" s="9">
        <v>94</v>
      </c>
      <c r="AD1134" s="9">
        <v>95</v>
      </c>
      <c r="AE1134" s="9" t="s">
        <v>1653</v>
      </c>
      <c r="AF1134" s="9"/>
      <c r="AG1134" s="9">
        <v>28.484400000000001</v>
      </c>
      <c r="AH1134" s="9">
        <v>-81.410799999999995</v>
      </c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24"/>
      <c r="AW1134" s="24"/>
      <c r="AX1134" s="24"/>
      <c r="AY1134" s="24"/>
      <c r="AZ1134" s="24"/>
      <c r="BA1134" s="24"/>
      <c r="BB1134" s="24"/>
      <c r="BC1134" s="24"/>
      <c r="BD1134" s="24"/>
      <c r="BE1134" s="24"/>
      <c r="BF1134" s="24"/>
    </row>
    <row r="1135" spans="1:58" s="22" customFormat="1" outlineLevel="2" x14ac:dyDescent="0.25">
      <c r="A1135" s="55">
        <v>1408</v>
      </c>
      <c r="B1135" s="9" t="s">
        <v>1645</v>
      </c>
      <c r="C1135" s="9" t="s">
        <v>1671</v>
      </c>
      <c r="D1135" s="9" t="str">
        <f t="shared" si="166"/>
        <v>Orange - Family - Active</v>
      </c>
      <c r="E1135" s="9" t="s">
        <v>2282</v>
      </c>
      <c r="F1135" s="14" t="s">
        <v>949</v>
      </c>
      <c r="G1135" s="9" t="s">
        <v>10</v>
      </c>
      <c r="H1135" s="9" t="s">
        <v>37</v>
      </c>
      <c r="I1135" s="9">
        <v>1</v>
      </c>
      <c r="J1135" s="9">
        <v>266</v>
      </c>
      <c r="K1135" s="9">
        <f t="shared" si="167"/>
        <v>1596</v>
      </c>
      <c r="L1135" s="9">
        <f t="shared" si="168"/>
        <v>1535</v>
      </c>
      <c r="M1135" s="48">
        <v>0.96177944862155385</v>
      </c>
      <c r="N1135" s="9">
        <v>0</v>
      </c>
      <c r="O1135" s="9">
        <v>266</v>
      </c>
      <c r="P1135" s="9"/>
      <c r="Q1135" s="9">
        <v>266</v>
      </c>
      <c r="R1135" s="9"/>
      <c r="S1135" s="9"/>
      <c r="T1135" s="9"/>
      <c r="U1135" s="9"/>
      <c r="V1135" s="49">
        <f t="shared" si="169"/>
        <v>0.96177944862155385</v>
      </c>
      <c r="W1135" s="14">
        <v>0.95930000000000004</v>
      </c>
      <c r="X1135" s="14">
        <v>0.95050000000000001</v>
      </c>
      <c r="Y1135" s="56">
        <v>258</v>
      </c>
      <c r="Z1135" s="9">
        <v>255</v>
      </c>
      <c r="AA1135" s="9">
        <v>259</v>
      </c>
      <c r="AB1135" s="9">
        <v>250</v>
      </c>
      <c r="AC1135" s="9">
        <v>258</v>
      </c>
      <c r="AD1135" s="9">
        <v>255</v>
      </c>
      <c r="AE1135" s="9" t="s">
        <v>1672</v>
      </c>
      <c r="AF1135" s="9"/>
      <c r="AG1135" s="9">
        <v>28.540199999999999</v>
      </c>
      <c r="AH1135" s="9">
        <v>-81.386300000000006</v>
      </c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4"/>
      <c r="BC1135" s="24"/>
      <c r="BD1135" s="24"/>
      <c r="BE1135" s="24"/>
      <c r="BF1135" s="24"/>
    </row>
    <row r="1136" spans="1:58" s="22" customFormat="1" outlineLevel="2" x14ac:dyDescent="0.25">
      <c r="A1136" s="55">
        <v>1455</v>
      </c>
      <c r="B1136" s="9" t="s">
        <v>1645</v>
      </c>
      <c r="C1136" s="9" t="s">
        <v>1673</v>
      </c>
      <c r="D1136" s="9" t="str">
        <f t="shared" si="166"/>
        <v>Orange - Family - Active</v>
      </c>
      <c r="E1136" s="9" t="s">
        <v>2282</v>
      </c>
      <c r="F1136" s="14" t="s">
        <v>1674</v>
      </c>
      <c r="G1136" s="9" t="s">
        <v>10</v>
      </c>
      <c r="H1136" s="9" t="s">
        <v>37</v>
      </c>
      <c r="I1136" s="9">
        <v>1</v>
      </c>
      <c r="J1136" s="9">
        <v>264</v>
      </c>
      <c r="K1136" s="9">
        <f t="shared" si="167"/>
        <v>1584</v>
      </c>
      <c r="L1136" s="9">
        <f t="shared" si="168"/>
        <v>1572</v>
      </c>
      <c r="M1136" s="48">
        <v>0.99242424242424243</v>
      </c>
      <c r="N1136" s="9">
        <v>0</v>
      </c>
      <c r="O1136" s="9">
        <v>264</v>
      </c>
      <c r="P1136" s="9"/>
      <c r="Q1136" s="9">
        <v>264</v>
      </c>
      <c r="R1136" s="9"/>
      <c r="S1136" s="9"/>
      <c r="T1136" s="9"/>
      <c r="U1136" s="9"/>
      <c r="V1136" s="49">
        <f t="shared" si="169"/>
        <v>0.99242424242424243</v>
      </c>
      <c r="W1136" s="14">
        <v>0.99490000000000001</v>
      </c>
      <c r="X1136" s="14">
        <v>0.99939999999999996</v>
      </c>
      <c r="Y1136" s="56">
        <v>259</v>
      </c>
      <c r="Z1136" s="9">
        <v>263</v>
      </c>
      <c r="AA1136" s="9">
        <v>260</v>
      </c>
      <c r="AB1136" s="9">
        <v>264</v>
      </c>
      <c r="AC1136" s="9">
        <v>262</v>
      </c>
      <c r="AD1136" s="9">
        <v>264</v>
      </c>
      <c r="AE1136" s="9" t="s">
        <v>104</v>
      </c>
      <c r="AF1136" s="9"/>
      <c r="AG1136" s="9">
        <v>28.616700000000002</v>
      </c>
      <c r="AH1136" s="9">
        <v>-81.457400000000007</v>
      </c>
      <c r="AI1136" s="24"/>
      <c r="AJ1136" s="24"/>
      <c r="AK1136" s="24"/>
      <c r="AL1136" s="24"/>
      <c r="AM1136" s="24"/>
      <c r="AN1136" s="24"/>
      <c r="AO1136" s="24"/>
      <c r="AP1136" s="24"/>
      <c r="AQ1136" s="24"/>
      <c r="AR1136" s="24"/>
      <c r="AS1136" s="24"/>
      <c r="AT1136" s="24"/>
      <c r="AU1136" s="24"/>
      <c r="AV1136" s="24"/>
      <c r="AW1136" s="24"/>
      <c r="AX1136" s="24"/>
      <c r="AY1136" s="24"/>
      <c r="AZ1136" s="24"/>
      <c r="BA1136" s="24"/>
      <c r="BB1136" s="24"/>
      <c r="BC1136" s="24"/>
      <c r="BD1136" s="24"/>
      <c r="BE1136" s="24"/>
      <c r="BF1136" s="24"/>
    </row>
    <row r="1137" spans="1:58" s="22" customFormat="1" outlineLevel="2" x14ac:dyDescent="0.25">
      <c r="A1137" s="55">
        <v>188</v>
      </c>
      <c r="B1137" s="9" t="s">
        <v>1645</v>
      </c>
      <c r="C1137" s="9" t="s">
        <v>1675</v>
      </c>
      <c r="D1137" s="9" t="str">
        <f t="shared" si="166"/>
        <v>Orange - Family - Active</v>
      </c>
      <c r="E1137" s="9" t="s">
        <v>2282</v>
      </c>
      <c r="F1137" s="14" t="s">
        <v>197</v>
      </c>
      <c r="G1137" s="9" t="s">
        <v>10</v>
      </c>
      <c r="H1137" s="9" t="s">
        <v>37</v>
      </c>
      <c r="I1137" s="9">
        <v>1</v>
      </c>
      <c r="J1137" s="9">
        <v>216</v>
      </c>
      <c r="K1137" s="9">
        <f t="shared" si="167"/>
        <v>1296</v>
      </c>
      <c r="L1137" s="9">
        <f t="shared" si="168"/>
        <v>1279</v>
      </c>
      <c r="M1137" s="48">
        <v>0.98688271604938271</v>
      </c>
      <c r="N1137" s="9">
        <v>0</v>
      </c>
      <c r="O1137" s="9">
        <v>216</v>
      </c>
      <c r="P1137" s="9"/>
      <c r="Q1137" s="9">
        <v>216</v>
      </c>
      <c r="R1137" s="9"/>
      <c r="S1137" s="9"/>
      <c r="T1137" s="9"/>
      <c r="U1137" s="9"/>
      <c r="V1137" s="49">
        <f t="shared" si="169"/>
        <v>0.98688271604938271</v>
      </c>
      <c r="W1137" s="14">
        <v>0.97989999999999999</v>
      </c>
      <c r="X1137" s="14">
        <v>0.97070000000000001</v>
      </c>
      <c r="Y1137" s="56">
        <v>215</v>
      </c>
      <c r="Z1137" s="9">
        <v>212</v>
      </c>
      <c r="AA1137" s="9">
        <v>216</v>
      </c>
      <c r="AB1137" s="9">
        <v>212</v>
      </c>
      <c r="AC1137" s="9">
        <v>212</v>
      </c>
      <c r="AD1137" s="9">
        <v>212</v>
      </c>
      <c r="AE1137" s="9" t="s">
        <v>958</v>
      </c>
      <c r="AF1137" s="9"/>
      <c r="AG1137" s="9">
        <v>28.486699999999999</v>
      </c>
      <c r="AH1137" s="9">
        <v>-81.307000000000002</v>
      </c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4"/>
      <c r="AU1137" s="24"/>
      <c r="AV1137" s="24"/>
      <c r="AW1137" s="24"/>
      <c r="AX1137" s="24"/>
      <c r="AY1137" s="24"/>
      <c r="AZ1137" s="24"/>
      <c r="BA1137" s="24"/>
      <c r="BB1137" s="24"/>
      <c r="BC1137" s="24"/>
      <c r="BD1137" s="24"/>
      <c r="BE1137" s="24"/>
      <c r="BF1137" s="24"/>
    </row>
    <row r="1138" spans="1:58" s="22" customFormat="1" outlineLevel="2" x14ac:dyDescent="0.25">
      <c r="A1138" s="55">
        <v>199</v>
      </c>
      <c r="B1138" s="9" t="s">
        <v>1645</v>
      </c>
      <c r="C1138" s="9" t="s">
        <v>1676</v>
      </c>
      <c r="D1138" s="9" t="str">
        <f t="shared" si="166"/>
        <v>Orange - Family - Active</v>
      </c>
      <c r="E1138" s="9" t="s">
        <v>2282</v>
      </c>
      <c r="F1138" s="14" t="s">
        <v>519</v>
      </c>
      <c r="G1138" s="9" t="s">
        <v>10</v>
      </c>
      <c r="H1138" s="9" t="s">
        <v>37</v>
      </c>
      <c r="I1138" s="9">
        <v>1</v>
      </c>
      <c r="J1138" s="9">
        <v>184</v>
      </c>
      <c r="K1138" s="9">
        <f t="shared" si="167"/>
        <v>1104</v>
      </c>
      <c r="L1138" s="9">
        <f t="shared" si="168"/>
        <v>1079</v>
      </c>
      <c r="M1138" s="48">
        <v>0.97735507246376807</v>
      </c>
      <c r="N1138" s="9">
        <v>0</v>
      </c>
      <c r="O1138" s="9">
        <v>184</v>
      </c>
      <c r="P1138" s="9"/>
      <c r="Q1138" s="9">
        <v>184</v>
      </c>
      <c r="R1138" s="9"/>
      <c r="S1138" s="9"/>
      <c r="T1138" s="9"/>
      <c r="U1138" s="9"/>
      <c r="V1138" s="49">
        <f t="shared" si="169"/>
        <v>0.97735507246376807</v>
      </c>
      <c r="W1138" s="14">
        <v>0.97919999999999996</v>
      </c>
      <c r="X1138" s="14">
        <v>0.99280000000000002</v>
      </c>
      <c r="Y1138" s="56">
        <v>180</v>
      </c>
      <c r="Z1138" s="9">
        <v>179</v>
      </c>
      <c r="AA1138" s="9">
        <v>181</v>
      </c>
      <c r="AB1138" s="9">
        <v>181</v>
      </c>
      <c r="AC1138" s="9">
        <v>179</v>
      </c>
      <c r="AD1138" s="9">
        <v>179</v>
      </c>
      <c r="AE1138" s="9" t="s">
        <v>50</v>
      </c>
      <c r="AF1138" s="9"/>
      <c r="AG1138" s="9">
        <v>28.549413000000001</v>
      </c>
      <c r="AH1138" s="9">
        <v>-81.610093000000006</v>
      </c>
      <c r="AI1138" s="24"/>
      <c r="AJ1138" s="24"/>
      <c r="AK1138" s="24"/>
      <c r="AL1138" s="24"/>
      <c r="AM1138" s="24"/>
      <c r="AN1138" s="24"/>
      <c r="AO1138" s="24"/>
      <c r="AP1138" s="24"/>
      <c r="AQ1138" s="24"/>
      <c r="AR1138" s="24"/>
      <c r="AS1138" s="24"/>
      <c r="AT1138" s="24"/>
      <c r="AU1138" s="24"/>
      <c r="AV1138" s="24"/>
      <c r="AW1138" s="24"/>
      <c r="AX1138" s="24"/>
      <c r="AY1138" s="24"/>
      <c r="AZ1138" s="24"/>
      <c r="BA1138" s="24"/>
      <c r="BB1138" s="24"/>
      <c r="BC1138" s="24"/>
      <c r="BD1138" s="24"/>
      <c r="BE1138" s="24"/>
      <c r="BF1138" s="24"/>
    </row>
    <row r="1139" spans="1:58" s="22" customFormat="1" outlineLevel="2" x14ac:dyDescent="0.25">
      <c r="A1139" s="55">
        <v>210</v>
      </c>
      <c r="B1139" s="9" t="s">
        <v>1645</v>
      </c>
      <c r="C1139" s="9" t="s">
        <v>1679</v>
      </c>
      <c r="D1139" s="9" t="str">
        <f t="shared" si="166"/>
        <v>Orange - Family - Active</v>
      </c>
      <c r="E1139" s="9" t="s">
        <v>2282</v>
      </c>
      <c r="F1139" s="14" t="s">
        <v>309</v>
      </c>
      <c r="G1139" s="9" t="s">
        <v>10</v>
      </c>
      <c r="H1139" s="9" t="s">
        <v>37</v>
      </c>
      <c r="I1139" s="9">
        <v>1</v>
      </c>
      <c r="J1139" s="9">
        <v>248</v>
      </c>
      <c r="K1139" s="9">
        <f t="shared" si="167"/>
        <v>1488</v>
      </c>
      <c r="L1139" s="9">
        <f t="shared" si="168"/>
        <v>1461</v>
      </c>
      <c r="M1139" s="48">
        <v>0.98185483870967738</v>
      </c>
      <c r="N1139" s="9">
        <v>0</v>
      </c>
      <c r="O1139" s="9">
        <v>248</v>
      </c>
      <c r="P1139" s="9"/>
      <c r="Q1139" s="9">
        <v>248</v>
      </c>
      <c r="R1139" s="9"/>
      <c r="S1139" s="9"/>
      <c r="T1139" s="9"/>
      <c r="U1139" s="9"/>
      <c r="V1139" s="49">
        <f t="shared" si="169"/>
        <v>0.98185483870967738</v>
      </c>
      <c r="W1139" s="14">
        <v>0.9859</v>
      </c>
      <c r="X1139" s="14">
        <v>0.99060000000000004</v>
      </c>
      <c r="Y1139" s="56">
        <v>247</v>
      </c>
      <c r="Z1139" s="9">
        <v>243</v>
      </c>
      <c r="AA1139" s="9">
        <v>244</v>
      </c>
      <c r="AB1139" s="9">
        <v>243</v>
      </c>
      <c r="AC1139" s="9">
        <v>241</v>
      </c>
      <c r="AD1139" s="9">
        <v>243</v>
      </c>
      <c r="AE1139" s="9" t="s">
        <v>1244</v>
      </c>
      <c r="AF1139" s="9"/>
      <c r="AG1139" s="9">
        <v>28.564599999999999</v>
      </c>
      <c r="AH1139" s="9">
        <v>-81.198800000000006</v>
      </c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4"/>
      <c r="BC1139" s="24"/>
      <c r="BD1139" s="24"/>
      <c r="BE1139" s="24"/>
      <c r="BF1139" s="24"/>
    </row>
    <row r="1140" spans="1:58" s="22" customFormat="1" outlineLevel="2" x14ac:dyDescent="0.25">
      <c r="A1140" s="55">
        <v>2505</v>
      </c>
      <c r="B1140" s="9" t="s">
        <v>1645</v>
      </c>
      <c r="C1140" s="9" t="s">
        <v>1680</v>
      </c>
      <c r="D1140" s="9" t="str">
        <f t="shared" si="166"/>
        <v>Orange - Family - Active</v>
      </c>
      <c r="E1140" s="9" t="s">
        <v>2282</v>
      </c>
      <c r="F1140" s="14" t="s">
        <v>1263</v>
      </c>
      <c r="G1140" s="9" t="s">
        <v>10</v>
      </c>
      <c r="H1140" s="9" t="s">
        <v>37</v>
      </c>
      <c r="I1140" s="9">
        <v>1</v>
      </c>
      <c r="J1140" s="9">
        <v>94</v>
      </c>
      <c r="K1140" s="9">
        <f t="shared" si="167"/>
        <v>564</v>
      </c>
      <c r="L1140" s="9">
        <f t="shared" si="168"/>
        <v>530</v>
      </c>
      <c r="M1140" s="48">
        <v>0.93971631205673756</v>
      </c>
      <c r="N1140" s="9">
        <v>0</v>
      </c>
      <c r="O1140" s="9">
        <v>94</v>
      </c>
      <c r="P1140" s="9"/>
      <c r="Q1140" s="9">
        <v>94</v>
      </c>
      <c r="R1140" s="9"/>
      <c r="S1140" s="9"/>
      <c r="T1140" s="9"/>
      <c r="U1140" s="9"/>
      <c r="V1140" s="49">
        <f t="shared" si="169"/>
        <v>0.93971631205673756</v>
      </c>
      <c r="W1140" s="14">
        <v>0.98580000000000001</v>
      </c>
      <c r="X1140" s="14">
        <v>0.99819999999999998</v>
      </c>
      <c r="Y1140" s="56">
        <v>91</v>
      </c>
      <c r="Z1140" s="9">
        <v>89</v>
      </c>
      <c r="AA1140" s="9">
        <v>89</v>
      </c>
      <c r="AB1140" s="9">
        <v>87</v>
      </c>
      <c r="AC1140" s="9">
        <v>87</v>
      </c>
      <c r="AD1140" s="9">
        <v>87</v>
      </c>
      <c r="AE1140" s="9" t="s">
        <v>39</v>
      </c>
      <c r="AF1140" s="9">
        <v>94</v>
      </c>
      <c r="AG1140" s="9">
        <v>28.509426999999999</v>
      </c>
      <c r="AH1140" s="9">
        <v>-81.433667999999997</v>
      </c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/>
      <c r="AV1140" s="24"/>
      <c r="AW1140" s="24"/>
      <c r="AX1140" s="24"/>
      <c r="AY1140" s="24"/>
      <c r="AZ1140" s="24"/>
      <c r="BA1140" s="24"/>
      <c r="BB1140" s="24"/>
      <c r="BC1140" s="24"/>
      <c r="BD1140" s="24"/>
      <c r="BE1140" s="24"/>
      <c r="BF1140" s="24"/>
    </row>
    <row r="1141" spans="1:58" s="22" customFormat="1" outlineLevel="2" x14ac:dyDescent="0.25">
      <c r="A1141" s="55">
        <v>2727</v>
      </c>
      <c r="B1141" s="9" t="s">
        <v>1645</v>
      </c>
      <c r="C1141" s="9" t="s">
        <v>1681</v>
      </c>
      <c r="D1141" s="9" t="str">
        <f t="shared" si="166"/>
        <v>Orange - Family - Active</v>
      </c>
      <c r="E1141" s="9" t="s">
        <v>2282</v>
      </c>
      <c r="F1141" s="14" t="s">
        <v>394</v>
      </c>
      <c r="G1141" s="9" t="s">
        <v>10</v>
      </c>
      <c r="H1141" s="9" t="s">
        <v>37</v>
      </c>
      <c r="I1141" s="9">
        <v>1</v>
      </c>
      <c r="J1141" s="9">
        <v>48</v>
      </c>
      <c r="K1141" s="9">
        <f t="shared" si="167"/>
        <v>288</v>
      </c>
      <c r="L1141" s="9">
        <f t="shared" si="168"/>
        <v>280</v>
      </c>
      <c r="M1141" s="48">
        <v>0.97222222222222221</v>
      </c>
      <c r="N1141" s="9">
        <v>0</v>
      </c>
      <c r="O1141" s="9">
        <v>48</v>
      </c>
      <c r="P1141" s="9"/>
      <c r="Q1141" s="9">
        <v>48</v>
      </c>
      <c r="R1141" s="9"/>
      <c r="S1141" s="9"/>
      <c r="T1141" s="9"/>
      <c r="U1141" s="9"/>
      <c r="V1141" s="49">
        <f t="shared" si="169"/>
        <v>0.97222222222222221</v>
      </c>
      <c r="W1141" s="14">
        <v>0.98260000000000003</v>
      </c>
      <c r="X1141" s="14">
        <v>0.98329999999999995</v>
      </c>
      <c r="Y1141" s="56">
        <v>48</v>
      </c>
      <c r="Z1141" s="9">
        <v>45</v>
      </c>
      <c r="AA1141" s="9">
        <v>47</v>
      </c>
      <c r="AB1141" s="9">
        <v>47</v>
      </c>
      <c r="AC1141" s="9">
        <v>47</v>
      </c>
      <c r="AD1141" s="9">
        <v>46</v>
      </c>
      <c r="AE1141" s="9" t="s">
        <v>180</v>
      </c>
      <c r="AF1141" s="9"/>
      <c r="AG1141" s="9">
        <v>28.563009999999998</v>
      </c>
      <c r="AH1141" s="9">
        <v>-81.246970000000005</v>
      </c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4"/>
      <c r="AU1141" s="24"/>
      <c r="AV1141" s="24"/>
      <c r="AW1141" s="24"/>
      <c r="AX1141" s="24"/>
      <c r="AY1141" s="24"/>
      <c r="AZ1141" s="24"/>
      <c r="BA1141" s="24"/>
      <c r="BB1141" s="24"/>
      <c r="BC1141" s="24"/>
      <c r="BD1141" s="24"/>
      <c r="BE1141" s="24"/>
      <c r="BF1141" s="24"/>
    </row>
    <row r="1142" spans="1:58" s="22" customFormat="1" outlineLevel="2" x14ac:dyDescent="0.25">
      <c r="A1142" s="55">
        <v>244</v>
      </c>
      <c r="B1142" s="9" t="s">
        <v>1645</v>
      </c>
      <c r="C1142" s="9" t="s">
        <v>1682</v>
      </c>
      <c r="D1142" s="9" t="str">
        <f t="shared" si="166"/>
        <v>Orange - Family - Active</v>
      </c>
      <c r="E1142" s="9" t="s">
        <v>2282</v>
      </c>
      <c r="F1142" s="14" t="s">
        <v>265</v>
      </c>
      <c r="G1142" s="9" t="s">
        <v>10</v>
      </c>
      <c r="H1142" s="9" t="s">
        <v>37</v>
      </c>
      <c r="I1142" s="9">
        <v>1</v>
      </c>
      <c r="J1142" s="9">
        <v>172</v>
      </c>
      <c r="K1142" s="9">
        <f t="shared" si="167"/>
        <v>1032</v>
      </c>
      <c r="L1142" s="9">
        <f t="shared" si="168"/>
        <v>1004</v>
      </c>
      <c r="M1142" s="48">
        <v>0.97286821705426352</v>
      </c>
      <c r="N1142" s="9">
        <v>0</v>
      </c>
      <c r="O1142" s="9">
        <v>172</v>
      </c>
      <c r="P1142" s="9"/>
      <c r="Q1142" s="9">
        <v>172</v>
      </c>
      <c r="R1142" s="9"/>
      <c r="S1142" s="9"/>
      <c r="T1142" s="9"/>
      <c r="U1142" s="9"/>
      <c r="V1142" s="49">
        <f t="shared" si="169"/>
        <v>0.97286821705426352</v>
      </c>
      <c r="W1142" s="14">
        <v>0.96799999999999997</v>
      </c>
      <c r="X1142" s="14">
        <v>0.96030000000000004</v>
      </c>
      <c r="Y1142" s="56">
        <v>168</v>
      </c>
      <c r="Z1142" s="9">
        <v>168</v>
      </c>
      <c r="AA1142" s="9">
        <v>169</v>
      </c>
      <c r="AB1142" s="9">
        <v>165</v>
      </c>
      <c r="AC1142" s="9">
        <v>166</v>
      </c>
      <c r="AD1142" s="9">
        <v>168</v>
      </c>
      <c r="AE1142" s="9" t="s">
        <v>1151</v>
      </c>
      <c r="AF1142" s="9"/>
      <c r="AG1142" s="9">
        <v>28.500800000000002</v>
      </c>
      <c r="AH1142" s="9">
        <v>-81.406099999999995</v>
      </c>
      <c r="AI1142" s="24"/>
      <c r="AJ1142" s="24"/>
      <c r="AK1142" s="24"/>
      <c r="AL1142" s="24"/>
      <c r="AM1142" s="24"/>
      <c r="AN1142" s="24"/>
      <c r="AO1142" s="24"/>
      <c r="AP1142" s="24"/>
      <c r="AQ1142" s="24"/>
      <c r="AR1142" s="24"/>
      <c r="AS1142" s="24"/>
      <c r="AT1142" s="24"/>
      <c r="AU1142" s="24"/>
      <c r="AV1142" s="24"/>
      <c r="AW1142" s="24"/>
      <c r="AX1142" s="24"/>
      <c r="AY1142" s="24"/>
      <c r="AZ1142" s="24"/>
      <c r="BA1142" s="24"/>
      <c r="BB1142" s="24"/>
      <c r="BC1142" s="24"/>
      <c r="BD1142" s="24"/>
      <c r="BE1142" s="24"/>
      <c r="BF1142" s="24"/>
    </row>
    <row r="1143" spans="1:58" s="22" customFormat="1" outlineLevel="2" x14ac:dyDescent="0.25">
      <c r="A1143" s="55">
        <v>247</v>
      </c>
      <c r="B1143" s="9" t="s">
        <v>1645</v>
      </c>
      <c r="C1143" s="9" t="s">
        <v>1683</v>
      </c>
      <c r="D1143" s="9" t="str">
        <f t="shared" si="166"/>
        <v>Orange - Family - Active</v>
      </c>
      <c r="E1143" s="9" t="s">
        <v>2282</v>
      </c>
      <c r="F1143" s="14" t="s">
        <v>1684</v>
      </c>
      <c r="G1143" s="9" t="s">
        <v>10</v>
      </c>
      <c r="H1143" s="9" t="s">
        <v>37</v>
      </c>
      <c r="I1143" s="9">
        <v>1</v>
      </c>
      <c r="J1143" s="9">
        <v>288</v>
      </c>
      <c r="K1143" s="9">
        <f t="shared" si="167"/>
        <v>1728</v>
      </c>
      <c r="L1143" s="9">
        <f t="shared" si="168"/>
        <v>1709</v>
      </c>
      <c r="M1143" s="48">
        <v>0.98900462962962965</v>
      </c>
      <c r="N1143" s="9">
        <v>0</v>
      </c>
      <c r="O1143" s="9">
        <v>288</v>
      </c>
      <c r="P1143" s="9"/>
      <c r="Q1143" s="9">
        <v>288</v>
      </c>
      <c r="R1143" s="9"/>
      <c r="S1143" s="9"/>
      <c r="T1143" s="9"/>
      <c r="U1143" s="9"/>
      <c r="V1143" s="49">
        <f t="shared" si="169"/>
        <v>0.98900462962962965</v>
      </c>
      <c r="W1143" s="14">
        <v>0.95720000000000005</v>
      </c>
      <c r="X1143" s="14">
        <v>0.96760000000000002</v>
      </c>
      <c r="Y1143" s="56">
        <v>287</v>
      </c>
      <c r="Z1143" s="9">
        <v>281</v>
      </c>
      <c r="AA1143" s="9">
        <v>284</v>
      </c>
      <c r="AB1143" s="9">
        <v>288</v>
      </c>
      <c r="AC1143" s="9">
        <v>286</v>
      </c>
      <c r="AD1143" s="9">
        <v>283</v>
      </c>
      <c r="AE1143" s="9" t="s">
        <v>50</v>
      </c>
      <c r="AF1143" s="9"/>
      <c r="AG1143" s="9">
        <v>28.592199999999998</v>
      </c>
      <c r="AH1143" s="9">
        <v>-81.243399999999994</v>
      </c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24"/>
      <c r="AW1143" s="24"/>
      <c r="AX1143" s="24"/>
      <c r="AY1143" s="24"/>
      <c r="AZ1143" s="24"/>
      <c r="BA1143" s="24"/>
      <c r="BB1143" s="24"/>
      <c r="BC1143" s="24"/>
      <c r="BD1143" s="24"/>
      <c r="BE1143" s="24"/>
      <c r="BF1143" s="24"/>
    </row>
    <row r="1144" spans="1:58" s="22" customFormat="1" outlineLevel="2" x14ac:dyDescent="0.25">
      <c r="A1144" s="55">
        <v>2539</v>
      </c>
      <c r="B1144" s="9" t="s">
        <v>1645</v>
      </c>
      <c r="C1144" s="9" t="s">
        <v>1685</v>
      </c>
      <c r="D1144" s="9" t="str">
        <f t="shared" si="166"/>
        <v>Orange - Family - Active</v>
      </c>
      <c r="E1144" s="9" t="s">
        <v>2282</v>
      </c>
      <c r="F1144" s="14" t="s">
        <v>587</v>
      </c>
      <c r="G1144" s="9" t="s">
        <v>10</v>
      </c>
      <c r="H1144" s="9" t="s">
        <v>37</v>
      </c>
      <c r="I1144" s="9">
        <v>1</v>
      </c>
      <c r="J1144" s="9">
        <v>264</v>
      </c>
      <c r="K1144" s="9">
        <f t="shared" si="167"/>
        <v>1584</v>
      </c>
      <c r="L1144" s="9">
        <f t="shared" si="168"/>
        <v>1540</v>
      </c>
      <c r="M1144" s="48">
        <v>0.97222222222222221</v>
      </c>
      <c r="N1144" s="9">
        <v>0</v>
      </c>
      <c r="O1144" s="9">
        <v>264</v>
      </c>
      <c r="P1144" s="9"/>
      <c r="Q1144" s="9">
        <v>264</v>
      </c>
      <c r="R1144" s="9"/>
      <c r="S1144" s="9"/>
      <c r="T1144" s="9"/>
      <c r="U1144" s="9"/>
      <c r="V1144" s="49">
        <f t="shared" si="169"/>
        <v>0.97222222222222221</v>
      </c>
      <c r="W1144" s="14">
        <v>0.97160000000000002</v>
      </c>
      <c r="X1144" s="14">
        <v>0.96840000000000004</v>
      </c>
      <c r="Y1144" s="56">
        <v>259</v>
      </c>
      <c r="Z1144" s="9">
        <v>252</v>
      </c>
      <c r="AA1144" s="9">
        <v>254</v>
      </c>
      <c r="AB1144" s="9">
        <v>259</v>
      </c>
      <c r="AC1144" s="9">
        <v>257</v>
      </c>
      <c r="AD1144" s="9">
        <v>259</v>
      </c>
      <c r="AE1144" s="9" t="s">
        <v>415</v>
      </c>
      <c r="AF1144" s="9"/>
      <c r="AG1144" s="9">
        <v>28.583217000000001</v>
      </c>
      <c r="AH1144" s="9">
        <v>-81.451575000000005</v>
      </c>
      <c r="AI1144" s="24"/>
      <c r="AJ1144" s="24"/>
      <c r="AK1144" s="24"/>
      <c r="AL1144" s="24"/>
      <c r="AM1144" s="24"/>
      <c r="AN1144" s="24"/>
      <c r="AO1144" s="24"/>
      <c r="AP1144" s="24"/>
      <c r="AQ1144" s="24"/>
      <c r="AR1144" s="24"/>
      <c r="AS1144" s="24"/>
      <c r="AT1144" s="24"/>
      <c r="AU1144" s="24"/>
      <c r="AV1144" s="24"/>
      <c r="AW1144" s="24"/>
      <c r="AX1144" s="24"/>
      <c r="AY1144" s="24"/>
      <c r="AZ1144" s="24"/>
      <c r="BA1144" s="24"/>
      <c r="BB1144" s="24"/>
      <c r="BC1144" s="24"/>
      <c r="BD1144" s="24"/>
      <c r="BE1144" s="24"/>
      <c r="BF1144" s="24"/>
    </row>
    <row r="1145" spans="1:58" s="22" customFormat="1" outlineLevel="2" x14ac:dyDescent="0.25">
      <c r="A1145" s="55">
        <v>260</v>
      </c>
      <c r="B1145" s="9" t="s">
        <v>1645</v>
      </c>
      <c r="C1145" s="9" t="s">
        <v>1687</v>
      </c>
      <c r="D1145" s="9" t="str">
        <f t="shared" si="166"/>
        <v>Orange - Family - Active</v>
      </c>
      <c r="E1145" s="9" t="s">
        <v>2282</v>
      </c>
      <c r="F1145" s="14" t="s">
        <v>744</v>
      </c>
      <c r="G1145" s="9" t="s">
        <v>10</v>
      </c>
      <c r="H1145" s="9" t="s">
        <v>37</v>
      </c>
      <c r="I1145" s="9">
        <v>1</v>
      </c>
      <c r="J1145" s="9">
        <v>252</v>
      </c>
      <c r="K1145" s="9">
        <f t="shared" si="167"/>
        <v>1512</v>
      </c>
      <c r="L1145" s="9">
        <f t="shared" si="168"/>
        <v>1494</v>
      </c>
      <c r="M1145" s="48">
        <v>0.98809523809523814</v>
      </c>
      <c r="N1145" s="9">
        <v>0</v>
      </c>
      <c r="O1145" s="9">
        <v>252</v>
      </c>
      <c r="P1145" s="9"/>
      <c r="Q1145" s="9">
        <v>252</v>
      </c>
      <c r="R1145" s="9"/>
      <c r="S1145" s="9"/>
      <c r="T1145" s="9"/>
      <c r="U1145" s="9"/>
      <c r="V1145" s="49">
        <f t="shared" si="169"/>
        <v>0.98809523809523814</v>
      </c>
      <c r="W1145" s="14">
        <v>0.98350000000000004</v>
      </c>
      <c r="X1145" s="14">
        <v>0.96560000000000001</v>
      </c>
      <c r="Y1145" s="56">
        <v>248</v>
      </c>
      <c r="Z1145" s="9">
        <v>250</v>
      </c>
      <c r="AA1145" s="9">
        <v>252</v>
      </c>
      <c r="AB1145" s="9">
        <v>250</v>
      </c>
      <c r="AC1145" s="9">
        <v>250</v>
      </c>
      <c r="AD1145" s="9">
        <v>244</v>
      </c>
      <c r="AE1145" s="9" t="s">
        <v>1688</v>
      </c>
      <c r="AF1145" s="9"/>
      <c r="AG1145" s="9">
        <v>28.3627</v>
      </c>
      <c r="AH1145" s="9">
        <v>-81.402199999999993</v>
      </c>
      <c r="AI1145" s="24"/>
      <c r="AJ1145" s="24"/>
      <c r="AK1145" s="24"/>
      <c r="AL1145" s="24"/>
      <c r="AM1145" s="24"/>
      <c r="AN1145" s="24"/>
      <c r="AO1145" s="24"/>
      <c r="AP1145" s="24"/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24"/>
      <c r="BA1145" s="24"/>
      <c r="BB1145" s="24"/>
      <c r="BC1145" s="24"/>
      <c r="BD1145" s="24"/>
      <c r="BE1145" s="24"/>
      <c r="BF1145" s="24"/>
    </row>
    <row r="1146" spans="1:58" s="22" customFormat="1" outlineLevel="2" x14ac:dyDescent="0.25">
      <c r="A1146" s="55">
        <v>271</v>
      </c>
      <c r="B1146" s="9" t="s">
        <v>1645</v>
      </c>
      <c r="C1146" s="9" t="s">
        <v>1689</v>
      </c>
      <c r="D1146" s="9" t="str">
        <f t="shared" si="166"/>
        <v>Orange - Family - Active</v>
      </c>
      <c r="E1146" s="9" t="s">
        <v>2282</v>
      </c>
      <c r="F1146" s="14" t="s">
        <v>1690</v>
      </c>
      <c r="G1146" s="9" t="s">
        <v>10</v>
      </c>
      <c r="H1146" s="9" t="s">
        <v>37</v>
      </c>
      <c r="I1146" s="9">
        <v>1</v>
      </c>
      <c r="J1146" s="9">
        <v>48</v>
      </c>
      <c r="K1146" s="9">
        <f t="shared" si="167"/>
        <v>288</v>
      </c>
      <c r="L1146" s="9">
        <f t="shared" si="168"/>
        <v>286</v>
      </c>
      <c r="M1146" s="48">
        <v>0.99305555555555558</v>
      </c>
      <c r="N1146" s="9">
        <v>0</v>
      </c>
      <c r="O1146" s="9">
        <v>48</v>
      </c>
      <c r="P1146" s="9"/>
      <c r="Q1146" s="9">
        <v>48</v>
      </c>
      <c r="R1146" s="9"/>
      <c r="S1146" s="9"/>
      <c r="T1146" s="9"/>
      <c r="U1146" s="9"/>
      <c r="V1146" s="49">
        <f t="shared" si="169"/>
        <v>0.99305555555555558</v>
      </c>
      <c r="W1146" s="14">
        <v>0.95830000000000004</v>
      </c>
      <c r="X1146" s="14">
        <v>0.94789999999999996</v>
      </c>
      <c r="Y1146" s="56">
        <v>47</v>
      </c>
      <c r="Z1146" s="9">
        <v>48</v>
      </c>
      <c r="AA1146" s="9">
        <v>48</v>
      </c>
      <c r="AB1146" s="9">
        <v>48</v>
      </c>
      <c r="AC1146" s="9">
        <v>47</v>
      </c>
      <c r="AD1146" s="9">
        <v>48</v>
      </c>
      <c r="AE1146" s="9" t="s">
        <v>1691</v>
      </c>
      <c r="AF1146" s="9"/>
      <c r="AG1146" s="9">
        <v>28.6114</v>
      </c>
      <c r="AH1146" s="9">
        <v>-81.412300000000002</v>
      </c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4"/>
      <c r="AW1146" s="24"/>
      <c r="AX1146" s="24"/>
      <c r="AY1146" s="24"/>
      <c r="AZ1146" s="24"/>
      <c r="BA1146" s="24"/>
      <c r="BB1146" s="24"/>
      <c r="BC1146" s="24"/>
      <c r="BD1146" s="24"/>
      <c r="BE1146" s="24"/>
      <c r="BF1146" s="24"/>
    </row>
    <row r="1147" spans="1:58" s="22" customFormat="1" outlineLevel="2" x14ac:dyDescent="0.25">
      <c r="A1147" s="55">
        <v>2634</v>
      </c>
      <c r="B1147" s="9" t="s">
        <v>1645</v>
      </c>
      <c r="C1147" s="9" t="s">
        <v>1692</v>
      </c>
      <c r="D1147" s="9" t="str">
        <f t="shared" si="166"/>
        <v>Orange - Family - Active</v>
      </c>
      <c r="E1147" s="9" t="s">
        <v>2282</v>
      </c>
      <c r="F1147" s="14" t="s">
        <v>41</v>
      </c>
      <c r="G1147" s="9" t="s">
        <v>10</v>
      </c>
      <c r="H1147" s="9" t="s">
        <v>37</v>
      </c>
      <c r="I1147" s="9">
        <v>1</v>
      </c>
      <c r="J1147" s="9">
        <v>110</v>
      </c>
      <c r="K1147" s="9">
        <f t="shared" si="167"/>
        <v>660</v>
      </c>
      <c r="L1147" s="9">
        <f t="shared" si="168"/>
        <v>648</v>
      </c>
      <c r="M1147" s="48">
        <v>0.98181818181818181</v>
      </c>
      <c r="N1147" s="9">
        <v>0</v>
      </c>
      <c r="O1147" s="9">
        <v>110</v>
      </c>
      <c r="P1147" s="9"/>
      <c r="Q1147" s="9">
        <v>110</v>
      </c>
      <c r="R1147" s="9"/>
      <c r="S1147" s="9"/>
      <c r="T1147" s="9">
        <v>6</v>
      </c>
      <c r="U1147" s="9"/>
      <c r="V1147" s="49">
        <f t="shared" si="169"/>
        <v>0.98181818181818181</v>
      </c>
      <c r="W1147" s="14">
        <v>0.99550000000000005</v>
      </c>
      <c r="X1147" s="14"/>
      <c r="Y1147" s="56">
        <v>107</v>
      </c>
      <c r="Z1147" s="9">
        <v>107</v>
      </c>
      <c r="AA1147" s="9">
        <v>107</v>
      </c>
      <c r="AB1147" s="9">
        <v>109</v>
      </c>
      <c r="AC1147" s="9">
        <v>109</v>
      </c>
      <c r="AD1147" s="9">
        <v>109</v>
      </c>
      <c r="AE1147" s="9" t="s">
        <v>180</v>
      </c>
      <c r="AF1147" s="9"/>
      <c r="AG1147" s="9">
        <v>28.497693999999999</v>
      </c>
      <c r="AH1147" s="9">
        <v>-81.296110999999996</v>
      </c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4"/>
      <c r="AU1147" s="24"/>
      <c r="AV1147" s="24"/>
      <c r="AW1147" s="24"/>
      <c r="AX1147" s="24"/>
      <c r="AY1147" s="24"/>
      <c r="AZ1147" s="24"/>
      <c r="BA1147" s="24"/>
      <c r="BB1147" s="24"/>
      <c r="BC1147" s="24"/>
      <c r="BD1147" s="24"/>
      <c r="BE1147" s="24"/>
      <c r="BF1147" s="24"/>
    </row>
    <row r="1148" spans="1:58" s="22" customFormat="1" outlineLevel="2" x14ac:dyDescent="0.25">
      <c r="A1148" s="55">
        <v>2120</v>
      </c>
      <c r="B1148" s="9" t="s">
        <v>1645</v>
      </c>
      <c r="C1148" s="9" t="s">
        <v>1694</v>
      </c>
      <c r="D1148" s="9" t="str">
        <f t="shared" si="166"/>
        <v>Orange - Family - Active</v>
      </c>
      <c r="E1148" s="9" t="s">
        <v>2282</v>
      </c>
      <c r="F1148" s="14" t="s">
        <v>1072</v>
      </c>
      <c r="G1148" s="9" t="s">
        <v>10</v>
      </c>
      <c r="H1148" s="9" t="s">
        <v>37</v>
      </c>
      <c r="I1148" s="9">
        <v>1</v>
      </c>
      <c r="J1148" s="9">
        <v>32</v>
      </c>
      <c r="K1148" s="9">
        <f t="shared" si="167"/>
        <v>192</v>
      </c>
      <c r="L1148" s="9">
        <f t="shared" si="168"/>
        <v>188</v>
      </c>
      <c r="M1148" s="48">
        <v>0.97916666666666663</v>
      </c>
      <c r="N1148" s="9">
        <v>0</v>
      </c>
      <c r="O1148" s="9">
        <v>32</v>
      </c>
      <c r="P1148" s="9"/>
      <c r="Q1148" s="9">
        <v>32</v>
      </c>
      <c r="R1148" s="9"/>
      <c r="S1148" s="9"/>
      <c r="T1148" s="9"/>
      <c r="U1148" s="9"/>
      <c r="V1148" s="49">
        <f t="shared" si="169"/>
        <v>0.97916666666666663</v>
      </c>
      <c r="W1148" s="14">
        <v>1</v>
      </c>
      <c r="X1148" s="14">
        <v>0.98960000000000004</v>
      </c>
      <c r="Y1148" s="56">
        <v>31</v>
      </c>
      <c r="Z1148" s="9">
        <v>31</v>
      </c>
      <c r="AA1148" s="9">
        <v>31</v>
      </c>
      <c r="AB1148" s="9">
        <v>31</v>
      </c>
      <c r="AC1148" s="9">
        <v>32</v>
      </c>
      <c r="AD1148" s="9">
        <v>32</v>
      </c>
      <c r="AE1148" s="9" t="s">
        <v>202</v>
      </c>
      <c r="AF1148" s="9"/>
      <c r="AG1148" s="9">
        <v>28.472999999999999</v>
      </c>
      <c r="AH1148" s="9">
        <v>-81.442300000000003</v>
      </c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24"/>
      <c r="AW1148" s="24"/>
      <c r="AX1148" s="24"/>
      <c r="AY1148" s="24"/>
      <c r="AZ1148" s="24"/>
      <c r="BA1148" s="24"/>
      <c r="BB1148" s="24"/>
      <c r="BC1148" s="24"/>
      <c r="BD1148" s="24"/>
      <c r="BE1148" s="24"/>
      <c r="BF1148" s="24"/>
    </row>
    <row r="1149" spans="1:58" s="22" customFormat="1" outlineLevel="2" x14ac:dyDescent="0.25">
      <c r="A1149" s="55">
        <v>2121</v>
      </c>
      <c r="B1149" s="9" t="s">
        <v>1645</v>
      </c>
      <c r="C1149" s="9" t="s">
        <v>1696</v>
      </c>
      <c r="D1149" s="9" t="str">
        <f t="shared" si="166"/>
        <v>Orange - Family - Active</v>
      </c>
      <c r="E1149" s="9" t="s">
        <v>2282</v>
      </c>
      <c r="F1149" s="14" t="s">
        <v>1697</v>
      </c>
      <c r="G1149" s="9" t="s">
        <v>10</v>
      </c>
      <c r="H1149" s="9" t="s">
        <v>37</v>
      </c>
      <c r="I1149" s="9">
        <v>1</v>
      </c>
      <c r="J1149" s="9">
        <v>100</v>
      </c>
      <c r="K1149" s="9">
        <f t="shared" si="167"/>
        <v>600</v>
      </c>
      <c r="L1149" s="9">
        <f t="shared" si="168"/>
        <v>588</v>
      </c>
      <c r="M1149" s="48">
        <v>0.98</v>
      </c>
      <c r="N1149" s="9">
        <v>0</v>
      </c>
      <c r="O1149" s="9">
        <v>100</v>
      </c>
      <c r="P1149" s="9"/>
      <c r="Q1149" s="9">
        <v>100</v>
      </c>
      <c r="R1149" s="9"/>
      <c r="S1149" s="9"/>
      <c r="T1149" s="9"/>
      <c r="U1149" s="9"/>
      <c r="V1149" s="49">
        <f t="shared" si="169"/>
        <v>0.98</v>
      </c>
      <c r="W1149" s="14">
        <v>0.99329999999999996</v>
      </c>
      <c r="X1149" s="14">
        <v>0.99329999999999996</v>
      </c>
      <c r="Y1149" s="56">
        <v>97</v>
      </c>
      <c r="Z1149" s="9">
        <v>99</v>
      </c>
      <c r="AA1149" s="9">
        <v>97</v>
      </c>
      <c r="AB1149" s="9">
        <v>99</v>
      </c>
      <c r="AC1149" s="9">
        <v>98</v>
      </c>
      <c r="AD1149" s="9">
        <v>98</v>
      </c>
      <c r="AE1149" s="9" t="s">
        <v>202</v>
      </c>
      <c r="AF1149" s="9"/>
      <c r="AG1149" s="9">
        <v>28.473355000000002</v>
      </c>
      <c r="AH1149" s="9">
        <v>-81.441012000000001</v>
      </c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4"/>
      <c r="AU1149" s="24"/>
      <c r="AV1149" s="24"/>
      <c r="AW1149" s="24"/>
      <c r="AX1149" s="24"/>
      <c r="AY1149" s="24"/>
      <c r="AZ1149" s="24"/>
      <c r="BA1149" s="24"/>
      <c r="BB1149" s="24"/>
      <c r="BC1149" s="24"/>
      <c r="BD1149" s="24"/>
      <c r="BE1149" s="24"/>
      <c r="BF1149" s="24"/>
    </row>
    <row r="1150" spans="1:58" s="22" customFormat="1" outlineLevel="2" x14ac:dyDescent="0.25">
      <c r="A1150" s="55">
        <v>277</v>
      </c>
      <c r="B1150" s="9" t="s">
        <v>1645</v>
      </c>
      <c r="C1150" s="9" t="s">
        <v>1699</v>
      </c>
      <c r="D1150" s="9" t="str">
        <f t="shared" si="166"/>
        <v>Orange - Family - Active</v>
      </c>
      <c r="E1150" s="9" t="s">
        <v>2282</v>
      </c>
      <c r="F1150" s="14" t="s">
        <v>1320</v>
      </c>
      <c r="G1150" s="9" t="s">
        <v>10</v>
      </c>
      <c r="H1150" s="9" t="s">
        <v>37</v>
      </c>
      <c r="I1150" s="9">
        <v>1</v>
      </c>
      <c r="J1150" s="9">
        <v>155</v>
      </c>
      <c r="K1150" s="9">
        <f t="shared" si="167"/>
        <v>930</v>
      </c>
      <c r="L1150" s="9">
        <f t="shared" si="168"/>
        <v>906</v>
      </c>
      <c r="M1150" s="48">
        <v>0.97419354838709682</v>
      </c>
      <c r="N1150" s="9">
        <v>0</v>
      </c>
      <c r="O1150" s="9">
        <v>155</v>
      </c>
      <c r="P1150" s="9"/>
      <c r="Q1150" s="9">
        <v>155</v>
      </c>
      <c r="R1150" s="9"/>
      <c r="S1150" s="9"/>
      <c r="T1150" s="9"/>
      <c r="U1150" s="9"/>
      <c r="V1150" s="49">
        <f t="shared" si="169"/>
        <v>0.97419354838709682</v>
      </c>
      <c r="W1150" s="14">
        <v>0.98599999999999999</v>
      </c>
      <c r="X1150" s="14">
        <v>0.98060000000000003</v>
      </c>
      <c r="Y1150" s="56">
        <v>149</v>
      </c>
      <c r="Z1150" s="9">
        <v>149</v>
      </c>
      <c r="AA1150" s="9">
        <v>151</v>
      </c>
      <c r="AB1150" s="9">
        <v>154</v>
      </c>
      <c r="AC1150" s="9">
        <v>152</v>
      </c>
      <c r="AD1150" s="9">
        <v>151</v>
      </c>
      <c r="AE1150" s="9" t="s">
        <v>85</v>
      </c>
      <c r="AF1150" s="9"/>
      <c r="AG1150" s="9">
        <v>28.455400000000001</v>
      </c>
      <c r="AH1150" s="9">
        <v>-81.335099999999997</v>
      </c>
      <c r="AI1150" s="24"/>
      <c r="AJ1150" s="24"/>
      <c r="AK1150" s="24"/>
      <c r="AL1150" s="24"/>
      <c r="AM1150" s="24"/>
      <c r="AN1150" s="24"/>
      <c r="AO1150" s="24"/>
      <c r="AP1150" s="24"/>
      <c r="AQ1150" s="24"/>
      <c r="AR1150" s="24"/>
      <c r="AS1150" s="24"/>
      <c r="AT1150" s="24"/>
      <c r="AU1150" s="24"/>
      <c r="AV1150" s="24"/>
      <c r="AW1150" s="24"/>
      <c r="AX1150" s="24"/>
      <c r="AY1150" s="24"/>
      <c r="AZ1150" s="24"/>
      <c r="BA1150" s="24"/>
      <c r="BB1150" s="24"/>
      <c r="BC1150" s="24"/>
      <c r="BD1150" s="24"/>
      <c r="BE1150" s="24"/>
      <c r="BF1150" s="24"/>
    </row>
    <row r="1151" spans="1:58" s="22" customFormat="1" outlineLevel="2" x14ac:dyDescent="0.25">
      <c r="A1151" s="55">
        <v>294</v>
      </c>
      <c r="B1151" s="9" t="s">
        <v>1645</v>
      </c>
      <c r="C1151" s="9" t="s">
        <v>1701</v>
      </c>
      <c r="D1151" s="9" t="str">
        <f t="shared" si="166"/>
        <v>Orange - Family - Active</v>
      </c>
      <c r="E1151" s="9" t="s">
        <v>2282</v>
      </c>
      <c r="F1151" s="14" t="s">
        <v>1702</v>
      </c>
      <c r="G1151" s="9" t="s">
        <v>10</v>
      </c>
      <c r="H1151" s="9" t="s">
        <v>37</v>
      </c>
      <c r="I1151" s="9">
        <v>1</v>
      </c>
      <c r="J1151" s="9">
        <v>96</v>
      </c>
      <c r="K1151" s="9">
        <f t="shared" si="167"/>
        <v>576</v>
      </c>
      <c r="L1151" s="9">
        <f t="shared" si="168"/>
        <v>575</v>
      </c>
      <c r="M1151" s="48">
        <v>0.99826388888888884</v>
      </c>
      <c r="N1151" s="9">
        <v>0</v>
      </c>
      <c r="O1151" s="9">
        <v>96</v>
      </c>
      <c r="P1151" s="9"/>
      <c r="Q1151" s="9">
        <v>96</v>
      </c>
      <c r="R1151" s="9"/>
      <c r="S1151" s="9"/>
      <c r="T1151" s="9"/>
      <c r="U1151" s="9"/>
      <c r="V1151" s="49">
        <f t="shared" si="169"/>
        <v>0.99826388888888884</v>
      </c>
      <c r="W1151" s="14">
        <v>1</v>
      </c>
      <c r="X1151" s="14">
        <v>0.98129999999999995</v>
      </c>
      <c r="Y1151" s="56">
        <v>95</v>
      </c>
      <c r="Z1151" s="9">
        <v>96</v>
      </c>
      <c r="AA1151" s="9">
        <v>96</v>
      </c>
      <c r="AB1151" s="9">
        <v>96</v>
      </c>
      <c r="AC1151" s="9">
        <v>96</v>
      </c>
      <c r="AD1151" s="9">
        <v>96</v>
      </c>
      <c r="AE1151" s="9" t="s">
        <v>1691</v>
      </c>
      <c r="AF1151" s="9"/>
      <c r="AG1151" s="9">
        <v>28.583100000000002</v>
      </c>
      <c r="AH1151" s="9">
        <v>-81.284599999999998</v>
      </c>
      <c r="AI1151" s="24"/>
      <c r="AJ1151" s="24"/>
      <c r="AK1151" s="24"/>
      <c r="AL1151" s="24"/>
      <c r="AM1151" s="24"/>
      <c r="AN1151" s="24"/>
      <c r="AO1151" s="24"/>
      <c r="AP1151" s="24"/>
      <c r="AQ1151" s="24"/>
      <c r="AR1151" s="24"/>
      <c r="AS1151" s="24"/>
      <c r="AT1151" s="24"/>
      <c r="AU1151" s="24"/>
      <c r="AV1151" s="24"/>
      <c r="AW1151" s="24"/>
      <c r="AX1151" s="24"/>
      <c r="AY1151" s="24"/>
      <c r="AZ1151" s="24"/>
      <c r="BA1151" s="24"/>
      <c r="BB1151" s="24"/>
      <c r="BC1151" s="24"/>
      <c r="BD1151" s="24"/>
      <c r="BE1151" s="24"/>
      <c r="BF1151" s="24"/>
    </row>
    <row r="1152" spans="1:58" s="22" customFormat="1" outlineLevel="2" x14ac:dyDescent="0.25">
      <c r="A1152" s="55">
        <v>306</v>
      </c>
      <c r="B1152" s="9" t="s">
        <v>1645</v>
      </c>
      <c r="C1152" s="9" t="s">
        <v>1708</v>
      </c>
      <c r="D1152" s="9" t="str">
        <f t="shared" si="166"/>
        <v>Orange - Family - Active</v>
      </c>
      <c r="E1152" s="9" t="s">
        <v>2282</v>
      </c>
      <c r="F1152" s="14" t="s">
        <v>702</v>
      </c>
      <c r="G1152" s="9" t="s">
        <v>10</v>
      </c>
      <c r="H1152" s="9" t="s">
        <v>37</v>
      </c>
      <c r="I1152" s="9">
        <v>1</v>
      </c>
      <c r="J1152" s="9">
        <v>95</v>
      </c>
      <c r="K1152" s="9">
        <f t="shared" si="167"/>
        <v>570</v>
      </c>
      <c r="L1152" s="9">
        <f t="shared" si="168"/>
        <v>536</v>
      </c>
      <c r="M1152" s="48">
        <v>0.94035087719298249</v>
      </c>
      <c r="N1152" s="9">
        <v>0</v>
      </c>
      <c r="O1152" s="9">
        <v>95</v>
      </c>
      <c r="P1152" s="9"/>
      <c r="Q1152" s="9">
        <v>95</v>
      </c>
      <c r="R1152" s="9"/>
      <c r="S1152" s="9"/>
      <c r="T1152" s="9"/>
      <c r="U1152" s="9"/>
      <c r="V1152" s="49">
        <f t="shared" si="169"/>
        <v>0.94035087719298249</v>
      </c>
      <c r="W1152" s="14">
        <v>0.97540000000000004</v>
      </c>
      <c r="X1152" s="14">
        <v>0.96140000000000003</v>
      </c>
      <c r="Y1152" s="56">
        <v>90</v>
      </c>
      <c r="Z1152" s="9">
        <v>86</v>
      </c>
      <c r="AA1152" s="9">
        <v>90</v>
      </c>
      <c r="AB1152" s="9">
        <v>90</v>
      </c>
      <c r="AC1152" s="9">
        <v>91</v>
      </c>
      <c r="AD1152" s="9">
        <v>89</v>
      </c>
      <c r="AE1152" s="9" t="s">
        <v>1651</v>
      </c>
      <c r="AF1152" s="9"/>
      <c r="AG1152" s="9">
        <v>28.489552</v>
      </c>
      <c r="AH1152" s="9">
        <v>-81.407596999999996</v>
      </c>
      <c r="AI1152" s="24"/>
      <c r="AJ1152" s="24"/>
      <c r="AK1152" s="24"/>
      <c r="AL1152" s="24"/>
      <c r="AM1152" s="24"/>
      <c r="AN1152" s="24"/>
      <c r="AO1152" s="24"/>
      <c r="AP1152" s="24"/>
      <c r="AQ1152" s="24"/>
      <c r="AR1152" s="24"/>
      <c r="AS1152" s="24"/>
      <c r="AT1152" s="24"/>
      <c r="AU1152" s="24"/>
      <c r="AV1152" s="24"/>
      <c r="AW1152" s="24"/>
      <c r="AX1152" s="24"/>
      <c r="AY1152" s="24"/>
      <c r="AZ1152" s="24"/>
      <c r="BA1152" s="24"/>
      <c r="BB1152" s="24"/>
      <c r="BC1152" s="24"/>
      <c r="BD1152" s="24"/>
      <c r="BE1152" s="24"/>
      <c r="BF1152" s="24"/>
    </row>
    <row r="1153" spans="1:58" s="22" customFormat="1" outlineLevel="2" x14ac:dyDescent="0.25">
      <c r="A1153" s="55">
        <v>357</v>
      </c>
      <c r="B1153" s="9" t="s">
        <v>1645</v>
      </c>
      <c r="C1153" s="9" t="s">
        <v>1711</v>
      </c>
      <c r="D1153" s="9" t="str">
        <f t="shared" si="166"/>
        <v>Orange - Family - Active</v>
      </c>
      <c r="E1153" s="9" t="s">
        <v>2282</v>
      </c>
      <c r="F1153" s="14" t="s">
        <v>893</v>
      </c>
      <c r="G1153" s="9" t="s">
        <v>10</v>
      </c>
      <c r="H1153" s="9" t="s">
        <v>37</v>
      </c>
      <c r="I1153" s="9">
        <v>1</v>
      </c>
      <c r="J1153" s="9">
        <v>304</v>
      </c>
      <c r="K1153" s="9">
        <f t="shared" si="167"/>
        <v>1824</v>
      </c>
      <c r="L1153" s="9">
        <f t="shared" si="168"/>
        <v>1773</v>
      </c>
      <c r="M1153" s="48">
        <v>0.97203947368421051</v>
      </c>
      <c r="N1153" s="9">
        <v>0</v>
      </c>
      <c r="O1153" s="9">
        <v>304</v>
      </c>
      <c r="P1153" s="9"/>
      <c r="Q1153" s="9">
        <v>304</v>
      </c>
      <c r="R1153" s="9"/>
      <c r="S1153" s="9"/>
      <c r="T1153" s="9"/>
      <c r="U1153" s="9"/>
      <c r="V1153" s="49">
        <f t="shared" si="169"/>
        <v>0.97203947368421051</v>
      </c>
      <c r="W1153" s="14">
        <v>0.9748</v>
      </c>
      <c r="X1153" s="14">
        <v>0.97150000000000003</v>
      </c>
      <c r="Y1153" s="56">
        <v>296</v>
      </c>
      <c r="Z1153" s="9">
        <v>298</v>
      </c>
      <c r="AA1153" s="9">
        <v>293</v>
      </c>
      <c r="AB1153" s="9">
        <v>296</v>
      </c>
      <c r="AC1153" s="9">
        <v>293</v>
      </c>
      <c r="AD1153" s="9">
        <v>297</v>
      </c>
      <c r="AE1153" s="9" t="s">
        <v>206</v>
      </c>
      <c r="AF1153" s="9"/>
      <c r="AG1153" s="9">
        <v>28.481999999999999</v>
      </c>
      <c r="AH1153" s="9">
        <v>-81.408799999999999</v>
      </c>
      <c r="AI1153" s="24"/>
      <c r="AJ1153" s="24"/>
      <c r="AK1153" s="24"/>
      <c r="AL1153" s="24"/>
      <c r="AM1153" s="24"/>
      <c r="AN1153" s="24"/>
      <c r="AO1153" s="24"/>
      <c r="AP1153" s="24"/>
      <c r="AQ1153" s="24"/>
      <c r="AR1153" s="24"/>
      <c r="AS1153" s="24"/>
      <c r="AT1153" s="24"/>
      <c r="AU1153" s="24"/>
      <c r="AV1153" s="24"/>
      <c r="AW1153" s="24"/>
      <c r="AX1153" s="24"/>
      <c r="AY1153" s="24"/>
      <c r="AZ1153" s="24"/>
      <c r="BA1153" s="24"/>
      <c r="BB1153" s="24"/>
      <c r="BC1153" s="24"/>
      <c r="BD1153" s="24"/>
      <c r="BE1153" s="24"/>
      <c r="BF1153" s="24"/>
    </row>
    <row r="1154" spans="1:58" s="22" customFormat="1" outlineLevel="2" x14ac:dyDescent="0.25">
      <c r="A1154" s="55">
        <v>2472</v>
      </c>
      <c r="B1154" s="9" t="s">
        <v>1645</v>
      </c>
      <c r="C1154" s="9" t="s">
        <v>1712</v>
      </c>
      <c r="D1154" s="9" t="str">
        <f t="shared" ref="D1154:D1185" si="170">B1154&amp;" - "&amp;E1154</f>
        <v>Orange - Family - Active</v>
      </c>
      <c r="E1154" s="9" t="s">
        <v>2282</v>
      </c>
      <c r="F1154" s="14" t="s">
        <v>143</v>
      </c>
      <c r="G1154" s="9" t="s">
        <v>10</v>
      </c>
      <c r="H1154" s="9" t="s">
        <v>37</v>
      </c>
      <c r="I1154" s="9">
        <v>1</v>
      </c>
      <c r="J1154" s="9">
        <v>58</v>
      </c>
      <c r="K1154" s="9">
        <f t="shared" ref="K1154:K1185" si="171">COUNTA(Y1154:AD1154)*J1154</f>
        <v>348</v>
      </c>
      <c r="L1154" s="9">
        <f t="shared" ref="L1154:L1185" si="172">SUM(Y1154:AD1154)</f>
        <v>347</v>
      </c>
      <c r="M1154" s="48">
        <v>0.99712643678160917</v>
      </c>
      <c r="N1154" s="9">
        <v>0</v>
      </c>
      <c r="O1154" s="9">
        <v>58</v>
      </c>
      <c r="P1154" s="9"/>
      <c r="Q1154" s="9">
        <v>58</v>
      </c>
      <c r="R1154" s="9"/>
      <c r="S1154" s="9"/>
      <c r="T1154" s="9">
        <v>3</v>
      </c>
      <c r="U1154" s="9"/>
      <c r="V1154" s="49">
        <f t="shared" ref="V1154:V1186" si="173">(Y1154+Z1154+AA1154+AB1154+AC1154+AD1154)/(J1154*COUNTA(Y1154,Z1154,AA1154,AB1154,AC1154,AD1154))</f>
        <v>0.99712643678160917</v>
      </c>
      <c r="W1154" s="14">
        <v>0.99709999999999999</v>
      </c>
      <c r="X1154" s="14">
        <v>0.99429999999999996</v>
      </c>
      <c r="Y1154" s="56">
        <v>58</v>
      </c>
      <c r="Z1154" s="9">
        <v>57</v>
      </c>
      <c r="AA1154" s="9">
        <v>58</v>
      </c>
      <c r="AB1154" s="9">
        <v>58</v>
      </c>
      <c r="AC1154" s="9">
        <v>58</v>
      </c>
      <c r="AD1154" s="9">
        <v>58</v>
      </c>
      <c r="AE1154" s="9" t="s">
        <v>202</v>
      </c>
      <c r="AF1154" s="9"/>
      <c r="AG1154" s="9">
        <v>28.615342999999999</v>
      </c>
      <c r="AH1154" s="9">
        <v>-81.279623999999998</v>
      </c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4"/>
      <c r="BB1154" s="24"/>
      <c r="BC1154" s="24"/>
      <c r="BD1154" s="24"/>
      <c r="BE1154" s="24"/>
      <c r="BF1154" s="24"/>
    </row>
    <row r="1155" spans="1:58" s="22" customFormat="1" outlineLevel="2" x14ac:dyDescent="0.25">
      <c r="A1155" s="55">
        <v>2518</v>
      </c>
      <c r="B1155" s="9" t="s">
        <v>1645</v>
      </c>
      <c r="C1155" s="9" t="s">
        <v>1716</v>
      </c>
      <c r="D1155" s="9" t="str">
        <f t="shared" si="170"/>
        <v>Orange - Family - Active</v>
      </c>
      <c r="E1155" s="9" t="s">
        <v>2282</v>
      </c>
      <c r="F1155" s="14" t="s">
        <v>587</v>
      </c>
      <c r="G1155" s="9" t="s">
        <v>10</v>
      </c>
      <c r="H1155" s="9" t="s">
        <v>37</v>
      </c>
      <c r="I1155" s="9">
        <v>1</v>
      </c>
      <c r="J1155" s="9">
        <v>90</v>
      </c>
      <c r="K1155" s="9">
        <f t="shared" si="171"/>
        <v>540</v>
      </c>
      <c r="L1155" s="9">
        <f t="shared" si="172"/>
        <v>538</v>
      </c>
      <c r="M1155" s="48">
        <v>0.99629629629629635</v>
      </c>
      <c r="N1155" s="9">
        <v>0</v>
      </c>
      <c r="O1155" s="9">
        <v>90</v>
      </c>
      <c r="P1155" s="9"/>
      <c r="Q1155" s="9">
        <v>90</v>
      </c>
      <c r="R1155" s="9"/>
      <c r="S1155" s="9"/>
      <c r="T1155" s="9"/>
      <c r="U1155" s="9"/>
      <c r="V1155" s="49">
        <f t="shared" si="173"/>
        <v>0.99629629629629635</v>
      </c>
      <c r="W1155" s="14">
        <v>0.9889</v>
      </c>
      <c r="X1155" s="14">
        <v>0.9889</v>
      </c>
      <c r="Y1155" s="56">
        <v>90</v>
      </c>
      <c r="Z1155" s="9">
        <v>90</v>
      </c>
      <c r="AA1155" s="9">
        <v>89</v>
      </c>
      <c r="AB1155" s="9">
        <v>90</v>
      </c>
      <c r="AC1155" s="9">
        <v>89</v>
      </c>
      <c r="AD1155" s="9">
        <v>90</v>
      </c>
      <c r="AE1155" s="9" t="s">
        <v>180</v>
      </c>
      <c r="AF1155" s="9"/>
      <c r="AG1155" s="9">
        <v>28.557328999999999</v>
      </c>
      <c r="AH1155" s="9">
        <v>-81.491196000000002</v>
      </c>
      <c r="AI1155" s="24"/>
      <c r="AJ1155" s="24"/>
      <c r="AK1155" s="24"/>
      <c r="AL1155" s="24"/>
      <c r="AM1155" s="24"/>
      <c r="AN1155" s="24"/>
      <c r="AO1155" s="24"/>
      <c r="AP1155" s="24"/>
      <c r="AQ1155" s="24"/>
      <c r="AR1155" s="24"/>
      <c r="AS1155" s="24"/>
      <c r="AT1155" s="24"/>
      <c r="AU1155" s="24"/>
      <c r="AV1155" s="24"/>
      <c r="AW1155" s="24"/>
      <c r="AX1155" s="24"/>
      <c r="AY1155" s="24"/>
      <c r="AZ1155" s="24"/>
      <c r="BA1155" s="24"/>
      <c r="BB1155" s="24"/>
      <c r="BC1155" s="24"/>
      <c r="BD1155" s="24"/>
      <c r="BE1155" s="24"/>
      <c r="BF1155" s="24"/>
    </row>
    <row r="1156" spans="1:58" s="22" customFormat="1" outlineLevel="2" x14ac:dyDescent="0.25">
      <c r="A1156" s="55">
        <v>435</v>
      </c>
      <c r="B1156" s="9" t="s">
        <v>1645</v>
      </c>
      <c r="C1156" s="9" t="s">
        <v>1717</v>
      </c>
      <c r="D1156" s="9" t="str">
        <f t="shared" si="170"/>
        <v>Orange - Family - Active</v>
      </c>
      <c r="E1156" s="9" t="s">
        <v>2282</v>
      </c>
      <c r="F1156" s="14" t="s">
        <v>204</v>
      </c>
      <c r="G1156" s="9" t="s">
        <v>10</v>
      </c>
      <c r="H1156" s="9" t="s">
        <v>37</v>
      </c>
      <c r="I1156" s="9">
        <v>1</v>
      </c>
      <c r="J1156" s="9">
        <v>240</v>
      </c>
      <c r="K1156" s="9">
        <f t="shared" si="171"/>
        <v>1200</v>
      </c>
      <c r="L1156" s="9">
        <f t="shared" si="172"/>
        <v>1156</v>
      </c>
      <c r="M1156" s="48">
        <v>0.96333333333333337</v>
      </c>
      <c r="N1156" s="9">
        <v>0</v>
      </c>
      <c r="O1156" s="9">
        <v>240</v>
      </c>
      <c r="P1156" s="9"/>
      <c r="Q1156" s="9">
        <v>240</v>
      </c>
      <c r="R1156" s="9"/>
      <c r="S1156" s="9"/>
      <c r="T1156" s="9"/>
      <c r="U1156" s="9"/>
      <c r="V1156" s="49">
        <f t="shared" si="173"/>
        <v>0.96333333333333337</v>
      </c>
      <c r="W1156" s="14">
        <v>0.96879999999999999</v>
      </c>
      <c r="X1156" s="14">
        <v>0.94750000000000001</v>
      </c>
      <c r="Y1156" s="56">
        <v>232</v>
      </c>
      <c r="Z1156" s="9">
        <v>232</v>
      </c>
      <c r="AA1156" s="9"/>
      <c r="AB1156" s="9">
        <v>232</v>
      </c>
      <c r="AC1156" s="9">
        <v>230</v>
      </c>
      <c r="AD1156" s="9">
        <v>230</v>
      </c>
      <c r="AE1156" s="9" t="s">
        <v>427</v>
      </c>
      <c r="AF1156" s="9"/>
      <c r="AG1156" s="9">
        <v>28.615100000000002</v>
      </c>
      <c r="AH1156" s="9">
        <v>-81.411500000000004</v>
      </c>
      <c r="AI1156" s="24"/>
      <c r="AJ1156" s="24"/>
      <c r="AK1156" s="24"/>
      <c r="AL1156" s="24"/>
      <c r="AM1156" s="24"/>
      <c r="AN1156" s="24"/>
      <c r="AO1156" s="24"/>
      <c r="AP1156" s="24"/>
      <c r="AQ1156" s="24"/>
      <c r="AR1156" s="24"/>
      <c r="AS1156" s="24"/>
      <c r="AT1156" s="24"/>
      <c r="AU1156" s="24"/>
      <c r="AV1156" s="24"/>
      <c r="AW1156" s="24"/>
      <c r="AX1156" s="24"/>
      <c r="AY1156" s="24"/>
      <c r="AZ1156" s="24"/>
      <c r="BA1156" s="24"/>
      <c r="BB1156" s="24"/>
      <c r="BC1156" s="24"/>
      <c r="BD1156" s="24"/>
      <c r="BE1156" s="24"/>
      <c r="BF1156" s="24"/>
    </row>
    <row r="1157" spans="1:58" s="22" customFormat="1" outlineLevel="2" x14ac:dyDescent="0.25">
      <c r="A1157" s="55">
        <v>451</v>
      </c>
      <c r="B1157" s="9" t="s">
        <v>1645</v>
      </c>
      <c r="C1157" s="9" t="s">
        <v>1718</v>
      </c>
      <c r="D1157" s="9" t="str">
        <f t="shared" si="170"/>
        <v>Orange - Family - Active</v>
      </c>
      <c r="E1157" s="9" t="s">
        <v>2282</v>
      </c>
      <c r="F1157" s="14" t="s">
        <v>721</v>
      </c>
      <c r="G1157" s="9" t="s">
        <v>10</v>
      </c>
      <c r="H1157" s="9" t="s">
        <v>37</v>
      </c>
      <c r="I1157" s="9">
        <v>1</v>
      </c>
      <c r="J1157" s="9">
        <v>145</v>
      </c>
      <c r="K1157" s="9">
        <f t="shared" si="171"/>
        <v>870</v>
      </c>
      <c r="L1157" s="9">
        <f t="shared" si="172"/>
        <v>855</v>
      </c>
      <c r="M1157" s="48">
        <v>0.98275862068965514</v>
      </c>
      <c r="N1157" s="9">
        <v>0</v>
      </c>
      <c r="O1157" s="9">
        <v>145</v>
      </c>
      <c r="P1157" s="9"/>
      <c r="Q1157" s="9">
        <v>145</v>
      </c>
      <c r="R1157" s="9"/>
      <c r="S1157" s="9"/>
      <c r="T1157" s="9"/>
      <c r="U1157" s="9"/>
      <c r="V1157" s="49">
        <f t="shared" si="173"/>
        <v>0.98275862068965514</v>
      </c>
      <c r="W1157" s="14">
        <v>0.98050000000000004</v>
      </c>
      <c r="X1157" s="14">
        <v>0.96689999999999998</v>
      </c>
      <c r="Y1157" s="56">
        <v>142</v>
      </c>
      <c r="Z1157" s="9">
        <v>141</v>
      </c>
      <c r="AA1157" s="9">
        <v>143</v>
      </c>
      <c r="AB1157" s="9">
        <v>144</v>
      </c>
      <c r="AC1157" s="9">
        <v>142</v>
      </c>
      <c r="AD1157" s="9">
        <v>143</v>
      </c>
      <c r="AE1157" s="9" t="s">
        <v>1651</v>
      </c>
      <c r="AF1157" s="9"/>
      <c r="AG1157" s="9">
        <v>28.465299999999999</v>
      </c>
      <c r="AH1157" s="9">
        <v>-81.387299999999996</v>
      </c>
      <c r="AI1157" s="24"/>
      <c r="AJ1157" s="24"/>
      <c r="AK1157" s="24"/>
      <c r="AL1157" s="24"/>
      <c r="AM1157" s="24"/>
      <c r="AN1157" s="24"/>
      <c r="AO1157" s="24"/>
      <c r="AP1157" s="24"/>
      <c r="AQ1157" s="24"/>
      <c r="AR1157" s="24"/>
      <c r="AS1157" s="24"/>
      <c r="AT1157" s="24"/>
      <c r="AU1157" s="24"/>
      <c r="AV1157" s="24"/>
      <c r="AW1157" s="24"/>
      <c r="AX1157" s="24"/>
      <c r="AY1157" s="24"/>
      <c r="AZ1157" s="24"/>
      <c r="BA1157" s="24"/>
      <c r="BB1157" s="24"/>
      <c r="BC1157" s="24"/>
      <c r="BD1157" s="24"/>
      <c r="BE1157" s="24"/>
      <c r="BF1157" s="24"/>
    </row>
    <row r="1158" spans="1:58" s="22" customFormat="1" outlineLevel="2" x14ac:dyDescent="0.25">
      <c r="A1158" s="55">
        <v>2131</v>
      </c>
      <c r="B1158" s="9" t="s">
        <v>1645</v>
      </c>
      <c r="C1158" s="9" t="s">
        <v>1719</v>
      </c>
      <c r="D1158" s="9" t="str">
        <f t="shared" si="170"/>
        <v>Orange - Family - Active</v>
      </c>
      <c r="E1158" s="9" t="s">
        <v>2282</v>
      </c>
      <c r="F1158" s="14" t="s">
        <v>1072</v>
      </c>
      <c r="G1158" s="9" t="s">
        <v>10</v>
      </c>
      <c r="H1158" s="9" t="s">
        <v>37</v>
      </c>
      <c r="I1158" s="9">
        <v>1</v>
      </c>
      <c r="J1158" s="9">
        <v>56</v>
      </c>
      <c r="K1158" s="9">
        <f t="shared" si="171"/>
        <v>336</v>
      </c>
      <c r="L1158" s="9">
        <f t="shared" si="172"/>
        <v>329</v>
      </c>
      <c r="M1158" s="48">
        <v>0.97916666666666663</v>
      </c>
      <c r="N1158" s="9">
        <v>0</v>
      </c>
      <c r="O1158" s="9">
        <v>56</v>
      </c>
      <c r="P1158" s="9"/>
      <c r="Q1158" s="9">
        <v>56</v>
      </c>
      <c r="R1158" s="9"/>
      <c r="S1158" s="9"/>
      <c r="T1158" s="9"/>
      <c r="U1158" s="9"/>
      <c r="V1158" s="49">
        <f t="shared" si="173"/>
        <v>0.97916666666666663</v>
      </c>
      <c r="W1158" s="14">
        <v>0.96430000000000005</v>
      </c>
      <c r="X1158" s="14">
        <v>0.93149999999999999</v>
      </c>
      <c r="Y1158" s="56">
        <v>56</v>
      </c>
      <c r="Z1158" s="9">
        <v>56</v>
      </c>
      <c r="AA1158" s="9">
        <v>55</v>
      </c>
      <c r="AB1158" s="9">
        <v>54</v>
      </c>
      <c r="AC1158" s="9">
        <v>54</v>
      </c>
      <c r="AD1158" s="9">
        <v>54</v>
      </c>
      <c r="AE1158" s="9" t="s">
        <v>640</v>
      </c>
      <c r="AF1158" s="9"/>
      <c r="AG1158" s="9">
        <v>28.532938000000001</v>
      </c>
      <c r="AH1158" s="9">
        <v>-81.395066</v>
      </c>
      <c r="AI1158" s="24"/>
      <c r="AJ1158" s="24"/>
      <c r="AK1158" s="24"/>
      <c r="AL1158" s="24"/>
      <c r="AM1158" s="24"/>
      <c r="AN1158" s="24"/>
      <c r="AO1158" s="24"/>
      <c r="AP1158" s="24"/>
      <c r="AQ1158" s="24"/>
      <c r="AR1158" s="24"/>
      <c r="AS1158" s="24"/>
      <c r="AT1158" s="24"/>
      <c r="AU1158" s="24"/>
      <c r="AV1158" s="24"/>
      <c r="AW1158" s="24"/>
      <c r="AX1158" s="24"/>
      <c r="AY1158" s="24"/>
      <c r="AZ1158" s="24"/>
      <c r="BA1158" s="24"/>
      <c r="BB1158" s="24"/>
      <c r="BC1158" s="24"/>
      <c r="BD1158" s="24"/>
      <c r="BE1158" s="24"/>
      <c r="BF1158" s="24"/>
    </row>
    <row r="1159" spans="1:58" s="22" customFormat="1" outlineLevel="2" x14ac:dyDescent="0.25">
      <c r="A1159" s="55">
        <v>456</v>
      </c>
      <c r="B1159" s="9" t="s">
        <v>1645</v>
      </c>
      <c r="C1159" s="9" t="s">
        <v>1720</v>
      </c>
      <c r="D1159" s="9" t="str">
        <f t="shared" si="170"/>
        <v>Orange - Family - Active</v>
      </c>
      <c r="E1159" s="9" t="s">
        <v>2282</v>
      </c>
      <c r="F1159" s="14" t="s">
        <v>1721</v>
      </c>
      <c r="G1159" s="9" t="s">
        <v>10</v>
      </c>
      <c r="H1159" s="9" t="s">
        <v>37</v>
      </c>
      <c r="I1159" s="9">
        <v>1</v>
      </c>
      <c r="J1159" s="9">
        <v>240</v>
      </c>
      <c r="K1159" s="9">
        <f t="shared" si="171"/>
        <v>1440</v>
      </c>
      <c r="L1159" s="9">
        <f t="shared" si="172"/>
        <v>1420</v>
      </c>
      <c r="M1159" s="48">
        <v>0.98611111111111116</v>
      </c>
      <c r="N1159" s="9">
        <v>0</v>
      </c>
      <c r="O1159" s="9">
        <v>240</v>
      </c>
      <c r="P1159" s="9"/>
      <c r="Q1159" s="9">
        <v>240</v>
      </c>
      <c r="R1159" s="9"/>
      <c r="S1159" s="9"/>
      <c r="T1159" s="9"/>
      <c r="U1159" s="9"/>
      <c r="V1159" s="49">
        <f t="shared" si="173"/>
        <v>0.98611111111111116</v>
      </c>
      <c r="W1159" s="14">
        <v>0.99439999999999995</v>
      </c>
      <c r="X1159" s="14">
        <v>0.98399999999999999</v>
      </c>
      <c r="Y1159" s="56">
        <v>240</v>
      </c>
      <c r="Z1159" s="9">
        <v>240</v>
      </c>
      <c r="AA1159" s="9">
        <v>236</v>
      </c>
      <c r="AB1159" s="9">
        <v>236</v>
      </c>
      <c r="AC1159" s="9">
        <v>233</v>
      </c>
      <c r="AD1159" s="9">
        <v>235</v>
      </c>
      <c r="AE1159" s="9" t="s">
        <v>104</v>
      </c>
      <c r="AF1159" s="9"/>
      <c r="AG1159" s="9">
        <v>28.529900000000001</v>
      </c>
      <c r="AH1159" s="9">
        <v>-81.452399999999997</v>
      </c>
      <c r="AI1159" s="24"/>
      <c r="AJ1159" s="24"/>
      <c r="AK1159" s="24"/>
      <c r="AL1159" s="24"/>
      <c r="AM1159" s="24"/>
      <c r="AN1159" s="24"/>
      <c r="AO1159" s="24"/>
      <c r="AP1159" s="24"/>
      <c r="AQ1159" s="24"/>
      <c r="AR1159" s="24"/>
      <c r="AS1159" s="24"/>
      <c r="AT1159" s="24"/>
      <c r="AU1159" s="24"/>
      <c r="AV1159" s="24"/>
      <c r="AW1159" s="24"/>
      <c r="AX1159" s="24"/>
      <c r="AY1159" s="24"/>
      <c r="AZ1159" s="24"/>
      <c r="BA1159" s="24"/>
      <c r="BB1159" s="24"/>
      <c r="BC1159" s="24"/>
      <c r="BD1159" s="24"/>
      <c r="BE1159" s="24"/>
      <c r="BF1159" s="24"/>
    </row>
    <row r="1160" spans="1:58" s="22" customFormat="1" outlineLevel="2" x14ac:dyDescent="0.25">
      <c r="A1160" s="55">
        <v>303</v>
      </c>
      <c r="B1160" s="9" t="s">
        <v>1645</v>
      </c>
      <c r="C1160" s="9" t="s">
        <v>1723</v>
      </c>
      <c r="D1160" s="9" t="str">
        <f t="shared" si="170"/>
        <v>Orange - Family - Active</v>
      </c>
      <c r="E1160" s="9" t="s">
        <v>2282</v>
      </c>
      <c r="F1160" s="14" t="s">
        <v>233</v>
      </c>
      <c r="G1160" s="9" t="s">
        <v>10</v>
      </c>
      <c r="H1160" s="9" t="s">
        <v>37</v>
      </c>
      <c r="I1160" s="9">
        <v>1</v>
      </c>
      <c r="J1160" s="9">
        <v>276</v>
      </c>
      <c r="K1160" s="9">
        <f t="shared" si="171"/>
        <v>1656</v>
      </c>
      <c r="L1160" s="9">
        <f t="shared" si="172"/>
        <v>1638</v>
      </c>
      <c r="M1160" s="48">
        <v>0.98913043478260865</v>
      </c>
      <c r="N1160" s="9">
        <v>0</v>
      </c>
      <c r="O1160" s="9">
        <v>276</v>
      </c>
      <c r="P1160" s="9"/>
      <c r="Q1160" s="9">
        <v>276</v>
      </c>
      <c r="R1160" s="9"/>
      <c r="S1160" s="9"/>
      <c r="T1160" s="9"/>
      <c r="U1160" s="9"/>
      <c r="V1160" s="49">
        <f t="shared" si="173"/>
        <v>0.98913043478260865</v>
      </c>
      <c r="W1160" s="14">
        <v>0.99280000000000002</v>
      </c>
      <c r="X1160" s="14">
        <v>0.98009999999999997</v>
      </c>
      <c r="Y1160" s="56">
        <v>272</v>
      </c>
      <c r="Z1160" s="9">
        <v>271</v>
      </c>
      <c r="AA1160" s="9">
        <v>274</v>
      </c>
      <c r="AB1160" s="9">
        <v>273</v>
      </c>
      <c r="AC1160" s="9">
        <v>276</v>
      </c>
      <c r="AD1160" s="9">
        <v>272</v>
      </c>
      <c r="AE1160" s="9" t="s">
        <v>120</v>
      </c>
      <c r="AF1160" s="9"/>
      <c r="AG1160" s="9">
        <v>28.4908</v>
      </c>
      <c r="AH1160" s="9">
        <v>-81.403000000000006</v>
      </c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4"/>
      <c r="AS1160" s="24"/>
      <c r="AT1160" s="24"/>
      <c r="AU1160" s="24"/>
      <c r="AV1160" s="24"/>
      <c r="AW1160" s="24"/>
      <c r="AX1160" s="24"/>
      <c r="AY1160" s="24"/>
      <c r="AZ1160" s="24"/>
      <c r="BA1160" s="24"/>
      <c r="BB1160" s="24"/>
      <c r="BC1160" s="24"/>
      <c r="BD1160" s="24"/>
      <c r="BE1160" s="24"/>
      <c r="BF1160" s="24"/>
    </row>
    <row r="1161" spans="1:58" s="22" customFormat="1" outlineLevel="2" x14ac:dyDescent="0.25">
      <c r="A1161" s="55">
        <v>115</v>
      </c>
      <c r="B1161" s="9" t="s">
        <v>1645</v>
      </c>
      <c r="C1161" s="9" t="s">
        <v>1724</v>
      </c>
      <c r="D1161" s="9" t="str">
        <f t="shared" si="170"/>
        <v>Orange - Family - Active</v>
      </c>
      <c r="E1161" s="9" t="s">
        <v>2282</v>
      </c>
      <c r="F1161" s="14" t="s">
        <v>1725</v>
      </c>
      <c r="G1161" s="9" t="s">
        <v>10</v>
      </c>
      <c r="H1161" s="9" t="s">
        <v>37</v>
      </c>
      <c r="I1161" s="9">
        <v>1</v>
      </c>
      <c r="J1161" s="9">
        <v>228</v>
      </c>
      <c r="K1161" s="9">
        <f t="shared" si="171"/>
        <v>1368</v>
      </c>
      <c r="L1161" s="9">
        <f t="shared" si="172"/>
        <v>1266</v>
      </c>
      <c r="M1161" s="48">
        <v>0.92543859649122806</v>
      </c>
      <c r="N1161" s="9">
        <v>0</v>
      </c>
      <c r="O1161" s="9">
        <v>228</v>
      </c>
      <c r="P1161" s="9"/>
      <c r="Q1161" s="9">
        <v>228</v>
      </c>
      <c r="R1161" s="9"/>
      <c r="S1161" s="9"/>
      <c r="T1161" s="9"/>
      <c r="U1161" s="9"/>
      <c r="V1161" s="49">
        <f t="shared" si="173"/>
        <v>0.92543859649122806</v>
      </c>
      <c r="W1161" s="14">
        <v>0.89549999999999996</v>
      </c>
      <c r="X1161" s="14">
        <v>0.93269999999999997</v>
      </c>
      <c r="Y1161" s="56">
        <v>225</v>
      </c>
      <c r="Z1161" s="9">
        <v>224</v>
      </c>
      <c r="AA1161" s="9">
        <v>215</v>
      </c>
      <c r="AB1161" s="9">
        <v>215</v>
      </c>
      <c r="AC1161" s="9">
        <v>202</v>
      </c>
      <c r="AD1161" s="9">
        <v>185</v>
      </c>
      <c r="AE1161" s="9" t="s">
        <v>120</v>
      </c>
      <c r="AF1161" s="9"/>
      <c r="AG1161" s="9">
        <v>28.493099999999998</v>
      </c>
      <c r="AH1161" s="9">
        <v>-81.408699999999996</v>
      </c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4"/>
      <c r="AU1161" s="24"/>
      <c r="AV1161" s="24"/>
      <c r="AW1161" s="24"/>
      <c r="AX1161" s="24"/>
      <c r="AY1161" s="24"/>
      <c r="AZ1161" s="24"/>
      <c r="BA1161" s="24"/>
      <c r="BB1161" s="24"/>
      <c r="BC1161" s="24"/>
      <c r="BD1161" s="24"/>
      <c r="BE1161" s="24"/>
      <c r="BF1161" s="24"/>
    </row>
    <row r="1162" spans="1:58" s="22" customFormat="1" outlineLevel="2" x14ac:dyDescent="0.25">
      <c r="A1162" s="55">
        <v>1355</v>
      </c>
      <c r="B1162" s="9" t="s">
        <v>1645</v>
      </c>
      <c r="C1162" s="9" t="s">
        <v>1727</v>
      </c>
      <c r="D1162" s="9" t="str">
        <f t="shared" si="170"/>
        <v>Orange - Family - Active</v>
      </c>
      <c r="E1162" s="9" t="s">
        <v>2282</v>
      </c>
      <c r="F1162" s="14" t="s">
        <v>527</v>
      </c>
      <c r="G1162" s="9" t="s">
        <v>10</v>
      </c>
      <c r="H1162" s="9" t="s">
        <v>37</v>
      </c>
      <c r="I1162" s="9">
        <v>1</v>
      </c>
      <c r="J1162" s="9">
        <v>312</v>
      </c>
      <c r="K1162" s="9">
        <f t="shared" si="171"/>
        <v>1872</v>
      </c>
      <c r="L1162" s="9">
        <f t="shared" si="172"/>
        <v>1856</v>
      </c>
      <c r="M1162" s="48">
        <v>0.99145299145299148</v>
      </c>
      <c r="N1162" s="9">
        <v>0</v>
      </c>
      <c r="O1162" s="9">
        <v>312</v>
      </c>
      <c r="P1162" s="9"/>
      <c r="Q1162" s="9">
        <v>312</v>
      </c>
      <c r="R1162" s="9"/>
      <c r="S1162" s="9"/>
      <c r="T1162" s="9"/>
      <c r="U1162" s="9"/>
      <c r="V1162" s="49">
        <f t="shared" si="173"/>
        <v>0.99145299145299148</v>
      </c>
      <c r="W1162" s="14">
        <v>0.99729999999999996</v>
      </c>
      <c r="X1162" s="14">
        <v>0.99360000000000004</v>
      </c>
      <c r="Y1162" s="56">
        <v>310</v>
      </c>
      <c r="Z1162" s="9">
        <v>312</v>
      </c>
      <c r="AA1162" s="9">
        <v>308</v>
      </c>
      <c r="AB1162" s="9">
        <v>308</v>
      </c>
      <c r="AC1162" s="9">
        <v>307</v>
      </c>
      <c r="AD1162" s="9">
        <v>311</v>
      </c>
      <c r="AE1162" s="9" t="s">
        <v>50</v>
      </c>
      <c r="AF1162" s="9"/>
      <c r="AG1162" s="9">
        <v>28.4679</v>
      </c>
      <c r="AH1162" s="9">
        <v>-81.305400000000006</v>
      </c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4"/>
      <c r="AU1162" s="24"/>
      <c r="AV1162" s="24"/>
      <c r="AW1162" s="24"/>
      <c r="AX1162" s="24"/>
      <c r="AY1162" s="24"/>
      <c r="AZ1162" s="24"/>
      <c r="BA1162" s="24"/>
      <c r="BB1162" s="24"/>
      <c r="BC1162" s="24"/>
      <c r="BD1162" s="24"/>
      <c r="BE1162" s="24"/>
      <c r="BF1162" s="24"/>
    </row>
    <row r="1163" spans="1:58" s="22" customFormat="1" outlineLevel="2" x14ac:dyDescent="0.25">
      <c r="A1163" s="55">
        <v>2410</v>
      </c>
      <c r="B1163" s="9" t="s">
        <v>1645</v>
      </c>
      <c r="C1163" s="9" t="s">
        <v>1730</v>
      </c>
      <c r="D1163" s="9" t="str">
        <f t="shared" si="170"/>
        <v>Orange - Family - Active</v>
      </c>
      <c r="E1163" s="9" t="s">
        <v>2282</v>
      </c>
      <c r="F1163" s="14" t="s">
        <v>1731</v>
      </c>
      <c r="G1163" s="9" t="s">
        <v>10</v>
      </c>
      <c r="H1163" s="9" t="s">
        <v>37</v>
      </c>
      <c r="I1163" s="9">
        <v>1</v>
      </c>
      <c r="J1163" s="9">
        <v>104</v>
      </c>
      <c r="K1163" s="9">
        <f t="shared" si="171"/>
        <v>624</v>
      </c>
      <c r="L1163" s="9">
        <f t="shared" si="172"/>
        <v>618</v>
      </c>
      <c r="M1163" s="48">
        <v>0.99038461538461542</v>
      </c>
      <c r="N1163" s="9">
        <v>0</v>
      </c>
      <c r="O1163" s="9">
        <v>104</v>
      </c>
      <c r="P1163" s="9"/>
      <c r="Q1163" s="9">
        <v>104</v>
      </c>
      <c r="R1163" s="9"/>
      <c r="S1163" s="9"/>
      <c r="T1163" s="9"/>
      <c r="U1163" s="9"/>
      <c r="V1163" s="49">
        <f t="shared" si="173"/>
        <v>0.99038461538461542</v>
      </c>
      <c r="W1163" s="14">
        <v>0.99519999999999997</v>
      </c>
      <c r="X1163" s="14">
        <v>0.98560000000000003</v>
      </c>
      <c r="Y1163" s="56">
        <v>104</v>
      </c>
      <c r="Z1163" s="9">
        <v>104</v>
      </c>
      <c r="AA1163" s="9">
        <v>104</v>
      </c>
      <c r="AB1163" s="9">
        <v>101</v>
      </c>
      <c r="AC1163" s="9">
        <v>101</v>
      </c>
      <c r="AD1163" s="9">
        <v>104</v>
      </c>
      <c r="AE1163" s="9" t="s">
        <v>202</v>
      </c>
      <c r="AF1163" s="9"/>
      <c r="AG1163" s="9">
        <v>28.504808000000001</v>
      </c>
      <c r="AH1163" s="9">
        <v>-81.285707000000002</v>
      </c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4"/>
      <c r="AS1163" s="24"/>
      <c r="AT1163" s="24"/>
      <c r="AU1163" s="24"/>
      <c r="AV1163" s="24"/>
      <c r="AW1163" s="24"/>
      <c r="AX1163" s="24"/>
      <c r="AY1163" s="24"/>
      <c r="AZ1163" s="24"/>
      <c r="BA1163" s="24"/>
      <c r="BB1163" s="24"/>
      <c r="BC1163" s="24"/>
      <c r="BD1163" s="24"/>
      <c r="BE1163" s="24"/>
      <c r="BF1163" s="24"/>
    </row>
    <row r="1164" spans="1:58" s="22" customFormat="1" outlineLevel="2" x14ac:dyDescent="0.25">
      <c r="A1164" s="55">
        <v>1853</v>
      </c>
      <c r="B1164" s="9" t="s">
        <v>1645</v>
      </c>
      <c r="C1164" s="9" t="s">
        <v>1732</v>
      </c>
      <c r="D1164" s="9" t="str">
        <f t="shared" si="170"/>
        <v>Orange - Family - Active</v>
      </c>
      <c r="E1164" s="9" t="s">
        <v>2282</v>
      </c>
      <c r="F1164" s="14" t="s">
        <v>1054</v>
      </c>
      <c r="G1164" s="9" t="s">
        <v>10</v>
      </c>
      <c r="H1164" s="9" t="s">
        <v>37</v>
      </c>
      <c r="I1164" s="9">
        <v>1</v>
      </c>
      <c r="J1164" s="9">
        <v>120</v>
      </c>
      <c r="K1164" s="9">
        <f t="shared" si="171"/>
        <v>720</v>
      </c>
      <c r="L1164" s="9">
        <f t="shared" si="172"/>
        <v>716</v>
      </c>
      <c r="M1164" s="48">
        <v>0.99444444444444446</v>
      </c>
      <c r="N1164" s="9">
        <v>0</v>
      </c>
      <c r="O1164" s="9">
        <v>120</v>
      </c>
      <c r="P1164" s="9"/>
      <c r="Q1164" s="9">
        <v>120</v>
      </c>
      <c r="R1164" s="9"/>
      <c r="S1164" s="9"/>
      <c r="T1164" s="9"/>
      <c r="U1164" s="9"/>
      <c r="V1164" s="49">
        <f t="shared" si="173"/>
        <v>0.99444444444444446</v>
      </c>
      <c r="W1164" s="14">
        <v>0.99029999999999996</v>
      </c>
      <c r="X1164" s="14">
        <v>0.99719999999999998</v>
      </c>
      <c r="Y1164" s="56">
        <v>120</v>
      </c>
      <c r="Z1164" s="9">
        <v>120</v>
      </c>
      <c r="AA1164" s="9">
        <v>119</v>
      </c>
      <c r="AB1164" s="9">
        <v>120</v>
      </c>
      <c r="AC1164" s="9">
        <v>120</v>
      </c>
      <c r="AD1164" s="9">
        <v>117</v>
      </c>
      <c r="AE1164" s="9" t="s">
        <v>202</v>
      </c>
      <c r="AF1164" s="9"/>
      <c r="AG1164" s="9">
        <v>28.5047</v>
      </c>
      <c r="AH1164" s="9">
        <v>-81.285600000000002</v>
      </c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4"/>
      <c r="AU1164" s="24"/>
      <c r="AV1164" s="24"/>
      <c r="AW1164" s="24"/>
      <c r="AX1164" s="24"/>
      <c r="AY1164" s="24"/>
      <c r="AZ1164" s="24"/>
      <c r="BA1164" s="24"/>
      <c r="BB1164" s="24"/>
      <c r="BC1164" s="24"/>
      <c r="BD1164" s="24"/>
      <c r="BE1164" s="24"/>
      <c r="BF1164" s="24"/>
    </row>
    <row r="1165" spans="1:58" s="22" customFormat="1" outlineLevel="2" x14ac:dyDescent="0.25">
      <c r="A1165" s="55">
        <v>510</v>
      </c>
      <c r="B1165" s="9" t="s">
        <v>1645</v>
      </c>
      <c r="C1165" s="9" t="s">
        <v>1733</v>
      </c>
      <c r="D1165" s="9" t="str">
        <f t="shared" si="170"/>
        <v>Orange - Family - Active</v>
      </c>
      <c r="E1165" s="9" t="s">
        <v>2282</v>
      </c>
      <c r="F1165" s="14" t="s">
        <v>1734</v>
      </c>
      <c r="G1165" s="9" t="s">
        <v>10</v>
      </c>
      <c r="H1165" s="9" t="s">
        <v>37</v>
      </c>
      <c r="I1165" s="9">
        <v>1</v>
      </c>
      <c r="J1165" s="9">
        <v>288</v>
      </c>
      <c r="K1165" s="9">
        <f t="shared" si="171"/>
        <v>1728</v>
      </c>
      <c r="L1165" s="9">
        <f t="shared" si="172"/>
        <v>1708</v>
      </c>
      <c r="M1165" s="48">
        <v>0.98842592592592593</v>
      </c>
      <c r="N1165" s="9">
        <v>0</v>
      </c>
      <c r="O1165" s="9">
        <v>288</v>
      </c>
      <c r="P1165" s="9"/>
      <c r="Q1165" s="9">
        <v>288</v>
      </c>
      <c r="R1165" s="9"/>
      <c r="S1165" s="9"/>
      <c r="T1165" s="9"/>
      <c r="U1165" s="9"/>
      <c r="V1165" s="49">
        <f t="shared" si="173"/>
        <v>0.98842592592592593</v>
      </c>
      <c r="W1165" s="14">
        <v>0.99419999999999997</v>
      </c>
      <c r="X1165" s="14">
        <v>0.98670000000000002</v>
      </c>
      <c r="Y1165" s="56">
        <v>287</v>
      </c>
      <c r="Z1165" s="9">
        <v>284</v>
      </c>
      <c r="AA1165" s="9">
        <v>288</v>
      </c>
      <c r="AB1165" s="9">
        <v>285</v>
      </c>
      <c r="AC1165" s="9">
        <v>282</v>
      </c>
      <c r="AD1165" s="9">
        <v>282</v>
      </c>
      <c r="AE1165" s="9" t="s">
        <v>206</v>
      </c>
      <c r="AF1165" s="9"/>
      <c r="AG1165" s="9">
        <v>28.531099999999999</v>
      </c>
      <c r="AH1165" s="9">
        <v>-81.459100000000007</v>
      </c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4"/>
      <c r="AU1165" s="24"/>
      <c r="AV1165" s="24"/>
      <c r="AW1165" s="24"/>
      <c r="AX1165" s="24"/>
      <c r="AY1165" s="24"/>
      <c r="AZ1165" s="24"/>
      <c r="BA1165" s="24"/>
      <c r="BB1165" s="24"/>
      <c r="BC1165" s="24"/>
      <c r="BD1165" s="24"/>
      <c r="BE1165" s="24"/>
      <c r="BF1165" s="24"/>
    </row>
    <row r="1166" spans="1:58" s="22" customFormat="1" outlineLevel="2" x14ac:dyDescent="0.25">
      <c r="A1166" s="55">
        <v>1298</v>
      </c>
      <c r="B1166" s="9" t="s">
        <v>1645</v>
      </c>
      <c r="C1166" s="9" t="s">
        <v>1736</v>
      </c>
      <c r="D1166" s="9" t="str">
        <f t="shared" si="170"/>
        <v>Orange - Family - Active</v>
      </c>
      <c r="E1166" s="9" t="s">
        <v>2282</v>
      </c>
      <c r="F1166" s="14" t="s">
        <v>1737</v>
      </c>
      <c r="G1166" s="9" t="s">
        <v>10</v>
      </c>
      <c r="H1166" s="9" t="s">
        <v>37</v>
      </c>
      <c r="I1166" s="9">
        <v>1</v>
      </c>
      <c r="J1166" s="9">
        <v>312</v>
      </c>
      <c r="K1166" s="9">
        <f t="shared" si="171"/>
        <v>1872</v>
      </c>
      <c r="L1166" s="9">
        <f t="shared" si="172"/>
        <v>1865</v>
      </c>
      <c r="M1166" s="48">
        <v>0.99626068376068377</v>
      </c>
      <c r="N1166" s="9">
        <v>0</v>
      </c>
      <c r="O1166" s="9">
        <v>312</v>
      </c>
      <c r="P1166" s="9"/>
      <c r="Q1166" s="9">
        <v>312</v>
      </c>
      <c r="R1166" s="9"/>
      <c r="S1166" s="9"/>
      <c r="T1166" s="9"/>
      <c r="U1166" s="9"/>
      <c r="V1166" s="49">
        <f t="shared" si="173"/>
        <v>0.99626068376068377</v>
      </c>
      <c r="W1166" s="14">
        <v>0.98880000000000001</v>
      </c>
      <c r="X1166" s="14">
        <v>0.98340000000000005</v>
      </c>
      <c r="Y1166" s="56">
        <v>310</v>
      </c>
      <c r="Z1166" s="9">
        <v>311</v>
      </c>
      <c r="AA1166" s="9">
        <v>312</v>
      </c>
      <c r="AB1166" s="9">
        <v>312</v>
      </c>
      <c r="AC1166" s="9">
        <v>312</v>
      </c>
      <c r="AD1166" s="9">
        <v>308</v>
      </c>
      <c r="AE1166" s="9" t="s">
        <v>1738</v>
      </c>
      <c r="AF1166" s="9"/>
      <c r="AG1166" s="9">
        <v>28.4907</v>
      </c>
      <c r="AH1166" s="9">
        <v>-81.306100000000001</v>
      </c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/>
      <c r="AU1166" s="24"/>
      <c r="AV1166" s="24"/>
      <c r="AW1166" s="24"/>
      <c r="AX1166" s="24"/>
      <c r="AY1166" s="24"/>
      <c r="AZ1166" s="24"/>
      <c r="BA1166" s="24"/>
      <c r="BB1166" s="24"/>
      <c r="BC1166" s="24"/>
      <c r="BD1166" s="24"/>
      <c r="BE1166" s="24"/>
      <c r="BF1166" s="24"/>
    </row>
    <row r="1167" spans="1:58" s="22" customFormat="1" outlineLevel="2" x14ac:dyDescent="0.25">
      <c r="A1167" s="55">
        <v>530</v>
      </c>
      <c r="B1167" s="9" t="s">
        <v>1645</v>
      </c>
      <c r="C1167" s="9" t="s">
        <v>1739</v>
      </c>
      <c r="D1167" s="9" t="str">
        <f t="shared" si="170"/>
        <v>Orange - Family - Active</v>
      </c>
      <c r="E1167" s="9" t="s">
        <v>2282</v>
      </c>
      <c r="F1167" s="14" t="s">
        <v>233</v>
      </c>
      <c r="G1167" s="9" t="s">
        <v>10</v>
      </c>
      <c r="H1167" s="9" t="s">
        <v>37</v>
      </c>
      <c r="I1167" s="9">
        <v>1</v>
      </c>
      <c r="J1167" s="9">
        <v>265</v>
      </c>
      <c r="K1167" s="9">
        <f t="shared" si="171"/>
        <v>1590</v>
      </c>
      <c r="L1167" s="9">
        <f t="shared" si="172"/>
        <v>1587</v>
      </c>
      <c r="M1167" s="48">
        <v>0.99811320754716981</v>
      </c>
      <c r="N1167" s="9">
        <v>0</v>
      </c>
      <c r="O1167" s="9">
        <v>265</v>
      </c>
      <c r="P1167" s="9"/>
      <c r="Q1167" s="9">
        <v>265</v>
      </c>
      <c r="R1167" s="9"/>
      <c r="S1167" s="9"/>
      <c r="T1167" s="9"/>
      <c r="U1167" s="9"/>
      <c r="V1167" s="49">
        <f t="shared" si="173"/>
        <v>0.99811320754716981</v>
      </c>
      <c r="W1167" s="14">
        <v>0.98740000000000006</v>
      </c>
      <c r="X1167" s="14">
        <v>0.98360000000000003</v>
      </c>
      <c r="Y1167" s="56">
        <v>264</v>
      </c>
      <c r="Z1167" s="9">
        <v>265</v>
      </c>
      <c r="AA1167" s="9">
        <v>265</v>
      </c>
      <c r="AB1167" s="9">
        <v>265</v>
      </c>
      <c r="AC1167" s="9">
        <v>265</v>
      </c>
      <c r="AD1167" s="9">
        <v>263</v>
      </c>
      <c r="AE1167" s="9" t="s">
        <v>1079</v>
      </c>
      <c r="AF1167" s="9"/>
      <c r="AG1167" s="9">
        <v>28.401</v>
      </c>
      <c r="AH1167" s="9">
        <v>-81.534700000000001</v>
      </c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4"/>
      <c r="BC1167" s="24"/>
      <c r="BD1167" s="24"/>
      <c r="BE1167" s="24"/>
      <c r="BF1167" s="24"/>
    </row>
    <row r="1168" spans="1:58" s="22" customFormat="1" outlineLevel="2" x14ac:dyDescent="0.25">
      <c r="A1168" s="55">
        <v>109</v>
      </c>
      <c r="B1168" s="9" t="s">
        <v>1645</v>
      </c>
      <c r="C1168" s="9" t="s">
        <v>1740</v>
      </c>
      <c r="D1168" s="9" t="str">
        <f t="shared" si="170"/>
        <v>Orange - Family - Active</v>
      </c>
      <c r="E1168" s="9" t="s">
        <v>2282</v>
      </c>
      <c r="F1168" s="14" t="s">
        <v>1741</v>
      </c>
      <c r="G1168" s="9" t="s">
        <v>10</v>
      </c>
      <c r="H1168" s="9" t="s">
        <v>37</v>
      </c>
      <c r="I1168" s="9">
        <v>1</v>
      </c>
      <c r="J1168" s="9">
        <v>252</v>
      </c>
      <c r="K1168" s="9">
        <f t="shared" si="171"/>
        <v>1512</v>
      </c>
      <c r="L1168" s="9">
        <f t="shared" si="172"/>
        <v>1504</v>
      </c>
      <c r="M1168" s="48">
        <v>0.99470899470899465</v>
      </c>
      <c r="N1168" s="9">
        <v>0</v>
      </c>
      <c r="O1168" s="9">
        <v>252</v>
      </c>
      <c r="P1168" s="9"/>
      <c r="Q1168" s="9">
        <v>252</v>
      </c>
      <c r="R1168" s="9"/>
      <c r="S1168" s="9"/>
      <c r="T1168" s="9">
        <v>26</v>
      </c>
      <c r="U1168" s="9"/>
      <c r="V1168" s="49">
        <f t="shared" si="173"/>
        <v>0.99470899470899465</v>
      </c>
      <c r="W1168" s="14">
        <v>0.98809999999999998</v>
      </c>
      <c r="X1168" s="14">
        <v>0.98080000000000001</v>
      </c>
      <c r="Y1168" s="56">
        <v>252</v>
      </c>
      <c r="Z1168" s="9">
        <v>251</v>
      </c>
      <c r="AA1168" s="9">
        <v>250</v>
      </c>
      <c r="AB1168" s="9">
        <v>249</v>
      </c>
      <c r="AC1168" s="9">
        <v>251</v>
      </c>
      <c r="AD1168" s="9">
        <v>251</v>
      </c>
      <c r="AE1168" s="9" t="s">
        <v>1742</v>
      </c>
      <c r="AF1168" s="9"/>
      <c r="AG1168" s="9">
        <v>28.606000000000002</v>
      </c>
      <c r="AH1168" s="9">
        <v>-81.422399999999996</v>
      </c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4"/>
      <c r="AU1168" s="24"/>
      <c r="AV1168" s="24"/>
      <c r="AW1168" s="24"/>
      <c r="AX1168" s="24"/>
      <c r="AY1168" s="24"/>
      <c r="AZ1168" s="24"/>
      <c r="BA1168" s="24"/>
      <c r="BB1168" s="24"/>
      <c r="BC1168" s="24"/>
      <c r="BD1168" s="24"/>
      <c r="BE1168" s="24"/>
      <c r="BF1168" s="24"/>
    </row>
    <row r="1169" spans="1:58" s="22" customFormat="1" outlineLevel="2" x14ac:dyDescent="0.25">
      <c r="A1169" s="55">
        <v>554</v>
      </c>
      <c r="B1169" s="9" t="s">
        <v>1645</v>
      </c>
      <c r="C1169" s="9" t="s">
        <v>1750</v>
      </c>
      <c r="D1169" s="9" t="str">
        <f t="shared" si="170"/>
        <v>Orange - Family - Active</v>
      </c>
      <c r="E1169" s="9" t="s">
        <v>2282</v>
      </c>
      <c r="F1169" s="14" t="s">
        <v>1751</v>
      </c>
      <c r="G1169" s="9" t="s">
        <v>10</v>
      </c>
      <c r="H1169" s="9" t="s">
        <v>37</v>
      </c>
      <c r="I1169" s="9">
        <v>1</v>
      </c>
      <c r="J1169" s="9">
        <v>176</v>
      </c>
      <c r="K1169" s="9">
        <f t="shared" si="171"/>
        <v>1056</v>
      </c>
      <c r="L1169" s="9">
        <f t="shared" si="172"/>
        <v>1038</v>
      </c>
      <c r="M1169" s="48">
        <v>0.98295454545454541</v>
      </c>
      <c r="N1169" s="9">
        <v>0</v>
      </c>
      <c r="O1169" s="9">
        <v>176</v>
      </c>
      <c r="P1169" s="9"/>
      <c r="Q1169" s="9">
        <v>176</v>
      </c>
      <c r="R1169" s="9"/>
      <c r="S1169" s="9"/>
      <c r="T1169" s="9"/>
      <c r="U1169" s="9"/>
      <c r="V1169" s="49">
        <f t="shared" si="173"/>
        <v>0.98295454545454541</v>
      </c>
      <c r="W1169" s="14">
        <v>0.97919999999999996</v>
      </c>
      <c r="X1169" s="14">
        <v>0.96209999999999996</v>
      </c>
      <c r="Y1169" s="56">
        <v>173</v>
      </c>
      <c r="Z1169" s="9">
        <v>170</v>
      </c>
      <c r="AA1169" s="9">
        <v>173</v>
      </c>
      <c r="AB1169" s="9">
        <v>175</v>
      </c>
      <c r="AC1169" s="9">
        <v>175</v>
      </c>
      <c r="AD1169" s="9">
        <v>172</v>
      </c>
      <c r="AE1169" s="9" t="s">
        <v>1752</v>
      </c>
      <c r="AF1169" s="9"/>
      <c r="AG1169" s="9">
        <v>28.476841</v>
      </c>
      <c r="AH1169" s="9">
        <v>-81.429991999999999</v>
      </c>
      <c r="AI1169" s="24"/>
      <c r="AJ1169" s="24"/>
      <c r="AK1169" s="24"/>
      <c r="AL1169" s="24"/>
      <c r="AM1169" s="24"/>
      <c r="AN1169" s="24"/>
      <c r="AO1169" s="24"/>
      <c r="AP1169" s="24"/>
      <c r="AQ1169" s="24"/>
      <c r="AR1169" s="24"/>
      <c r="AS1169" s="24"/>
      <c r="AT1169" s="24"/>
      <c r="AU1169" s="24"/>
      <c r="AV1169" s="24"/>
      <c r="AW1169" s="24"/>
      <c r="AX1169" s="24"/>
      <c r="AY1169" s="24"/>
      <c r="AZ1169" s="24"/>
      <c r="BA1169" s="24"/>
      <c r="BB1169" s="24"/>
      <c r="BC1169" s="24"/>
      <c r="BD1169" s="24"/>
      <c r="BE1169" s="24"/>
      <c r="BF1169" s="24"/>
    </row>
    <row r="1170" spans="1:58" s="22" customFormat="1" outlineLevel="2" x14ac:dyDescent="0.25">
      <c r="A1170" s="55">
        <v>177</v>
      </c>
      <c r="B1170" s="9" t="s">
        <v>1645</v>
      </c>
      <c r="C1170" s="9" t="s">
        <v>1753</v>
      </c>
      <c r="D1170" s="9" t="str">
        <f t="shared" si="170"/>
        <v>Orange - Family - Active</v>
      </c>
      <c r="E1170" s="9" t="s">
        <v>2282</v>
      </c>
      <c r="F1170" s="14" t="s">
        <v>376</v>
      </c>
      <c r="G1170" s="9" t="s">
        <v>10</v>
      </c>
      <c r="H1170" s="9" t="s">
        <v>37</v>
      </c>
      <c r="I1170" s="9">
        <v>1</v>
      </c>
      <c r="J1170" s="9">
        <v>220</v>
      </c>
      <c r="K1170" s="9">
        <f t="shared" si="171"/>
        <v>1320</v>
      </c>
      <c r="L1170" s="9">
        <f t="shared" si="172"/>
        <v>1263</v>
      </c>
      <c r="M1170" s="48">
        <v>0.95681818181818179</v>
      </c>
      <c r="N1170" s="9">
        <v>0</v>
      </c>
      <c r="O1170" s="9">
        <v>220</v>
      </c>
      <c r="P1170" s="9"/>
      <c r="Q1170" s="9">
        <v>220</v>
      </c>
      <c r="R1170" s="9"/>
      <c r="S1170" s="9"/>
      <c r="T1170" s="9"/>
      <c r="U1170" s="9"/>
      <c r="V1170" s="49">
        <f t="shared" si="173"/>
        <v>0.95681818181818179</v>
      </c>
      <c r="W1170" s="14">
        <v>0.96740000000000004</v>
      </c>
      <c r="X1170" s="14">
        <v>0.96970000000000001</v>
      </c>
      <c r="Y1170" s="56">
        <v>214</v>
      </c>
      <c r="Z1170" s="9">
        <v>212</v>
      </c>
      <c r="AA1170" s="9">
        <v>210</v>
      </c>
      <c r="AB1170" s="9">
        <v>211</v>
      </c>
      <c r="AC1170" s="9">
        <v>211</v>
      </c>
      <c r="AD1170" s="9">
        <v>205</v>
      </c>
      <c r="AE1170" s="9" t="s">
        <v>513</v>
      </c>
      <c r="AF1170" s="9"/>
      <c r="AG1170" s="9">
        <v>28.561</v>
      </c>
      <c r="AH1170" s="9">
        <v>-81.287300000000002</v>
      </c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4"/>
      <c r="BC1170" s="24"/>
      <c r="BD1170" s="24"/>
      <c r="BE1170" s="24"/>
      <c r="BF1170" s="24"/>
    </row>
    <row r="1171" spans="1:58" s="22" customFormat="1" outlineLevel="2" x14ac:dyDescent="0.25">
      <c r="A1171" s="55">
        <v>598</v>
      </c>
      <c r="B1171" s="9" t="s">
        <v>1645</v>
      </c>
      <c r="C1171" s="9" t="s">
        <v>1754</v>
      </c>
      <c r="D1171" s="9" t="str">
        <f t="shared" si="170"/>
        <v>Orange - Family - Active</v>
      </c>
      <c r="E1171" s="9" t="s">
        <v>2282</v>
      </c>
      <c r="F1171" s="14" t="s">
        <v>1755</v>
      </c>
      <c r="G1171" s="9" t="s">
        <v>10</v>
      </c>
      <c r="H1171" s="9" t="s">
        <v>37</v>
      </c>
      <c r="I1171" s="9">
        <v>1</v>
      </c>
      <c r="J1171" s="9">
        <v>120</v>
      </c>
      <c r="K1171" s="9">
        <f t="shared" si="171"/>
        <v>720</v>
      </c>
      <c r="L1171" s="9">
        <f t="shared" si="172"/>
        <v>714</v>
      </c>
      <c r="M1171" s="48">
        <v>0.9916666666666667</v>
      </c>
      <c r="N1171" s="9">
        <v>0</v>
      </c>
      <c r="O1171" s="9">
        <v>120</v>
      </c>
      <c r="P1171" s="9"/>
      <c r="Q1171" s="9">
        <v>120</v>
      </c>
      <c r="R1171" s="9"/>
      <c r="S1171" s="9"/>
      <c r="T1171" s="9"/>
      <c r="U1171" s="9"/>
      <c r="V1171" s="49">
        <f t="shared" si="173"/>
        <v>0.9916666666666667</v>
      </c>
      <c r="W1171" s="14">
        <v>0.99719999999999998</v>
      </c>
      <c r="X1171" s="14">
        <v>0.98060000000000003</v>
      </c>
      <c r="Y1171" s="56">
        <v>117</v>
      </c>
      <c r="Z1171" s="9">
        <v>118</v>
      </c>
      <c r="AA1171" s="9">
        <v>120</v>
      </c>
      <c r="AB1171" s="9">
        <v>120</v>
      </c>
      <c r="AC1171" s="9">
        <v>120</v>
      </c>
      <c r="AD1171" s="9">
        <v>119</v>
      </c>
      <c r="AE1171" s="9" t="s">
        <v>206</v>
      </c>
      <c r="AF1171" s="9"/>
      <c r="AG1171" s="9">
        <v>28.5639</v>
      </c>
      <c r="AH1171" s="9">
        <v>-81.591899999999995</v>
      </c>
      <c r="AI1171" s="24"/>
      <c r="AJ1171" s="24"/>
      <c r="AK1171" s="24"/>
      <c r="AL1171" s="24"/>
      <c r="AM1171" s="24"/>
      <c r="AN1171" s="24"/>
      <c r="AO1171" s="24"/>
      <c r="AP1171" s="24"/>
      <c r="AQ1171" s="24"/>
      <c r="AR1171" s="24"/>
      <c r="AS1171" s="24"/>
      <c r="AT1171" s="24"/>
      <c r="AU1171" s="24"/>
      <c r="AV1171" s="24"/>
      <c r="AW1171" s="24"/>
      <c r="AX1171" s="24"/>
      <c r="AY1171" s="24"/>
      <c r="AZ1171" s="24"/>
      <c r="BA1171" s="24"/>
      <c r="BB1171" s="24"/>
      <c r="BC1171" s="24"/>
      <c r="BD1171" s="24"/>
      <c r="BE1171" s="24"/>
      <c r="BF1171" s="24"/>
    </row>
    <row r="1172" spans="1:58" s="22" customFormat="1" outlineLevel="2" x14ac:dyDescent="0.25">
      <c r="A1172" s="55">
        <v>639</v>
      </c>
      <c r="B1172" s="9" t="s">
        <v>1645</v>
      </c>
      <c r="C1172" s="9" t="s">
        <v>1757</v>
      </c>
      <c r="D1172" s="9" t="str">
        <f t="shared" si="170"/>
        <v>Orange - Family - Active</v>
      </c>
      <c r="E1172" s="9" t="s">
        <v>2282</v>
      </c>
      <c r="F1172" s="14" t="s">
        <v>659</v>
      </c>
      <c r="G1172" s="9" t="s">
        <v>10</v>
      </c>
      <c r="H1172" s="9" t="s">
        <v>37</v>
      </c>
      <c r="I1172" s="9">
        <v>1</v>
      </c>
      <c r="J1172" s="9">
        <v>420</v>
      </c>
      <c r="K1172" s="9">
        <f t="shared" si="171"/>
        <v>2520</v>
      </c>
      <c r="L1172" s="9">
        <f t="shared" si="172"/>
        <v>2489</v>
      </c>
      <c r="M1172" s="48">
        <v>0.98769841269841274</v>
      </c>
      <c r="N1172" s="9">
        <v>0</v>
      </c>
      <c r="O1172" s="9">
        <v>420</v>
      </c>
      <c r="P1172" s="9"/>
      <c r="Q1172" s="9">
        <v>420</v>
      </c>
      <c r="R1172" s="9"/>
      <c r="S1172" s="9"/>
      <c r="T1172" s="9"/>
      <c r="U1172" s="9"/>
      <c r="V1172" s="49">
        <f t="shared" si="173"/>
        <v>0.98769841269841274</v>
      </c>
      <c r="W1172" s="14">
        <v>0.95950000000000002</v>
      </c>
      <c r="X1172" s="14">
        <v>0.97699999999999998</v>
      </c>
      <c r="Y1172" s="56">
        <v>414</v>
      </c>
      <c r="Z1172" s="9">
        <v>417</v>
      </c>
      <c r="AA1172" s="9">
        <v>414</v>
      </c>
      <c r="AB1172" s="9">
        <v>417</v>
      </c>
      <c r="AC1172" s="9">
        <v>411</v>
      </c>
      <c r="AD1172" s="9">
        <v>416</v>
      </c>
      <c r="AE1172" s="9" t="s">
        <v>160</v>
      </c>
      <c r="AF1172" s="9"/>
      <c r="AG1172" s="9">
        <v>28.372399999999999</v>
      </c>
      <c r="AH1172" s="9">
        <v>-81.369900000000001</v>
      </c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4"/>
      <c r="BC1172" s="24"/>
      <c r="BD1172" s="24"/>
      <c r="BE1172" s="24"/>
      <c r="BF1172" s="24"/>
    </row>
    <row r="1173" spans="1:58" s="22" customFormat="1" outlineLevel="2" x14ac:dyDescent="0.25">
      <c r="A1173" s="55">
        <v>1138</v>
      </c>
      <c r="B1173" s="9" t="s">
        <v>1645</v>
      </c>
      <c r="C1173" s="9" t="s">
        <v>1758</v>
      </c>
      <c r="D1173" s="9" t="str">
        <f t="shared" si="170"/>
        <v>Orange - Family - Active</v>
      </c>
      <c r="E1173" s="9" t="s">
        <v>2282</v>
      </c>
      <c r="F1173" s="14" t="s">
        <v>1759</v>
      </c>
      <c r="G1173" s="9" t="s">
        <v>10</v>
      </c>
      <c r="H1173" s="9" t="s">
        <v>37</v>
      </c>
      <c r="I1173" s="9">
        <v>1</v>
      </c>
      <c r="J1173" s="9">
        <v>268</v>
      </c>
      <c r="K1173" s="9">
        <f t="shared" si="171"/>
        <v>1608</v>
      </c>
      <c r="L1173" s="9">
        <f t="shared" si="172"/>
        <v>1582</v>
      </c>
      <c r="M1173" s="48">
        <v>0.98383084577114432</v>
      </c>
      <c r="N1173" s="9">
        <v>0</v>
      </c>
      <c r="O1173" s="9">
        <v>268</v>
      </c>
      <c r="P1173" s="9"/>
      <c r="Q1173" s="9">
        <v>268</v>
      </c>
      <c r="R1173" s="9"/>
      <c r="S1173" s="9"/>
      <c r="T1173" s="9"/>
      <c r="U1173" s="9"/>
      <c r="V1173" s="49">
        <f t="shared" si="173"/>
        <v>0.98383084577114432</v>
      </c>
      <c r="W1173" s="14">
        <v>0.97450000000000003</v>
      </c>
      <c r="X1173" s="14">
        <v>0.97819999999999996</v>
      </c>
      <c r="Y1173" s="56">
        <v>262</v>
      </c>
      <c r="Z1173" s="9">
        <v>263</v>
      </c>
      <c r="AA1173" s="9">
        <v>264</v>
      </c>
      <c r="AB1173" s="9">
        <v>265</v>
      </c>
      <c r="AC1173" s="9">
        <v>263</v>
      </c>
      <c r="AD1173" s="9">
        <v>265</v>
      </c>
      <c r="AE1173" s="9" t="s">
        <v>160</v>
      </c>
      <c r="AF1173" s="9"/>
      <c r="AG1173" s="9">
        <v>28.366099999999999</v>
      </c>
      <c r="AH1173" s="9">
        <v>-81.367099999999994</v>
      </c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4"/>
      <c r="AU1173" s="24"/>
      <c r="AV1173" s="24"/>
      <c r="AW1173" s="24"/>
      <c r="AX1173" s="24"/>
      <c r="AY1173" s="24"/>
      <c r="AZ1173" s="24"/>
      <c r="BA1173" s="24"/>
      <c r="BB1173" s="24"/>
      <c r="BC1173" s="24"/>
      <c r="BD1173" s="24"/>
      <c r="BE1173" s="24"/>
      <c r="BF1173" s="24"/>
    </row>
    <row r="1174" spans="1:58" s="22" customFormat="1" outlineLevel="2" x14ac:dyDescent="0.25">
      <c r="A1174" s="55">
        <v>647</v>
      </c>
      <c r="B1174" s="9" t="s">
        <v>1645</v>
      </c>
      <c r="C1174" s="9" t="s">
        <v>1760</v>
      </c>
      <c r="D1174" s="9" t="str">
        <f t="shared" si="170"/>
        <v>Orange - Family - Active</v>
      </c>
      <c r="E1174" s="9" t="s">
        <v>2282</v>
      </c>
      <c r="F1174" s="14" t="s">
        <v>1006</v>
      </c>
      <c r="G1174" s="9" t="s">
        <v>10</v>
      </c>
      <c r="H1174" s="9" t="s">
        <v>37</v>
      </c>
      <c r="I1174" s="9">
        <v>1</v>
      </c>
      <c r="J1174" s="9">
        <v>100</v>
      </c>
      <c r="K1174" s="9">
        <f t="shared" si="171"/>
        <v>600</v>
      </c>
      <c r="L1174" s="9">
        <f t="shared" si="172"/>
        <v>568</v>
      </c>
      <c r="M1174" s="48">
        <v>0.94666666666666666</v>
      </c>
      <c r="N1174" s="9">
        <v>0</v>
      </c>
      <c r="O1174" s="9">
        <v>100</v>
      </c>
      <c r="P1174" s="9"/>
      <c r="Q1174" s="9">
        <v>100</v>
      </c>
      <c r="R1174" s="9"/>
      <c r="S1174" s="9"/>
      <c r="T1174" s="9"/>
      <c r="U1174" s="9"/>
      <c r="V1174" s="49">
        <f t="shared" si="173"/>
        <v>0.94666666666666666</v>
      </c>
      <c r="W1174" s="14">
        <v>0.98170000000000002</v>
      </c>
      <c r="X1174" s="14">
        <v>0.95830000000000004</v>
      </c>
      <c r="Y1174" s="56">
        <v>97</v>
      </c>
      <c r="Z1174" s="9">
        <v>93</v>
      </c>
      <c r="AA1174" s="9">
        <v>91</v>
      </c>
      <c r="AB1174" s="9">
        <v>94</v>
      </c>
      <c r="AC1174" s="9">
        <v>96</v>
      </c>
      <c r="AD1174" s="9">
        <v>97</v>
      </c>
      <c r="AE1174" s="9" t="s">
        <v>206</v>
      </c>
      <c r="AF1174" s="9"/>
      <c r="AG1174" s="9">
        <v>28.484100000000002</v>
      </c>
      <c r="AH1174" s="9">
        <v>-81.405199999999994</v>
      </c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4"/>
      <c r="BC1174" s="24"/>
      <c r="BD1174" s="24"/>
      <c r="BE1174" s="24"/>
      <c r="BF1174" s="24"/>
    </row>
    <row r="1175" spans="1:58" s="22" customFormat="1" outlineLevel="2" x14ac:dyDescent="0.25">
      <c r="A1175" s="55">
        <v>648</v>
      </c>
      <c r="B1175" s="9" t="s">
        <v>1645</v>
      </c>
      <c r="C1175" s="9" t="s">
        <v>1761</v>
      </c>
      <c r="D1175" s="9" t="str">
        <f t="shared" si="170"/>
        <v>Orange - Family - Active</v>
      </c>
      <c r="E1175" s="9" t="s">
        <v>2282</v>
      </c>
      <c r="F1175" s="14" t="s">
        <v>1762</v>
      </c>
      <c r="G1175" s="9" t="s">
        <v>10</v>
      </c>
      <c r="H1175" s="9" t="s">
        <v>37</v>
      </c>
      <c r="I1175" s="9">
        <v>1</v>
      </c>
      <c r="J1175" s="9">
        <v>288</v>
      </c>
      <c r="K1175" s="9">
        <f t="shared" si="171"/>
        <v>1728</v>
      </c>
      <c r="L1175" s="9">
        <f t="shared" si="172"/>
        <v>1700</v>
      </c>
      <c r="M1175" s="48">
        <v>0.98379629629629628</v>
      </c>
      <c r="N1175" s="9">
        <v>0</v>
      </c>
      <c r="O1175" s="9">
        <v>288</v>
      </c>
      <c r="P1175" s="9"/>
      <c r="Q1175" s="9">
        <v>288</v>
      </c>
      <c r="R1175" s="9"/>
      <c r="S1175" s="9"/>
      <c r="T1175" s="9"/>
      <c r="U1175" s="9"/>
      <c r="V1175" s="49">
        <f t="shared" si="173"/>
        <v>0.98379629629629628</v>
      </c>
      <c r="W1175" s="14">
        <v>0.97160000000000002</v>
      </c>
      <c r="X1175" s="14">
        <v>0.96350000000000002</v>
      </c>
      <c r="Y1175" s="56">
        <v>287</v>
      </c>
      <c r="Z1175" s="9">
        <v>280</v>
      </c>
      <c r="AA1175" s="9">
        <v>280</v>
      </c>
      <c r="AB1175" s="9">
        <v>287</v>
      </c>
      <c r="AC1175" s="9">
        <v>282</v>
      </c>
      <c r="AD1175" s="9">
        <v>284</v>
      </c>
      <c r="AE1175" s="9" t="s">
        <v>206</v>
      </c>
      <c r="AF1175" s="9"/>
      <c r="AG1175" s="9">
        <v>28.484100000000002</v>
      </c>
      <c r="AH1175" s="9">
        <v>-81.405199999999994</v>
      </c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4"/>
      <c r="AS1175" s="24"/>
      <c r="AT1175" s="24"/>
      <c r="AU1175" s="24"/>
      <c r="AV1175" s="24"/>
      <c r="AW1175" s="24"/>
      <c r="AX1175" s="24"/>
      <c r="AY1175" s="24"/>
      <c r="AZ1175" s="24"/>
      <c r="BA1175" s="24"/>
      <c r="BB1175" s="24"/>
      <c r="BC1175" s="24"/>
      <c r="BD1175" s="24"/>
      <c r="BE1175" s="24"/>
      <c r="BF1175" s="24"/>
    </row>
    <row r="1176" spans="1:58" s="22" customFormat="1" outlineLevel="2" x14ac:dyDescent="0.25">
      <c r="A1176" s="55">
        <v>220</v>
      </c>
      <c r="B1176" s="9" t="s">
        <v>1645</v>
      </c>
      <c r="C1176" s="9" t="s">
        <v>1763</v>
      </c>
      <c r="D1176" s="9" t="str">
        <f t="shared" si="170"/>
        <v>Orange - Family - Active</v>
      </c>
      <c r="E1176" s="9" t="s">
        <v>2282</v>
      </c>
      <c r="F1176" s="14" t="s">
        <v>1199</v>
      </c>
      <c r="G1176" s="9" t="s">
        <v>10</v>
      </c>
      <c r="H1176" s="9" t="s">
        <v>37</v>
      </c>
      <c r="I1176" s="9">
        <v>1</v>
      </c>
      <c r="J1176" s="9">
        <v>228</v>
      </c>
      <c r="K1176" s="9">
        <f t="shared" si="171"/>
        <v>1368</v>
      </c>
      <c r="L1176" s="9">
        <f t="shared" si="172"/>
        <v>1357</v>
      </c>
      <c r="M1176" s="48">
        <v>0.99195906432748537</v>
      </c>
      <c r="N1176" s="9">
        <v>0</v>
      </c>
      <c r="O1176" s="9">
        <v>228</v>
      </c>
      <c r="P1176" s="9"/>
      <c r="Q1176" s="9">
        <v>228</v>
      </c>
      <c r="R1176" s="9"/>
      <c r="S1176" s="9"/>
      <c r="T1176" s="9"/>
      <c r="U1176" s="9"/>
      <c r="V1176" s="49">
        <f t="shared" si="173"/>
        <v>0.99195906432748537</v>
      </c>
      <c r="W1176" s="14">
        <v>0.99199999999999999</v>
      </c>
      <c r="X1176" s="14">
        <v>0.9788</v>
      </c>
      <c r="Y1176" s="56">
        <v>226</v>
      </c>
      <c r="Z1176" s="9">
        <v>227</v>
      </c>
      <c r="AA1176" s="9">
        <v>228</v>
      </c>
      <c r="AB1176" s="9">
        <v>226</v>
      </c>
      <c r="AC1176" s="9">
        <v>225</v>
      </c>
      <c r="AD1176" s="9">
        <v>225</v>
      </c>
      <c r="AE1176" s="9" t="s">
        <v>111</v>
      </c>
      <c r="AF1176" s="9"/>
      <c r="AG1176" s="9">
        <v>28.5562</v>
      </c>
      <c r="AH1176" s="9">
        <v>-81.224599999999995</v>
      </c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4"/>
      <c r="AU1176" s="24"/>
      <c r="AV1176" s="24"/>
      <c r="AW1176" s="24"/>
      <c r="AX1176" s="24"/>
      <c r="AY1176" s="24"/>
      <c r="AZ1176" s="24"/>
      <c r="BA1176" s="24"/>
      <c r="BB1176" s="24"/>
      <c r="BC1176" s="24"/>
      <c r="BD1176" s="24"/>
      <c r="BE1176" s="24"/>
      <c r="BF1176" s="24"/>
    </row>
    <row r="1177" spans="1:58" s="22" customFormat="1" outlineLevel="2" x14ac:dyDescent="0.25">
      <c r="A1177" s="55">
        <v>688</v>
      </c>
      <c r="B1177" s="9" t="s">
        <v>1645</v>
      </c>
      <c r="C1177" s="9" t="s">
        <v>1764</v>
      </c>
      <c r="D1177" s="9" t="str">
        <f t="shared" si="170"/>
        <v>Orange - Family - Active</v>
      </c>
      <c r="E1177" s="9" t="s">
        <v>2282</v>
      </c>
      <c r="F1177" s="14" t="s">
        <v>1765</v>
      </c>
      <c r="G1177" s="9" t="s">
        <v>10</v>
      </c>
      <c r="H1177" s="9" t="s">
        <v>37</v>
      </c>
      <c r="I1177" s="9">
        <v>1</v>
      </c>
      <c r="J1177" s="9">
        <v>216</v>
      </c>
      <c r="K1177" s="9">
        <f t="shared" si="171"/>
        <v>1296</v>
      </c>
      <c r="L1177" s="9">
        <f t="shared" si="172"/>
        <v>1276</v>
      </c>
      <c r="M1177" s="48">
        <v>0.98456790123456794</v>
      </c>
      <c r="N1177" s="9">
        <v>0</v>
      </c>
      <c r="O1177" s="9">
        <v>216</v>
      </c>
      <c r="P1177" s="9"/>
      <c r="Q1177" s="9">
        <v>216</v>
      </c>
      <c r="R1177" s="9"/>
      <c r="S1177" s="9"/>
      <c r="T1177" s="9"/>
      <c r="U1177" s="9"/>
      <c r="V1177" s="49">
        <f t="shared" si="173"/>
        <v>0.98456790123456794</v>
      </c>
      <c r="W1177" s="14">
        <v>0.97760000000000002</v>
      </c>
      <c r="X1177" s="14">
        <v>0.95520000000000005</v>
      </c>
      <c r="Y1177" s="56">
        <v>213</v>
      </c>
      <c r="Z1177" s="9">
        <v>215</v>
      </c>
      <c r="AA1177" s="9">
        <v>216</v>
      </c>
      <c r="AB1177" s="9">
        <v>208</v>
      </c>
      <c r="AC1177" s="9">
        <v>211</v>
      </c>
      <c r="AD1177" s="9">
        <v>213</v>
      </c>
      <c r="AE1177" s="9" t="s">
        <v>1766</v>
      </c>
      <c r="AF1177" s="9"/>
      <c r="AG1177" s="9">
        <v>28.472999999999999</v>
      </c>
      <c r="AH1177" s="9">
        <v>-81.438599999999994</v>
      </c>
      <c r="AI1177" s="24"/>
      <c r="AJ1177" s="24"/>
      <c r="AK1177" s="24"/>
      <c r="AL1177" s="24"/>
      <c r="AM1177" s="24"/>
      <c r="AN1177" s="24"/>
      <c r="AO1177" s="24"/>
      <c r="AP1177" s="24"/>
      <c r="AQ1177" s="24"/>
      <c r="AR1177" s="24"/>
      <c r="AS1177" s="24"/>
      <c r="AT1177" s="24"/>
      <c r="AU1177" s="24"/>
      <c r="AV1177" s="24"/>
      <c r="AW1177" s="24"/>
      <c r="AX1177" s="24"/>
      <c r="AY1177" s="24"/>
      <c r="AZ1177" s="24"/>
      <c r="BA1177" s="24"/>
      <c r="BB1177" s="24"/>
      <c r="BC1177" s="24"/>
      <c r="BD1177" s="24"/>
      <c r="BE1177" s="24"/>
      <c r="BF1177" s="24"/>
    </row>
    <row r="1178" spans="1:58" s="22" customFormat="1" outlineLevel="2" x14ac:dyDescent="0.25">
      <c r="A1178" s="55">
        <v>689</v>
      </c>
      <c r="B1178" s="9" t="s">
        <v>1645</v>
      </c>
      <c r="C1178" s="9" t="s">
        <v>1767</v>
      </c>
      <c r="D1178" s="9" t="str">
        <f t="shared" si="170"/>
        <v>Orange - Family - Active</v>
      </c>
      <c r="E1178" s="9" t="s">
        <v>2282</v>
      </c>
      <c r="F1178" s="14" t="s">
        <v>1768</v>
      </c>
      <c r="G1178" s="9" t="s">
        <v>10</v>
      </c>
      <c r="H1178" s="9" t="s">
        <v>37</v>
      </c>
      <c r="I1178" s="9">
        <v>1</v>
      </c>
      <c r="J1178" s="9">
        <v>156</v>
      </c>
      <c r="K1178" s="9">
        <f t="shared" si="171"/>
        <v>936</v>
      </c>
      <c r="L1178" s="9">
        <f t="shared" si="172"/>
        <v>923</v>
      </c>
      <c r="M1178" s="48">
        <v>0.98611111111111116</v>
      </c>
      <c r="N1178" s="9">
        <v>0</v>
      </c>
      <c r="O1178" s="9">
        <v>156</v>
      </c>
      <c r="P1178" s="9"/>
      <c r="Q1178" s="9">
        <v>156</v>
      </c>
      <c r="R1178" s="9"/>
      <c r="S1178" s="9"/>
      <c r="T1178" s="9"/>
      <c r="U1178" s="9"/>
      <c r="V1178" s="49">
        <f t="shared" si="173"/>
        <v>0.98611111111111116</v>
      </c>
      <c r="W1178" s="14">
        <v>0.96899999999999997</v>
      </c>
      <c r="X1178" s="14">
        <v>0.94340000000000002</v>
      </c>
      <c r="Y1178" s="56">
        <v>156</v>
      </c>
      <c r="Z1178" s="9">
        <v>155</v>
      </c>
      <c r="AA1178" s="9">
        <v>155</v>
      </c>
      <c r="AB1178" s="9">
        <v>155</v>
      </c>
      <c r="AC1178" s="9">
        <v>151</v>
      </c>
      <c r="AD1178" s="9">
        <v>151</v>
      </c>
      <c r="AE1178" s="9" t="s">
        <v>1766</v>
      </c>
      <c r="AF1178" s="9"/>
      <c r="AG1178" s="9">
        <v>28.473500000000001</v>
      </c>
      <c r="AH1178" s="9">
        <v>-81.436800000000005</v>
      </c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  <c r="AS1178" s="24"/>
      <c r="AT1178" s="24"/>
      <c r="AU1178" s="24"/>
      <c r="AV1178" s="24"/>
      <c r="AW1178" s="24"/>
      <c r="AX1178" s="24"/>
      <c r="AY1178" s="24"/>
      <c r="AZ1178" s="24"/>
      <c r="BA1178" s="24"/>
      <c r="BB1178" s="24"/>
      <c r="BC1178" s="24"/>
      <c r="BD1178" s="24"/>
      <c r="BE1178" s="24"/>
      <c r="BF1178" s="24"/>
    </row>
    <row r="1179" spans="1:58" s="22" customFormat="1" outlineLevel="2" x14ac:dyDescent="0.25">
      <c r="A1179" s="55">
        <v>699</v>
      </c>
      <c r="B1179" s="9" t="s">
        <v>1645</v>
      </c>
      <c r="C1179" s="9" t="s">
        <v>1769</v>
      </c>
      <c r="D1179" s="9" t="str">
        <f t="shared" si="170"/>
        <v>Orange - Family - Active</v>
      </c>
      <c r="E1179" s="9" t="s">
        <v>2282</v>
      </c>
      <c r="F1179" s="14" t="s">
        <v>197</v>
      </c>
      <c r="G1179" s="9" t="s">
        <v>10</v>
      </c>
      <c r="H1179" s="9" t="s">
        <v>37</v>
      </c>
      <c r="I1179" s="9">
        <v>1</v>
      </c>
      <c r="J1179" s="9">
        <v>300</v>
      </c>
      <c r="K1179" s="9">
        <f t="shared" si="171"/>
        <v>1800</v>
      </c>
      <c r="L1179" s="9">
        <f t="shared" si="172"/>
        <v>1771</v>
      </c>
      <c r="M1179" s="48">
        <v>0.98388888888888892</v>
      </c>
      <c r="N1179" s="9">
        <v>0</v>
      </c>
      <c r="O1179" s="9">
        <v>300</v>
      </c>
      <c r="P1179" s="9"/>
      <c r="Q1179" s="9">
        <v>300</v>
      </c>
      <c r="R1179" s="9"/>
      <c r="S1179" s="9"/>
      <c r="T1179" s="9"/>
      <c r="U1179" s="9"/>
      <c r="V1179" s="49">
        <f t="shared" si="173"/>
        <v>0.98388888888888892</v>
      </c>
      <c r="W1179" s="14">
        <v>0.98060000000000003</v>
      </c>
      <c r="X1179" s="14">
        <v>0.93440000000000001</v>
      </c>
      <c r="Y1179" s="56">
        <v>294</v>
      </c>
      <c r="Z1179" s="9">
        <v>294</v>
      </c>
      <c r="AA1179" s="9">
        <v>292</v>
      </c>
      <c r="AB1179" s="9">
        <v>296</v>
      </c>
      <c r="AC1179" s="9">
        <v>300</v>
      </c>
      <c r="AD1179" s="9">
        <v>295</v>
      </c>
      <c r="AE1179" s="9" t="s">
        <v>666</v>
      </c>
      <c r="AF1179" s="9"/>
      <c r="AG1179" s="9">
        <v>28.561</v>
      </c>
      <c r="AH1179" s="9">
        <v>-81.1999</v>
      </c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4"/>
      <c r="AU1179" s="24"/>
      <c r="AV1179" s="24"/>
      <c r="AW1179" s="24"/>
      <c r="AX1179" s="24"/>
      <c r="AY1179" s="24"/>
      <c r="AZ1179" s="24"/>
      <c r="BA1179" s="24"/>
      <c r="BB1179" s="24"/>
      <c r="BC1179" s="24"/>
      <c r="BD1179" s="24"/>
      <c r="BE1179" s="24"/>
      <c r="BF1179" s="24"/>
    </row>
    <row r="1180" spans="1:58" s="22" customFormat="1" outlineLevel="2" x14ac:dyDescent="0.25">
      <c r="A1180" s="55">
        <v>2540</v>
      </c>
      <c r="B1180" s="9" t="s">
        <v>1645</v>
      </c>
      <c r="C1180" s="9" t="s">
        <v>1770</v>
      </c>
      <c r="D1180" s="9" t="str">
        <f t="shared" si="170"/>
        <v>Orange - Family - Active</v>
      </c>
      <c r="E1180" s="9" t="s">
        <v>2282</v>
      </c>
      <c r="F1180" s="14" t="s">
        <v>587</v>
      </c>
      <c r="G1180" s="9" t="s">
        <v>10</v>
      </c>
      <c r="H1180" s="9" t="s">
        <v>37</v>
      </c>
      <c r="I1180" s="9">
        <v>1</v>
      </c>
      <c r="J1180" s="9">
        <v>160</v>
      </c>
      <c r="K1180" s="9">
        <f t="shared" si="171"/>
        <v>960</v>
      </c>
      <c r="L1180" s="9">
        <f t="shared" si="172"/>
        <v>945</v>
      </c>
      <c r="M1180" s="48">
        <v>0.984375</v>
      </c>
      <c r="N1180" s="9">
        <v>0</v>
      </c>
      <c r="O1180" s="9">
        <v>160</v>
      </c>
      <c r="P1180" s="9"/>
      <c r="Q1180" s="9">
        <v>160</v>
      </c>
      <c r="R1180" s="9"/>
      <c r="S1180" s="9"/>
      <c r="T1180" s="9"/>
      <c r="U1180" s="9"/>
      <c r="V1180" s="49">
        <f t="shared" si="173"/>
        <v>0.984375</v>
      </c>
      <c r="W1180" s="14">
        <v>0.98750000000000004</v>
      </c>
      <c r="X1180" s="14">
        <v>0.99790000000000001</v>
      </c>
      <c r="Y1180" s="56">
        <v>160</v>
      </c>
      <c r="Z1180" s="9">
        <v>157</v>
      </c>
      <c r="AA1180" s="9">
        <v>156</v>
      </c>
      <c r="AB1180" s="9">
        <v>158</v>
      </c>
      <c r="AC1180" s="9">
        <v>157</v>
      </c>
      <c r="AD1180" s="9">
        <v>157</v>
      </c>
      <c r="AE1180" s="9" t="s">
        <v>180</v>
      </c>
      <c r="AF1180" s="9"/>
      <c r="AG1180" s="9">
        <v>28.50939</v>
      </c>
      <c r="AH1180" s="9">
        <v>-81.242416000000006</v>
      </c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4"/>
      <c r="AU1180" s="24"/>
      <c r="AV1180" s="24"/>
      <c r="AW1180" s="24"/>
      <c r="AX1180" s="24"/>
      <c r="AY1180" s="24"/>
      <c r="AZ1180" s="24"/>
      <c r="BA1180" s="24"/>
      <c r="BB1180" s="24"/>
      <c r="BC1180" s="24"/>
      <c r="BD1180" s="24"/>
      <c r="BE1180" s="24"/>
      <c r="BF1180" s="24"/>
    </row>
    <row r="1181" spans="1:58" s="22" customFormat="1" outlineLevel="2" x14ac:dyDescent="0.25">
      <c r="A1181" s="55">
        <v>739</v>
      </c>
      <c r="B1181" s="9" t="s">
        <v>1645</v>
      </c>
      <c r="C1181" s="9" t="s">
        <v>1771</v>
      </c>
      <c r="D1181" s="9" t="str">
        <f t="shared" si="170"/>
        <v>Orange - Family - Active</v>
      </c>
      <c r="E1181" s="9" t="s">
        <v>2282</v>
      </c>
      <c r="F1181" s="14" t="s">
        <v>1772</v>
      </c>
      <c r="G1181" s="9" t="s">
        <v>10</v>
      </c>
      <c r="H1181" s="9" t="s">
        <v>37</v>
      </c>
      <c r="I1181" s="9">
        <v>1</v>
      </c>
      <c r="J1181" s="9">
        <v>121</v>
      </c>
      <c r="K1181" s="9">
        <f t="shared" si="171"/>
        <v>726</v>
      </c>
      <c r="L1181" s="9">
        <f t="shared" si="172"/>
        <v>710</v>
      </c>
      <c r="M1181" s="48">
        <v>0.97796143250688705</v>
      </c>
      <c r="N1181" s="9">
        <v>0</v>
      </c>
      <c r="O1181" s="9">
        <v>121</v>
      </c>
      <c r="P1181" s="9"/>
      <c r="Q1181" s="9">
        <v>121</v>
      </c>
      <c r="R1181" s="9"/>
      <c r="S1181" s="9"/>
      <c r="T1181" s="9"/>
      <c r="U1181" s="9"/>
      <c r="V1181" s="49">
        <f t="shared" si="173"/>
        <v>0.97796143250688705</v>
      </c>
      <c r="W1181" s="14">
        <v>0.98899999999999999</v>
      </c>
      <c r="X1181" s="14">
        <v>0.98350000000000004</v>
      </c>
      <c r="Y1181" s="56">
        <v>120</v>
      </c>
      <c r="Z1181" s="9">
        <v>119</v>
      </c>
      <c r="AA1181" s="9">
        <v>119</v>
      </c>
      <c r="AB1181" s="9">
        <v>120</v>
      </c>
      <c r="AC1181" s="9">
        <v>118</v>
      </c>
      <c r="AD1181" s="9">
        <v>114</v>
      </c>
      <c r="AE1181" s="9" t="s">
        <v>96</v>
      </c>
      <c r="AF1181" s="9"/>
      <c r="AG1181" s="9">
        <v>28.618500000000001</v>
      </c>
      <c r="AH1181" s="9">
        <v>-81.314499999999995</v>
      </c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4"/>
      <c r="AS1181" s="24"/>
      <c r="AT1181" s="24"/>
      <c r="AU1181" s="24"/>
      <c r="AV1181" s="24"/>
      <c r="AW1181" s="24"/>
      <c r="AX1181" s="24"/>
      <c r="AY1181" s="24"/>
      <c r="AZ1181" s="24"/>
      <c r="BA1181" s="24"/>
      <c r="BB1181" s="24"/>
      <c r="BC1181" s="24"/>
      <c r="BD1181" s="24"/>
      <c r="BE1181" s="24"/>
      <c r="BF1181" s="24"/>
    </row>
    <row r="1182" spans="1:58" s="22" customFormat="1" outlineLevel="2" x14ac:dyDescent="0.25">
      <c r="A1182" s="55">
        <v>921</v>
      </c>
      <c r="B1182" s="9" t="s">
        <v>1645</v>
      </c>
      <c r="C1182" s="9" t="s">
        <v>1773</v>
      </c>
      <c r="D1182" s="9" t="str">
        <f t="shared" si="170"/>
        <v>Orange - Family - Active</v>
      </c>
      <c r="E1182" s="9" t="s">
        <v>2282</v>
      </c>
      <c r="F1182" s="14" t="s">
        <v>744</v>
      </c>
      <c r="G1182" s="9" t="s">
        <v>10</v>
      </c>
      <c r="H1182" s="9" t="s">
        <v>37</v>
      </c>
      <c r="I1182" s="9">
        <v>1</v>
      </c>
      <c r="J1182" s="9">
        <v>172</v>
      </c>
      <c r="K1182" s="9">
        <f t="shared" si="171"/>
        <v>1032</v>
      </c>
      <c r="L1182" s="9">
        <f t="shared" si="172"/>
        <v>1024</v>
      </c>
      <c r="M1182" s="48">
        <v>0.99224806201550386</v>
      </c>
      <c r="N1182" s="9">
        <v>0</v>
      </c>
      <c r="O1182" s="9">
        <v>172</v>
      </c>
      <c r="P1182" s="9"/>
      <c r="Q1182" s="9">
        <v>172</v>
      </c>
      <c r="R1182" s="9"/>
      <c r="S1182" s="9"/>
      <c r="T1182" s="9"/>
      <c r="U1182" s="9"/>
      <c r="V1182" s="49">
        <f t="shared" si="173"/>
        <v>0.99224806201550386</v>
      </c>
      <c r="W1182" s="14">
        <v>0.98350000000000004</v>
      </c>
      <c r="X1182" s="14">
        <v>0.99029999999999996</v>
      </c>
      <c r="Y1182" s="56">
        <v>170</v>
      </c>
      <c r="Z1182" s="9">
        <v>170</v>
      </c>
      <c r="AA1182" s="9">
        <v>170</v>
      </c>
      <c r="AB1182" s="9">
        <v>171</v>
      </c>
      <c r="AC1182" s="9">
        <v>171</v>
      </c>
      <c r="AD1182" s="9">
        <v>172</v>
      </c>
      <c r="AE1182" s="9" t="s">
        <v>111</v>
      </c>
      <c r="AF1182" s="9"/>
      <c r="AG1182" s="9">
        <v>28.499500000000001</v>
      </c>
      <c r="AH1182" s="9">
        <v>-81.442599999999999</v>
      </c>
      <c r="AI1182" s="24"/>
      <c r="AJ1182" s="24"/>
      <c r="AK1182" s="24"/>
      <c r="AL1182" s="24"/>
      <c r="AM1182" s="24"/>
      <c r="AN1182" s="24"/>
      <c r="AO1182" s="24"/>
      <c r="AP1182" s="24"/>
      <c r="AQ1182" s="24"/>
      <c r="AR1182" s="24"/>
      <c r="AS1182" s="24"/>
      <c r="AT1182" s="24"/>
      <c r="AU1182" s="24"/>
      <c r="AV1182" s="24"/>
      <c r="AW1182" s="24"/>
      <c r="AX1182" s="24"/>
      <c r="AY1182" s="24"/>
      <c r="AZ1182" s="24"/>
      <c r="BA1182" s="24"/>
      <c r="BB1182" s="24"/>
      <c r="BC1182" s="24"/>
      <c r="BD1182" s="24"/>
      <c r="BE1182" s="24"/>
      <c r="BF1182" s="24"/>
    </row>
    <row r="1183" spans="1:58" s="22" customFormat="1" outlineLevel="2" x14ac:dyDescent="0.25">
      <c r="A1183" s="55">
        <v>742</v>
      </c>
      <c r="B1183" s="9" t="s">
        <v>1645</v>
      </c>
      <c r="C1183" s="9" t="s">
        <v>1774</v>
      </c>
      <c r="D1183" s="9" t="str">
        <f t="shared" si="170"/>
        <v>Orange - Family - Active</v>
      </c>
      <c r="E1183" s="9" t="s">
        <v>2282</v>
      </c>
      <c r="F1183" s="14" t="s">
        <v>548</v>
      </c>
      <c r="G1183" s="9" t="s">
        <v>10</v>
      </c>
      <c r="H1183" s="9" t="s">
        <v>37</v>
      </c>
      <c r="I1183" s="9">
        <v>1</v>
      </c>
      <c r="J1183" s="9">
        <v>312</v>
      </c>
      <c r="K1183" s="9">
        <f t="shared" si="171"/>
        <v>1872</v>
      </c>
      <c r="L1183" s="9">
        <f t="shared" si="172"/>
        <v>1859</v>
      </c>
      <c r="M1183" s="48">
        <v>0.99305555555555558</v>
      </c>
      <c r="N1183" s="9">
        <v>0</v>
      </c>
      <c r="O1183" s="9">
        <v>312</v>
      </c>
      <c r="P1183" s="9"/>
      <c r="Q1183" s="9">
        <v>312</v>
      </c>
      <c r="R1183" s="9"/>
      <c r="S1183" s="9"/>
      <c r="T1183" s="9"/>
      <c r="U1183" s="9"/>
      <c r="V1183" s="49">
        <f t="shared" si="173"/>
        <v>0.99305555555555558</v>
      </c>
      <c r="W1183" s="14">
        <v>0.98719999999999997</v>
      </c>
      <c r="X1183" s="14">
        <v>0.98450000000000004</v>
      </c>
      <c r="Y1183" s="56">
        <v>308</v>
      </c>
      <c r="Z1183" s="9">
        <v>308</v>
      </c>
      <c r="AA1183" s="9">
        <v>309</v>
      </c>
      <c r="AB1183" s="9">
        <v>310</v>
      </c>
      <c r="AC1183" s="9">
        <v>312</v>
      </c>
      <c r="AD1183" s="9">
        <v>312</v>
      </c>
      <c r="AE1183" s="9" t="s">
        <v>206</v>
      </c>
      <c r="AF1183" s="9"/>
      <c r="AG1183" s="9">
        <v>28.452999999999999</v>
      </c>
      <c r="AH1183" s="9">
        <v>-81.378799999999998</v>
      </c>
      <c r="AI1183" s="24"/>
      <c r="AJ1183" s="24"/>
      <c r="AK1183" s="24"/>
      <c r="AL1183" s="24"/>
      <c r="AM1183" s="24"/>
      <c r="AN1183" s="24"/>
      <c r="AO1183" s="24"/>
      <c r="AP1183" s="24"/>
      <c r="AQ1183" s="24"/>
      <c r="AR1183" s="24"/>
      <c r="AS1183" s="24"/>
      <c r="AT1183" s="24"/>
      <c r="AU1183" s="24"/>
      <c r="AV1183" s="24"/>
      <c r="AW1183" s="24"/>
      <c r="AX1183" s="24"/>
      <c r="AY1183" s="24"/>
      <c r="AZ1183" s="24"/>
      <c r="BA1183" s="24"/>
      <c r="BB1183" s="24"/>
      <c r="BC1183" s="24"/>
      <c r="BD1183" s="24"/>
      <c r="BE1183" s="24"/>
      <c r="BF1183" s="24"/>
    </row>
    <row r="1184" spans="1:58" s="22" customFormat="1" outlineLevel="2" x14ac:dyDescent="0.25">
      <c r="A1184" s="55">
        <v>766</v>
      </c>
      <c r="B1184" s="9" t="s">
        <v>1645</v>
      </c>
      <c r="C1184" s="9" t="s">
        <v>1775</v>
      </c>
      <c r="D1184" s="9" t="str">
        <f t="shared" si="170"/>
        <v>Orange - Family - Active</v>
      </c>
      <c r="E1184" s="9" t="s">
        <v>2282</v>
      </c>
      <c r="F1184" s="14" t="s">
        <v>905</v>
      </c>
      <c r="G1184" s="9" t="s">
        <v>10</v>
      </c>
      <c r="H1184" s="9" t="s">
        <v>37</v>
      </c>
      <c r="I1184" s="9">
        <v>1</v>
      </c>
      <c r="J1184" s="9">
        <v>240</v>
      </c>
      <c r="K1184" s="9">
        <f t="shared" si="171"/>
        <v>1440</v>
      </c>
      <c r="L1184" s="9">
        <f t="shared" si="172"/>
        <v>1408</v>
      </c>
      <c r="M1184" s="48">
        <v>0.97777777777777775</v>
      </c>
      <c r="N1184" s="9">
        <v>0</v>
      </c>
      <c r="O1184" s="9">
        <v>240</v>
      </c>
      <c r="P1184" s="9"/>
      <c r="Q1184" s="9">
        <v>240</v>
      </c>
      <c r="R1184" s="9"/>
      <c r="S1184" s="9"/>
      <c r="T1184" s="9"/>
      <c r="U1184" s="9"/>
      <c r="V1184" s="49">
        <f t="shared" si="173"/>
        <v>0.97777777777777775</v>
      </c>
      <c r="W1184" s="14">
        <v>0.95830000000000004</v>
      </c>
      <c r="X1184" s="14">
        <v>0.95209999999999995</v>
      </c>
      <c r="Y1184" s="56">
        <v>234</v>
      </c>
      <c r="Z1184" s="9">
        <v>232</v>
      </c>
      <c r="AA1184" s="9">
        <v>228</v>
      </c>
      <c r="AB1184" s="9">
        <v>240</v>
      </c>
      <c r="AC1184" s="9">
        <v>239</v>
      </c>
      <c r="AD1184" s="9">
        <v>235</v>
      </c>
      <c r="AE1184" s="9" t="s">
        <v>1776</v>
      </c>
      <c r="AF1184" s="9"/>
      <c r="AG1184" s="9">
        <v>28.580200000000001</v>
      </c>
      <c r="AH1184" s="9">
        <v>-81.480099999999993</v>
      </c>
      <c r="AI1184" s="24"/>
      <c r="AJ1184" s="24"/>
      <c r="AK1184" s="24"/>
      <c r="AL1184" s="24"/>
      <c r="AM1184" s="24"/>
      <c r="AN1184" s="24"/>
      <c r="AO1184" s="24"/>
      <c r="AP1184" s="24"/>
      <c r="AQ1184" s="24"/>
      <c r="AR1184" s="24"/>
      <c r="AS1184" s="24"/>
      <c r="AT1184" s="24"/>
      <c r="AU1184" s="24"/>
      <c r="AV1184" s="24"/>
      <c r="AW1184" s="24"/>
      <c r="AX1184" s="24"/>
      <c r="AY1184" s="24"/>
      <c r="AZ1184" s="24"/>
      <c r="BA1184" s="24"/>
      <c r="BB1184" s="24"/>
      <c r="BC1184" s="24"/>
      <c r="BD1184" s="24"/>
      <c r="BE1184" s="24"/>
      <c r="BF1184" s="24"/>
    </row>
    <row r="1185" spans="1:58" s="22" customFormat="1" outlineLevel="2" x14ac:dyDescent="0.25">
      <c r="A1185" s="55">
        <v>1168</v>
      </c>
      <c r="B1185" s="9" t="s">
        <v>1645</v>
      </c>
      <c r="C1185" s="9" t="s">
        <v>1777</v>
      </c>
      <c r="D1185" s="9" t="str">
        <f t="shared" si="170"/>
        <v>Orange - Family - Active</v>
      </c>
      <c r="E1185" s="9" t="s">
        <v>2282</v>
      </c>
      <c r="F1185" s="14" t="s">
        <v>259</v>
      </c>
      <c r="G1185" s="9" t="s">
        <v>10</v>
      </c>
      <c r="H1185" s="9" t="s">
        <v>37</v>
      </c>
      <c r="I1185" s="9">
        <v>1</v>
      </c>
      <c r="J1185" s="9">
        <v>272</v>
      </c>
      <c r="K1185" s="9">
        <f t="shared" si="171"/>
        <v>1632</v>
      </c>
      <c r="L1185" s="9">
        <f t="shared" si="172"/>
        <v>1602</v>
      </c>
      <c r="M1185" s="48">
        <v>0.98161764705882348</v>
      </c>
      <c r="N1185" s="9">
        <v>0</v>
      </c>
      <c r="O1185" s="9">
        <v>272</v>
      </c>
      <c r="P1185" s="9"/>
      <c r="Q1185" s="9">
        <v>272</v>
      </c>
      <c r="R1185" s="9"/>
      <c r="S1185" s="9"/>
      <c r="T1185" s="9"/>
      <c r="U1185" s="9"/>
      <c r="V1185" s="49">
        <f t="shared" si="173"/>
        <v>0.98161764705882348</v>
      </c>
      <c r="W1185" s="14">
        <v>0.99260000000000004</v>
      </c>
      <c r="X1185" s="14">
        <v>0.97919999999999996</v>
      </c>
      <c r="Y1185" s="56">
        <v>264</v>
      </c>
      <c r="Z1185" s="9">
        <v>264</v>
      </c>
      <c r="AA1185" s="9">
        <v>266</v>
      </c>
      <c r="AB1185" s="9">
        <v>270</v>
      </c>
      <c r="AC1185" s="9">
        <v>269</v>
      </c>
      <c r="AD1185" s="9">
        <v>269</v>
      </c>
      <c r="AE1185" s="9" t="s">
        <v>1653</v>
      </c>
      <c r="AF1185" s="9"/>
      <c r="AG1185" s="9">
        <v>28.578299999999999</v>
      </c>
      <c r="AH1185" s="9">
        <v>-81.482399999999998</v>
      </c>
      <c r="AI1185" s="24"/>
      <c r="AJ1185" s="24"/>
      <c r="AK1185" s="24"/>
      <c r="AL1185" s="24"/>
      <c r="AM1185" s="24"/>
      <c r="AN1185" s="24"/>
      <c r="AO1185" s="24"/>
      <c r="AP1185" s="24"/>
      <c r="AQ1185" s="24"/>
      <c r="AR1185" s="24"/>
      <c r="AS1185" s="24"/>
      <c r="AT1185" s="24"/>
      <c r="AU1185" s="24"/>
      <c r="AV1185" s="24"/>
      <c r="AW1185" s="24"/>
      <c r="AX1185" s="24"/>
      <c r="AY1185" s="24"/>
      <c r="AZ1185" s="24"/>
      <c r="BA1185" s="24"/>
      <c r="BB1185" s="24"/>
      <c r="BC1185" s="24"/>
      <c r="BD1185" s="24"/>
      <c r="BE1185" s="24"/>
      <c r="BF1185" s="24"/>
    </row>
    <row r="1186" spans="1:58" s="22" customFormat="1" outlineLevel="2" x14ac:dyDescent="0.25">
      <c r="A1186" s="55">
        <v>810</v>
      </c>
      <c r="B1186" s="9" t="s">
        <v>1645</v>
      </c>
      <c r="C1186" s="9" t="s">
        <v>1778</v>
      </c>
      <c r="D1186" s="9" t="str">
        <f t="shared" ref="D1186:D1205" si="174">B1186&amp;" - "&amp;E1186</f>
        <v>Orange - Family - Active</v>
      </c>
      <c r="E1186" s="9" t="s">
        <v>2282</v>
      </c>
      <c r="F1186" s="14" t="s">
        <v>1779</v>
      </c>
      <c r="G1186" s="9" t="s">
        <v>10</v>
      </c>
      <c r="H1186" s="9" t="s">
        <v>37</v>
      </c>
      <c r="I1186" s="9">
        <v>1</v>
      </c>
      <c r="J1186" s="9">
        <v>272</v>
      </c>
      <c r="K1186" s="9">
        <f t="shared" ref="K1186:K1205" si="175">COUNTA(Y1186:AD1186)*J1186</f>
        <v>1632</v>
      </c>
      <c r="L1186" s="9">
        <f t="shared" ref="L1186:L1205" si="176">SUM(Y1186:AD1186)</f>
        <v>1632</v>
      </c>
      <c r="M1186" s="48">
        <v>1</v>
      </c>
      <c r="N1186" s="9">
        <v>0</v>
      </c>
      <c r="O1186" s="9">
        <v>272</v>
      </c>
      <c r="P1186" s="9"/>
      <c r="Q1186" s="9">
        <v>272</v>
      </c>
      <c r="R1186" s="9"/>
      <c r="S1186" s="9"/>
      <c r="T1186" s="9"/>
      <c r="U1186" s="9"/>
      <c r="V1186" s="49">
        <f t="shared" si="173"/>
        <v>1</v>
      </c>
      <c r="W1186" s="14">
        <v>0.99819999999999998</v>
      </c>
      <c r="X1186" s="14">
        <v>0.99570000000000003</v>
      </c>
      <c r="Y1186" s="56">
        <v>272</v>
      </c>
      <c r="Z1186" s="9">
        <v>272</v>
      </c>
      <c r="AA1186" s="9">
        <v>272</v>
      </c>
      <c r="AB1186" s="9">
        <v>272</v>
      </c>
      <c r="AC1186" s="9">
        <v>272</v>
      </c>
      <c r="AD1186" s="9">
        <v>272</v>
      </c>
      <c r="AE1186" s="9" t="s">
        <v>511</v>
      </c>
      <c r="AF1186" s="9"/>
      <c r="AG1186" s="9">
        <v>28.4864</v>
      </c>
      <c r="AH1186" s="9">
        <v>-81.283299999999997</v>
      </c>
      <c r="AI1186" s="24"/>
      <c r="AJ1186" s="24"/>
      <c r="AK1186" s="24"/>
      <c r="AL1186" s="24"/>
      <c r="AM1186" s="24"/>
      <c r="AN1186" s="24"/>
      <c r="AO1186" s="24"/>
      <c r="AP1186" s="24"/>
      <c r="AQ1186" s="24"/>
      <c r="AR1186" s="24"/>
      <c r="AS1186" s="24"/>
      <c r="AT1186" s="24"/>
      <c r="AU1186" s="24"/>
      <c r="AV1186" s="24"/>
      <c r="AW1186" s="24"/>
      <c r="AX1186" s="24"/>
      <c r="AY1186" s="24"/>
      <c r="AZ1186" s="24"/>
      <c r="BA1186" s="24"/>
      <c r="BB1186" s="24"/>
      <c r="BC1186" s="24"/>
      <c r="BD1186" s="24"/>
      <c r="BE1186" s="24"/>
      <c r="BF1186" s="24"/>
    </row>
    <row r="1187" spans="1:58" s="22" customFormat="1" outlineLevel="2" x14ac:dyDescent="0.25">
      <c r="A1187" s="55">
        <v>814</v>
      </c>
      <c r="B1187" s="9" t="s">
        <v>1645</v>
      </c>
      <c r="C1187" s="9" t="s">
        <v>1780</v>
      </c>
      <c r="D1187" s="9" t="str">
        <f t="shared" si="174"/>
        <v>Orange - Family - Active</v>
      </c>
      <c r="E1187" s="9" t="s">
        <v>2282</v>
      </c>
      <c r="F1187" s="14" t="s">
        <v>309</v>
      </c>
      <c r="G1187" s="9" t="s">
        <v>10</v>
      </c>
      <c r="H1187" s="9" t="s">
        <v>37</v>
      </c>
      <c r="I1187" s="9">
        <v>1</v>
      </c>
      <c r="J1187" s="9">
        <v>26</v>
      </c>
      <c r="K1187" s="9">
        <f t="shared" si="175"/>
        <v>0</v>
      </c>
      <c r="L1187" s="9">
        <f t="shared" si="176"/>
        <v>0</v>
      </c>
      <c r="M1187" s="42">
        <v>0</v>
      </c>
      <c r="N1187" s="9">
        <v>0</v>
      </c>
      <c r="O1187" s="9">
        <v>26</v>
      </c>
      <c r="P1187" s="9"/>
      <c r="Q1187" s="9">
        <v>26</v>
      </c>
      <c r="R1187" s="9"/>
      <c r="S1187" s="9"/>
      <c r="T1187" s="9"/>
      <c r="U1187" s="9"/>
      <c r="V1187" s="49"/>
      <c r="W1187" s="14"/>
      <c r="X1187" s="14"/>
      <c r="Y1187" s="56"/>
      <c r="Z1187" s="9"/>
      <c r="AA1187" s="9"/>
      <c r="AB1187" s="9"/>
      <c r="AC1187" s="9"/>
      <c r="AD1187" s="9"/>
      <c r="AE1187" s="9" t="s">
        <v>1781</v>
      </c>
      <c r="AF1187" s="9"/>
      <c r="AG1187" s="9">
        <v>28.550889999999999</v>
      </c>
      <c r="AH1187" s="9">
        <v>-81.392849999999996</v>
      </c>
      <c r="AI1187" s="24"/>
      <c r="AJ1187" s="24"/>
      <c r="AK1187" s="24"/>
      <c r="AL1187" s="24"/>
      <c r="AM1187" s="24"/>
      <c r="AN1187" s="24"/>
      <c r="AO1187" s="24"/>
      <c r="AP1187" s="24"/>
      <c r="AQ1187" s="24"/>
      <c r="AR1187" s="24"/>
      <c r="AS1187" s="24"/>
      <c r="AT1187" s="24"/>
      <c r="AU1187" s="24"/>
      <c r="AV1187" s="24"/>
      <c r="AW1187" s="24"/>
      <c r="AX1187" s="24"/>
      <c r="AY1187" s="24"/>
      <c r="AZ1187" s="24"/>
      <c r="BA1187" s="24"/>
      <c r="BB1187" s="24"/>
      <c r="BC1187" s="24"/>
      <c r="BD1187" s="24"/>
      <c r="BE1187" s="24"/>
      <c r="BF1187" s="24"/>
    </row>
    <row r="1188" spans="1:58" s="22" customFormat="1" outlineLevel="2" x14ac:dyDescent="0.25">
      <c r="A1188" s="55">
        <v>1146</v>
      </c>
      <c r="B1188" s="9" t="s">
        <v>1645</v>
      </c>
      <c r="C1188" s="9" t="s">
        <v>1782</v>
      </c>
      <c r="D1188" s="9" t="str">
        <f t="shared" si="174"/>
        <v>Orange - Family - Active</v>
      </c>
      <c r="E1188" s="9" t="s">
        <v>2282</v>
      </c>
      <c r="F1188" s="14" t="s">
        <v>174</v>
      </c>
      <c r="G1188" s="9" t="s">
        <v>10</v>
      </c>
      <c r="H1188" s="9" t="s">
        <v>37</v>
      </c>
      <c r="I1188" s="9">
        <v>1</v>
      </c>
      <c r="J1188" s="9">
        <v>148</v>
      </c>
      <c r="K1188" s="9">
        <f t="shared" si="175"/>
        <v>888</v>
      </c>
      <c r="L1188" s="9">
        <f t="shared" si="176"/>
        <v>811</v>
      </c>
      <c r="M1188" s="48">
        <v>0.91328828828828834</v>
      </c>
      <c r="N1188" s="9">
        <v>0</v>
      </c>
      <c r="O1188" s="9">
        <v>148</v>
      </c>
      <c r="P1188" s="9"/>
      <c r="Q1188" s="9">
        <v>148</v>
      </c>
      <c r="R1188" s="9"/>
      <c r="S1188" s="9"/>
      <c r="T1188" s="9"/>
      <c r="U1188" s="9"/>
      <c r="V1188" s="49">
        <f t="shared" ref="V1188:V1205" si="177">(Y1188+Z1188+AA1188+AB1188+AC1188+AD1188)/(J1188*COUNTA(Y1188,Z1188,AA1188,AB1188,AC1188,AD1188))</f>
        <v>0.91328828828828834</v>
      </c>
      <c r="W1188" s="14">
        <v>0.96509999999999996</v>
      </c>
      <c r="X1188" s="14">
        <v>0.96060000000000001</v>
      </c>
      <c r="Y1188" s="56">
        <v>136</v>
      </c>
      <c r="Z1188" s="9">
        <v>137</v>
      </c>
      <c r="AA1188" s="9">
        <v>133</v>
      </c>
      <c r="AB1188" s="9">
        <v>134</v>
      </c>
      <c r="AC1188" s="9">
        <v>134</v>
      </c>
      <c r="AD1188" s="9">
        <v>137</v>
      </c>
      <c r="AE1188" s="9" t="s">
        <v>1783</v>
      </c>
      <c r="AF1188" s="9"/>
      <c r="AG1188" s="9">
        <v>28.605899999999998</v>
      </c>
      <c r="AH1188" s="9">
        <v>-81.3964</v>
      </c>
      <c r="AI1188" s="24"/>
      <c r="AJ1188" s="24"/>
      <c r="AK1188" s="24"/>
      <c r="AL1188" s="24"/>
      <c r="AM1188" s="24"/>
      <c r="AN1188" s="24"/>
      <c r="AO1188" s="24"/>
      <c r="AP1188" s="24"/>
      <c r="AQ1188" s="24"/>
      <c r="AR1188" s="24"/>
      <c r="AS1188" s="24"/>
      <c r="AT1188" s="24"/>
      <c r="AU1188" s="24"/>
      <c r="AV1188" s="24"/>
      <c r="AW1188" s="24"/>
      <c r="AX1188" s="24"/>
      <c r="AY1188" s="24"/>
      <c r="AZ1188" s="24"/>
      <c r="BA1188" s="24"/>
      <c r="BB1188" s="24"/>
      <c r="BC1188" s="24"/>
      <c r="BD1188" s="24"/>
      <c r="BE1188" s="24"/>
      <c r="BF1188" s="24"/>
    </row>
    <row r="1189" spans="1:58" s="22" customFormat="1" outlineLevel="2" x14ac:dyDescent="0.25">
      <c r="A1189" s="55">
        <v>2253</v>
      </c>
      <c r="B1189" s="9" t="s">
        <v>1645</v>
      </c>
      <c r="C1189" s="9" t="s">
        <v>1784</v>
      </c>
      <c r="D1189" s="9" t="str">
        <f t="shared" si="174"/>
        <v>Orange - Family - Active</v>
      </c>
      <c r="E1189" s="9" t="s">
        <v>2282</v>
      </c>
      <c r="F1189" s="14" t="s">
        <v>66</v>
      </c>
      <c r="G1189" s="9" t="s">
        <v>10</v>
      </c>
      <c r="H1189" s="9" t="s">
        <v>37</v>
      </c>
      <c r="I1189" s="9">
        <v>1</v>
      </c>
      <c r="J1189" s="9">
        <v>101</v>
      </c>
      <c r="K1189" s="9">
        <f t="shared" si="175"/>
        <v>606</v>
      </c>
      <c r="L1189" s="9">
        <f t="shared" si="176"/>
        <v>605</v>
      </c>
      <c r="M1189" s="48">
        <v>0.99834983498349839</v>
      </c>
      <c r="N1189" s="9">
        <v>0</v>
      </c>
      <c r="O1189" s="9">
        <v>101</v>
      </c>
      <c r="P1189" s="9"/>
      <c r="Q1189" s="9">
        <v>101</v>
      </c>
      <c r="R1189" s="9"/>
      <c r="S1189" s="9"/>
      <c r="T1189" s="9">
        <v>11</v>
      </c>
      <c r="U1189" s="9"/>
      <c r="V1189" s="49">
        <f t="shared" si="177"/>
        <v>0.99834983498349839</v>
      </c>
      <c r="W1189" s="14">
        <v>0.99009999999999998</v>
      </c>
      <c r="X1189" s="14">
        <v>0.99829999999999997</v>
      </c>
      <c r="Y1189" s="56">
        <v>101</v>
      </c>
      <c r="Z1189" s="9">
        <v>100</v>
      </c>
      <c r="AA1189" s="9">
        <v>101</v>
      </c>
      <c r="AB1189" s="9">
        <v>101</v>
      </c>
      <c r="AC1189" s="9">
        <v>101</v>
      </c>
      <c r="AD1189" s="9">
        <v>101</v>
      </c>
      <c r="AE1189" s="9" t="s">
        <v>1785</v>
      </c>
      <c r="AF1189" s="9">
        <v>101</v>
      </c>
      <c r="AG1189" s="9">
        <v>28.661583333333301</v>
      </c>
      <c r="AH1189" s="9">
        <v>-81.508416666666704</v>
      </c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4"/>
      <c r="AS1189" s="24"/>
      <c r="AT1189" s="24"/>
      <c r="AU1189" s="24"/>
      <c r="AV1189" s="24"/>
      <c r="AW1189" s="24"/>
      <c r="AX1189" s="24"/>
      <c r="AY1189" s="24"/>
      <c r="AZ1189" s="24"/>
      <c r="BA1189" s="24"/>
      <c r="BB1189" s="24"/>
      <c r="BC1189" s="24"/>
      <c r="BD1189" s="24"/>
      <c r="BE1189" s="24"/>
      <c r="BF1189" s="24"/>
    </row>
    <row r="1190" spans="1:58" s="22" customFormat="1" outlineLevel="2" x14ac:dyDescent="0.25">
      <c r="A1190" s="55">
        <v>852</v>
      </c>
      <c r="B1190" s="9" t="s">
        <v>1645</v>
      </c>
      <c r="C1190" s="9" t="s">
        <v>1786</v>
      </c>
      <c r="D1190" s="9" t="str">
        <f t="shared" si="174"/>
        <v>Orange - Family - Active</v>
      </c>
      <c r="E1190" s="9" t="s">
        <v>2282</v>
      </c>
      <c r="F1190" s="14" t="s">
        <v>1006</v>
      </c>
      <c r="G1190" s="9" t="s">
        <v>10</v>
      </c>
      <c r="H1190" s="9" t="s">
        <v>37</v>
      </c>
      <c r="I1190" s="9">
        <v>1</v>
      </c>
      <c r="J1190" s="9">
        <v>80</v>
      </c>
      <c r="K1190" s="9">
        <f t="shared" si="175"/>
        <v>480</v>
      </c>
      <c r="L1190" s="9">
        <f t="shared" si="176"/>
        <v>462</v>
      </c>
      <c r="M1190" s="48">
        <v>0.96250000000000002</v>
      </c>
      <c r="N1190" s="9">
        <v>0</v>
      </c>
      <c r="O1190" s="9">
        <v>80</v>
      </c>
      <c r="P1190" s="9"/>
      <c r="Q1190" s="9">
        <v>80</v>
      </c>
      <c r="R1190" s="9"/>
      <c r="S1190" s="9"/>
      <c r="T1190" s="9"/>
      <c r="U1190" s="9"/>
      <c r="V1190" s="49">
        <f t="shared" si="177"/>
        <v>0.96250000000000002</v>
      </c>
      <c r="W1190" s="14">
        <v>0.97919999999999996</v>
      </c>
      <c r="X1190" s="14">
        <v>0.9667</v>
      </c>
      <c r="Y1190" s="56">
        <v>74</v>
      </c>
      <c r="Z1190" s="9">
        <v>77</v>
      </c>
      <c r="AA1190" s="9">
        <v>79</v>
      </c>
      <c r="AB1190" s="9">
        <v>79</v>
      </c>
      <c r="AC1190" s="9">
        <v>77</v>
      </c>
      <c r="AD1190" s="9">
        <v>76</v>
      </c>
      <c r="AE1190" s="9" t="s">
        <v>1653</v>
      </c>
      <c r="AF1190" s="9"/>
      <c r="AG1190" s="9">
        <v>28.527799999999999</v>
      </c>
      <c r="AH1190" s="9">
        <v>-81.444900000000004</v>
      </c>
      <c r="AI1190" s="24"/>
      <c r="AJ1190" s="24"/>
      <c r="AK1190" s="24"/>
      <c r="AL1190" s="24"/>
      <c r="AM1190" s="24"/>
      <c r="AN1190" s="24"/>
      <c r="AO1190" s="24"/>
      <c r="AP1190" s="24"/>
      <c r="AQ1190" s="24"/>
      <c r="AR1190" s="24"/>
      <c r="AS1190" s="24"/>
      <c r="AT1190" s="24"/>
      <c r="AU1190" s="24"/>
      <c r="AV1190" s="24"/>
      <c r="AW1190" s="24"/>
      <c r="AX1190" s="24"/>
      <c r="AY1190" s="24"/>
      <c r="AZ1190" s="24"/>
      <c r="BA1190" s="24"/>
      <c r="BB1190" s="24"/>
      <c r="BC1190" s="24"/>
      <c r="BD1190" s="24"/>
      <c r="BE1190" s="24"/>
      <c r="BF1190" s="24"/>
    </row>
    <row r="1191" spans="1:58" s="22" customFormat="1" outlineLevel="2" x14ac:dyDescent="0.25">
      <c r="A1191" s="55">
        <v>853</v>
      </c>
      <c r="B1191" s="9" t="s">
        <v>1645</v>
      </c>
      <c r="C1191" s="9" t="s">
        <v>1787</v>
      </c>
      <c r="D1191" s="9" t="str">
        <f t="shared" si="174"/>
        <v>Orange - Family - Active</v>
      </c>
      <c r="E1191" s="9" t="s">
        <v>2282</v>
      </c>
      <c r="F1191" s="14" t="s">
        <v>437</v>
      </c>
      <c r="G1191" s="9" t="s">
        <v>10</v>
      </c>
      <c r="H1191" s="9" t="s">
        <v>37</v>
      </c>
      <c r="I1191" s="9">
        <v>1</v>
      </c>
      <c r="J1191" s="9">
        <v>160</v>
      </c>
      <c r="K1191" s="9">
        <f t="shared" si="175"/>
        <v>960</v>
      </c>
      <c r="L1191" s="9">
        <f t="shared" si="176"/>
        <v>905</v>
      </c>
      <c r="M1191" s="48">
        <v>0.94270833333333337</v>
      </c>
      <c r="N1191" s="9">
        <v>0</v>
      </c>
      <c r="O1191" s="9">
        <v>160</v>
      </c>
      <c r="P1191" s="9"/>
      <c r="Q1191" s="9">
        <v>160</v>
      </c>
      <c r="R1191" s="9"/>
      <c r="S1191" s="9"/>
      <c r="T1191" s="9"/>
      <c r="U1191" s="9"/>
      <c r="V1191" s="49">
        <f t="shared" si="177"/>
        <v>0.94270833333333337</v>
      </c>
      <c r="W1191" s="14">
        <v>0.95420000000000005</v>
      </c>
      <c r="X1191" s="14">
        <v>0.92500000000000004</v>
      </c>
      <c r="Y1191" s="56">
        <v>154</v>
      </c>
      <c r="Z1191" s="9">
        <v>150</v>
      </c>
      <c r="AA1191" s="9">
        <v>148</v>
      </c>
      <c r="AB1191" s="9">
        <v>150</v>
      </c>
      <c r="AC1191" s="9">
        <v>151</v>
      </c>
      <c r="AD1191" s="9">
        <v>152</v>
      </c>
      <c r="AE1191" s="9" t="s">
        <v>1653</v>
      </c>
      <c r="AF1191" s="9"/>
      <c r="AG1191" s="9">
        <v>28.527799999999999</v>
      </c>
      <c r="AH1191" s="9">
        <v>-81.444900000000004</v>
      </c>
      <c r="AI1191" s="24"/>
      <c r="AJ1191" s="24"/>
      <c r="AK1191" s="24"/>
      <c r="AL1191" s="24"/>
      <c r="AM1191" s="24"/>
      <c r="AN1191" s="24"/>
      <c r="AO1191" s="24"/>
      <c r="AP1191" s="24"/>
      <c r="AQ1191" s="24"/>
      <c r="AR1191" s="24"/>
      <c r="AS1191" s="24"/>
      <c r="AT1191" s="24"/>
      <c r="AU1191" s="24"/>
      <c r="AV1191" s="24"/>
      <c r="AW1191" s="24"/>
      <c r="AX1191" s="24"/>
      <c r="AY1191" s="24"/>
      <c r="AZ1191" s="24"/>
      <c r="BA1191" s="24"/>
      <c r="BB1191" s="24"/>
      <c r="BC1191" s="24"/>
      <c r="BD1191" s="24"/>
      <c r="BE1191" s="24"/>
      <c r="BF1191" s="24"/>
    </row>
    <row r="1192" spans="1:58" s="22" customFormat="1" outlineLevel="2" x14ac:dyDescent="0.25">
      <c r="A1192" s="55">
        <v>883</v>
      </c>
      <c r="B1192" s="9" t="s">
        <v>1645</v>
      </c>
      <c r="C1192" s="9" t="s">
        <v>1789</v>
      </c>
      <c r="D1192" s="9" t="str">
        <f t="shared" si="174"/>
        <v>Orange - Family - Active</v>
      </c>
      <c r="E1192" s="9" t="s">
        <v>2282</v>
      </c>
      <c r="F1192" s="14" t="s">
        <v>1684</v>
      </c>
      <c r="G1192" s="9" t="s">
        <v>10</v>
      </c>
      <c r="H1192" s="9" t="s">
        <v>37</v>
      </c>
      <c r="I1192" s="9">
        <v>1</v>
      </c>
      <c r="J1192" s="9">
        <v>336</v>
      </c>
      <c r="K1192" s="9">
        <f t="shared" si="175"/>
        <v>2016</v>
      </c>
      <c r="L1192" s="9">
        <f t="shared" si="176"/>
        <v>1983</v>
      </c>
      <c r="M1192" s="48">
        <v>0.98363095238095233</v>
      </c>
      <c r="N1192" s="9">
        <v>0</v>
      </c>
      <c r="O1192" s="9">
        <v>336</v>
      </c>
      <c r="P1192" s="9"/>
      <c r="Q1192" s="9">
        <v>336</v>
      </c>
      <c r="R1192" s="9"/>
      <c r="S1192" s="9"/>
      <c r="T1192" s="9"/>
      <c r="U1192" s="9"/>
      <c r="V1192" s="49">
        <f t="shared" si="177"/>
        <v>0.98363095238095233</v>
      </c>
      <c r="W1192" s="14">
        <v>0.98119999999999996</v>
      </c>
      <c r="X1192" s="14">
        <v>0.98160000000000003</v>
      </c>
      <c r="Y1192" s="56">
        <v>331</v>
      </c>
      <c r="Z1192" s="9">
        <v>333</v>
      </c>
      <c r="AA1192" s="9">
        <v>329</v>
      </c>
      <c r="AB1192" s="9">
        <v>335</v>
      </c>
      <c r="AC1192" s="9">
        <v>328</v>
      </c>
      <c r="AD1192" s="9">
        <v>327</v>
      </c>
      <c r="AE1192" s="9" t="s">
        <v>50</v>
      </c>
      <c r="AF1192" s="9"/>
      <c r="AG1192" s="9">
        <v>28.556000000000001</v>
      </c>
      <c r="AH1192" s="9">
        <v>-81.271500000000003</v>
      </c>
      <c r="AI1192" s="24"/>
      <c r="AJ1192" s="24"/>
      <c r="AK1192" s="24"/>
      <c r="AL1192" s="24"/>
      <c r="AM1192" s="24"/>
      <c r="AN1192" s="24"/>
      <c r="AO1192" s="24"/>
      <c r="AP1192" s="24"/>
      <c r="AQ1192" s="24"/>
      <c r="AR1192" s="24"/>
      <c r="AS1192" s="24"/>
      <c r="AT1192" s="24"/>
      <c r="AU1192" s="24"/>
      <c r="AV1192" s="24"/>
      <c r="AW1192" s="24"/>
      <c r="AX1192" s="24"/>
      <c r="AY1192" s="24"/>
      <c r="AZ1192" s="24"/>
      <c r="BA1192" s="24"/>
      <c r="BB1192" s="24"/>
      <c r="BC1192" s="24"/>
      <c r="BD1192" s="24"/>
      <c r="BE1192" s="24"/>
      <c r="BF1192" s="24"/>
    </row>
    <row r="1193" spans="1:58" s="22" customFormat="1" outlineLevel="2" x14ac:dyDescent="0.25">
      <c r="A1193" s="55">
        <v>882</v>
      </c>
      <c r="B1193" s="9" t="s">
        <v>1645</v>
      </c>
      <c r="C1193" s="9" t="s">
        <v>1790</v>
      </c>
      <c r="D1193" s="9" t="str">
        <f t="shared" si="174"/>
        <v>Orange - Family - Active</v>
      </c>
      <c r="E1193" s="9" t="s">
        <v>2282</v>
      </c>
      <c r="F1193" s="14" t="s">
        <v>309</v>
      </c>
      <c r="G1193" s="9" t="s">
        <v>10</v>
      </c>
      <c r="H1193" s="9" t="s">
        <v>37</v>
      </c>
      <c r="I1193" s="9">
        <v>1</v>
      </c>
      <c r="J1193" s="9">
        <v>208</v>
      </c>
      <c r="K1193" s="9">
        <f t="shared" si="175"/>
        <v>1248</v>
      </c>
      <c r="L1193" s="9">
        <f t="shared" si="176"/>
        <v>1204</v>
      </c>
      <c r="M1193" s="48">
        <v>0.96474358974358976</v>
      </c>
      <c r="N1193" s="9">
        <v>0</v>
      </c>
      <c r="O1193" s="9">
        <v>208</v>
      </c>
      <c r="P1193" s="9"/>
      <c r="Q1193" s="9">
        <v>208</v>
      </c>
      <c r="R1193" s="9"/>
      <c r="S1193" s="9"/>
      <c r="T1193" s="9"/>
      <c r="U1193" s="9"/>
      <c r="V1193" s="49">
        <f t="shared" si="177"/>
        <v>0.96474358974358976</v>
      </c>
      <c r="W1193" s="14">
        <v>0.96789999999999998</v>
      </c>
      <c r="X1193" s="14">
        <v>0.95379999999999998</v>
      </c>
      <c r="Y1193" s="56">
        <v>203</v>
      </c>
      <c r="Z1193" s="9">
        <v>199</v>
      </c>
      <c r="AA1193" s="9">
        <v>195</v>
      </c>
      <c r="AB1193" s="9">
        <v>200</v>
      </c>
      <c r="AC1193" s="9">
        <v>205</v>
      </c>
      <c r="AD1193" s="9">
        <v>202</v>
      </c>
      <c r="AE1193" s="9" t="s">
        <v>1791</v>
      </c>
      <c r="AF1193" s="9"/>
      <c r="AG1193" s="9">
        <v>28.550899999999999</v>
      </c>
      <c r="AH1193" s="9">
        <v>-81.266499999999994</v>
      </c>
      <c r="AI1193" s="24"/>
      <c r="AJ1193" s="24"/>
      <c r="AK1193" s="24"/>
      <c r="AL1193" s="24"/>
      <c r="AM1193" s="24"/>
      <c r="AN1193" s="24"/>
      <c r="AO1193" s="24"/>
      <c r="AP1193" s="24"/>
      <c r="AQ1193" s="24"/>
      <c r="AR1193" s="24"/>
      <c r="AS1193" s="24"/>
      <c r="AT1193" s="24"/>
      <c r="AU1193" s="24"/>
      <c r="AV1193" s="24"/>
      <c r="AW1193" s="24"/>
      <c r="AX1193" s="24"/>
      <c r="AY1193" s="24"/>
      <c r="AZ1193" s="24"/>
      <c r="BA1193" s="24"/>
      <c r="BB1193" s="24"/>
      <c r="BC1193" s="24"/>
      <c r="BD1193" s="24"/>
      <c r="BE1193" s="24"/>
      <c r="BF1193" s="24"/>
    </row>
    <row r="1194" spans="1:58" s="22" customFormat="1" outlineLevel="2" x14ac:dyDescent="0.25">
      <c r="A1194" s="55">
        <v>1032</v>
      </c>
      <c r="B1194" s="9" t="s">
        <v>1645</v>
      </c>
      <c r="C1194" s="9" t="s">
        <v>1792</v>
      </c>
      <c r="D1194" s="9" t="str">
        <f t="shared" si="174"/>
        <v>Orange - Family - Active</v>
      </c>
      <c r="E1194" s="9" t="s">
        <v>2282</v>
      </c>
      <c r="F1194" s="14" t="s">
        <v>784</v>
      </c>
      <c r="G1194" s="9" t="s">
        <v>10</v>
      </c>
      <c r="H1194" s="9" t="s">
        <v>37</v>
      </c>
      <c r="I1194" s="9">
        <v>1</v>
      </c>
      <c r="J1194" s="9">
        <v>229</v>
      </c>
      <c r="K1194" s="9">
        <f t="shared" si="175"/>
        <v>1374</v>
      </c>
      <c r="L1194" s="9">
        <f t="shared" si="176"/>
        <v>1347</v>
      </c>
      <c r="M1194" s="48">
        <v>0.98034934497816595</v>
      </c>
      <c r="N1194" s="9">
        <v>0</v>
      </c>
      <c r="O1194" s="9">
        <v>229</v>
      </c>
      <c r="P1194" s="9"/>
      <c r="Q1194" s="9">
        <v>229</v>
      </c>
      <c r="R1194" s="9"/>
      <c r="S1194" s="9"/>
      <c r="T1194" s="9"/>
      <c r="U1194" s="9"/>
      <c r="V1194" s="49">
        <f t="shared" si="177"/>
        <v>0.98034934497816595</v>
      </c>
      <c r="W1194" s="14">
        <v>0.98909999999999998</v>
      </c>
      <c r="X1194" s="14">
        <v>0.98250000000000004</v>
      </c>
      <c r="Y1194" s="56">
        <v>222</v>
      </c>
      <c r="Z1194" s="9">
        <v>223</v>
      </c>
      <c r="AA1194" s="9">
        <v>222</v>
      </c>
      <c r="AB1194" s="9">
        <v>227</v>
      </c>
      <c r="AC1194" s="9">
        <v>226</v>
      </c>
      <c r="AD1194" s="9">
        <v>227</v>
      </c>
      <c r="AE1194" s="9" t="s">
        <v>1079</v>
      </c>
      <c r="AF1194" s="9"/>
      <c r="AG1194" s="9">
        <v>28.546416000000001</v>
      </c>
      <c r="AH1194" s="9">
        <v>-81.253659999999996</v>
      </c>
      <c r="AI1194" s="24"/>
      <c r="AJ1194" s="24"/>
      <c r="AK1194" s="24"/>
      <c r="AL1194" s="24"/>
      <c r="AM1194" s="24"/>
      <c r="AN1194" s="24"/>
      <c r="AO1194" s="24"/>
      <c r="AP1194" s="24"/>
      <c r="AQ1194" s="24"/>
      <c r="AR1194" s="24"/>
      <c r="AS1194" s="24"/>
      <c r="AT1194" s="24"/>
      <c r="AU1194" s="24"/>
      <c r="AV1194" s="24"/>
      <c r="AW1194" s="24"/>
      <c r="AX1194" s="24"/>
      <c r="AY1194" s="24"/>
      <c r="AZ1194" s="24"/>
      <c r="BA1194" s="24"/>
      <c r="BB1194" s="24"/>
      <c r="BC1194" s="24"/>
      <c r="BD1194" s="24"/>
      <c r="BE1194" s="24"/>
      <c r="BF1194" s="24"/>
    </row>
    <row r="1195" spans="1:58" s="22" customFormat="1" outlineLevel="2" x14ac:dyDescent="0.25">
      <c r="A1195" s="55">
        <v>919</v>
      </c>
      <c r="B1195" s="9" t="s">
        <v>1645</v>
      </c>
      <c r="C1195" s="9" t="s">
        <v>1796</v>
      </c>
      <c r="D1195" s="9" t="str">
        <f t="shared" si="174"/>
        <v>Orange - Family - Active</v>
      </c>
      <c r="E1195" s="9" t="s">
        <v>2282</v>
      </c>
      <c r="F1195" s="14" t="s">
        <v>446</v>
      </c>
      <c r="G1195" s="9" t="s">
        <v>10</v>
      </c>
      <c r="H1195" s="9" t="s">
        <v>37</v>
      </c>
      <c r="I1195" s="9">
        <v>1</v>
      </c>
      <c r="J1195" s="9">
        <v>216</v>
      </c>
      <c r="K1195" s="9">
        <f t="shared" si="175"/>
        <v>1296</v>
      </c>
      <c r="L1195" s="9">
        <f t="shared" si="176"/>
        <v>1256</v>
      </c>
      <c r="M1195" s="48">
        <v>0.96913580246913578</v>
      </c>
      <c r="N1195" s="9">
        <v>0</v>
      </c>
      <c r="O1195" s="9">
        <v>216</v>
      </c>
      <c r="P1195" s="9"/>
      <c r="Q1195" s="9">
        <v>216</v>
      </c>
      <c r="R1195" s="9"/>
      <c r="S1195" s="9"/>
      <c r="T1195" s="9"/>
      <c r="U1195" s="9"/>
      <c r="V1195" s="49">
        <f t="shared" si="177"/>
        <v>0.96913580246913578</v>
      </c>
      <c r="W1195" s="14">
        <v>0.97529999999999994</v>
      </c>
      <c r="X1195" s="14">
        <v>0.9738</v>
      </c>
      <c r="Y1195" s="56">
        <v>209</v>
      </c>
      <c r="Z1195" s="9">
        <v>210</v>
      </c>
      <c r="AA1195" s="9">
        <v>209</v>
      </c>
      <c r="AB1195" s="9">
        <v>211</v>
      </c>
      <c r="AC1195" s="9">
        <v>208</v>
      </c>
      <c r="AD1195" s="9">
        <v>209</v>
      </c>
      <c r="AE1195" s="9" t="s">
        <v>39</v>
      </c>
      <c r="AF1195" s="9"/>
      <c r="AG1195" s="9">
        <v>28.523599999999998</v>
      </c>
      <c r="AH1195" s="9">
        <v>-81.335099999999997</v>
      </c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4"/>
      <c r="AZ1195" s="24"/>
      <c r="BA1195" s="24"/>
      <c r="BB1195" s="24"/>
      <c r="BC1195" s="24"/>
      <c r="BD1195" s="24"/>
      <c r="BE1195" s="24"/>
      <c r="BF1195" s="24"/>
    </row>
    <row r="1196" spans="1:58" s="22" customFormat="1" outlineLevel="2" x14ac:dyDescent="0.25">
      <c r="A1196" s="55">
        <v>928</v>
      </c>
      <c r="B1196" s="9" t="s">
        <v>1645</v>
      </c>
      <c r="C1196" s="9" t="s">
        <v>1800</v>
      </c>
      <c r="D1196" s="9" t="str">
        <f t="shared" si="174"/>
        <v>Orange - Family - Active</v>
      </c>
      <c r="E1196" s="9" t="s">
        <v>2282</v>
      </c>
      <c r="F1196" s="14" t="s">
        <v>1012</v>
      </c>
      <c r="G1196" s="9" t="s">
        <v>10</v>
      </c>
      <c r="H1196" s="9" t="s">
        <v>37</v>
      </c>
      <c r="I1196" s="9">
        <v>1</v>
      </c>
      <c r="J1196" s="9">
        <v>240</v>
      </c>
      <c r="K1196" s="9">
        <f t="shared" si="175"/>
        <v>1440</v>
      </c>
      <c r="L1196" s="9">
        <f t="shared" si="176"/>
        <v>1423</v>
      </c>
      <c r="M1196" s="48">
        <v>0.98819444444444449</v>
      </c>
      <c r="N1196" s="9">
        <v>0</v>
      </c>
      <c r="O1196" s="9">
        <v>240</v>
      </c>
      <c r="P1196" s="9"/>
      <c r="Q1196" s="9">
        <v>240</v>
      </c>
      <c r="R1196" s="9"/>
      <c r="S1196" s="9"/>
      <c r="T1196" s="9"/>
      <c r="U1196" s="9"/>
      <c r="V1196" s="49">
        <f t="shared" si="177"/>
        <v>0.98819444444444449</v>
      </c>
      <c r="W1196" s="14">
        <v>0.97919999999999996</v>
      </c>
      <c r="X1196" s="14">
        <v>0.98540000000000005</v>
      </c>
      <c r="Y1196" s="56">
        <v>235</v>
      </c>
      <c r="Z1196" s="9">
        <v>238</v>
      </c>
      <c r="AA1196" s="9">
        <v>237</v>
      </c>
      <c r="AB1196" s="9">
        <v>237</v>
      </c>
      <c r="AC1196" s="9">
        <v>238</v>
      </c>
      <c r="AD1196" s="9">
        <v>238</v>
      </c>
      <c r="AE1196" s="9" t="s">
        <v>206</v>
      </c>
      <c r="AF1196" s="9"/>
      <c r="AG1196" s="9">
        <v>28.560600000000001</v>
      </c>
      <c r="AH1196" s="9">
        <v>-81.194400000000002</v>
      </c>
      <c r="AI1196" s="24"/>
      <c r="AJ1196" s="24"/>
      <c r="AK1196" s="24"/>
      <c r="AL1196" s="24"/>
      <c r="AM1196" s="24"/>
      <c r="AN1196" s="24"/>
      <c r="AO1196" s="24"/>
      <c r="AP1196" s="24"/>
      <c r="AQ1196" s="24"/>
      <c r="AR1196" s="24"/>
      <c r="AS1196" s="24"/>
      <c r="AT1196" s="24"/>
      <c r="AU1196" s="24"/>
      <c r="AV1196" s="24"/>
      <c r="AW1196" s="24"/>
      <c r="AX1196" s="24"/>
      <c r="AY1196" s="24"/>
      <c r="AZ1196" s="24"/>
      <c r="BA1196" s="24"/>
      <c r="BB1196" s="24"/>
      <c r="BC1196" s="24"/>
      <c r="BD1196" s="24"/>
      <c r="BE1196" s="24"/>
      <c r="BF1196" s="24"/>
    </row>
    <row r="1197" spans="1:58" s="22" customFormat="1" outlineLevel="2" x14ac:dyDescent="0.25">
      <c r="A1197" s="55">
        <v>1197</v>
      </c>
      <c r="B1197" s="9" t="s">
        <v>1645</v>
      </c>
      <c r="C1197" s="9" t="s">
        <v>1801</v>
      </c>
      <c r="D1197" s="9" t="str">
        <f t="shared" si="174"/>
        <v>Orange - Family - Active</v>
      </c>
      <c r="E1197" s="9" t="s">
        <v>2282</v>
      </c>
      <c r="F1197" s="14" t="s">
        <v>174</v>
      </c>
      <c r="G1197" s="9" t="s">
        <v>10</v>
      </c>
      <c r="H1197" s="9" t="s">
        <v>37</v>
      </c>
      <c r="I1197" s="9">
        <v>1</v>
      </c>
      <c r="J1197" s="9">
        <v>312</v>
      </c>
      <c r="K1197" s="9">
        <f t="shared" si="175"/>
        <v>1872</v>
      </c>
      <c r="L1197" s="9">
        <f t="shared" si="176"/>
        <v>1854</v>
      </c>
      <c r="M1197" s="48">
        <v>0.99038461538461542</v>
      </c>
      <c r="N1197" s="9">
        <v>0</v>
      </c>
      <c r="O1197" s="9">
        <v>312</v>
      </c>
      <c r="P1197" s="9"/>
      <c r="Q1197" s="9">
        <v>312</v>
      </c>
      <c r="R1197" s="9"/>
      <c r="S1197" s="9"/>
      <c r="T1197" s="9"/>
      <c r="U1197" s="9"/>
      <c r="V1197" s="49">
        <f t="shared" si="177"/>
        <v>0.99038461538461542</v>
      </c>
      <c r="W1197" s="14">
        <v>0.9909</v>
      </c>
      <c r="X1197" s="14">
        <v>0.99890000000000001</v>
      </c>
      <c r="Y1197" s="56">
        <v>310</v>
      </c>
      <c r="Z1197" s="9">
        <v>309</v>
      </c>
      <c r="AA1197" s="9">
        <v>311</v>
      </c>
      <c r="AB1197" s="9">
        <v>309</v>
      </c>
      <c r="AC1197" s="9">
        <v>306</v>
      </c>
      <c r="AD1197" s="9">
        <v>309</v>
      </c>
      <c r="AE1197" s="9" t="s">
        <v>550</v>
      </c>
      <c r="AF1197" s="9"/>
      <c r="AG1197" s="9">
        <v>28.548300000000001</v>
      </c>
      <c r="AH1197" s="9">
        <v>-81.504000000000005</v>
      </c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4"/>
      <c r="AU1197" s="24"/>
      <c r="AV1197" s="24"/>
      <c r="AW1197" s="24"/>
      <c r="AX1197" s="24"/>
      <c r="AY1197" s="24"/>
      <c r="AZ1197" s="24"/>
      <c r="BA1197" s="24"/>
      <c r="BB1197" s="24"/>
      <c r="BC1197" s="24"/>
      <c r="BD1197" s="24"/>
      <c r="BE1197" s="24"/>
      <c r="BF1197" s="24"/>
    </row>
    <row r="1198" spans="1:58" s="22" customFormat="1" outlineLevel="2" x14ac:dyDescent="0.25">
      <c r="A1198" s="55">
        <v>1012</v>
      </c>
      <c r="B1198" s="9" t="s">
        <v>1645</v>
      </c>
      <c r="C1198" s="9" t="s">
        <v>1803</v>
      </c>
      <c r="D1198" s="9" t="str">
        <f t="shared" si="174"/>
        <v>Orange - Family - Active</v>
      </c>
      <c r="E1198" s="9" t="s">
        <v>2282</v>
      </c>
      <c r="F1198" s="14" t="s">
        <v>98</v>
      </c>
      <c r="G1198" s="9" t="s">
        <v>10</v>
      </c>
      <c r="H1198" s="9" t="s">
        <v>37</v>
      </c>
      <c r="I1198" s="9">
        <v>1</v>
      </c>
      <c r="J1198" s="9">
        <v>264</v>
      </c>
      <c r="K1198" s="9">
        <f t="shared" si="175"/>
        <v>1584</v>
      </c>
      <c r="L1198" s="9">
        <f t="shared" si="176"/>
        <v>1552</v>
      </c>
      <c r="M1198" s="48">
        <v>0.97979797979797978</v>
      </c>
      <c r="N1198" s="9">
        <v>0</v>
      </c>
      <c r="O1198" s="9">
        <v>264</v>
      </c>
      <c r="P1198" s="9"/>
      <c r="Q1198" s="9">
        <v>264</v>
      </c>
      <c r="R1198" s="9"/>
      <c r="S1198" s="9"/>
      <c r="T1198" s="9"/>
      <c r="U1198" s="9"/>
      <c r="V1198" s="49">
        <f t="shared" si="177"/>
        <v>0.97979797979797978</v>
      </c>
      <c r="W1198" s="14">
        <v>0.98550000000000004</v>
      </c>
      <c r="X1198" s="14">
        <v>0.99309999999999998</v>
      </c>
      <c r="Y1198" s="56">
        <v>260</v>
      </c>
      <c r="Z1198" s="9">
        <v>259</v>
      </c>
      <c r="AA1198" s="9">
        <v>259</v>
      </c>
      <c r="AB1198" s="9">
        <v>263</v>
      </c>
      <c r="AC1198" s="9">
        <v>259</v>
      </c>
      <c r="AD1198" s="9">
        <v>252</v>
      </c>
      <c r="AE1198" s="9" t="s">
        <v>550</v>
      </c>
      <c r="AF1198" s="9"/>
      <c r="AG1198" s="9">
        <v>28.543800000000001</v>
      </c>
      <c r="AH1198" s="9">
        <v>-81.241</v>
      </c>
      <c r="AI1198" s="24"/>
      <c r="AJ1198" s="24"/>
      <c r="AK1198" s="24"/>
      <c r="AL1198" s="24"/>
      <c r="AM1198" s="24"/>
      <c r="AN1198" s="24"/>
      <c r="AO1198" s="24"/>
      <c r="AP1198" s="24"/>
      <c r="AQ1198" s="24"/>
      <c r="AR1198" s="24"/>
      <c r="AS1198" s="24"/>
      <c r="AT1198" s="24"/>
      <c r="AU1198" s="24"/>
      <c r="AV1198" s="24"/>
      <c r="AW1198" s="24"/>
      <c r="AX1198" s="24"/>
      <c r="AY1198" s="24"/>
      <c r="AZ1198" s="24"/>
      <c r="BA1198" s="24"/>
      <c r="BB1198" s="24"/>
      <c r="BC1198" s="24"/>
      <c r="BD1198" s="24"/>
      <c r="BE1198" s="24"/>
      <c r="BF1198" s="24"/>
    </row>
    <row r="1199" spans="1:58" s="22" customFormat="1" outlineLevel="2" x14ac:dyDescent="0.25">
      <c r="A1199" s="55">
        <v>938</v>
      </c>
      <c r="B1199" s="9" t="s">
        <v>1645</v>
      </c>
      <c r="C1199" s="9" t="s">
        <v>1804</v>
      </c>
      <c r="D1199" s="9" t="str">
        <f t="shared" si="174"/>
        <v>Orange - Family - Active</v>
      </c>
      <c r="E1199" s="9" t="s">
        <v>2282</v>
      </c>
      <c r="F1199" s="14" t="s">
        <v>1805</v>
      </c>
      <c r="G1199" s="9" t="s">
        <v>10</v>
      </c>
      <c r="H1199" s="9" t="s">
        <v>37</v>
      </c>
      <c r="I1199" s="9">
        <v>1</v>
      </c>
      <c r="J1199" s="9">
        <v>264</v>
      </c>
      <c r="K1199" s="9">
        <f t="shared" si="175"/>
        <v>1584</v>
      </c>
      <c r="L1199" s="9">
        <f t="shared" si="176"/>
        <v>1551</v>
      </c>
      <c r="M1199" s="48">
        <v>0.97916666666666663</v>
      </c>
      <c r="N1199" s="9">
        <v>0</v>
      </c>
      <c r="O1199" s="9">
        <v>264</v>
      </c>
      <c r="P1199" s="9"/>
      <c r="Q1199" s="9">
        <v>264</v>
      </c>
      <c r="R1199" s="9"/>
      <c r="S1199" s="9"/>
      <c r="T1199" s="9">
        <v>25</v>
      </c>
      <c r="U1199" s="9"/>
      <c r="V1199" s="49">
        <f t="shared" si="177"/>
        <v>0.97916666666666663</v>
      </c>
      <c r="W1199" s="14">
        <v>0.98419999999999996</v>
      </c>
      <c r="X1199" s="14">
        <v>0.98860000000000003</v>
      </c>
      <c r="Y1199" s="56">
        <v>260</v>
      </c>
      <c r="Z1199" s="9">
        <v>262</v>
      </c>
      <c r="AA1199" s="9">
        <v>257</v>
      </c>
      <c r="AB1199" s="9">
        <v>255</v>
      </c>
      <c r="AC1199" s="9">
        <v>261</v>
      </c>
      <c r="AD1199" s="9">
        <v>256</v>
      </c>
      <c r="AE1199" s="9" t="s">
        <v>550</v>
      </c>
      <c r="AF1199" s="9"/>
      <c r="AG1199" s="9">
        <v>28.543800000000001</v>
      </c>
      <c r="AH1199" s="9">
        <v>-81.241</v>
      </c>
      <c r="AI1199" s="24"/>
      <c r="AJ1199" s="24"/>
      <c r="AK1199" s="24"/>
      <c r="AL1199" s="24"/>
      <c r="AM1199" s="24"/>
      <c r="AN1199" s="24"/>
      <c r="AO1199" s="24"/>
      <c r="AP1199" s="24"/>
      <c r="AQ1199" s="24"/>
      <c r="AR1199" s="24"/>
      <c r="AS1199" s="24"/>
      <c r="AT1199" s="24"/>
      <c r="AU1199" s="24"/>
      <c r="AV1199" s="24"/>
      <c r="AW1199" s="24"/>
      <c r="AX1199" s="24"/>
      <c r="AY1199" s="24"/>
      <c r="AZ1199" s="24"/>
      <c r="BA1199" s="24"/>
      <c r="BB1199" s="24"/>
      <c r="BC1199" s="24"/>
      <c r="BD1199" s="24"/>
      <c r="BE1199" s="24"/>
      <c r="BF1199" s="24"/>
    </row>
    <row r="1200" spans="1:58" s="22" customFormat="1" outlineLevel="2" x14ac:dyDescent="0.25">
      <c r="A1200" s="55">
        <v>943</v>
      </c>
      <c r="B1200" s="9" t="s">
        <v>1645</v>
      </c>
      <c r="C1200" s="9" t="s">
        <v>1806</v>
      </c>
      <c r="D1200" s="9" t="str">
        <f t="shared" si="174"/>
        <v>Orange - Family - Active</v>
      </c>
      <c r="E1200" s="9" t="s">
        <v>2282</v>
      </c>
      <c r="F1200" s="14" t="s">
        <v>1076</v>
      </c>
      <c r="G1200" s="9" t="s">
        <v>10</v>
      </c>
      <c r="H1200" s="9" t="s">
        <v>37</v>
      </c>
      <c r="I1200" s="9">
        <v>1</v>
      </c>
      <c r="J1200" s="9">
        <v>288</v>
      </c>
      <c r="K1200" s="9">
        <f t="shared" si="175"/>
        <v>1728</v>
      </c>
      <c r="L1200" s="9">
        <f t="shared" si="176"/>
        <v>1715</v>
      </c>
      <c r="M1200" s="48">
        <v>0.99247685185185186</v>
      </c>
      <c r="N1200" s="9">
        <v>0</v>
      </c>
      <c r="O1200" s="9">
        <v>288</v>
      </c>
      <c r="P1200" s="9"/>
      <c r="Q1200" s="9">
        <v>288</v>
      </c>
      <c r="R1200" s="9"/>
      <c r="S1200" s="9"/>
      <c r="T1200" s="9"/>
      <c r="U1200" s="9"/>
      <c r="V1200" s="49">
        <f t="shared" si="177"/>
        <v>0.99247685185185186</v>
      </c>
      <c r="W1200" s="14">
        <v>0.9919</v>
      </c>
      <c r="X1200" s="14">
        <v>0.98319999999999996</v>
      </c>
      <c r="Y1200" s="56">
        <v>286</v>
      </c>
      <c r="Z1200" s="9">
        <v>286</v>
      </c>
      <c r="AA1200" s="9">
        <v>287</v>
      </c>
      <c r="AB1200" s="9">
        <v>288</v>
      </c>
      <c r="AC1200" s="9">
        <v>283</v>
      </c>
      <c r="AD1200" s="9">
        <v>285</v>
      </c>
      <c r="AE1200" s="9" t="s">
        <v>206</v>
      </c>
      <c r="AF1200" s="9"/>
      <c r="AG1200" s="9">
        <v>28.5503</v>
      </c>
      <c r="AH1200" s="9">
        <v>-81.604200000000006</v>
      </c>
      <c r="AI1200" s="24"/>
      <c r="AJ1200" s="24"/>
      <c r="AK1200" s="24"/>
      <c r="AL1200" s="24"/>
      <c r="AM1200" s="24"/>
      <c r="AN1200" s="24"/>
      <c r="AO1200" s="24"/>
      <c r="AP1200" s="24"/>
      <c r="AQ1200" s="24"/>
      <c r="AR1200" s="24"/>
      <c r="AS1200" s="24"/>
      <c r="AT1200" s="24"/>
      <c r="AU1200" s="24"/>
      <c r="AV1200" s="24"/>
      <c r="AW1200" s="24"/>
      <c r="AX1200" s="24"/>
      <c r="AY1200" s="24"/>
      <c r="AZ1200" s="24"/>
      <c r="BA1200" s="24"/>
      <c r="BB1200" s="24"/>
      <c r="BC1200" s="24"/>
      <c r="BD1200" s="24"/>
      <c r="BE1200" s="24"/>
      <c r="BF1200" s="24"/>
    </row>
    <row r="1201" spans="1:58" s="22" customFormat="1" outlineLevel="2" x14ac:dyDescent="0.25">
      <c r="A1201" s="55">
        <v>944</v>
      </c>
      <c r="B1201" s="9" t="s">
        <v>1645</v>
      </c>
      <c r="C1201" s="9" t="s">
        <v>1807</v>
      </c>
      <c r="D1201" s="9" t="str">
        <f t="shared" si="174"/>
        <v>Orange - Family - Active</v>
      </c>
      <c r="E1201" s="9" t="s">
        <v>2282</v>
      </c>
      <c r="F1201" s="14" t="s">
        <v>536</v>
      </c>
      <c r="G1201" s="9" t="s">
        <v>10</v>
      </c>
      <c r="H1201" s="9" t="s">
        <v>37</v>
      </c>
      <c r="I1201" s="9">
        <v>1</v>
      </c>
      <c r="J1201" s="9">
        <v>234</v>
      </c>
      <c r="K1201" s="9">
        <f t="shared" si="175"/>
        <v>1404</v>
      </c>
      <c r="L1201" s="9">
        <f t="shared" si="176"/>
        <v>1394</v>
      </c>
      <c r="M1201" s="48">
        <v>0.99287749287749283</v>
      </c>
      <c r="N1201" s="9">
        <v>0</v>
      </c>
      <c r="O1201" s="9">
        <v>234</v>
      </c>
      <c r="P1201" s="9"/>
      <c r="Q1201" s="9">
        <v>234</v>
      </c>
      <c r="R1201" s="9"/>
      <c r="S1201" s="9"/>
      <c r="T1201" s="9"/>
      <c r="U1201" s="9"/>
      <c r="V1201" s="49">
        <f t="shared" si="177"/>
        <v>0.99287749287749283</v>
      </c>
      <c r="W1201" s="14">
        <v>0.99360000000000004</v>
      </c>
      <c r="X1201" s="14">
        <v>1</v>
      </c>
      <c r="Y1201" s="56">
        <v>234</v>
      </c>
      <c r="Z1201" s="9">
        <v>233</v>
      </c>
      <c r="AA1201" s="9">
        <v>230</v>
      </c>
      <c r="AB1201" s="9">
        <v>233</v>
      </c>
      <c r="AC1201" s="9">
        <v>232</v>
      </c>
      <c r="AD1201" s="9">
        <v>232</v>
      </c>
      <c r="AE1201" s="9" t="s">
        <v>550</v>
      </c>
      <c r="AF1201" s="9"/>
      <c r="AG1201" s="9">
        <v>28.489799999999999</v>
      </c>
      <c r="AH1201" s="9">
        <v>-81.462800000000001</v>
      </c>
      <c r="AI1201" s="24"/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4"/>
      <c r="BC1201" s="24"/>
      <c r="BD1201" s="24"/>
      <c r="BE1201" s="24"/>
      <c r="BF1201" s="24"/>
    </row>
    <row r="1202" spans="1:58" s="22" customFormat="1" outlineLevel="2" x14ac:dyDescent="0.25">
      <c r="A1202" s="55">
        <v>970</v>
      </c>
      <c r="B1202" s="9" t="s">
        <v>1645</v>
      </c>
      <c r="C1202" s="9" t="s">
        <v>1809</v>
      </c>
      <c r="D1202" s="9" t="str">
        <f t="shared" si="174"/>
        <v>Orange - Family - Active</v>
      </c>
      <c r="E1202" s="9" t="s">
        <v>2282</v>
      </c>
      <c r="F1202" s="14" t="s">
        <v>536</v>
      </c>
      <c r="G1202" s="9" t="s">
        <v>10</v>
      </c>
      <c r="H1202" s="9" t="s">
        <v>37</v>
      </c>
      <c r="I1202" s="9">
        <v>1</v>
      </c>
      <c r="J1202" s="9">
        <v>384</v>
      </c>
      <c r="K1202" s="9">
        <f t="shared" si="175"/>
        <v>2304</v>
      </c>
      <c r="L1202" s="9">
        <f t="shared" si="176"/>
        <v>2198</v>
      </c>
      <c r="M1202" s="48">
        <v>0.95399305555555558</v>
      </c>
      <c r="N1202" s="9">
        <v>0</v>
      </c>
      <c r="O1202" s="9">
        <v>384</v>
      </c>
      <c r="P1202" s="9"/>
      <c r="Q1202" s="9">
        <v>384</v>
      </c>
      <c r="R1202" s="9"/>
      <c r="S1202" s="9"/>
      <c r="T1202" s="9"/>
      <c r="U1202" s="9"/>
      <c r="V1202" s="49">
        <f t="shared" si="177"/>
        <v>0.95399305555555558</v>
      </c>
      <c r="W1202" s="14">
        <v>0.96220000000000006</v>
      </c>
      <c r="X1202" s="14">
        <v>0.96479999999999999</v>
      </c>
      <c r="Y1202" s="56">
        <v>364</v>
      </c>
      <c r="Z1202" s="9">
        <v>368</v>
      </c>
      <c r="AA1202" s="9">
        <v>372</v>
      </c>
      <c r="AB1202" s="9">
        <v>366</v>
      </c>
      <c r="AC1202" s="9">
        <v>363</v>
      </c>
      <c r="AD1202" s="9">
        <v>365</v>
      </c>
      <c r="AE1202" s="9" t="s">
        <v>427</v>
      </c>
      <c r="AF1202" s="9"/>
      <c r="AG1202" s="9">
        <v>28.5105</v>
      </c>
      <c r="AH1202" s="9">
        <v>-81.456000000000003</v>
      </c>
      <c r="AI1202" s="24"/>
      <c r="AJ1202" s="24"/>
      <c r="AK1202" s="24"/>
      <c r="AL1202" s="24"/>
      <c r="AM1202" s="24"/>
      <c r="AN1202" s="24"/>
      <c r="AO1202" s="24"/>
      <c r="AP1202" s="24"/>
      <c r="AQ1202" s="24"/>
      <c r="AR1202" s="24"/>
      <c r="AS1202" s="24"/>
      <c r="AT1202" s="24"/>
      <c r="AU1202" s="24"/>
      <c r="AV1202" s="24"/>
      <c r="AW1202" s="24"/>
      <c r="AX1202" s="24"/>
      <c r="AY1202" s="24"/>
      <c r="AZ1202" s="24"/>
      <c r="BA1202" s="24"/>
      <c r="BB1202" s="24"/>
      <c r="BC1202" s="24"/>
      <c r="BD1202" s="24"/>
      <c r="BE1202" s="24"/>
      <c r="BF1202" s="24"/>
    </row>
    <row r="1203" spans="1:58" s="22" customFormat="1" outlineLevel="2" x14ac:dyDescent="0.25">
      <c r="A1203" s="55">
        <v>971</v>
      </c>
      <c r="B1203" s="9" t="s">
        <v>1645</v>
      </c>
      <c r="C1203" s="9" t="s">
        <v>1810</v>
      </c>
      <c r="D1203" s="9" t="str">
        <f t="shared" si="174"/>
        <v>Orange - Family - Active</v>
      </c>
      <c r="E1203" s="9" t="s">
        <v>2282</v>
      </c>
      <c r="F1203" s="14" t="s">
        <v>1811</v>
      </c>
      <c r="G1203" s="9" t="s">
        <v>10</v>
      </c>
      <c r="H1203" s="9" t="s">
        <v>37</v>
      </c>
      <c r="I1203" s="9">
        <v>1</v>
      </c>
      <c r="J1203" s="9">
        <v>428</v>
      </c>
      <c r="K1203" s="9">
        <f t="shared" si="175"/>
        <v>2568</v>
      </c>
      <c r="L1203" s="9">
        <f t="shared" si="176"/>
        <v>2535</v>
      </c>
      <c r="M1203" s="48">
        <v>0.98714953271028039</v>
      </c>
      <c r="N1203" s="9">
        <v>0</v>
      </c>
      <c r="O1203" s="9">
        <v>428</v>
      </c>
      <c r="P1203" s="9"/>
      <c r="Q1203" s="9">
        <v>428</v>
      </c>
      <c r="R1203" s="9"/>
      <c r="S1203" s="9"/>
      <c r="T1203" s="9">
        <v>33</v>
      </c>
      <c r="U1203" s="9"/>
      <c r="V1203" s="49">
        <f t="shared" si="177"/>
        <v>0.98714953271028039</v>
      </c>
      <c r="W1203" s="14">
        <v>0.96609999999999996</v>
      </c>
      <c r="X1203" s="14">
        <v>0.99729999999999996</v>
      </c>
      <c r="Y1203" s="56">
        <v>420</v>
      </c>
      <c r="Z1203" s="9">
        <v>428</v>
      </c>
      <c r="AA1203" s="9">
        <v>423</v>
      </c>
      <c r="AB1203" s="9">
        <v>423</v>
      </c>
      <c r="AC1203" s="9">
        <v>421</v>
      </c>
      <c r="AD1203" s="9">
        <v>420</v>
      </c>
      <c r="AE1203" s="9" t="s">
        <v>550</v>
      </c>
      <c r="AF1203" s="9"/>
      <c r="AG1203" s="9">
        <v>28.671099999999999</v>
      </c>
      <c r="AH1203" s="9">
        <v>-81.4726</v>
      </c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4"/>
      <c r="AS1203" s="24"/>
      <c r="AT1203" s="24"/>
      <c r="AU1203" s="24"/>
      <c r="AV1203" s="24"/>
      <c r="AW1203" s="24"/>
      <c r="AX1203" s="24"/>
      <c r="AY1203" s="24"/>
      <c r="AZ1203" s="24"/>
      <c r="BA1203" s="24"/>
      <c r="BB1203" s="24"/>
      <c r="BC1203" s="24"/>
      <c r="BD1203" s="24"/>
      <c r="BE1203" s="24"/>
      <c r="BF1203" s="24"/>
    </row>
    <row r="1204" spans="1:58" s="22" customFormat="1" outlineLevel="2" x14ac:dyDescent="0.25">
      <c r="A1204" s="55">
        <v>998</v>
      </c>
      <c r="B1204" s="9" t="s">
        <v>1645</v>
      </c>
      <c r="C1204" s="9" t="s">
        <v>1812</v>
      </c>
      <c r="D1204" s="9" t="str">
        <f t="shared" si="174"/>
        <v>Orange - Family - Active</v>
      </c>
      <c r="E1204" s="9" t="s">
        <v>2282</v>
      </c>
      <c r="F1204" s="14" t="s">
        <v>893</v>
      </c>
      <c r="G1204" s="9" t="s">
        <v>10</v>
      </c>
      <c r="H1204" s="9" t="s">
        <v>37</v>
      </c>
      <c r="I1204" s="9">
        <v>1</v>
      </c>
      <c r="J1204" s="9">
        <v>450</v>
      </c>
      <c r="K1204" s="9">
        <f t="shared" si="175"/>
        <v>2700</v>
      </c>
      <c r="L1204" s="9">
        <f t="shared" si="176"/>
        <v>2665</v>
      </c>
      <c r="M1204" s="48">
        <v>0.98703703703703705</v>
      </c>
      <c r="N1204" s="9">
        <v>0</v>
      </c>
      <c r="O1204" s="9">
        <v>450</v>
      </c>
      <c r="P1204" s="9"/>
      <c r="Q1204" s="9">
        <v>450</v>
      </c>
      <c r="R1204" s="9"/>
      <c r="S1204" s="9"/>
      <c r="T1204" s="9"/>
      <c r="U1204" s="9"/>
      <c r="V1204" s="49">
        <f t="shared" si="177"/>
        <v>0.98703703703703705</v>
      </c>
      <c r="W1204" s="14">
        <v>0.93520000000000003</v>
      </c>
      <c r="X1204" s="14">
        <v>0.99480000000000002</v>
      </c>
      <c r="Y1204" s="56">
        <v>447</v>
      </c>
      <c r="Z1204" s="9">
        <v>438</v>
      </c>
      <c r="AA1204" s="9">
        <v>445</v>
      </c>
      <c r="AB1204" s="9">
        <v>449</v>
      </c>
      <c r="AC1204" s="9">
        <v>440</v>
      </c>
      <c r="AD1204" s="9">
        <v>446</v>
      </c>
      <c r="AE1204" s="9" t="s">
        <v>550</v>
      </c>
      <c r="AF1204" s="9"/>
      <c r="AG1204" s="9">
        <v>28.557500000000001</v>
      </c>
      <c r="AH1204" s="9">
        <v>-81.485100000000003</v>
      </c>
      <c r="AI1204" s="24"/>
      <c r="AJ1204" s="24"/>
      <c r="AK1204" s="24"/>
      <c r="AL1204" s="24"/>
      <c r="AM1204" s="24"/>
      <c r="AN1204" s="24"/>
      <c r="AO1204" s="24"/>
      <c r="AP1204" s="24"/>
      <c r="AQ1204" s="24"/>
      <c r="AR1204" s="24"/>
      <c r="AS1204" s="24"/>
      <c r="AT1204" s="24"/>
      <c r="AU1204" s="24"/>
      <c r="AV1204" s="24"/>
      <c r="AW1204" s="24"/>
      <c r="AX1204" s="24"/>
      <c r="AY1204" s="24"/>
      <c r="AZ1204" s="24"/>
      <c r="BA1204" s="24"/>
      <c r="BB1204" s="24"/>
      <c r="BC1204" s="24"/>
      <c r="BD1204" s="24"/>
      <c r="BE1204" s="24"/>
      <c r="BF1204" s="24"/>
    </row>
    <row r="1205" spans="1:58" s="22" customFormat="1" outlineLevel="2" x14ac:dyDescent="0.25">
      <c r="A1205" s="55">
        <v>1002</v>
      </c>
      <c r="B1205" s="9" t="s">
        <v>1645</v>
      </c>
      <c r="C1205" s="9" t="s">
        <v>1814</v>
      </c>
      <c r="D1205" s="9" t="str">
        <f t="shared" si="174"/>
        <v>Orange - Family - Active</v>
      </c>
      <c r="E1205" s="9" t="s">
        <v>2282</v>
      </c>
      <c r="F1205" s="14" t="s">
        <v>1815</v>
      </c>
      <c r="G1205" s="9" t="s">
        <v>10</v>
      </c>
      <c r="H1205" s="9" t="s">
        <v>37</v>
      </c>
      <c r="I1205" s="9">
        <v>1</v>
      </c>
      <c r="J1205" s="9">
        <v>254</v>
      </c>
      <c r="K1205" s="9">
        <f t="shared" si="175"/>
        <v>1270</v>
      </c>
      <c r="L1205" s="9">
        <f t="shared" si="176"/>
        <v>1266</v>
      </c>
      <c r="M1205" s="48">
        <v>0.99685039370078743</v>
      </c>
      <c r="N1205" s="9">
        <v>0</v>
      </c>
      <c r="O1205" s="9">
        <v>254</v>
      </c>
      <c r="P1205" s="9"/>
      <c r="Q1205" s="9">
        <v>254</v>
      </c>
      <c r="R1205" s="9"/>
      <c r="S1205" s="9"/>
      <c r="T1205" s="9"/>
      <c r="U1205" s="9"/>
      <c r="V1205" s="49">
        <f t="shared" si="177"/>
        <v>0.99685039370078743</v>
      </c>
      <c r="W1205" s="14">
        <v>0.98880000000000001</v>
      </c>
      <c r="X1205" s="14">
        <v>0.99670000000000003</v>
      </c>
      <c r="Y1205" s="56"/>
      <c r="Z1205" s="9">
        <v>251</v>
      </c>
      <c r="AA1205" s="9">
        <v>254</v>
      </c>
      <c r="AB1205" s="9">
        <v>253</v>
      </c>
      <c r="AC1205" s="9">
        <v>254</v>
      </c>
      <c r="AD1205" s="9">
        <v>254</v>
      </c>
      <c r="AE1205" s="9" t="s">
        <v>550</v>
      </c>
      <c r="AF1205" s="9"/>
      <c r="AG1205" s="9">
        <v>28.5549</v>
      </c>
      <c r="AH1205" s="9">
        <v>-81.489000000000004</v>
      </c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4"/>
      <c r="AS1205" s="24"/>
      <c r="AT1205" s="24"/>
      <c r="AU1205" s="24"/>
      <c r="AV1205" s="24"/>
      <c r="AW1205" s="24"/>
      <c r="AX1205" s="24"/>
      <c r="AY1205" s="24"/>
      <c r="AZ1205" s="24"/>
      <c r="BA1205" s="24"/>
      <c r="BB1205" s="24"/>
      <c r="BC1205" s="24"/>
      <c r="BD1205" s="24"/>
      <c r="BE1205" s="24"/>
      <c r="BF1205" s="24"/>
    </row>
    <row r="1206" spans="1:58" s="22" customFormat="1" outlineLevel="1" x14ac:dyDescent="0.25">
      <c r="A1206" s="55"/>
      <c r="B1206" s="9" t="s">
        <v>1645</v>
      </c>
      <c r="C1206" s="9"/>
      <c r="D1206" s="9"/>
      <c r="E1206" s="39" t="s">
        <v>2283</v>
      </c>
      <c r="F1206" s="14"/>
      <c r="G1206" s="9"/>
      <c r="H1206" s="9"/>
      <c r="I1206" s="9">
        <f>SUBTOTAL(9,I1207:I1210)</f>
        <v>4</v>
      </c>
      <c r="J1206" s="9">
        <f>SUBTOTAL(9,J1207:J1210)</f>
        <v>524</v>
      </c>
      <c r="K1206" s="9">
        <f>SUBTOTAL(9,K1207:K1210)</f>
        <v>70</v>
      </c>
      <c r="L1206" s="9">
        <f>SUBTOTAL(9,L1207:L1210)</f>
        <v>70</v>
      </c>
      <c r="M1206" s="48">
        <v>1</v>
      </c>
      <c r="N1206" s="9"/>
      <c r="O1206" s="9"/>
      <c r="P1206" s="9"/>
      <c r="Q1206" s="9"/>
      <c r="R1206" s="9"/>
      <c r="S1206" s="9"/>
      <c r="T1206" s="9"/>
      <c r="U1206" s="9"/>
      <c r="V1206" s="49"/>
      <c r="W1206" s="14"/>
      <c r="X1206" s="14"/>
      <c r="Y1206" s="56"/>
      <c r="Z1206" s="9"/>
      <c r="AA1206" s="9"/>
      <c r="AB1206" s="9"/>
      <c r="AC1206" s="9"/>
      <c r="AD1206" s="9"/>
      <c r="AE1206" s="9"/>
      <c r="AF1206" s="9"/>
      <c r="AG1206" s="9"/>
      <c r="AH1206" s="9">
        <f>SUBTOTAL(9,AH1207:AH1210)</f>
        <v>-81.487324999999998</v>
      </c>
      <c r="AI1206" s="24"/>
      <c r="AJ1206" s="24"/>
      <c r="AK1206" s="24"/>
      <c r="AL1206" s="24"/>
      <c r="AM1206" s="24"/>
      <c r="AN1206" s="24"/>
      <c r="AO1206" s="24"/>
      <c r="AP1206" s="24"/>
      <c r="AQ1206" s="24"/>
      <c r="AR1206" s="24"/>
      <c r="AS1206" s="24"/>
      <c r="AT1206" s="24"/>
      <c r="AU1206" s="24"/>
      <c r="AV1206" s="24"/>
      <c r="AW1206" s="24"/>
      <c r="AX1206" s="24"/>
      <c r="AY1206" s="24"/>
      <c r="AZ1206" s="24"/>
      <c r="BA1206" s="24"/>
      <c r="BB1206" s="24"/>
      <c r="BC1206" s="24"/>
      <c r="BD1206" s="24"/>
      <c r="BE1206" s="24"/>
      <c r="BF1206" s="24"/>
    </row>
    <row r="1207" spans="1:58" s="22" customFormat="1" outlineLevel="2" x14ac:dyDescent="0.25">
      <c r="A1207" s="55">
        <v>2899</v>
      </c>
      <c r="B1207" s="9" t="s">
        <v>1645</v>
      </c>
      <c r="C1207" s="9" t="s">
        <v>1703</v>
      </c>
      <c r="D1207" s="9" t="str">
        <f>B1207&amp;" - "&amp;E1207</f>
        <v>Orange - Family - Pipeline</v>
      </c>
      <c r="E1207" s="9" t="s">
        <v>2283</v>
      </c>
      <c r="F1207" s="14" t="s">
        <v>183</v>
      </c>
      <c r="G1207" s="9" t="s">
        <v>10</v>
      </c>
      <c r="H1207" s="9" t="s">
        <v>42</v>
      </c>
      <c r="I1207" s="9">
        <v>1</v>
      </c>
      <c r="J1207" s="9">
        <v>70</v>
      </c>
      <c r="K1207" s="9">
        <f>COUNTA(Y1207:AD1207)*J1207</f>
        <v>70</v>
      </c>
      <c r="L1207" s="9">
        <f>SUM(Y1207:AD1207)</f>
        <v>70</v>
      </c>
      <c r="M1207" s="48">
        <v>1</v>
      </c>
      <c r="N1207" s="9"/>
      <c r="O1207" s="9">
        <v>70</v>
      </c>
      <c r="P1207" s="9"/>
      <c r="Q1207" s="9">
        <v>70</v>
      </c>
      <c r="R1207" s="9"/>
      <c r="S1207" s="9"/>
      <c r="T1207" s="9"/>
      <c r="U1207" s="9"/>
      <c r="V1207" s="49">
        <f>(Y1207+Z1207+AA1207+AB1207+AC1207+AD1207)/(J1207*COUNTA(Y1207,Z1207,AA1207,AB1207,AC1207,AD1207))</f>
        <v>1</v>
      </c>
      <c r="W1207" s="14"/>
      <c r="X1207" s="14"/>
      <c r="Y1207" s="56">
        <v>70</v>
      </c>
      <c r="Z1207" s="9"/>
      <c r="AA1207" s="9"/>
      <c r="AB1207" s="9"/>
      <c r="AC1207" s="9"/>
      <c r="AD1207" s="9"/>
      <c r="AE1207" s="9"/>
      <c r="AF1207" s="9"/>
      <c r="AG1207" s="9"/>
      <c r="AH1207" s="9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24"/>
      <c r="AW1207" s="24"/>
      <c r="AX1207" s="24"/>
      <c r="AY1207" s="24"/>
      <c r="AZ1207" s="24"/>
      <c r="BA1207" s="24"/>
      <c r="BB1207" s="24"/>
      <c r="BC1207" s="24"/>
      <c r="BD1207" s="24"/>
      <c r="BE1207" s="24"/>
      <c r="BF1207" s="24"/>
    </row>
    <row r="1208" spans="1:58" s="22" customFormat="1" outlineLevel="2" x14ac:dyDescent="0.25">
      <c r="A1208" s="55">
        <v>2803</v>
      </c>
      <c r="B1208" s="9" t="s">
        <v>1645</v>
      </c>
      <c r="C1208" s="9" t="s">
        <v>1726</v>
      </c>
      <c r="D1208" s="9" t="str">
        <f>B1208&amp;" - "&amp;E1208</f>
        <v>Orange - Family - Pipeline</v>
      </c>
      <c r="E1208" s="9" t="s">
        <v>2283</v>
      </c>
      <c r="F1208" s="14" t="s">
        <v>1124</v>
      </c>
      <c r="G1208" s="9" t="s">
        <v>10</v>
      </c>
      <c r="H1208" s="9" t="s">
        <v>42</v>
      </c>
      <c r="I1208" s="9">
        <v>1</v>
      </c>
      <c r="J1208" s="9">
        <v>156</v>
      </c>
      <c r="K1208" s="9">
        <f>COUNTA(Y1208:AD1208)*J1208</f>
        <v>0</v>
      </c>
      <c r="L1208" s="9">
        <f>SUM(Y1208:AD1208)</f>
        <v>0</v>
      </c>
      <c r="M1208" s="42">
        <v>0</v>
      </c>
      <c r="N1208" s="9">
        <v>0</v>
      </c>
      <c r="O1208" s="9">
        <v>156</v>
      </c>
      <c r="P1208" s="9"/>
      <c r="Q1208" s="9">
        <v>156</v>
      </c>
      <c r="R1208" s="9"/>
      <c r="S1208" s="9"/>
      <c r="T1208" s="9"/>
      <c r="U1208" s="9"/>
      <c r="V1208" s="49"/>
      <c r="W1208" s="14"/>
      <c r="X1208" s="14"/>
      <c r="Y1208" s="56"/>
      <c r="Z1208" s="9"/>
      <c r="AA1208" s="9"/>
      <c r="AB1208" s="9"/>
      <c r="AC1208" s="9"/>
      <c r="AD1208" s="9"/>
      <c r="AE1208" s="9"/>
      <c r="AF1208" s="9"/>
      <c r="AG1208" s="9"/>
      <c r="AH1208" s="9"/>
      <c r="AI1208" s="24"/>
      <c r="AJ1208" s="24"/>
      <c r="AK1208" s="24"/>
      <c r="AL1208" s="24"/>
      <c r="AM1208" s="24"/>
      <c r="AN1208" s="24"/>
      <c r="AO1208" s="24"/>
      <c r="AP1208" s="24"/>
      <c r="AQ1208" s="24"/>
      <c r="AR1208" s="24"/>
      <c r="AS1208" s="24"/>
      <c r="AT1208" s="24"/>
      <c r="AU1208" s="24"/>
      <c r="AV1208" s="24"/>
      <c r="AW1208" s="24"/>
      <c r="AX1208" s="24"/>
      <c r="AY1208" s="24"/>
      <c r="AZ1208" s="24"/>
      <c r="BA1208" s="24"/>
      <c r="BB1208" s="24"/>
      <c r="BC1208" s="24"/>
      <c r="BD1208" s="24"/>
      <c r="BE1208" s="24"/>
      <c r="BF1208" s="24"/>
    </row>
    <row r="1209" spans="1:58" s="22" customFormat="1" outlineLevel="2" x14ac:dyDescent="0.25">
      <c r="A1209" s="55">
        <v>2855</v>
      </c>
      <c r="B1209" s="9" t="s">
        <v>1645</v>
      </c>
      <c r="C1209" s="9" t="s">
        <v>1802</v>
      </c>
      <c r="D1209" s="9" t="str">
        <f>B1209&amp;" - "&amp;E1209</f>
        <v>Orange - Family - Pipeline</v>
      </c>
      <c r="E1209" s="9" t="s">
        <v>2283</v>
      </c>
      <c r="F1209" s="14" t="s">
        <v>238</v>
      </c>
      <c r="G1209" s="9" t="s">
        <v>10</v>
      </c>
      <c r="H1209" s="9" t="s">
        <v>42</v>
      </c>
      <c r="I1209" s="9">
        <v>1</v>
      </c>
      <c r="J1209" s="9">
        <v>120</v>
      </c>
      <c r="K1209" s="9">
        <f>COUNTA(Y1209:AD1209)*J1209</f>
        <v>0</v>
      </c>
      <c r="L1209" s="9">
        <f>SUM(Y1209:AD1209)</f>
        <v>0</v>
      </c>
      <c r="M1209" s="42">
        <v>0</v>
      </c>
      <c r="N1209" s="9">
        <v>0</v>
      </c>
      <c r="O1209" s="9">
        <v>120</v>
      </c>
      <c r="P1209" s="9"/>
      <c r="Q1209" s="9">
        <v>120</v>
      </c>
      <c r="R1209" s="9"/>
      <c r="S1209" s="9"/>
      <c r="T1209" s="9">
        <v>6</v>
      </c>
      <c r="U1209" s="9"/>
      <c r="V1209" s="49"/>
      <c r="W1209" s="14"/>
      <c r="X1209" s="14"/>
      <c r="Y1209" s="56"/>
      <c r="Z1209" s="9"/>
      <c r="AA1209" s="9"/>
      <c r="AB1209" s="9"/>
      <c r="AC1209" s="9"/>
      <c r="AD1209" s="9"/>
      <c r="AE1209" s="9"/>
      <c r="AF1209" s="9"/>
      <c r="AG1209" s="9">
        <v>28.677008000000001</v>
      </c>
      <c r="AH1209" s="9">
        <v>-81.487324999999998</v>
      </c>
      <c r="AI1209" s="24"/>
      <c r="AJ1209" s="24"/>
      <c r="AK1209" s="24"/>
      <c r="AL1209" s="24"/>
      <c r="AM1209" s="24"/>
      <c r="AN1209" s="24"/>
      <c r="AO1209" s="24"/>
      <c r="AP1209" s="24"/>
      <c r="AQ1209" s="24"/>
      <c r="AR1209" s="24"/>
      <c r="AS1209" s="24"/>
      <c r="AT1209" s="24"/>
      <c r="AU1209" s="24"/>
      <c r="AV1209" s="24"/>
      <c r="AW1209" s="24"/>
      <c r="AX1209" s="24"/>
      <c r="AY1209" s="24"/>
      <c r="AZ1209" s="24"/>
      <c r="BA1209" s="24"/>
      <c r="BB1209" s="24"/>
      <c r="BC1209" s="24"/>
      <c r="BD1209" s="24"/>
      <c r="BE1209" s="24"/>
      <c r="BF1209" s="24"/>
    </row>
    <row r="1210" spans="1:58" s="22" customFormat="1" outlineLevel="2" x14ac:dyDescent="0.25">
      <c r="A1210" s="55">
        <v>2925</v>
      </c>
      <c r="B1210" s="9" t="s">
        <v>1645</v>
      </c>
      <c r="C1210" s="9" t="s">
        <v>1808</v>
      </c>
      <c r="D1210" s="9" t="str">
        <f>B1210&amp;" - "&amp;E1210</f>
        <v>Orange - Family - Pipeline</v>
      </c>
      <c r="E1210" s="9" t="s">
        <v>2283</v>
      </c>
      <c r="F1210" s="14" t="s">
        <v>1302</v>
      </c>
      <c r="G1210" s="9" t="s">
        <v>10</v>
      </c>
      <c r="H1210" s="9" t="s">
        <v>42</v>
      </c>
      <c r="I1210" s="9">
        <v>1</v>
      </c>
      <c r="J1210" s="9">
        <v>178</v>
      </c>
      <c r="K1210" s="9">
        <f>COUNTA(Y1210:AD1210)*J1210</f>
        <v>0</v>
      </c>
      <c r="L1210" s="9">
        <f>SUM(Y1210:AD1210)</f>
        <v>0</v>
      </c>
      <c r="M1210" s="42">
        <v>0</v>
      </c>
      <c r="N1210" s="9"/>
      <c r="O1210" s="9">
        <v>178</v>
      </c>
      <c r="P1210" s="9"/>
      <c r="Q1210" s="9">
        <v>178</v>
      </c>
      <c r="R1210" s="9"/>
      <c r="S1210" s="9"/>
      <c r="T1210" s="9"/>
      <c r="U1210" s="9"/>
      <c r="V1210" s="49"/>
      <c r="W1210" s="14"/>
      <c r="X1210" s="14"/>
      <c r="Y1210" s="56"/>
      <c r="Z1210" s="9"/>
      <c r="AA1210" s="9"/>
      <c r="AB1210" s="9"/>
      <c r="AC1210" s="9"/>
      <c r="AD1210" s="9"/>
      <c r="AE1210" s="9"/>
      <c r="AF1210" s="9"/>
      <c r="AG1210" s="9"/>
      <c r="AH1210" s="9"/>
      <c r="AI1210" s="24"/>
      <c r="AJ1210" s="24"/>
      <c r="AK1210" s="24"/>
      <c r="AL1210" s="24"/>
      <c r="AM1210" s="24"/>
      <c r="AN1210" s="24"/>
      <c r="AO1210" s="24"/>
      <c r="AP1210" s="24"/>
      <c r="AQ1210" s="24"/>
      <c r="AR1210" s="24"/>
      <c r="AS1210" s="24"/>
      <c r="AT1210" s="24"/>
      <c r="AU1210" s="24"/>
      <c r="AV1210" s="24"/>
      <c r="AW1210" s="24"/>
      <c r="AX1210" s="24"/>
      <c r="AY1210" s="24"/>
      <c r="AZ1210" s="24"/>
      <c r="BA1210" s="24"/>
      <c r="BB1210" s="24"/>
      <c r="BC1210" s="24"/>
      <c r="BD1210" s="24"/>
      <c r="BE1210" s="24"/>
      <c r="BF1210" s="24"/>
    </row>
    <row r="1211" spans="1:58" s="22" customFormat="1" outlineLevel="1" x14ac:dyDescent="0.25">
      <c r="A1211" s="55"/>
      <c r="B1211" s="9" t="s">
        <v>1645</v>
      </c>
      <c r="C1211" s="9"/>
      <c r="D1211" s="9"/>
      <c r="E1211" s="39" t="s">
        <v>2284</v>
      </c>
      <c r="F1211" s="14"/>
      <c r="G1211" s="9"/>
      <c r="H1211" s="9"/>
      <c r="I1211" s="9">
        <f>SUBTOTAL(9,I1212:I1231)</f>
        <v>20</v>
      </c>
      <c r="J1211" s="9">
        <f>SUBTOTAL(9,J1212:J1231)</f>
        <v>4615</v>
      </c>
      <c r="K1211" s="9">
        <f>SUBTOTAL(9,K1212:K1231)</f>
        <v>27674</v>
      </c>
      <c r="L1211" s="9">
        <f>SUBTOTAL(9,L1212:L1231)</f>
        <v>26448</v>
      </c>
      <c r="M1211" s="48">
        <v>0.95569848955698489</v>
      </c>
      <c r="N1211" s="9"/>
      <c r="O1211" s="9"/>
      <c r="P1211" s="9"/>
      <c r="Q1211" s="9"/>
      <c r="R1211" s="9"/>
      <c r="S1211" s="9"/>
      <c r="T1211" s="9"/>
      <c r="U1211" s="9"/>
      <c r="V1211" s="49"/>
      <c r="W1211" s="14"/>
      <c r="X1211" s="14"/>
      <c r="Y1211" s="56"/>
      <c r="Z1211" s="9"/>
      <c r="AA1211" s="9"/>
      <c r="AB1211" s="9"/>
      <c r="AC1211" s="9"/>
      <c r="AD1211" s="9"/>
      <c r="AE1211" s="9"/>
      <c r="AF1211" s="9"/>
      <c r="AG1211" s="9"/>
      <c r="AH1211" s="9">
        <f>SUBTOTAL(9,AH1212:AH1231)</f>
        <v>-1627.7018609999998</v>
      </c>
      <c r="AI1211" s="24"/>
      <c r="AJ1211" s="24"/>
      <c r="AK1211" s="24"/>
      <c r="AL1211" s="24"/>
      <c r="AM1211" s="24"/>
      <c r="AN1211" s="24"/>
      <c r="AO1211" s="24"/>
      <c r="AP1211" s="24"/>
      <c r="AQ1211" s="24"/>
      <c r="AR1211" s="24"/>
      <c r="AS1211" s="24"/>
      <c r="AT1211" s="24"/>
      <c r="AU1211" s="24"/>
      <c r="AV1211" s="24"/>
      <c r="AW1211" s="24"/>
      <c r="AX1211" s="24"/>
      <c r="AY1211" s="24"/>
      <c r="AZ1211" s="24"/>
      <c r="BA1211" s="24"/>
      <c r="BB1211" s="24"/>
      <c r="BC1211" s="24"/>
      <c r="BD1211" s="24"/>
      <c r="BE1211" s="24"/>
      <c r="BF1211" s="24"/>
    </row>
    <row r="1212" spans="1:58" s="22" customFormat="1" outlineLevel="2" x14ac:dyDescent="0.25">
      <c r="A1212" s="55">
        <v>35</v>
      </c>
      <c r="B1212" s="9" t="s">
        <v>1645</v>
      </c>
      <c r="C1212" s="9" t="s">
        <v>1649</v>
      </c>
      <c r="D1212" s="9" t="str">
        <f t="shared" ref="D1212:D1231" si="178">B1212&amp;" - "&amp;E1212</f>
        <v>Orange - Family|MR - Active</v>
      </c>
      <c r="E1212" s="9" t="s">
        <v>2284</v>
      </c>
      <c r="F1212" s="14" t="s">
        <v>1650</v>
      </c>
      <c r="G1212" s="9" t="s">
        <v>99</v>
      </c>
      <c r="H1212" s="9" t="s">
        <v>37</v>
      </c>
      <c r="I1212" s="9">
        <v>1</v>
      </c>
      <c r="J1212" s="9">
        <v>12</v>
      </c>
      <c r="K1212" s="9">
        <f t="shared" ref="K1212:K1231" si="179">COUNTA(Y1212:AD1212)*J1212</f>
        <v>72</v>
      </c>
      <c r="L1212" s="9">
        <f t="shared" ref="L1212:L1231" si="180">SUM(Y1212:AD1212)</f>
        <v>72</v>
      </c>
      <c r="M1212" s="48">
        <v>1</v>
      </c>
      <c r="N1212" s="9">
        <v>9</v>
      </c>
      <c r="O1212" s="9">
        <v>12</v>
      </c>
      <c r="P1212" s="9"/>
      <c r="Q1212" s="9">
        <v>12</v>
      </c>
      <c r="R1212" s="9"/>
      <c r="S1212" s="9"/>
      <c r="T1212" s="9"/>
      <c r="U1212" s="9"/>
      <c r="V1212" s="49">
        <f t="shared" ref="V1212:V1231" si="181">(Y1212+Z1212+AA1212+AB1212+AC1212+AD1212)/(J1212*COUNTA(Y1212,Z1212,AA1212,AB1212,AC1212,AD1212))</f>
        <v>1</v>
      </c>
      <c r="W1212" s="14">
        <v>0.97219999999999995</v>
      </c>
      <c r="X1212" s="14">
        <v>0.93059999999999998</v>
      </c>
      <c r="Y1212" s="56">
        <v>12</v>
      </c>
      <c r="Z1212" s="9">
        <v>12</v>
      </c>
      <c r="AA1212" s="9">
        <v>12</v>
      </c>
      <c r="AB1212" s="9">
        <v>12</v>
      </c>
      <c r="AC1212" s="9">
        <v>12</v>
      </c>
      <c r="AD1212" s="9">
        <v>12</v>
      </c>
      <c r="AE1212" s="9" t="s">
        <v>1651</v>
      </c>
      <c r="AF1212" s="9"/>
      <c r="AG1212" s="9">
        <v>28.5366</v>
      </c>
      <c r="AH1212" s="9">
        <v>-81.367900000000006</v>
      </c>
      <c r="AI1212" s="24"/>
      <c r="AJ1212" s="24"/>
      <c r="AK1212" s="24"/>
      <c r="AL1212" s="24"/>
      <c r="AM1212" s="24"/>
      <c r="AN1212" s="24"/>
      <c r="AO1212" s="24"/>
      <c r="AP1212" s="24"/>
      <c r="AQ1212" s="24"/>
      <c r="AR1212" s="24"/>
      <c r="AS1212" s="24"/>
      <c r="AT1212" s="24"/>
      <c r="AU1212" s="24"/>
      <c r="AV1212" s="24"/>
      <c r="AW1212" s="24"/>
      <c r="AX1212" s="24"/>
      <c r="AY1212" s="24"/>
      <c r="AZ1212" s="24"/>
      <c r="BA1212" s="24"/>
      <c r="BB1212" s="24"/>
      <c r="BC1212" s="24"/>
      <c r="BD1212" s="24"/>
      <c r="BE1212" s="24"/>
      <c r="BF1212" s="24"/>
    </row>
    <row r="1213" spans="1:58" s="22" customFormat="1" outlineLevel="2" x14ac:dyDescent="0.25">
      <c r="A1213" s="55">
        <v>49</v>
      </c>
      <c r="B1213" s="9" t="s">
        <v>1645</v>
      </c>
      <c r="C1213" s="9" t="s">
        <v>1652</v>
      </c>
      <c r="D1213" s="9" t="str">
        <f t="shared" si="178"/>
        <v>Orange - Family|MR - Active</v>
      </c>
      <c r="E1213" s="9" t="s">
        <v>2284</v>
      </c>
      <c r="F1213" s="14" t="s">
        <v>1600</v>
      </c>
      <c r="G1213" s="9" t="s">
        <v>99</v>
      </c>
      <c r="H1213" s="9" t="s">
        <v>37</v>
      </c>
      <c r="I1213" s="9">
        <v>1</v>
      </c>
      <c r="J1213" s="9">
        <v>96</v>
      </c>
      <c r="K1213" s="9">
        <f t="shared" si="179"/>
        <v>576</v>
      </c>
      <c r="L1213" s="9">
        <f t="shared" si="180"/>
        <v>569</v>
      </c>
      <c r="M1213" s="48">
        <v>0.98784722222222221</v>
      </c>
      <c r="N1213" s="9">
        <v>57</v>
      </c>
      <c r="O1213" s="9">
        <v>39</v>
      </c>
      <c r="P1213" s="9"/>
      <c r="Q1213" s="9">
        <v>39</v>
      </c>
      <c r="R1213" s="9"/>
      <c r="S1213" s="9"/>
      <c r="T1213" s="9"/>
      <c r="U1213" s="9"/>
      <c r="V1213" s="49">
        <f t="shared" si="181"/>
        <v>0.98784722222222221</v>
      </c>
      <c r="W1213" s="14">
        <v>0.99480000000000002</v>
      </c>
      <c r="X1213" s="14">
        <v>0.98260000000000003</v>
      </c>
      <c r="Y1213" s="56">
        <v>96</v>
      </c>
      <c r="Z1213" s="9">
        <v>96</v>
      </c>
      <c r="AA1213" s="9">
        <v>96</v>
      </c>
      <c r="AB1213" s="9">
        <v>95</v>
      </c>
      <c r="AC1213" s="9">
        <v>96</v>
      </c>
      <c r="AD1213" s="9">
        <v>90</v>
      </c>
      <c r="AE1213" s="9" t="s">
        <v>1653</v>
      </c>
      <c r="AF1213" s="9"/>
      <c r="AG1213" s="9">
        <v>28.498899999999999</v>
      </c>
      <c r="AH1213" s="9">
        <v>-81.294499999999999</v>
      </c>
      <c r="AI1213" s="24"/>
      <c r="AJ1213" s="24"/>
      <c r="AK1213" s="24"/>
      <c r="AL1213" s="24"/>
      <c r="AM1213" s="24"/>
      <c r="AN1213" s="24"/>
      <c r="AO1213" s="24"/>
      <c r="AP1213" s="24"/>
      <c r="AQ1213" s="24"/>
      <c r="AR1213" s="24"/>
      <c r="AS1213" s="24"/>
      <c r="AT1213" s="24"/>
      <c r="AU1213" s="24"/>
      <c r="AV1213" s="24"/>
      <c r="AW1213" s="24"/>
      <c r="AX1213" s="24"/>
      <c r="AY1213" s="24"/>
      <c r="AZ1213" s="24"/>
      <c r="BA1213" s="24"/>
      <c r="BB1213" s="24"/>
      <c r="BC1213" s="24"/>
      <c r="BD1213" s="24"/>
      <c r="BE1213" s="24"/>
      <c r="BF1213" s="24"/>
    </row>
    <row r="1214" spans="1:58" s="22" customFormat="1" outlineLevel="2" x14ac:dyDescent="0.25">
      <c r="A1214" s="55">
        <v>1313</v>
      </c>
      <c r="B1214" s="9" t="s">
        <v>1645</v>
      </c>
      <c r="C1214" s="9" t="s">
        <v>1659</v>
      </c>
      <c r="D1214" s="9" t="str">
        <f t="shared" si="178"/>
        <v>Orange - Family|MR - Active</v>
      </c>
      <c r="E1214" s="9" t="s">
        <v>2284</v>
      </c>
      <c r="F1214" s="14" t="s">
        <v>157</v>
      </c>
      <c r="G1214" s="9" t="s">
        <v>99</v>
      </c>
      <c r="H1214" s="9" t="s">
        <v>37</v>
      </c>
      <c r="I1214" s="9">
        <v>1</v>
      </c>
      <c r="J1214" s="9">
        <v>336</v>
      </c>
      <c r="K1214" s="9">
        <f t="shared" si="179"/>
        <v>2016</v>
      </c>
      <c r="L1214" s="9">
        <f t="shared" si="180"/>
        <v>1979</v>
      </c>
      <c r="M1214" s="48">
        <v>0.98164682539682535</v>
      </c>
      <c r="N1214" s="9">
        <v>84</v>
      </c>
      <c r="O1214" s="9">
        <v>252</v>
      </c>
      <c r="P1214" s="9"/>
      <c r="Q1214" s="9">
        <v>252</v>
      </c>
      <c r="R1214" s="9"/>
      <c r="S1214" s="9"/>
      <c r="T1214" s="9"/>
      <c r="U1214" s="9"/>
      <c r="V1214" s="49">
        <f t="shared" si="181"/>
        <v>0.98164682539682535</v>
      </c>
      <c r="W1214" s="14">
        <v>0.98209999999999997</v>
      </c>
      <c r="X1214" s="14">
        <v>0.98209999999999997</v>
      </c>
      <c r="Y1214" s="56">
        <v>326</v>
      </c>
      <c r="Z1214" s="9">
        <v>327</v>
      </c>
      <c r="AA1214" s="9">
        <v>332</v>
      </c>
      <c r="AB1214" s="9">
        <v>332</v>
      </c>
      <c r="AC1214" s="9">
        <v>331</v>
      </c>
      <c r="AD1214" s="9">
        <v>331</v>
      </c>
      <c r="AE1214" s="9" t="s">
        <v>50</v>
      </c>
      <c r="AF1214" s="9"/>
      <c r="AG1214" s="9">
        <v>28.473400000000002</v>
      </c>
      <c r="AH1214" s="9">
        <v>-81.329700000000003</v>
      </c>
      <c r="AI1214" s="24"/>
      <c r="AJ1214" s="24"/>
      <c r="AK1214" s="24"/>
      <c r="AL1214" s="24"/>
      <c r="AM1214" s="24"/>
      <c r="AN1214" s="24"/>
      <c r="AO1214" s="24"/>
      <c r="AP1214" s="24"/>
      <c r="AQ1214" s="24"/>
      <c r="AR1214" s="24"/>
      <c r="AS1214" s="24"/>
      <c r="AT1214" s="24"/>
      <c r="AU1214" s="24"/>
      <c r="AV1214" s="24"/>
      <c r="AW1214" s="24"/>
      <c r="AX1214" s="24"/>
      <c r="AY1214" s="24"/>
      <c r="AZ1214" s="24"/>
      <c r="BA1214" s="24"/>
      <c r="BB1214" s="24"/>
      <c r="BC1214" s="24"/>
      <c r="BD1214" s="24"/>
      <c r="BE1214" s="24"/>
      <c r="BF1214" s="24"/>
    </row>
    <row r="1215" spans="1:58" s="22" customFormat="1" outlineLevel="2" x14ac:dyDescent="0.25">
      <c r="A1215" s="55">
        <v>1803</v>
      </c>
      <c r="B1215" s="9" t="s">
        <v>1645</v>
      </c>
      <c r="C1215" s="9" t="s">
        <v>1693</v>
      </c>
      <c r="D1215" s="9" t="str">
        <f t="shared" si="178"/>
        <v>Orange - Family|MR - Active</v>
      </c>
      <c r="E1215" s="9" t="s">
        <v>2284</v>
      </c>
      <c r="F1215" s="14" t="s">
        <v>113</v>
      </c>
      <c r="G1215" s="9" t="s">
        <v>99</v>
      </c>
      <c r="H1215" s="9" t="s">
        <v>37</v>
      </c>
      <c r="I1215" s="9">
        <v>1</v>
      </c>
      <c r="J1215" s="9">
        <v>162</v>
      </c>
      <c r="K1215" s="9">
        <f t="shared" si="179"/>
        <v>972</v>
      </c>
      <c r="L1215" s="9">
        <f t="shared" si="180"/>
        <v>951</v>
      </c>
      <c r="M1215" s="48">
        <v>0.97839506172839508</v>
      </c>
      <c r="N1215" s="9">
        <v>17</v>
      </c>
      <c r="O1215" s="9">
        <v>145</v>
      </c>
      <c r="P1215" s="9"/>
      <c r="Q1215" s="9">
        <v>145</v>
      </c>
      <c r="R1215" s="9"/>
      <c r="S1215" s="9"/>
      <c r="T1215" s="9"/>
      <c r="U1215" s="9"/>
      <c r="V1215" s="49">
        <f t="shared" si="181"/>
        <v>0.97839506172839508</v>
      </c>
      <c r="W1215" s="14">
        <v>0.98460000000000003</v>
      </c>
      <c r="X1215" s="14">
        <v>0.98870000000000002</v>
      </c>
      <c r="Y1215" s="56">
        <v>153</v>
      </c>
      <c r="Z1215" s="9">
        <v>159</v>
      </c>
      <c r="AA1215" s="9">
        <v>159</v>
      </c>
      <c r="AB1215" s="9">
        <v>159</v>
      </c>
      <c r="AC1215" s="9">
        <v>160</v>
      </c>
      <c r="AD1215" s="9">
        <v>161</v>
      </c>
      <c r="AE1215" s="9" t="s">
        <v>202</v>
      </c>
      <c r="AF1215" s="9"/>
      <c r="AG1215" s="9">
        <v>28.472200000000001</v>
      </c>
      <c r="AH1215" s="9">
        <v>-81.439599999999999</v>
      </c>
      <c r="AI1215" s="24"/>
      <c r="AJ1215" s="24"/>
      <c r="AK1215" s="24"/>
      <c r="AL1215" s="24"/>
      <c r="AM1215" s="24"/>
      <c r="AN1215" s="24"/>
      <c r="AO1215" s="24"/>
      <c r="AP1215" s="24"/>
      <c r="AQ1215" s="24"/>
      <c r="AR1215" s="24"/>
      <c r="AS1215" s="24"/>
      <c r="AT1215" s="24"/>
      <c r="AU1215" s="24"/>
      <c r="AV1215" s="24"/>
      <c r="AW1215" s="24"/>
      <c r="AX1215" s="24"/>
      <c r="AY1215" s="24"/>
      <c r="AZ1215" s="24"/>
      <c r="BA1215" s="24"/>
      <c r="BB1215" s="24"/>
      <c r="BC1215" s="24"/>
      <c r="BD1215" s="24"/>
      <c r="BE1215" s="24"/>
      <c r="BF1215" s="24"/>
    </row>
    <row r="1216" spans="1:58" s="22" customFormat="1" outlineLevel="2" x14ac:dyDescent="0.25">
      <c r="A1216" s="55">
        <v>1941</v>
      </c>
      <c r="B1216" s="9" t="s">
        <v>1645</v>
      </c>
      <c r="C1216" s="9" t="s">
        <v>1695</v>
      </c>
      <c r="D1216" s="9" t="str">
        <f t="shared" si="178"/>
        <v>Orange - Family|MR - Active</v>
      </c>
      <c r="E1216" s="9" t="s">
        <v>2284</v>
      </c>
      <c r="F1216" s="14" t="s">
        <v>1082</v>
      </c>
      <c r="G1216" s="9" t="s">
        <v>99</v>
      </c>
      <c r="H1216" s="9" t="s">
        <v>37</v>
      </c>
      <c r="I1216" s="9">
        <v>1</v>
      </c>
      <c r="J1216" s="9">
        <v>82</v>
      </c>
      <c r="K1216" s="9">
        <f t="shared" si="179"/>
        <v>492</v>
      </c>
      <c r="L1216" s="9">
        <f t="shared" si="180"/>
        <v>492</v>
      </c>
      <c r="M1216" s="48">
        <v>1</v>
      </c>
      <c r="N1216" s="9">
        <v>24</v>
      </c>
      <c r="O1216" s="9">
        <v>58</v>
      </c>
      <c r="P1216" s="9"/>
      <c r="Q1216" s="9">
        <v>58</v>
      </c>
      <c r="R1216" s="9"/>
      <c r="S1216" s="9"/>
      <c r="T1216" s="9"/>
      <c r="U1216" s="9"/>
      <c r="V1216" s="49">
        <f t="shared" si="181"/>
        <v>1</v>
      </c>
      <c r="W1216" s="14">
        <v>0.98780000000000001</v>
      </c>
      <c r="X1216" s="14">
        <v>0.98370000000000002</v>
      </c>
      <c r="Y1216" s="56">
        <v>82</v>
      </c>
      <c r="Z1216" s="9">
        <v>82</v>
      </c>
      <c r="AA1216" s="9">
        <v>82</v>
      </c>
      <c r="AB1216" s="9">
        <v>82</v>
      </c>
      <c r="AC1216" s="9">
        <v>82</v>
      </c>
      <c r="AD1216" s="9">
        <v>82</v>
      </c>
      <c r="AE1216" s="9" t="s">
        <v>202</v>
      </c>
      <c r="AF1216" s="9"/>
      <c r="AG1216" s="9">
        <v>28.472999999999999</v>
      </c>
      <c r="AH1216" s="9">
        <v>-81.442300000000003</v>
      </c>
      <c r="AI1216" s="24"/>
      <c r="AJ1216" s="24"/>
      <c r="AK1216" s="24"/>
      <c r="AL1216" s="24"/>
      <c r="AM1216" s="24"/>
      <c r="AN1216" s="24"/>
      <c r="AO1216" s="24"/>
      <c r="AP1216" s="24"/>
      <c r="AQ1216" s="24"/>
      <c r="AR1216" s="24"/>
      <c r="AS1216" s="24"/>
      <c r="AT1216" s="24"/>
      <c r="AU1216" s="24"/>
      <c r="AV1216" s="24"/>
      <c r="AW1216" s="24"/>
      <c r="AX1216" s="24"/>
      <c r="AY1216" s="24"/>
      <c r="AZ1216" s="24"/>
      <c r="BA1216" s="24"/>
      <c r="BB1216" s="24"/>
      <c r="BC1216" s="24"/>
      <c r="BD1216" s="24"/>
      <c r="BE1216" s="24"/>
      <c r="BF1216" s="24"/>
    </row>
    <row r="1217" spans="1:58" s="22" customFormat="1" outlineLevel="2" x14ac:dyDescent="0.25">
      <c r="A1217" s="55">
        <v>1076</v>
      </c>
      <c r="B1217" s="9" t="s">
        <v>1645</v>
      </c>
      <c r="C1217" s="9" t="s">
        <v>1700</v>
      </c>
      <c r="D1217" s="9" t="str">
        <f t="shared" si="178"/>
        <v>Orange - Family|MR - Active</v>
      </c>
      <c r="E1217" s="9" t="s">
        <v>2284</v>
      </c>
      <c r="F1217" s="14" t="s">
        <v>623</v>
      </c>
      <c r="G1217" s="9" t="s">
        <v>99</v>
      </c>
      <c r="H1217" s="9" t="s">
        <v>37</v>
      </c>
      <c r="I1217" s="9">
        <v>1</v>
      </c>
      <c r="J1217" s="9">
        <v>192</v>
      </c>
      <c r="K1217" s="9">
        <f t="shared" si="179"/>
        <v>1152</v>
      </c>
      <c r="L1217" s="9">
        <f t="shared" si="180"/>
        <v>1132</v>
      </c>
      <c r="M1217" s="48">
        <v>0.98263888888888884</v>
      </c>
      <c r="N1217" s="9">
        <v>19</v>
      </c>
      <c r="O1217" s="9">
        <v>173</v>
      </c>
      <c r="P1217" s="9"/>
      <c r="Q1217" s="9">
        <v>173</v>
      </c>
      <c r="R1217" s="9"/>
      <c r="S1217" s="9"/>
      <c r="T1217" s="9"/>
      <c r="U1217" s="9"/>
      <c r="V1217" s="49">
        <f t="shared" si="181"/>
        <v>0.98263888888888884</v>
      </c>
      <c r="W1217" s="14">
        <v>0.98350000000000004</v>
      </c>
      <c r="X1217" s="14">
        <v>0.98780000000000001</v>
      </c>
      <c r="Y1217" s="56">
        <v>187</v>
      </c>
      <c r="Z1217" s="9">
        <v>190</v>
      </c>
      <c r="AA1217" s="9">
        <v>188</v>
      </c>
      <c r="AB1217" s="9">
        <v>190</v>
      </c>
      <c r="AC1217" s="9">
        <v>189</v>
      </c>
      <c r="AD1217" s="9">
        <v>188</v>
      </c>
      <c r="AE1217" s="9" t="s">
        <v>50</v>
      </c>
      <c r="AF1217" s="9"/>
      <c r="AG1217" s="9">
        <v>28.4757</v>
      </c>
      <c r="AH1217" s="9">
        <v>-81.442099999999996</v>
      </c>
      <c r="AI1217" s="24"/>
      <c r="AJ1217" s="24"/>
      <c r="AK1217" s="24"/>
      <c r="AL1217" s="24"/>
      <c r="AM1217" s="24"/>
      <c r="AN1217" s="24"/>
      <c r="AO1217" s="24"/>
      <c r="AP1217" s="24"/>
      <c r="AQ1217" s="24"/>
      <c r="AR1217" s="24"/>
      <c r="AS1217" s="24"/>
      <c r="AT1217" s="24"/>
      <c r="AU1217" s="24"/>
      <c r="AV1217" s="24"/>
      <c r="AW1217" s="24"/>
      <c r="AX1217" s="24"/>
      <c r="AY1217" s="24"/>
      <c r="AZ1217" s="24"/>
      <c r="BA1217" s="24"/>
      <c r="BB1217" s="24"/>
      <c r="BC1217" s="24"/>
      <c r="BD1217" s="24"/>
      <c r="BE1217" s="24"/>
      <c r="BF1217" s="24"/>
    </row>
    <row r="1218" spans="1:58" s="22" customFormat="1" outlineLevel="2" x14ac:dyDescent="0.25">
      <c r="A1218" s="55">
        <v>300</v>
      </c>
      <c r="B1218" s="9" t="s">
        <v>1645</v>
      </c>
      <c r="C1218" s="9" t="s">
        <v>1704</v>
      </c>
      <c r="D1218" s="9" t="str">
        <f t="shared" si="178"/>
        <v>Orange - Family|MR - Active</v>
      </c>
      <c r="E1218" s="9" t="s">
        <v>2284</v>
      </c>
      <c r="F1218" s="14" t="s">
        <v>1705</v>
      </c>
      <c r="G1218" s="9" t="s">
        <v>99</v>
      </c>
      <c r="H1218" s="9" t="s">
        <v>37</v>
      </c>
      <c r="I1218" s="9">
        <v>1</v>
      </c>
      <c r="J1218" s="9">
        <v>338</v>
      </c>
      <c r="K1218" s="9">
        <f t="shared" si="179"/>
        <v>2028</v>
      </c>
      <c r="L1218" s="9">
        <f t="shared" si="180"/>
        <v>1801</v>
      </c>
      <c r="M1218" s="48">
        <v>0.88806706114398426</v>
      </c>
      <c r="N1218" s="9">
        <v>268</v>
      </c>
      <c r="O1218" s="9">
        <v>70</v>
      </c>
      <c r="P1218" s="9"/>
      <c r="Q1218" s="9">
        <v>70</v>
      </c>
      <c r="R1218" s="9"/>
      <c r="S1218" s="9"/>
      <c r="T1218" s="9"/>
      <c r="U1218" s="9"/>
      <c r="V1218" s="49">
        <f t="shared" si="181"/>
        <v>0.88806706114398426</v>
      </c>
      <c r="W1218" s="14">
        <v>0.98819999999999997</v>
      </c>
      <c r="X1218" s="14">
        <v>0.97289999999999999</v>
      </c>
      <c r="Y1218" s="56">
        <v>307</v>
      </c>
      <c r="Z1218" s="9">
        <v>297</v>
      </c>
      <c r="AA1218" s="9">
        <v>295</v>
      </c>
      <c r="AB1218" s="9">
        <v>300</v>
      </c>
      <c r="AC1218" s="9">
        <v>302</v>
      </c>
      <c r="AD1218" s="9">
        <v>300</v>
      </c>
      <c r="AE1218" s="9" t="s">
        <v>1706</v>
      </c>
      <c r="AF1218" s="9"/>
      <c r="AG1218" s="9">
        <v>28.472899999999999</v>
      </c>
      <c r="AH1218" s="9">
        <v>-81.299700000000001</v>
      </c>
      <c r="AI1218" s="24"/>
      <c r="AJ1218" s="24"/>
      <c r="AK1218" s="24"/>
      <c r="AL1218" s="24"/>
      <c r="AM1218" s="24"/>
      <c r="AN1218" s="24"/>
      <c r="AO1218" s="24"/>
      <c r="AP1218" s="24"/>
      <c r="AQ1218" s="24"/>
      <c r="AR1218" s="24"/>
      <c r="AS1218" s="24"/>
      <c r="AT1218" s="24"/>
      <c r="AU1218" s="24"/>
      <c r="AV1218" s="24"/>
      <c r="AW1218" s="24"/>
      <c r="AX1218" s="24"/>
      <c r="AY1218" s="24"/>
      <c r="AZ1218" s="24"/>
      <c r="BA1218" s="24"/>
      <c r="BB1218" s="24"/>
      <c r="BC1218" s="24"/>
      <c r="BD1218" s="24"/>
      <c r="BE1218" s="24"/>
      <c r="BF1218" s="24"/>
    </row>
    <row r="1219" spans="1:58" s="22" customFormat="1" outlineLevel="2" x14ac:dyDescent="0.25">
      <c r="A1219" s="55">
        <v>301</v>
      </c>
      <c r="B1219" s="9" t="s">
        <v>1645</v>
      </c>
      <c r="C1219" s="9" t="s">
        <v>1707</v>
      </c>
      <c r="D1219" s="9" t="str">
        <f t="shared" si="178"/>
        <v>Orange - Family|MR - Active</v>
      </c>
      <c r="E1219" s="9" t="s">
        <v>2284</v>
      </c>
      <c r="F1219" s="14" t="s">
        <v>1705</v>
      </c>
      <c r="G1219" s="9" t="s">
        <v>99</v>
      </c>
      <c r="H1219" s="9" t="s">
        <v>37</v>
      </c>
      <c r="I1219" s="9">
        <v>1</v>
      </c>
      <c r="J1219" s="9">
        <v>364</v>
      </c>
      <c r="K1219" s="9">
        <f t="shared" si="179"/>
        <v>2184</v>
      </c>
      <c r="L1219" s="9">
        <f t="shared" si="180"/>
        <v>1958</v>
      </c>
      <c r="M1219" s="48">
        <v>0.89652014652014655</v>
      </c>
      <c r="N1219" s="9">
        <v>289</v>
      </c>
      <c r="O1219" s="9">
        <v>75</v>
      </c>
      <c r="P1219" s="9"/>
      <c r="Q1219" s="9">
        <v>75</v>
      </c>
      <c r="R1219" s="9"/>
      <c r="S1219" s="9"/>
      <c r="T1219" s="9"/>
      <c r="U1219" s="9"/>
      <c r="V1219" s="49">
        <f t="shared" si="181"/>
        <v>0.89652014652014655</v>
      </c>
      <c r="W1219" s="14">
        <v>0.98760000000000003</v>
      </c>
      <c r="X1219" s="14">
        <v>0.98309999999999997</v>
      </c>
      <c r="Y1219" s="56">
        <v>338</v>
      </c>
      <c r="Z1219" s="9">
        <v>332</v>
      </c>
      <c r="AA1219" s="9">
        <v>329</v>
      </c>
      <c r="AB1219" s="9">
        <v>316</v>
      </c>
      <c r="AC1219" s="9">
        <v>319</v>
      </c>
      <c r="AD1219" s="9">
        <v>324</v>
      </c>
      <c r="AE1219" s="9" t="s">
        <v>1706</v>
      </c>
      <c r="AF1219" s="9"/>
      <c r="AG1219" s="9">
        <v>28.6312</v>
      </c>
      <c r="AH1219" s="9">
        <v>-81.403099999999995</v>
      </c>
      <c r="AI1219" s="24"/>
      <c r="AJ1219" s="24"/>
      <c r="AK1219" s="24"/>
      <c r="AL1219" s="24"/>
      <c r="AM1219" s="24"/>
      <c r="AN1219" s="24"/>
      <c r="AO1219" s="24"/>
      <c r="AP1219" s="24"/>
      <c r="AQ1219" s="24"/>
      <c r="AR1219" s="24"/>
      <c r="AS1219" s="24"/>
      <c r="AT1219" s="24"/>
      <c r="AU1219" s="24"/>
      <c r="AV1219" s="24"/>
      <c r="AW1219" s="24"/>
      <c r="AX1219" s="24"/>
      <c r="AY1219" s="24"/>
      <c r="AZ1219" s="24"/>
      <c r="BA1219" s="24"/>
      <c r="BB1219" s="24"/>
      <c r="BC1219" s="24"/>
      <c r="BD1219" s="24"/>
      <c r="BE1219" s="24"/>
      <c r="BF1219" s="24"/>
    </row>
    <row r="1220" spans="1:58" s="22" customFormat="1" outlineLevel="2" x14ac:dyDescent="0.25">
      <c r="A1220" s="55">
        <v>1080</v>
      </c>
      <c r="B1220" s="9" t="s">
        <v>1645</v>
      </c>
      <c r="C1220" s="9" t="s">
        <v>1709</v>
      </c>
      <c r="D1220" s="9" t="str">
        <f t="shared" si="178"/>
        <v>Orange - Family|MR - Active</v>
      </c>
      <c r="E1220" s="9" t="s">
        <v>2284</v>
      </c>
      <c r="F1220" s="14" t="s">
        <v>1131</v>
      </c>
      <c r="G1220" s="9" t="s">
        <v>99</v>
      </c>
      <c r="H1220" s="9" t="s">
        <v>37</v>
      </c>
      <c r="I1220" s="9">
        <v>1</v>
      </c>
      <c r="J1220" s="9">
        <v>128</v>
      </c>
      <c r="K1220" s="9">
        <f t="shared" si="179"/>
        <v>768</v>
      </c>
      <c r="L1220" s="9">
        <f t="shared" si="180"/>
        <v>746</v>
      </c>
      <c r="M1220" s="48">
        <v>0.97135416666666663</v>
      </c>
      <c r="N1220" s="9">
        <v>25</v>
      </c>
      <c r="O1220" s="9">
        <v>103</v>
      </c>
      <c r="P1220" s="9"/>
      <c r="Q1220" s="9">
        <v>103</v>
      </c>
      <c r="R1220" s="9"/>
      <c r="S1220" s="9"/>
      <c r="T1220" s="9"/>
      <c r="U1220" s="9"/>
      <c r="V1220" s="49">
        <f t="shared" si="181"/>
        <v>0.97135416666666663</v>
      </c>
      <c r="W1220" s="14">
        <v>0.95179999999999998</v>
      </c>
      <c r="X1220" s="14">
        <v>0.85419999999999996</v>
      </c>
      <c r="Y1220" s="56">
        <v>124</v>
      </c>
      <c r="Z1220" s="9">
        <v>124</v>
      </c>
      <c r="AA1220" s="9">
        <v>125</v>
      </c>
      <c r="AB1220" s="9">
        <v>124</v>
      </c>
      <c r="AC1220" s="9">
        <v>124</v>
      </c>
      <c r="AD1220" s="9">
        <v>125</v>
      </c>
      <c r="AE1220" s="9" t="s">
        <v>1691</v>
      </c>
      <c r="AF1220" s="9"/>
      <c r="AG1220" s="9">
        <v>28.490200000000002</v>
      </c>
      <c r="AH1220" s="9">
        <v>-81.400999999999996</v>
      </c>
      <c r="AI1220" s="24"/>
      <c r="AJ1220" s="24"/>
      <c r="AK1220" s="24"/>
      <c r="AL1220" s="24"/>
      <c r="AM1220" s="24"/>
      <c r="AN1220" s="24"/>
      <c r="AO1220" s="24"/>
      <c r="AP1220" s="24"/>
      <c r="AQ1220" s="24"/>
      <c r="AR1220" s="24"/>
      <c r="AS1220" s="24"/>
      <c r="AT1220" s="24"/>
      <c r="AU1220" s="24"/>
      <c r="AV1220" s="24"/>
      <c r="AW1220" s="24"/>
      <c r="AX1220" s="24"/>
      <c r="AY1220" s="24"/>
      <c r="AZ1220" s="24"/>
      <c r="BA1220" s="24"/>
      <c r="BB1220" s="24"/>
      <c r="BC1220" s="24"/>
      <c r="BD1220" s="24"/>
      <c r="BE1220" s="24"/>
      <c r="BF1220" s="24"/>
    </row>
    <row r="1221" spans="1:58" s="22" customFormat="1" outlineLevel="2" x14ac:dyDescent="0.25">
      <c r="A1221" s="55">
        <v>395</v>
      </c>
      <c r="B1221" s="9" t="s">
        <v>1645</v>
      </c>
      <c r="C1221" s="9" t="s">
        <v>1713</v>
      </c>
      <c r="D1221" s="9" t="str">
        <f t="shared" si="178"/>
        <v>Orange - Family|MR - Active</v>
      </c>
      <c r="E1221" s="9" t="s">
        <v>2284</v>
      </c>
      <c r="F1221" s="14" t="s">
        <v>1714</v>
      </c>
      <c r="G1221" s="9" t="s">
        <v>99</v>
      </c>
      <c r="H1221" s="9" t="s">
        <v>37</v>
      </c>
      <c r="I1221" s="9">
        <v>1</v>
      </c>
      <c r="J1221" s="9">
        <v>16</v>
      </c>
      <c r="K1221" s="9">
        <f t="shared" si="179"/>
        <v>80</v>
      </c>
      <c r="L1221" s="9">
        <f t="shared" si="180"/>
        <v>73</v>
      </c>
      <c r="M1221" s="48">
        <v>0.91249999999999998</v>
      </c>
      <c r="N1221" s="9">
        <v>13</v>
      </c>
      <c r="O1221" s="9">
        <v>10</v>
      </c>
      <c r="P1221" s="9"/>
      <c r="Q1221" s="9">
        <v>10</v>
      </c>
      <c r="R1221" s="9"/>
      <c r="S1221" s="9"/>
      <c r="T1221" s="9"/>
      <c r="U1221" s="9"/>
      <c r="V1221" s="49">
        <f t="shared" si="181"/>
        <v>0.91249999999999998</v>
      </c>
      <c r="W1221" s="14">
        <v>0.92710000000000004</v>
      </c>
      <c r="X1221" s="14">
        <v>0.9375</v>
      </c>
      <c r="Y1221" s="56"/>
      <c r="Z1221" s="9">
        <v>15</v>
      </c>
      <c r="AA1221" s="9">
        <v>15</v>
      </c>
      <c r="AB1221" s="9">
        <v>15</v>
      </c>
      <c r="AC1221" s="9">
        <v>14</v>
      </c>
      <c r="AD1221" s="9">
        <v>14</v>
      </c>
      <c r="AE1221" s="9" t="s">
        <v>1715</v>
      </c>
      <c r="AF1221" s="9"/>
      <c r="AG1221" s="9">
        <v>28.539300000000001</v>
      </c>
      <c r="AH1221" s="9">
        <v>-81.385599999999997</v>
      </c>
      <c r="AI1221" s="24"/>
      <c r="AJ1221" s="24"/>
      <c r="AK1221" s="24"/>
      <c r="AL1221" s="24"/>
      <c r="AM1221" s="24"/>
      <c r="AN1221" s="24"/>
      <c r="AO1221" s="24"/>
      <c r="AP1221" s="24"/>
      <c r="AQ1221" s="24"/>
      <c r="AR1221" s="24"/>
      <c r="AS1221" s="24"/>
      <c r="AT1221" s="24"/>
      <c r="AU1221" s="24"/>
      <c r="AV1221" s="24"/>
      <c r="AW1221" s="24"/>
      <c r="AX1221" s="24"/>
      <c r="AY1221" s="24"/>
      <c r="AZ1221" s="24"/>
      <c r="BA1221" s="24"/>
      <c r="BB1221" s="24"/>
      <c r="BC1221" s="24"/>
      <c r="BD1221" s="24"/>
      <c r="BE1221" s="24"/>
      <c r="BF1221" s="24"/>
    </row>
    <row r="1222" spans="1:58" s="22" customFormat="1" outlineLevel="2" x14ac:dyDescent="0.25">
      <c r="A1222" s="55">
        <v>1147</v>
      </c>
      <c r="B1222" s="9" t="s">
        <v>1645</v>
      </c>
      <c r="C1222" s="9" t="s">
        <v>1722</v>
      </c>
      <c r="D1222" s="9" t="str">
        <f t="shared" si="178"/>
        <v>Orange - Family|MR - Active</v>
      </c>
      <c r="E1222" s="9" t="s">
        <v>2284</v>
      </c>
      <c r="F1222" s="14" t="s">
        <v>283</v>
      </c>
      <c r="G1222" s="9" t="s">
        <v>99</v>
      </c>
      <c r="H1222" s="9" t="s">
        <v>37</v>
      </c>
      <c r="I1222" s="9">
        <v>1</v>
      </c>
      <c r="J1222" s="9">
        <v>336</v>
      </c>
      <c r="K1222" s="9">
        <f t="shared" si="179"/>
        <v>2016</v>
      </c>
      <c r="L1222" s="9">
        <f t="shared" si="180"/>
        <v>1986</v>
      </c>
      <c r="M1222" s="48">
        <v>0.98511904761904767</v>
      </c>
      <c r="N1222" s="9">
        <v>84</v>
      </c>
      <c r="O1222" s="9">
        <v>252</v>
      </c>
      <c r="P1222" s="9"/>
      <c r="Q1222" s="9">
        <v>252</v>
      </c>
      <c r="R1222" s="9"/>
      <c r="S1222" s="9"/>
      <c r="T1222" s="9"/>
      <c r="U1222" s="9"/>
      <c r="V1222" s="49">
        <f t="shared" si="181"/>
        <v>0.98511904761904767</v>
      </c>
      <c r="W1222" s="14">
        <v>0.97019999999999995</v>
      </c>
      <c r="X1222" s="14">
        <v>0.98260000000000003</v>
      </c>
      <c r="Y1222" s="56">
        <v>329</v>
      </c>
      <c r="Z1222" s="9">
        <v>330</v>
      </c>
      <c r="AA1222" s="9">
        <v>332</v>
      </c>
      <c r="AB1222" s="9">
        <v>332</v>
      </c>
      <c r="AC1222" s="9">
        <v>331</v>
      </c>
      <c r="AD1222" s="9">
        <v>332</v>
      </c>
      <c r="AE1222" s="9" t="s">
        <v>50</v>
      </c>
      <c r="AF1222" s="9"/>
      <c r="AG1222" s="9">
        <v>28.477499999999999</v>
      </c>
      <c r="AH1222" s="9">
        <v>-81.442099999999996</v>
      </c>
      <c r="AI1222" s="24"/>
      <c r="AJ1222" s="24"/>
      <c r="AK1222" s="24"/>
      <c r="AL1222" s="24"/>
      <c r="AM1222" s="24"/>
      <c r="AN1222" s="24"/>
      <c r="AO1222" s="24"/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4"/>
      <c r="BC1222" s="24"/>
      <c r="BD1222" s="24"/>
      <c r="BE1222" s="24"/>
      <c r="BF1222" s="24"/>
    </row>
    <row r="1223" spans="1:58" s="22" customFormat="1" outlineLevel="2" x14ac:dyDescent="0.25">
      <c r="A1223" s="55">
        <v>2631</v>
      </c>
      <c r="B1223" s="9" t="s">
        <v>1645</v>
      </c>
      <c r="C1223" s="9" t="s">
        <v>1728</v>
      </c>
      <c r="D1223" s="9" t="str">
        <f t="shared" si="178"/>
        <v>Orange - Family|MR - Active</v>
      </c>
      <c r="E1223" s="9" t="s">
        <v>2284</v>
      </c>
      <c r="F1223" s="14" t="s">
        <v>41</v>
      </c>
      <c r="G1223" s="9" t="s">
        <v>99</v>
      </c>
      <c r="H1223" s="9" t="s">
        <v>37</v>
      </c>
      <c r="I1223" s="9">
        <v>1</v>
      </c>
      <c r="J1223" s="9">
        <v>104</v>
      </c>
      <c r="K1223" s="9">
        <f t="shared" si="179"/>
        <v>624</v>
      </c>
      <c r="L1223" s="9">
        <f t="shared" si="180"/>
        <v>598</v>
      </c>
      <c r="M1223" s="48">
        <v>0.95833333333333337</v>
      </c>
      <c r="N1223" s="9">
        <v>7</v>
      </c>
      <c r="O1223" s="9">
        <v>97</v>
      </c>
      <c r="P1223" s="9"/>
      <c r="Q1223" s="9">
        <v>104</v>
      </c>
      <c r="R1223" s="9"/>
      <c r="S1223" s="9"/>
      <c r="T1223" s="9">
        <v>6</v>
      </c>
      <c r="U1223" s="9"/>
      <c r="V1223" s="49">
        <f t="shared" si="181"/>
        <v>0.95833333333333337</v>
      </c>
      <c r="W1223" s="14">
        <v>0.99229999999999996</v>
      </c>
      <c r="X1223" s="14"/>
      <c r="Y1223" s="56">
        <v>101</v>
      </c>
      <c r="Z1223" s="9">
        <v>101</v>
      </c>
      <c r="AA1223" s="9">
        <v>100</v>
      </c>
      <c r="AB1223" s="9">
        <v>98</v>
      </c>
      <c r="AC1223" s="9">
        <v>98</v>
      </c>
      <c r="AD1223" s="9">
        <v>100</v>
      </c>
      <c r="AE1223" s="9" t="s">
        <v>180</v>
      </c>
      <c r="AF1223" s="9"/>
      <c r="AG1223" s="9">
        <v>28.551167</v>
      </c>
      <c r="AH1223" s="9">
        <v>-81.383360999999994</v>
      </c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4"/>
      <c r="BC1223" s="24"/>
      <c r="BD1223" s="24"/>
      <c r="BE1223" s="24"/>
      <c r="BF1223" s="24"/>
    </row>
    <row r="1224" spans="1:58" s="22" customFormat="1" outlineLevel="2" x14ac:dyDescent="0.25">
      <c r="A1224" s="55">
        <v>511</v>
      </c>
      <c r="B1224" s="9" t="s">
        <v>1645</v>
      </c>
      <c r="C1224" s="9" t="s">
        <v>1735</v>
      </c>
      <c r="D1224" s="9" t="str">
        <f t="shared" si="178"/>
        <v>Orange - Family|MR - Active</v>
      </c>
      <c r="E1224" s="9" t="s">
        <v>2284</v>
      </c>
      <c r="F1224" s="14" t="s">
        <v>396</v>
      </c>
      <c r="G1224" s="9" t="s">
        <v>99</v>
      </c>
      <c r="H1224" s="9" t="s">
        <v>37</v>
      </c>
      <c r="I1224" s="9">
        <v>1</v>
      </c>
      <c r="J1224" s="9">
        <v>248</v>
      </c>
      <c r="K1224" s="9">
        <f t="shared" si="179"/>
        <v>1488</v>
      </c>
      <c r="L1224" s="9">
        <f t="shared" si="180"/>
        <v>1462</v>
      </c>
      <c r="M1224" s="48">
        <v>0.98252688172043012</v>
      </c>
      <c r="N1224" s="9">
        <v>24</v>
      </c>
      <c r="O1224" s="9">
        <v>224</v>
      </c>
      <c r="P1224" s="9"/>
      <c r="Q1224" s="9">
        <v>224</v>
      </c>
      <c r="R1224" s="9"/>
      <c r="S1224" s="9"/>
      <c r="T1224" s="9"/>
      <c r="U1224" s="9"/>
      <c r="V1224" s="49">
        <f t="shared" si="181"/>
        <v>0.98252688172043012</v>
      </c>
      <c r="W1224" s="14">
        <v>0.98919999999999997</v>
      </c>
      <c r="X1224" s="14">
        <v>0.98250000000000004</v>
      </c>
      <c r="Y1224" s="56">
        <v>246</v>
      </c>
      <c r="Z1224" s="9">
        <v>244</v>
      </c>
      <c r="AA1224" s="9">
        <v>244</v>
      </c>
      <c r="AB1224" s="9">
        <v>247</v>
      </c>
      <c r="AC1224" s="9">
        <v>240</v>
      </c>
      <c r="AD1224" s="9">
        <v>241</v>
      </c>
      <c r="AE1224" s="9" t="s">
        <v>206</v>
      </c>
      <c r="AF1224" s="9"/>
      <c r="AG1224" s="9">
        <v>28.531099999999999</v>
      </c>
      <c r="AH1224" s="9">
        <v>-81.459100000000007</v>
      </c>
      <c r="AI1224" s="24"/>
      <c r="AJ1224" s="24"/>
      <c r="AK1224" s="24"/>
      <c r="AL1224" s="24"/>
      <c r="AM1224" s="24"/>
      <c r="AN1224" s="24"/>
      <c r="AO1224" s="24"/>
      <c r="AP1224" s="24"/>
      <c r="AQ1224" s="24"/>
      <c r="AR1224" s="24"/>
      <c r="AS1224" s="24"/>
      <c r="AT1224" s="24"/>
      <c r="AU1224" s="24"/>
      <c r="AV1224" s="24"/>
      <c r="AW1224" s="24"/>
      <c r="AX1224" s="24"/>
      <c r="AY1224" s="24"/>
      <c r="AZ1224" s="24"/>
      <c r="BA1224" s="24"/>
      <c r="BB1224" s="24"/>
      <c r="BC1224" s="24"/>
      <c r="BD1224" s="24"/>
      <c r="BE1224" s="24"/>
      <c r="BF1224" s="24"/>
    </row>
    <row r="1225" spans="1:58" s="22" customFormat="1" outlineLevel="2" x14ac:dyDescent="0.25">
      <c r="A1225" s="55">
        <v>110</v>
      </c>
      <c r="B1225" s="9" t="s">
        <v>1645</v>
      </c>
      <c r="C1225" s="9" t="s">
        <v>1743</v>
      </c>
      <c r="D1225" s="9" t="str">
        <f t="shared" si="178"/>
        <v>Orange - Family|MR - Active</v>
      </c>
      <c r="E1225" s="9" t="s">
        <v>2284</v>
      </c>
      <c r="F1225" s="14" t="s">
        <v>1744</v>
      </c>
      <c r="G1225" s="9" t="s">
        <v>99</v>
      </c>
      <c r="H1225" s="9" t="s">
        <v>37</v>
      </c>
      <c r="I1225" s="9">
        <v>1</v>
      </c>
      <c r="J1225" s="9">
        <v>240</v>
      </c>
      <c r="K1225" s="9">
        <f t="shared" si="179"/>
        <v>1440</v>
      </c>
      <c r="L1225" s="9">
        <f t="shared" si="180"/>
        <v>1436</v>
      </c>
      <c r="M1225" s="48">
        <v>0.99722222222222223</v>
      </c>
      <c r="N1225" s="9">
        <v>192</v>
      </c>
      <c r="O1225" s="9">
        <v>48</v>
      </c>
      <c r="P1225" s="9"/>
      <c r="Q1225" s="9">
        <v>48</v>
      </c>
      <c r="R1225" s="9"/>
      <c r="S1225" s="9"/>
      <c r="T1225" s="9">
        <v>24</v>
      </c>
      <c r="U1225" s="9"/>
      <c r="V1225" s="49">
        <f t="shared" si="181"/>
        <v>0.99722222222222223</v>
      </c>
      <c r="W1225" s="14">
        <v>0.99029999999999996</v>
      </c>
      <c r="X1225" s="14">
        <v>0.98060000000000003</v>
      </c>
      <c r="Y1225" s="56">
        <v>240</v>
      </c>
      <c r="Z1225" s="9">
        <v>238</v>
      </c>
      <c r="AA1225" s="9">
        <v>240</v>
      </c>
      <c r="AB1225" s="9">
        <v>240</v>
      </c>
      <c r="AC1225" s="9">
        <v>239</v>
      </c>
      <c r="AD1225" s="9">
        <v>239</v>
      </c>
      <c r="AE1225" s="9" t="s">
        <v>1742</v>
      </c>
      <c r="AF1225" s="9"/>
      <c r="AG1225" s="9">
        <v>28.606000000000002</v>
      </c>
      <c r="AH1225" s="9">
        <v>-81.422399999999996</v>
      </c>
      <c r="AI1225" s="24"/>
      <c r="AJ1225" s="24"/>
      <c r="AK1225" s="24"/>
      <c r="AL1225" s="24"/>
      <c r="AM1225" s="24"/>
      <c r="AN1225" s="24"/>
      <c r="AO1225" s="24"/>
      <c r="AP1225" s="24"/>
      <c r="AQ1225" s="24"/>
      <c r="AR1225" s="24"/>
      <c r="AS1225" s="24"/>
      <c r="AT1225" s="24"/>
      <c r="AU1225" s="24"/>
      <c r="AV1225" s="24"/>
      <c r="AW1225" s="24"/>
      <c r="AX1225" s="24"/>
      <c r="AY1225" s="24"/>
      <c r="AZ1225" s="24"/>
      <c r="BA1225" s="24"/>
      <c r="BB1225" s="24"/>
      <c r="BC1225" s="24"/>
      <c r="BD1225" s="24"/>
      <c r="BE1225" s="24"/>
      <c r="BF1225" s="24"/>
    </row>
    <row r="1226" spans="1:58" s="22" customFormat="1" outlineLevel="2" x14ac:dyDescent="0.25">
      <c r="A1226" s="55">
        <v>1134</v>
      </c>
      <c r="B1226" s="9" t="s">
        <v>1645</v>
      </c>
      <c r="C1226" s="9" t="s">
        <v>1745</v>
      </c>
      <c r="D1226" s="9" t="str">
        <f t="shared" si="178"/>
        <v>Orange - Family|MR - Active</v>
      </c>
      <c r="E1226" s="9" t="s">
        <v>2284</v>
      </c>
      <c r="F1226" s="14" t="s">
        <v>1746</v>
      </c>
      <c r="G1226" s="9" t="s">
        <v>99</v>
      </c>
      <c r="H1226" s="9" t="s">
        <v>37</v>
      </c>
      <c r="I1226" s="9">
        <v>1</v>
      </c>
      <c r="J1226" s="9">
        <v>396</v>
      </c>
      <c r="K1226" s="9">
        <f t="shared" si="179"/>
        <v>2376</v>
      </c>
      <c r="L1226" s="9">
        <f t="shared" si="180"/>
        <v>2211</v>
      </c>
      <c r="M1226" s="48">
        <v>0.93055555555555558</v>
      </c>
      <c r="N1226" s="9">
        <v>316</v>
      </c>
      <c r="O1226" s="9">
        <v>80</v>
      </c>
      <c r="P1226" s="9"/>
      <c r="Q1226" s="9">
        <v>80</v>
      </c>
      <c r="R1226" s="9"/>
      <c r="S1226" s="9"/>
      <c r="T1226" s="9"/>
      <c r="U1226" s="9"/>
      <c r="V1226" s="49">
        <f t="shared" si="181"/>
        <v>0.93055555555555558</v>
      </c>
      <c r="W1226" s="14">
        <v>0.90449999999999997</v>
      </c>
      <c r="X1226" s="14">
        <v>0.89490000000000003</v>
      </c>
      <c r="Y1226" s="56">
        <v>361</v>
      </c>
      <c r="Z1226" s="9">
        <v>369</v>
      </c>
      <c r="AA1226" s="9">
        <v>370</v>
      </c>
      <c r="AB1226" s="9">
        <v>366</v>
      </c>
      <c r="AC1226" s="9">
        <v>375</v>
      </c>
      <c r="AD1226" s="9">
        <v>370</v>
      </c>
      <c r="AE1226" s="9" t="s">
        <v>1747</v>
      </c>
      <c r="AF1226" s="9"/>
      <c r="AG1226" s="9">
        <v>28.479900000000001</v>
      </c>
      <c r="AH1226" s="9">
        <v>-81.442099999999996</v>
      </c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4"/>
      <c r="AT1226" s="24"/>
      <c r="AU1226" s="24"/>
      <c r="AV1226" s="24"/>
      <c r="AW1226" s="24"/>
      <c r="AX1226" s="24"/>
      <c r="AY1226" s="24"/>
      <c r="AZ1226" s="24"/>
      <c r="BA1226" s="24"/>
      <c r="BB1226" s="24"/>
      <c r="BC1226" s="24"/>
      <c r="BD1226" s="24"/>
      <c r="BE1226" s="24"/>
      <c r="BF1226" s="24"/>
    </row>
    <row r="1227" spans="1:58" s="22" customFormat="1" outlineLevel="2" x14ac:dyDescent="0.25">
      <c r="A1227" s="55">
        <v>1409</v>
      </c>
      <c r="B1227" s="9" t="s">
        <v>1645</v>
      </c>
      <c r="C1227" s="9" t="s">
        <v>1748</v>
      </c>
      <c r="D1227" s="9" t="str">
        <f t="shared" si="178"/>
        <v>Orange - Family|MR - Active</v>
      </c>
      <c r="E1227" s="9" t="s">
        <v>2284</v>
      </c>
      <c r="F1227" s="14" t="s">
        <v>1142</v>
      </c>
      <c r="G1227" s="9" t="s">
        <v>99</v>
      </c>
      <c r="H1227" s="9" t="s">
        <v>37</v>
      </c>
      <c r="I1227" s="9">
        <v>1</v>
      </c>
      <c r="J1227" s="9">
        <v>211</v>
      </c>
      <c r="K1227" s="9">
        <f t="shared" si="179"/>
        <v>1266</v>
      </c>
      <c r="L1227" s="9">
        <f t="shared" si="180"/>
        <v>1176</v>
      </c>
      <c r="M1227" s="48">
        <v>0.92890995260663511</v>
      </c>
      <c r="N1227" s="9">
        <v>169</v>
      </c>
      <c r="O1227" s="9">
        <v>126</v>
      </c>
      <c r="P1227" s="9"/>
      <c r="Q1227" s="9">
        <v>126</v>
      </c>
      <c r="R1227" s="9"/>
      <c r="S1227" s="9"/>
      <c r="T1227" s="9"/>
      <c r="U1227" s="9"/>
      <c r="V1227" s="49">
        <f t="shared" si="181"/>
        <v>0.92890995260663511</v>
      </c>
      <c r="W1227" s="14">
        <v>0.90839999999999999</v>
      </c>
      <c r="X1227" s="14">
        <v>0.92420000000000002</v>
      </c>
      <c r="Y1227" s="56">
        <v>194</v>
      </c>
      <c r="Z1227" s="9">
        <v>196</v>
      </c>
      <c r="AA1227" s="9">
        <v>198</v>
      </c>
      <c r="AB1227" s="9">
        <v>199</v>
      </c>
      <c r="AC1227" s="9">
        <v>196</v>
      </c>
      <c r="AD1227" s="9">
        <v>193</v>
      </c>
      <c r="AE1227" s="9" t="s">
        <v>1747</v>
      </c>
      <c r="AF1227" s="9"/>
      <c r="AG1227" s="9">
        <v>28.479700000000001</v>
      </c>
      <c r="AH1227" s="9">
        <v>-81.440399999999997</v>
      </c>
      <c r="AI1227" s="24"/>
      <c r="AJ1227" s="24"/>
      <c r="AK1227" s="24"/>
      <c r="AL1227" s="24"/>
      <c r="AM1227" s="24"/>
      <c r="AN1227" s="24"/>
      <c r="AO1227" s="24"/>
      <c r="AP1227" s="24"/>
      <c r="AQ1227" s="24"/>
      <c r="AR1227" s="24"/>
      <c r="AS1227" s="24"/>
      <c r="AT1227" s="24"/>
      <c r="AU1227" s="24"/>
      <c r="AV1227" s="24"/>
      <c r="AW1227" s="24"/>
      <c r="AX1227" s="24"/>
      <c r="AY1227" s="24"/>
      <c r="AZ1227" s="24"/>
      <c r="BA1227" s="24"/>
      <c r="BB1227" s="24"/>
      <c r="BC1227" s="24"/>
      <c r="BD1227" s="24"/>
      <c r="BE1227" s="24"/>
      <c r="BF1227" s="24"/>
    </row>
    <row r="1228" spans="1:58" s="22" customFormat="1" outlineLevel="2" x14ac:dyDescent="0.25">
      <c r="A1228" s="55">
        <v>1087</v>
      </c>
      <c r="B1228" s="9" t="s">
        <v>1645</v>
      </c>
      <c r="C1228" s="9" t="s">
        <v>1749</v>
      </c>
      <c r="D1228" s="9" t="str">
        <f t="shared" si="178"/>
        <v>Orange - Family|MR - Active</v>
      </c>
      <c r="E1228" s="9" t="s">
        <v>2284</v>
      </c>
      <c r="F1228" s="14" t="s">
        <v>1265</v>
      </c>
      <c r="G1228" s="9" t="s">
        <v>99</v>
      </c>
      <c r="H1228" s="9" t="s">
        <v>37</v>
      </c>
      <c r="I1228" s="9">
        <v>1</v>
      </c>
      <c r="J1228" s="9">
        <v>88</v>
      </c>
      <c r="K1228" s="9">
        <f t="shared" si="179"/>
        <v>528</v>
      </c>
      <c r="L1228" s="9">
        <f t="shared" si="180"/>
        <v>522</v>
      </c>
      <c r="M1228" s="48">
        <v>0.98863636363636365</v>
      </c>
      <c r="N1228" s="9">
        <v>9</v>
      </c>
      <c r="O1228" s="9">
        <v>79</v>
      </c>
      <c r="P1228" s="9"/>
      <c r="Q1228" s="9">
        <v>79</v>
      </c>
      <c r="R1228" s="9"/>
      <c r="S1228" s="9"/>
      <c r="T1228" s="9"/>
      <c r="U1228" s="9"/>
      <c r="V1228" s="49">
        <f t="shared" si="181"/>
        <v>0.98863636363636365</v>
      </c>
      <c r="W1228" s="14">
        <v>0.96779999999999999</v>
      </c>
      <c r="X1228" s="14">
        <v>0.9375</v>
      </c>
      <c r="Y1228" s="56">
        <v>87</v>
      </c>
      <c r="Z1228" s="9">
        <v>85</v>
      </c>
      <c r="AA1228" s="9">
        <v>87</v>
      </c>
      <c r="AB1228" s="9">
        <v>88</v>
      </c>
      <c r="AC1228" s="9">
        <v>88</v>
      </c>
      <c r="AD1228" s="9">
        <v>87</v>
      </c>
      <c r="AE1228" s="9" t="s">
        <v>120</v>
      </c>
      <c r="AF1228" s="9"/>
      <c r="AG1228" s="9">
        <v>28.569199999999999</v>
      </c>
      <c r="AH1228" s="9">
        <v>-81.430700000000002</v>
      </c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4"/>
      <c r="BC1228" s="24"/>
      <c r="BD1228" s="24"/>
      <c r="BE1228" s="24"/>
      <c r="BF1228" s="24"/>
    </row>
    <row r="1229" spans="1:58" s="22" customFormat="1" outlineLevel="2" x14ac:dyDescent="0.25">
      <c r="A1229" s="55">
        <v>922</v>
      </c>
      <c r="B1229" s="9" t="s">
        <v>1645</v>
      </c>
      <c r="C1229" s="9" t="s">
        <v>1797</v>
      </c>
      <c r="D1229" s="9" t="str">
        <f t="shared" si="178"/>
        <v>Orange - Family|MR - Active</v>
      </c>
      <c r="E1229" s="9" t="s">
        <v>2284</v>
      </c>
      <c r="F1229" s="14" t="s">
        <v>1798</v>
      </c>
      <c r="G1229" s="9" t="s">
        <v>99</v>
      </c>
      <c r="H1229" s="9" t="s">
        <v>37</v>
      </c>
      <c r="I1229" s="9">
        <v>1</v>
      </c>
      <c r="J1229" s="9">
        <v>280</v>
      </c>
      <c r="K1229" s="9">
        <f t="shared" si="179"/>
        <v>1680</v>
      </c>
      <c r="L1229" s="9">
        <f t="shared" si="180"/>
        <v>1646</v>
      </c>
      <c r="M1229" s="48">
        <v>0.97976190476190472</v>
      </c>
      <c r="N1229" s="9">
        <v>126</v>
      </c>
      <c r="O1229" s="9">
        <v>154</v>
      </c>
      <c r="P1229" s="9"/>
      <c r="Q1229" s="9">
        <v>154</v>
      </c>
      <c r="R1229" s="9"/>
      <c r="S1229" s="9"/>
      <c r="T1229" s="9"/>
      <c r="U1229" s="9"/>
      <c r="V1229" s="49">
        <f t="shared" si="181"/>
        <v>0.97976190476190472</v>
      </c>
      <c r="W1229" s="14">
        <v>0.98450000000000004</v>
      </c>
      <c r="X1229" s="14">
        <v>0.96899999999999997</v>
      </c>
      <c r="Y1229" s="56">
        <v>279</v>
      </c>
      <c r="Z1229" s="9">
        <v>275</v>
      </c>
      <c r="AA1229" s="9">
        <v>274</v>
      </c>
      <c r="AB1229" s="9">
        <v>272</v>
      </c>
      <c r="AC1229" s="9">
        <v>272</v>
      </c>
      <c r="AD1229" s="9">
        <v>274</v>
      </c>
      <c r="AE1229" s="9" t="s">
        <v>671</v>
      </c>
      <c r="AF1229" s="9"/>
      <c r="AG1229" s="9">
        <v>28.402799999999999</v>
      </c>
      <c r="AH1229" s="9">
        <v>-81.407600000000002</v>
      </c>
      <c r="AI1229" s="24"/>
      <c r="AJ1229" s="24"/>
      <c r="AK1229" s="24"/>
      <c r="AL1229" s="24"/>
      <c r="AM1229" s="24"/>
      <c r="AN1229" s="24"/>
      <c r="AO1229" s="24"/>
      <c r="AP1229" s="24"/>
      <c r="AQ1229" s="24"/>
      <c r="AR1229" s="24"/>
      <c r="AS1229" s="24"/>
      <c r="AT1229" s="24"/>
      <c r="AU1229" s="24"/>
      <c r="AV1229" s="24"/>
      <c r="AW1229" s="24"/>
      <c r="AX1229" s="24"/>
      <c r="AY1229" s="24"/>
      <c r="AZ1229" s="24"/>
      <c r="BA1229" s="24"/>
      <c r="BB1229" s="24"/>
      <c r="BC1229" s="24"/>
      <c r="BD1229" s="24"/>
      <c r="BE1229" s="24"/>
      <c r="BF1229" s="24"/>
    </row>
    <row r="1230" spans="1:58" s="22" customFormat="1" outlineLevel="2" x14ac:dyDescent="0.25">
      <c r="A1230" s="55">
        <v>927</v>
      </c>
      <c r="B1230" s="9" t="s">
        <v>1645</v>
      </c>
      <c r="C1230" s="9" t="s">
        <v>1799</v>
      </c>
      <c r="D1230" s="9" t="str">
        <f t="shared" si="178"/>
        <v>Orange - Family|MR - Active</v>
      </c>
      <c r="E1230" s="9" t="s">
        <v>2284</v>
      </c>
      <c r="F1230" s="14" t="s">
        <v>122</v>
      </c>
      <c r="G1230" s="9" t="s">
        <v>99</v>
      </c>
      <c r="H1230" s="9" t="s">
        <v>37</v>
      </c>
      <c r="I1230" s="9">
        <v>1</v>
      </c>
      <c r="J1230" s="9">
        <v>460</v>
      </c>
      <c r="K1230" s="9">
        <f t="shared" si="179"/>
        <v>2760</v>
      </c>
      <c r="L1230" s="9">
        <f t="shared" si="180"/>
        <v>2717</v>
      </c>
      <c r="M1230" s="48">
        <v>0.98442028985507246</v>
      </c>
      <c r="N1230" s="9">
        <v>69</v>
      </c>
      <c r="O1230" s="9">
        <v>391</v>
      </c>
      <c r="P1230" s="9"/>
      <c r="Q1230" s="9">
        <v>391</v>
      </c>
      <c r="R1230" s="9"/>
      <c r="S1230" s="9"/>
      <c r="T1230" s="9"/>
      <c r="U1230" s="9"/>
      <c r="V1230" s="49">
        <f t="shared" si="181"/>
        <v>0.98442028985507246</v>
      </c>
      <c r="W1230" s="14">
        <v>0.93589999999999995</v>
      </c>
      <c r="X1230" s="14">
        <v>0.98480000000000001</v>
      </c>
      <c r="Y1230" s="56">
        <v>454</v>
      </c>
      <c r="Z1230" s="9">
        <v>452</v>
      </c>
      <c r="AA1230" s="9">
        <v>451</v>
      </c>
      <c r="AB1230" s="9">
        <v>456</v>
      </c>
      <c r="AC1230" s="9">
        <v>452</v>
      </c>
      <c r="AD1230" s="9">
        <v>452</v>
      </c>
      <c r="AE1230" s="9" t="s">
        <v>180</v>
      </c>
      <c r="AF1230" s="9"/>
      <c r="AG1230" s="9">
        <v>28.5504</v>
      </c>
      <c r="AH1230" s="9">
        <v>-81.192099999999996</v>
      </c>
      <c r="AI1230" s="24"/>
      <c r="AJ1230" s="24"/>
      <c r="AK1230" s="24"/>
      <c r="AL1230" s="24"/>
      <c r="AM1230" s="24"/>
      <c r="AN1230" s="24"/>
      <c r="AO1230" s="24"/>
      <c r="AP1230" s="24"/>
      <c r="AQ1230" s="24"/>
      <c r="AR1230" s="24"/>
      <c r="AS1230" s="24"/>
      <c r="AT1230" s="24"/>
      <c r="AU1230" s="24"/>
      <c r="AV1230" s="24"/>
      <c r="AW1230" s="24"/>
      <c r="AX1230" s="24"/>
      <c r="AY1230" s="24"/>
      <c r="AZ1230" s="24"/>
      <c r="BA1230" s="24"/>
      <c r="BB1230" s="24"/>
      <c r="BC1230" s="24"/>
      <c r="BD1230" s="24"/>
      <c r="BE1230" s="24"/>
      <c r="BF1230" s="24"/>
    </row>
    <row r="1231" spans="1:58" s="22" customFormat="1" outlineLevel="2" x14ac:dyDescent="0.25">
      <c r="A1231" s="55">
        <v>1001</v>
      </c>
      <c r="B1231" s="9" t="s">
        <v>1645</v>
      </c>
      <c r="C1231" s="9" t="s">
        <v>1813</v>
      </c>
      <c r="D1231" s="9" t="str">
        <f t="shared" si="178"/>
        <v>Orange - Family|MR - Active</v>
      </c>
      <c r="E1231" s="9" t="s">
        <v>2284</v>
      </c>
      <c r="F1231" s="14" t="s">
        <v>269</v>
      </c>
      <c r="G1231" s="9" t="s">
        <v>99</v>
      </c>
      <c r="H1231" s="9" t="s">
        <v>37</v>
      </c>
      <c r="I1231" s="9">
        <v>1</v>
      </c>
      <c r="J1231" s="9">
        <v>526</v>
      </c>
      <c r="K1231" s="9">
        <f t="shared" si="179"/>
        <v>3156</v>
      </c>
      <c r="L1231" s="9">
        <f t="shared" si="180"/>
        <v>2921</v>
      </c>
      <c r="M1231" s="48">
        <v>0.92553865652724965</v>
      </c>
      <c r="N1231" s="9">
        <v>526</v>
      </c>
      <c r="O1231" s="9">
        <v>526</v>
      </c>
      <c r="P1231" s="9"/>
      <c r="Q1231" s="9">
        <v>526</v>
      </c>
      <c r="R1231" s="9"/>
      <c r="S1231" s="9"/>
      <c r="T1231" s="9"/>
      <c r="U1231" s="9"/>
      <c r="V1231" s="49">
        <f t="shared" si="181"/>
        <v>0.92553865652724965</v>
      </c>
      <c r="W1231" s="14">
        <v>0.86309999999999998</v>
      </c>
      <c r="X1231" s="14">
        <v>0.94389999999999996</v>
      </c>
      <c r="Y1231" s="56">
        <v>489</v>
      </c>
      <c r="Z1231" s="9">
        <v>492</v>
      </c>
      <c r="AA1231" s="9">
        <v>495</v>
      </c>
      <c r="AB1231" s="9">
        <v>486</v>
      </c>
      <c r="AC1231" s="9">
        <v>481</v>
      </c>
      <c r="AD1231" s="9">
        <v>478</v>
      </c>
      <c r="AE1231" s="9" t="s">
        <v>270</v>
      </c>
      <c r="AF1231" s="9"/>
      <c r="AG1231" s="9">
        <v>28.551200000000001</v>
      </c>
      <c r="AH1231" s="9">
        <v>-81.276499999999999</v>
      </c>
      <c r="AI1231" s="24"/>
      <c r="AJ1231" s="24"/>
      <c r="AK1231" s="24"/>
      <c r="AL1231" s="24"/>
      <c r="AM1231" s="24"/>
      <c r="AN1231" s="24"/>
      <c r="AO1231" s="24"/>
      <c r="AP1231" s="24"/>
      <c r="AQ1231" s="24"/>
      <c r="AR1231" s="24"/>
      <c r="AS1231" s="24"/>
      <c r="AT1231" s="24"/>
      <c r="AU1231" s="24"/>
      <c r="AV1231" s="24"/>
      <c r="AW1231" s="24"/>
      <c r="AX1231" s="24"/>
      <c r="AY1231" s="24"/>
      <c r="AZ1231" s="24"/>
      <c r="BA1231" s="24"/>
      <c r="BB1231" s="24"/>
      <c r="BC1231" s="24"/>
      <c r="BD1231" s="24"/>
      <c r="BE1231" s="24"/>
      <c r="BF1231" s="24"/>
    </row>
    <row r="1232" spans="1:58" s="22" customFormat="1" outlineLevel="1" x14ac:dyDescent="0.25">
      <c r="A1232" s="55"/>
      <c r="B1232" s="9" t="s">
        <v>1645</v>
      </c>
      <c r="C1232" s="9"/>
      <c r="D1232" s="9"/>
      <c r="E1232" s="39" t="s">
        <v>2287</v>
      </c>
      <c r="F1232" s="14"/>
      <c r="G1232" s="9"/>
      <c r="H1232" s="9"/>
      <c r="I1232" s="9">
        <f>SUBTOTAL(9,I1233:I1234)</f>
        <v>2</v>
      </c>
      <c r="J1232" s="9">
        <f>SUBTOTAL(9,J1233:J1234)</f>
        <v>316</v>
      </c>
      <c r="K1232" s="9">
        <f>SUBTOTAL(9,K1233:K1234)</f>
        <v>0</v>
      </c>
      <c r="L1232" s="9">
        <f>SUBTOTAL(9,L1233:L1234)</f>
        <v>0</v>
      </c>
      <c r="M1232" s="42">
        <v>0</v>
      </c>
      <c r="N1232" s="9"/>
      <c r="O1232" s="9"/>
      <c r="P1232" s="9"/>
      <c r="Q1232" s="9"/>
      <c r="R1232" s="9"/>
      <c r="S1232" s="9"/>
      <c r="T1232" s="9"/>
      <c r="U1232" s="9"/>
      <c r="V1232" s="49"/>
      <c r="W1232" s="14"/>
      <c r="X1232" s="14"/>
      <c r="Y1232" s="56"/>
      <c r="Z1232" s="9"/>
      <c r="AA1232" s="9"/>
      <c r="AB1232" s="9"/>
      <c r="AC1232" s="9"/>
      <c r="AD1232" s="9"/>
      <c r="AE1232" s="9"/>
      <c r="AF1232" s="9"/>
      <c r="AG1232" s="9"/>
      <c r="AH1232" s="9">
        <f>SUBTOTAL(9,AH1233:AH1234)</f>
        <v>-162.79617500000001</v>
      </c>
      <c r="AI1232" s="24"/>
      <c r="AJ1232" s="24"/>
      <c r="AK1232" s="24"/>
      <c r="AL1232" s="24"/>
      <c r="AM1232" s="24"/>
      <c r="AN1232" s="24"/>
      <c r="AO1232" s="24"/>
      <c r="AP1232" s="24"/>
      <c r="AQ1232" s="24"/>
      <c r="AR1232" s="24"/>
      <c r="AS1232" s="24"/>
      <c r="AT1232" s="24"/>
      <c r="AU1232" s="24"/>
      <c r="AV1232" s="24"/>
      <c r="AW1232" s="24"/>
      <c r="AX1232" s="24"/>
      <c r="AY1232" s="24"/>
      <c r="AZ1232" s="24"/>
      <c r="BA1232" s="24"/>
      <c r="BB1232" s="24"/>
      <c r="BC1232" s="24"/>
      <c r="BD1232" s="24"/>
      <c r="BE1232" s="24"/>
      <c r="BF1232" s="24"/>
    </row>
    <row r="1233" spans="1:58" s="22" customFormat="1" outlineLevel="2" x14ac:dyDescent="0.25">
      <c r="A1233" s="55">
        <v>2862</v>
      </c>
      <c r="B1233" s="9" t="s">
        <v>1645</v>
      </c>
      <c r="C1233" s="9" t="s">
        <v>1648</v>
      </c>
      <c r="D1233" s="9" t="str">
        <f>B1233&amp;" - "&amp;E1233</f>
        <v>Orange - Family|MR - Pipeline</v>
      </c>
      <c r="E1233" s="9" t="s">
        <v>2287</v>
      </c>
      <c r="F1233" s="14" t="s">
        <v>125</v>
      </c>
      <c r="G1233" s="9" t="s">
        <v>99</v>
      </c>
      <c r="H1233" s="9" t="s">
        <v>42</v>
      </c>
      <c r="I1233" s="9">
        <v>1</v>
      </c>
      <c r="J1233" s="9">
        <v>116</v>
      </c>
      <c r="K1233" s="9">
        <f>COUNTA(Y1233:AD1233)*J1233</f>
        <v>0</v>
      </c>
      <c r="L1233" s="9">
        <f>SUM(Y1233:AD1233)</f>
        <v>0</v>
      </c>
      <c r="M1233" s="42">
        <v>0</v>
      </c>
      <c r="N1233" s="9">
        <v>23</v>
      </c>
      <c r="O1233" s="9">
        <v>93</v>
      </c>
      <c r="P1233" s="9"/>
      <c r="Q1233" s="9">
        <v>93</v>
      </c>
      <c r="R1233" s="9"/>
      <c r="S1233" s="9"/>
      <c r="T1233" s="9">
        <v>6</v>
      </c>
      <c r="U1233" s="9"/>
      <c r="V1233" s="49"/>
      <c r="W1233" s="14"/>
      <c r="X1233" s="14"/>
      <c r="Y1233" s="56"/>
      <c r="Z1233" s="9"/>
      <c r="AA1233" s="9"/>
      <c r="AB1233" s="9"/>
      <c r="AC1233" s="9"/>
      <c r="AD1233" s="9"/>
      <c r="AE1233" s="9"/>
      <c r="AF1233" s="9"/>
      <c r="AG1233" s="9">
        <v>28.549861</v>
      </c>
      <c r="AH1233" s="9">
        <v>-81.388516999999993</v>
      </c>
      <c r="AI1233" s="24"/>
      <c r="AJ1233" s="24"/>
      <c r="AK1233" s="24"/>
      <c r="AL1233" s="24"/>
      <c r="AM1233" s="24"/>
      <c r="AN1233" s="24"/>
      <c r="AO1233" s="24"/>
      <c r="AP1233" s="24"/>
      <c r="AQ1233" s="24"/>
      <c r="AR1233" s="24"/>
      <c r="AS1233" s="24"/>
      <c r="AT1233" s="24"/>
      <c r="AU1233" s="24"/>
      <c r="AV1233" s="24"/>
      <c r="AW1233" s="24"/>
      <c r="AX1233" s="24"/>
      <c r="AY1233" s="24"/>
      <c r="AZ1233" s="24"/>
      <c r="BA1233" s="24"/>
      <c r="BB1233" s="24"/>
      <c r="BC1233" s="24"/>
      <c r="BD1233" s="24"/>
      <c r="BE1233" s="24"/>
      <c r="BF1233" s="24"/>
    </row>
    <row r="1234" spans="1:58" s="22" customFormat="1" outlineLevel="2" x14ac:dyDescent="0.25">
      <c r="A1234" s="55">
        <v>2806</v>
      </c>
      <c r="B1234" s="9" t="s">
        <v>1645</v>
      </c>
      <c r="C1234" s="9" t="s">
        <v>1756</v>
      </c>
      <c r="D1234" s="9" t="str">
        <f>B1234&amp;" - "&amp;E1234</f>
        <v>Orange - Family|MR - Pipeline</v>
      </c>
      <c r="E1234" s="9" t="s">
        <v>2287</v>
      </c>
      <c r="F1234" s="14" t="s">
        <v>1147</v>
      </c>
      <c r="G1234" s="9" t="s">
        <v>99</v>
      </c>
      <c r="H1234" s="9" t="s">
        <v>42</v>
      </c>
      <c r="I1234" s="9">
        <v>1</v>
      </c>
      <c r="J1234" s="9">
        <v>200</v>
      </c>
      <c r="K1234" s="9">
        <f>COUNTA(Y1234:AD1234)*J1234</f>
        <v>0</v>
      </c>
      <c r="L1234" s="9">
        <f>SUM(Y1234:AD1234)</f>
        <v>0</v>
      </c>
      <c r="M1234" s="42">
        <v>0</v>
      </c>
      <c r="N1234" s="9">
        <v>40</v>
      </c>
      <c r="O1234" s="9">
        <v>160</v>
      </c>
      <c r="P1234" s="9"/>
      <c r="Q1234" s="9">
        <v>200</v>
      </c>
      <c r="R1234" s="9"/>
      <c r="S1234" s="9"/>
      <c r="T1234" s="9">
        <v>10</v>
      </c>
      <c r="U1234" s="9"/>
      <c r="V1234" s="49"/>
      <c r="W1234" s="14"/>
      <c r="X1234" s="14"/>
      <c r="Y1234" s="56"/>
      <c r="Z1234" s="9"/>
      <c r="AA1234" s="9"/>
      <c r="AB1234" s="9"/>
      <c r="AC1234" s="9"/>
      <c r="AD1234" s="9"/>
      <c r="AE1234" s="9"/>
      <c r="AF1234" s="9"/>
      <c r="AG1234" s="9">
        <v>28.532903000000001</v>
      </c>
      <c r="AH1234" s="9">
        <v>-81.407657999999998</v>
      </c>
      <c r="AI1234" s="24"/>
      <c r="AJ1234" s="24"/>
      <c r="AK1234" s="24"/>
      <c r="AL1234" s="24"/>
      <c r="AM1234" s="24"/>
      <c r="AN1234" s="24"/>
      <c r="AO1234" s="24"/>
      <c r="AP1234" s="24"/>
      <c r="AQ1234" s="24"/>
      <c r="AR1234" s="24"/>
      <c r="AS1234" s="24"/>
      <c r="AT1234" s="24"/>
      <c r="AU1234" s="24"/>
      <c r="AV1234" s="24"/>
      <c r="AW1234" s="24"/>
      <c r="AX1234" s="24"/>
      <c r="AY1234" s="24"/>
      <c r="AZ1234" s="24"/>
      <c r="BA1234" s="24"/>
      <c r="BB1234" s="24"/>
      <c r="BC1234" s="24"/>
      <c r="BD1234" s="24"/>
      <c r="BE1234" s="24"/>
      <c r="BF1234" s="24"/>
    </row>
    <row r="1235" spans="1:58" s="22" customFormat="1" outlineLevel="2" x14ac:dyDescent="0.25">
      <c r="A1235" s="55"/>
      <c r="B1235" s="51" t="s">
        <v>1816</v>
      </c>
      <c r="C1235" s="51"/>
      <c r="D1235" s="51"/>
      <c r="E1235" s="51"/>
      <c r="F1235" s="53"/>
      <c r="G1235" s="51"/>
      <c r="H1235" s="51"/>
      <c r="I1235" s="51"/>
      <c r="J1235" s="51"/>
      <c r="K1235" s="51"/>
      <c r="L1235" s="51"/>
      <c r="M1235" s="54"/>
      <c r="N1235" s="51"/>
      <c r="O1235" s="51"/>
      <c r="P1235" s="51"/>
      <c r="Q1235" s="51"/>
      <c r="R1235" s="51"/>
      <c r="S1235" s="51"/>
      <c r="T1235" s="51"/>
      <c r="U1235" s="51"/>
      <c r="V1235" s="52"/>
      <c r="W1235" s="53"/>
      <c r="X1235" s="53"/>
      <c r="Y1235" s="56"/>
      <c r="Z1235" s="9"/>
      <c r="AA1235" s="9"/>
      <c r="AB1235" s="9"/>
      <c r="AC1235" s="9"/>
      <c r="AD1235" s="9"/>
      <c r="AE1235" s="9"/>
      <c r="AF1235" s="9"/>
      <c r="AG1235" s="9"/>
      <c r="AH1235" s="9"/>
      <c r="AI1235" s="24"/>
      <c r="AJ1235" s="24"/>
      <c r="AK1235" s="24"/>
      <c r="AL1235" s="24"/>
      <c r="AM1235" s="24"/>
      <c r="AN1235" s="24"/>
      <c r="AO1235" s="24"/>
      <c r="AP1235" s="24"/>
      <c r="AQ1235" s="24"/>
      <c r="AR1235" s="24"/>
      <c r="AS1235" s="24"/>
      <c r="AT1235" s="24"/>
      <c r="AU1235" s="24"/>
      <c r="AV1235" s="24"/>
      <c r="AW1235" s="24"/>
      <c r="AX1235" s="24"/>
      <c r="AY1235" s="24"/>
      <c r="AZ1235" s="24"/>
      <c r="BA1235" s="24"/>
      <c r="BB1235" s="24"/>
      <c r="BC1235" s="24"/>
      <c r="BD1235" s="24"/>
      <c r="BE1235" s="24"/>
      <c r="BF1235" s="24"/>
    </row>
    <row r="1236" spans="1:58" s="22" customFormat="1" outlineLevel="1" x14ac:dyDescent="0.25">
      <c r="A1236" s="55"/>
      <c r="B1236" s="9" t="s">
        <v>1816</v>
      </c>
      <c r="C1236" s="9"/>
      <c r="D1236" s="9"/>
      <c r="E1236" s="39" t="s">
        <v>2280</v>
      </c>
      <c r="F1236" s="14"/>
      <c r="G1236" s="9"/>
      <c r="H1236" s="9"/>
      <c r="I1236" s="9">
        <f>SUBTOTAL(9,I1237:I1240)</f>
        <v>4</v>
      </c>
      <c r="J1236" s="9">
        <f>SUBTOTAL(9,J1237:J1240)</f>
        <v>306</v>
      </c>
      <c r="K1236" s="9">
        <f>SUBTOTAL(9,K1237:K1240)</f>
        <v>1836</v>
      </c>
      <c r="L1236" s="9">
        <f>SUBTOTAL(9,L1237:L1240)</f>
        <v>1836</v>
      </c>
      <c r="M1236" s="48">
        <v>1</v>
      </c>
      <c r="N1236" s="9"/>
      <c r="O1236" s="9"/>
      <c r="P1236" s="9"/>
      <c r="Q1236" s="9"/>
      <c r="R1236" s="9"/>
      <c r="S1236" s="9"/>
      <c r="T1236" s="9"/>
      <c r="U1236" s="9"/>
      <c r="V1236" s="49"/>
      <c r="W1236" s="14"/>
      <c r="X1236" s="14"/>
      <c r="Y1236" s="56"/>
      <c r="Z1236" s="9"/>
      <c r="AA1236" s="9"/>
      <c r="AB1236" s="9"/>
      <c r="AC1236" s="9"/>
      <c r="AD1236" s="9"/>
      <c r="AE1236" s="9"/>
      <c r="AF1236" s="9"/>
      <c r="AG1236" s="9"/>
      <c r="AH1236" s="9">
        <f>SUBTOTAL(9,AH1237:AH1240)</f>
        <v>-325.65683300000001</v>
      </c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4"/>
      <c r="AS1236" s="24"/>
      <c r="AT1236" s="24"/>
      <c r="AU1236" s="24"/>
      <c r="AV1236" s="24"/>
      <c r="AW1236" s="24"/>
      <c r="AX1236" s="24"/>
      <c r="AY1236" s="24"/>
      <c r="AZ1236" s="24"/>
      <c r="BA1236" s="24"/>
      <c r="BB1236" s="24"/>
      <c r="BC1236" s="24"/>
      <c r="BD1236" s="24"/>
      <c r="BE1236" s="24"/>
      <c r="BF1236" s="24"/>
    </row>
    <row r="1237" spans="1:58" s="22" customFormat="1" outlineLevel="2" x14ac:dyDescent="0.25">
      <c r="A1237" s="55">
        <v>414</v>
      </c>
      <c r="B1237" s="9" t="s">
        <v>1816</v>
      </c>
      <c r="C1237" s="9" t="s">
        <v>1829</v>
      </c>
      <c r="D1237" s="9" t="str">
        <f>B1237&amp;" - "&amp;E1237</f>
        <v>Osceola - Elderly - Active</v>
      </c>
      <c r="E1237" s="9" t="s">
        <v>2280</v>
      </c>
      <c r="F1237" s="14" t="s">
        <v>122</v>
      </c>
      <c r="G1237" s="9" t="s">
        <v>9</v>
      </c>
      <c r="H1237" s="9" t="s">
        <v>37</v>
      </c>
      <c r="I1237" s="9">
        <v>1</v>
      </c>
      <c r="J1237" s="9">
        <v>70</v>
      </c>
      <c r="K1237" s="9">
        <f>COUNTA(Y1237:AD1237)*J1237</f>
        <v>420</v>
      </c>
      <c r="L1237" s="9">
        <f>SUM(Y1237:AD1237)</f>
        <v>420</v>
      </c>
      <c r="M1237" s="48">
        <v>1</v>
      </c>
      <c r="N1237" s="9">
        <v>0</v>
      </c>
      <c r="O1237" s="9">
        <v>70</v>
      </c>
      <c r="P1237" s="9">
        <v>11</v>
      </c>
      <c r="Q1237" s="9">
        <v>59</v>
      </c>
      <c r="R1237" s="9"/>
      <c r="S1237" s="9"/>
      <c r="T1237" s="9"/>
      <c r="U1237" s="9"/>
      <c r="V1237" s="49">
        <f>(Y1237+Z1237+AA1237+AB1237+AC1237+AD1237)/(J1237*COUNTA(Y1237,Z1237,AA1237,AB1237,AC1237,AD1237))</f>
        <v>1</v>
      </c>
      <c r="W1237" s="14">
        <v>1</v>
      </c>
      <c r="X1237" s="14">
        <v>1</v>
      </c>
      <c r="Y1237" s="56">
        <v>70</v>
      </c>
      <c r="Z1237" s="9">
        <v>70</v>
      </c>
      <c r="AA1237" s="9">
        <v>70</v>
      </c>
      <c r="AB1237" s="9">
        <v>70</v>
      </c>
      <c r="AC1237" s="9">
        <v>70</v>
      </c>
      <c r="AD1237" s="9">
        <v>70</v>
      </c>
      <c r="AE1237" s="9" t="s">
        <v>1830</v>
      </c>
      <c r="AF1237" s="9">
        <v>50</v>
      </c>
      <c r="AG1237" s="9">
        <v>28.316299999999998</v>
      </c>
      <c r="AH1237" s="9">
        <v>-81.409000000000006</v>
      </c>
      <c r="AI1237" s="24"/>
      <c r="AJ1237" s="24"/>
      <c r="AK1237" s="24"/>
      <c r="AL1237" s="24"/>
      <c r="AM1237" s="24"/>
      <c r="AN1237" s="24"/>
      <c r="AO1237" s="24"/>
      <c r="AP1237" s="24"/>
      <c r="AQ1237" s="24"/>
      <c r="AR1237" s="24"/>
      <c r="AS1237" s="24"/>
      <c r="AT1237" s="24"/>
      <c r="AU1237" s="24"/>
      <c r="AV1237" s="24"/>
      <c r="AW1237" s="24"/>
      <c r="AX1237" s="24"/>
      <c r="AY1237" s="24"/>
      <c r="AZ1237" s="24"/>
      <c r="BA1237" s="24"/>
      <c r="BB1237" s="24"/>
      <c r="BC1237" s="24"/>
      <c r="BD1237" s="24"/>
      <c r="BE1237" s="24"/>
      <c r="BF1237" s="24"/>
    </row>
    <row r="1238" spans="1:58" s="22" customFormat="1" outlineLevel="2" x14ac:dyDescent="0.25">
      <c r="A1238" s="55">
        <v>2625</v>
      </c>
      <c r="B1238" s="9" t="s">
        <v>1816</v>
      </c>
      <c r="C1238" s="9" t="s">
        <v>1833</v>
      </c>
      <c r="D1238" s="9" t="str">
        <f>B1238&amp;" - "&amp;E1238</f>
        <v>Osceola - Elderly - Active</v>
      </c>
      <c r="E1238" s="9" t="s">
        <v>2280</v>
      </c>
      <c r="F1238" s="14" t="s">
        <v>41</v>
      </c>
      <c r="G1238" s="9" t="s">
        <v>9</v>
      </c>
      <c r="H1238" s="9" t="s">
        <v>37</v>
      </c>
      <c r="I1238" s="9">
        <v>1</v>
      </c>
      <c r="J1238" s="9">
        <v>86</v>
      </c>
      <c r="K1238" s="9">
        <f>COUNTA(Y1238:AD1238)*J1238</f>
        <v>516</v>
      </c>
      <c r="L1238" s="9">
        <f>SUM(Y1238:AD1238)</f>
        <v>516</v>
      </c>
      <c r="M1238" s="48">
        <v>1</v>
      </c>
      <c r="N1238" s="9">
        <v>0</v>
      </c>
      <c r="O1238" s="9">
        <v>86</v>
      </c>
      <c r="P1238" s="9">
        <v>69</v>
      </c>
      <c r="Q1238" s="9">
        <v>17</v>
      </c>
      <c r="R1238" s="9"/>
      <c r="S1238" s="9"/>
      <c r="T1238" s="9">
        <v>5</v>
      </c>
      <c r="U1238" s="9"/>
      <c r="V1238" s="49">
        <f>(Y1238+Z1238+AA1238+AB1238+AC1238+AD1238)/(J1238*COUNTA(Y1238,Z1238,AA1238,AB1238,AC1238,AD1238))</f>
        <v>1</v>
      </c>
      <c r="W1238" s="14">
        <v>1</v>
      </c>
      <c r="X1238" s="14"/>
      <c r="Y1238" s="56">
        <v>86</v>
      </c>
      <c r="Z1238" s="9">
        <v>86</v>
      </c>
      <c r="AA1238" s="9">
        <v>86</v>
      </c>
      <c r="AB1238" s="9">
        <v>86</v>
      </c>
      <c r="AC1238" s="9">
        <v>86</v>
      </c>
      <c r="AD1238" s="9">
        <v>86</v>
      </c>
      <c r="AE1238" s="9" t="s">
        <v>931</v>
      </c>
      <c r="AF1238" s="9"/>
      <c r="AG1238" s="9">
        <v>28.282944000000001</v>
      </c>
      <c r="AH1238" s="9">
        <v>-81.348777999999996</v>
      </c>
      <c r="AI1238" s="24"/>
      <c r="AJ1238" s="24"/>
      <c r="AK1238" s="24"/>
      <c r="AL1238" s="24"/>
      <c r="AM1238" s="24"/>
      <c r="AN1238" s="24"/>
      <c r="AO1238" s="24"/>
      <c r="AP1238" s="24"/>
      <c r="AQ1238" s="24"/>
      <c r="AR1238" s="24"/>
      <c r="AS1238" s="24"/>
      <c r="AT1238" s="24"/>
      <c r="AU1238" s="24"/>
      <c r="AV1238" s="24"/>
      <c r="AW1238" s="24"/>
      <c r="AX1238" s="24"/>
      <c r="AY1238" s="24"/>
      <c r="AZ1238" s="24"/>
      <c r="BA1238" s="24"/>
      <c r="BB1238" s="24"/>
      <c r="BC1238" s="24"/>
      <c r="BD1238" s="24"/>
      <c r="BE1238" s="24"/>
      <c r="BF1238" s="24"/>
    </row>
    <row r="1239" spans="1:58" s="22" customFormat="1" outlineLevel="2" x14ac:dyDescent="0.25">
      <c r="A1239" s="55">
        <v>2611</v>
      </c>
      <c r="B1239" s="9" t="s">
        <v>1816</v>
      </c>
      <c r="C1239" s="9" t="s">
        <v>1851</v>
      </c>
      <c r="D1239" s="9" t="str">
        <f>B1239&amp;" - "&amp;E1239</f>
        <v>Osceola - Elderly - Active</v>
      </c>
      <c r="E1239" s="9" t="s">
        <v>2280</v>
      </c>
      <c r="F1239" s="14" t="s">
        <v>41</v>
      </c>
      <c r="G1239" s="9" t="s">
        <v>9</v>
      </c>
      <c r="H1239" s="9" t="s">
        <v>37</v>
      </c>
      <c r="I1239" s="9">
        <v>1</v>
      </c>
      <c r="J1239" s="9">
        <v>75</v>
      </c>
      <c r="K1239" s="9">
        <f>COUNTA(Y1239:AD1239)*J1239</f>
        <v>450</v>
      </c>
      <c r="L1239" s="9">
        <f>SUM(Y1239:AD1239)</f>
        <v>450</v>
      </c>
      <c r="M1239" s="48">
        <v>1</v>
      </c>
      <c r="N1239" s="9">
        <v>0</v>
      </c>
      <c r="O1239" s="9">
        <v>75</v>
      </c>
      <c r="P1239" s="9">
        <v>60</v>
      </c>
      <c r="Q1239" s="9">
        <v>15</v>
      </c>
      <c r="R1239" s="9"/>
      <c r="S1239" s="9"/>
      <c r="T1239" s="9">
        <v>8</v>
      </c>
      <c r="U1239" s="9"/>
      <c r="V1239" s="49">
        <f>(Y1239+Z1239+AA1239+AB1239+AC1239+AD1239)/(J1239*COUNTA(Y1239,Z1239,AA1239,AB1239,AC1239,AD1239))</f>
        <v>1</v>
      </c>
      <c r="W1239" s="14">
        <v>0.99109999999999998</v>
      </c>
      <c r="X1239" s="14">
        <v>0.92569999999999997</v>
      </c>
      <c r="Y1239" s="56">
        <v>75</v>
      </c>
      <c r="Z1239" s="9">
        <v>75</v>
      </c>
      <c r="AA1239" s="9">
        <v>75</v>
      </c>
      <c r="AB1239" s="9">
        <v>75</v>
      </c>
      <c r="AC1239" s="9">
        <v>75</v>
      </c>
      <c r="AD1239" s="9">
        <v>75</v>
      </c>
      <c r="AE1239" s="9" t="s">
        <v>1752</v>
      </c>
      <c r="AF1239" s="9"/>
      <c r="AG1239" s="9">
        <v>28.144444</v>
      </c>
      <c r="AH1239" s="9">
        <v>-81.443860999999998</v>
      </c>
      <c r="AI1239" s="24"/>
      <c r="AJ1239" s="24"/>
      <c r="AK1239" s="24"/>
      <c r="AL1239" s="24"/>
      <c r="AM1239" s="24"/>
      <c r="AN1239" s="24"/>
      <c r="AO1239" s="24"/>
      <c r="AP1239" s="24"/>
      <c r="AQ1239" s="24"/>
      <c r="AR1239" s="24"/>
      <c r="AS1239" s="24"/>
      <c r="AT1239" s="24"/>
      <c r="AU1239" s="24"/>
      <c r="AV1239" s="24"/>
      <c r="AW1239" s="24"/>
      <c r="AX1239" s="24"/>
      <c r="AY1239" s="24"/>
      <c r="AZ1239" s="24"/>
      <c r="BA1239" s="24"/>
      <c r="BB1239" s="24"/>
      <c r="BC1239" s="24"/>
      <c r="BD1239" s="24"/>
      <c r="BE1239" s="24"/>
      <c r="BF1239" s="24"/>
    </row>
    <row r="1240" spans="1:58" s="22" customFormat="1" outlineLevel="2" x14ac:dyDescent="0.25">
      <c r="A1240" s="55">
        <v>2585</v>
      </c>
      <c r="B1240" s="9" t="s">
        <v>1816</v>
      </c>
      <c r="C1240" s="9" t="s">
        <v>1854</v>
      </c>
      <c r="D1240" s="9" t="str">
        <f>B1240&amp;" - "&amp;E1240</f>
        <v>Osceola - Elderly - Active</v>
      </c>
      <c r="E1240" s="9" t="s">
        <v>2280</v>
      </c>
      <c r="F1240" s="14" t="s">
        <v>66</v>
      </c>
      <c r="G1240" s="9" t="s">
        <v>9</v>
      </c>
      <c r="H1240" s="9" t="s">
        <v>37</v>
      </c>
      <c r="I1240" s="9">
        <v>1</v>
      </c>
      <c r="J1240" s="9">
        <v>75</v>
      </c>
      <c r="K1240" s="9">
        <f>COUNTA(Y1240:AD1240)*J1240</f>
        <v>450</v>
      </c>
      <c r="L1240" s="9">
        <f>SUM(Y1240:AD1240)</f>
        <v>450</v>
      </c>
      <c r="M1240" s="48">
        <v>1</v>
      </c>
      <c r="N1240" s="9">
        <v>0</v>
      </c>
      <c r="O1240" s="9">
        <v>75</v>
      </c>
      <c r="P1240" s="9">
        <v>60</v>
      </c>
      <c r="Q1240" s="9">
        <v>15</v>
      </c>
      <c r="R1240" s="9"/>
      <c r="S1240" s="9"/>
      <c r="T1240" s="9">
        <v>8</v>
      </c>
      <c r="U1240" s="9"/>
      <c r="V1240" s="49">
        <f>(Y1240+Z1240+AA1240+AB1240+AC1240+AD1240)/(J1240*COUNTA(Y1240,Z1240,AA1240,AB1240,AC1240,AD1240))</f>
        <v>1</v>
      </c>
      <c r="W1240" s="14">
        <v>0.98399999999999999</v>
      </c>
      <c r="X1240" s="14">
        <v>1</v>
      </c>
      <c r="Y1240" s="56">
        <v>75</v>
      </c>
      <c r="Z1240" s="9">
        <v>75</v>
      </c>
      <c r="AA1240" s="9">
        <v>75</v>
      </c>
      <c r="AB1240" s="9">
        <v>75</v>
      </c>
      <c r="AC1240" s="9">
        <v>75</v>
      </c>
      <c r="AD1240" s="9">
        <v>75</v>
      </c>
      <c r="AE1240" s="9" t="s">
        <v>1752</v>
      </c>
      <c r="AF1240" s="9"/>
      <c r="AG1240" s="9">
        <v>28.148028</v>
      </c>
      <c r="AH1240" s="9">
        <v>-81.455194000000006</v>
      </c>
      <c r="AI1240" s="24"/>
      <c r="AJ1240" s="24"/>
      <c r="AK1240" s="24"/>
      <c r="AL1240" s="24"/>
      <c r="AM1240" s="24"/>
      <c r="AN1240" s="24"/>
      <c r="AO1240" s="24"/>
      <c r="AP1240" s="24"/>
      <c r="AQ1240" s="24"/>
      <c r="AR1240" s="24"/>
      <c r="AS1240" s="24"/>
      <c r="AT1240" s="24"/>
      <c r="AU1240" s="24"/>
      <c r="AV1240" s="24"/>
      <c r="AW1240" s="24"/>
      <c r="AX1240" s="24"/>
      <c r="AY1240" s="24"/>
      <c r="AZ1240" s="24"/>
      <c r="BA1240" s="24"/>
      <c r="BB1240" s="24"/>
      <c r="BC1240" s="24"/>
      <c r="BD1240" s="24"/>
      <c r="BE1240" s="24"/>
      <c r="BF1240" s="24"/>
    </row>
    <row r="1241" spans="1:58" s="22" customFormat="1" outlineLevel="1" x14ac:dyDescent="0.25">
      <c r="A1241" s="55"/>
      <c r="B1241" s="9" t="s">
        <v>1816</v>
      </c>
      <c r="C1241" s="9"/>
      <c r="D1241" s="9"/>
      <c r="E1241" s="39" t="s">
        <v>2641</v>
      </c>
      <c r="F1241" s="14"/>
      <c r="G1241" s="9"/>
      <c r="H1241" s="9"/>
      <c r="I1241" s="9">
        <f>SUBTOTAL(9,I1242:I1243)</f>
        <v>2</v>
      </c>
      <c r="J1241" s="9">
        <f>SUBTOTAL(9,J1242:J1243)</f>
        <v>102</v>
      </c>
      <c r="K1241" s="9">
        <f>SUBTOTAL(9,K1242:K1243)</f>
        <v>204</v>
      </c>
      <c r="L1241" s="9">
        <f>SUBTOTAL(9,L1242:L1243)</f>
        <v>187</v>
      </c>
      <c r="M1241" s="48">
        <v>0.91666666666666663</v>
      </c>
      <c r="N1241" s="9"/>
      <c r="O1241" s="9"/>
      <c r="P1241" s="9"/>
      <c r="Q1241" s="9"/>
      <c r="R1241" s="9"/>
      <c r="S1241" s="9"/>
      <c r="T1241" s="9"/>
      <c r="U1241" s="9"/>
      <c r="V1241" s="49"/>
      <c r="W1241" s="14"/>
      <c r="X1241" s="14"/>
      <c r="Y1241" s="56"/>
      <c r="Z1241" s="9"/>
      <c r="AA1241" s="9"/>
      <c r="AB1241" s="9"/>
      <c r="AC1241" s="9"/>
      <c r="AD1241" s="9"/>
      <c r="AE1241" s="9"/>
      <c r="AF1241" s="9"/>
      <c r="AG1241" s="9"/>
      <c r="AH1241" s="9">
        <f>SUBTOTAL(9,AH1242:AH1243)</f>
        <v>-162.6301</v>
      </c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4"/>
      <c r="AV1241" s="24"/>
      <c r="AW1241" s="24"/>
      <c r="AX1241" s="24"/>
      <c r="AY1241" s="24"/>
      <c r="AZ1241" s="24"/>
      <c r="BA1241" s="24"/>
      <c r="BB1241" s="24"/>
      <c r="BC1241" s="24"/>
      <c r="BD1241" s="24"/>
      <c r="BE1241" s="24"/>
      <c r="BF1241" s="24"/>
    </row>
    <row r="1242" spans="1:58" s="22" customFormat="1" outlineLevel="2" x14ac:dyDescent="0.25">
      <c r="A1242" s="55">
        <v>385</v>
      </c>
      <c r="B1242" s="9" t="s">
        <v>1816</v>
      </c>
      <c r="C1242" s="9" t="s">
        <v>1826</v>
      </c>
      <c r="D1242" s="9" t="str">
        <f>B1242&amp;" - "&amp;E1242</f>
        <v>Osceola - Elderly - Lease-Up</v>
      </c>
      <c r="E1242" s="9" t="s">
        <v>2641</v>
      </c>
      <c r="F1242" s="14" t="s">
        <v>183</v>
      </c>
      <c r="G1242" s="9" t="s">
        <v>9</v>
      </c>
      <c r="H1242" s="9" t="s">
        <v>184</v>
      </c>
      <c r="I1242" s="9">
        <v>1</v>
      </c>
      <c r="J1242" s="9">
        <v>51</v>
      </c>
      <c r="K1242" s="9">
        <f>COUNTA(Y1242:AD1242)*J1242</f>
        <v>102</v>
      </c>
      <c r="L1242" s="9">
        <f>SUM(Y1242:AD1242)</f>
        <v>90</v>
      </c>
      <c r="M1242" s="48">
        <v>0.88235294117647056</v>
      </c>
      <c r="N1242" s="9"/>
      <c r="O1242" s="9">
        <v>51</v>
      </c>
      <c r="P1242" s="9">
        <v>41</v>
      </c>
      <c r="Q1242" s="9">
        <v>10</v>
      </c>
      <c r="R1242" s="9"/>
      <c r="S1242" s="9"/>
      <c r="T1242" s="9"/>
      <c r="U1242" s="9"/>
      <c r="V1242" s="49">
        <f>(Y1242+Z1242+AA1242+AB1242+AC1242+AD1242)/(J1242*COUNTA(Y1242,Z1242,AA1242,AB1242,AC1242,AD1242))</f>
        <v>0.88235294117647056</v>
      </c>
      <c r="W1242" s="14"/>
      <c r="X1242" s="14"/>
      <c r="Y1242" s="56">
        <v>44</v>
      </c>
      <c r="Z1242" s="9">
        <v>46</v>
      </c>
      <c r="AA1242" s="9"/>
      <c r="AB1242" s="9"/>
      <c r="AC1242" s="9"/>
      <c r="AD1242" s="9"/>
      <c r="AE1242" s="9" t="s">
        <v>448</v>
      </c>
      <c r="AF1242" s="9"/>
      <c r="AG1242" s="9">
        <v>28.228300000000001</v>
      </c>
      <c r="AH1242" s="9">
        <v>-81.313299999999998</v>
      </c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4"/>
      <c r="BC1242" s="24"/>
      <c r="BD1242" s="24"/>
      <c r="BE1242" s="24"/>
      <c r="BF1242" s="24"/>
    </row>
    <row r="1243" spans="1:58" s="22" customFormat="1" outlineLevel="2" x14ac:dyDescent="0.25">
      <c r="A1243" s="55">
        <v>1000</v>
      </c>
      <c r="B1243" s="9" t="s">
        <v>1816</v>
      </c>
      <c r="C1243" s="9" t="s">
        <v>1859</v>
      </c>
      <c r="D1243" s="9" t="str">
        <f>B1243&amp;" - "&amp;E1243</f>
        <v>Osceola - Elderly - Lease-Up</v>
      </c>
      <c r="E1243" s="9" t="s">
        <v>2641</v>
      </c>
      <c r="F1243" s="14" t="s">
        <v>183</v>
      </c>
      <c r="G1243" s="9" t="s">
        <v>9</v>
      </c>
      <c r="H1243" s="9" t="s">
        <v>184</v>
      </c>
      <c r="I1243" s="9">
        <v>1</v>
      </c>
      <c r="J1243" s="9">
        <v>51</v>
      </c>
      <c r="K1243" s="9">
        <f>COUNTA(Y1243:AD1243)*J1243</f>
        <v>102</v>
      </c>
      <c r="L1243" s="9">
        <f>SUM(Y1243:AD1243)</f>
        <v>97</v>
      </c>
      <c r="M1243" s="48">
        <v>0.9509803921568627</v>
      </c>
      <c r="N1243" s="9"/>
      <c r="O1243" s="9">
        <v>51</v>
      </c>
      <c r="P1243" s="9">
        <v>41</v>
      </c>
      <c r="Q1243" s="9">
        <v>10</v>
      </c>
      <c r="R1243" s="9"/>
      <c r="S1243" s="9"/>
      <c r="T1243" s="9"/>
      <c r="U1243" s="9"/>
      <c r="V1243" s="49">
        <f>(Y1243+Z1243+AA1243+AB1243+AC1243+AD1243)/(J1243*COUNTA(Y1243,Z1243,AA1243,AB1243,AC1243,AD1243))</f>
        <v>0.9509803921568627</v>
      </c>
      <c r="W1243" s="14"/>
      <c r="X1243" s="14"/>
      <c r="Y1243" s="56">
        <v>48</v>
      </c>
      <c r="Z1243" s="9">
        <v>49</v>
      </c>
      <c r="AA1243" s="9"/>
      <c r="AB1243" s="9"/>
      <c r="AC1243" s="9"/>
      <c r="AD1243" s="9"/>
      <c r="AE1243" s="9" t="s">
        <v>448</v>
      </c>
      <c r="AF1243" s="9"/>
      <c r="AG1243" s="9">
        <v>28.228000000000002</v>
      </c>
      <c r="AH1243" s="9">
        <v>-81.316800000000001</v>
      </c>
      <c r="AI1243" s="24"/>
      <c r="AJ1243" s="24"/>
      <c r="AK1243" s="24"/>
      <c r="AL1243" s="24"/>
      <c r="AM1243" s="24"/>
      <c r="AN1243" s="24"/>
      <c r="AO1243" s="24"/>
      <c r="AP1243" s="24"/>
      <c r="AQ1243" s="24"/>
      <c r="AR1243" s="24"/>
      <c r="AS1243" s="24"/>
      <c r="AT1243" s="24"/>
      <c r="AU1243" s="24"/>
      <c r="AV1243" s="24"/>
      <c r="AW1243" s="24"/>
      <c r="AX1243" s="24"/>
      <c r="AY1243" s="24"/>
      <c r="AZ1243" s="24"/>
      <c r="BA1243" s="24"/>
      <c r="BB1243" s="24"/>
      <c r="BC1243" s="24"/>
      <c r="BD1243" s="24"/>
      <c r="BE1243" s="24"/>
      <c r="BF1243" s="24"/>
    </row>
    <row r="1244" spans="1:58" s="22" customFormat="1" outlineLevel="1" x14ac:dyDescent="0.25">
      <c r="A1244" s="55"/>
      <c r="B1244" s="9" t="s">
        <v>1816</v>
      </c>
      <c r="C1244" s="9"/>
      <c r="D1244" s="9"/>
      <c r="E1244" s="39" t="s">
        <v>2281</v>
      </c>
      <c r="F1244" s="14"/>
      <c r="G1244" s="9"/>
      <c r="H1244" s="9"/>
      <c r="I1244" s="9">
        <f>SUBTOTAL(9,I1245:I1247)</f>
        <v>3</v>
      </c>
      <c r="J1244" s="9">
        <f>SUBTOTAL(9,J1245:J1247)</f>
        <v>318</v>
      </c>
      <c r="K1244" s="9">
        <f>SUBTOTAL(9,K1245:K1247)</f>
        <v>0</v>
      </c>
      <c r="L1244" s="9">
        <f>SUBTOTAL(9,L1245:L1247)</f>
        <v>0</v>
      </c>
      <c r="M1244" s="42">
        <v>0</v>
      </c>
      <c r="N1244" s="9"/>
      <c r="O1244" s="9"/>
      <c r="P1244" s="9"/>
      <c r="Q1244" s="9"/>
      <c r="R1244" s="9"/>
      <c r="S1244" s="9"/>
      <c r="T1244" s="9"/>
      <c r="U1244" s="9"/>
      <c r="V1244" s="49"/>
      <c r="W1244" s="14"/>
      <c r="X1244" s="14"/>
      <c r="Y1244" s="56"/>
      <c r="Z1244" s="9"/>
      <c r="AA1244" s="9"/>
      <c r="AB1244" s="9"/>
      <c r="AC1244" s="9"/>
      <c r="AD1244" s="9"/>
      <c r="AE1244" s="9"/>
      <c r="AF1244" s="9"/>
      <c r="AG1244" s="9"/>
      <c r="AH1244" s="9">
        <f>SUBTOTAL(9,AH1245:AH1247)</f>
        <v>-162.86363599999999</v>
      </c>
      <c r="AI1244" s="24"/>
      <c r="AJ1244" s="24"/>
      <c r="AK1244" s="24"/>
      <c r="AL1244" s="24"/>
      <c r="AM1244" s="24"/>
      <c r="AN1244" s="24"/>
      <c r="AO1244" s="24"/>
      <c r="AP1244" s="24"/>
      <c r="AQ1244" s="24"/>
      <c r="AR1244" s="24"/>
      <c r="AS1244" s="24"/>
      <c r="AT1244" s="24"/>
      <c r="AU1244" s="24"/>
      <c r="AV1244" s="24"/>
      <c r="AW1244" s="24"/>
      <c r="AX1244" s="24"/>
      <c r="AY1244" s="24"/>
      <c r="AZ1244" s="24"/>
      <c r="BA1244" s="24"/>
      <c r="BB1244" s="24"/>
      <c r="BC1244" s="24"/>
      <c r="BD1244" s="24"/>
      <c r="BE1244" s="24"/>
      <c r="BF1244" s="24"/>
    </row>
    <row r="1245" spans="1:58" s="22" customFormat="1" outlineLevel="2" x14ac:dyDescent="0.25">
      <c r="A1245" s="55">
        <v>2916</v>
      </c>
      <c r="B1245" s="9" t="s">
        <v>1816</v>
      </c>
      <c r="C1245" s="9" t="s">
        <v>1834</v>
      </c>
      <c r="D1245" s="9" t="str">
        <f>B1245&amp;" - "&amp;E1245</f>
        <v>Osceola - Elderly - Pipeline</v>
      </c>
      <c r="E1245" s="9" t="s">
        <v>2281</v>
      </c>
      <c r="F1245" s="14" t="s">
        <v>238</v>
      </c>
      <c r="G1245" s="9" t="s">
        <v>9</v>
      </c>
      <c r="H1245" s="9" t="s">
        <v>42</v>
      </c>
      <c r="I1245" s="9">
        <v>1</v>
      </c>
      <c r="J1245" s="9">
        <v>86</v>
      </c>
      <c r="K1245" s="9">
        <f>COUNTA(Y1245:AD1245)*J1245</f>
        <v>0</v>
      </c>
      <c r="L1245" s="9">
        <f>SUM(Y1245:AD1245)</f>
        <v>0</v>
      </c>
      <c r="M1245" s="42">
        <v>0</v>
      </c>
      <c r="N1245" s="9"/>
      <c r="O1245" s="9">
        <v>86</v>
      </c>
      <c r="P1245" s="9">
        <v>69</v>
      </c>
      <c r="Q1245" s="9">
        <v>17</v>
      </c>
      <c r="R1245" s="9"/>
      <c r="S1245" s="9"/>
      <c r="T1245" s="9">
        <v>5</v>
      </c>
      <c r="U1245" s="9"/>
      <c r="V1245" s="49"/>
      <c r="W1245" s="14"/>
      <c r="X1245" s="14"/>
      <c r="Y1245" s="56"/>
      <c r="Z1245" s="9"/>
      <c r="AA1245" s="9"/>
      <c r="AB1245" s="9"/>
      <c r="AC1245" s="9"/>
      <c r="AD1245" s="9"/>
      <c r="AE1245" s="9"/>
      <c r="AF1245" s="9"/>
      <c r="AG1245" s="9">
        <v>28.282966999999999</v>
      </c>
      <c r="AH1245" s="9">
        <v>-81.348260999999994</v>
      </c>
      <c r="AI1245" s="24"/>
      <c r="AJ1245" s="24"/>
      <c r="AK1245" s="24"/>
      <c r="AL1245" s="24"/>
      <c r="AM1245" s="24"/>
      <c r="AN1245" s="24"/>
      <c r="AO1245" s="24"/>
      <c r="AP1245" s="24"/>
      <c r="AQ1245" s="24"/>
      <c r="AR1245" s="24"/>
      <c r="AS1245" s="24"/>
      <c r="AT1245" s="24"/>
      <c r="AU1245" s="24"/>
      <c r="AV1245" s="24"/>
      <c r="AW1245" s="24"/>
      <c r="AX1245" s="24"/>
      <c r="AY1245" s="24"/>
      <c r="AZ1245" s="24"/>
      <c r="BA1245" s="24"/>
      <c r="BB1245" s="24"/>
      <c r="BC1245" s="24"/>
      <c r="BD1245" s="24"/>
      <c r="BE1245" s="24"/>
      <c r="BF1245" s="24"/>
    </row>
    <row r="1246" spans="1:58" s="22" customFormat="1" outlineLevel="2" x14ac:dyDescent="0.25">
      <c r="A1246" s="55">
        <v>2906</v>
      </c>
      <c r="B1246" s="9" t="s">
        <v>1816</v>
      </c>
      <c r="C1246" s="9" t="s">
        <v>1838</v>
      </c>
      <c r="D1246" s="9" t="str">
        <f>B1246&amp;" - "&amp;E1246</f>
        <v>Osceola - Elderly - Pipeline</v>
      </c>
      <c r="E1246" s="9" t="s">
        <v>2281</v>
      </c>
      <c r="F1246" s="14" t="s">
        <v>191</v>
      </c>
      <c r="G1246" s="9" t="s">
        <v>9</v>
      </c>
      <c r="H1246" s="9" t="s">
        <v>42</v>
      </c>
      <c r="I1246" s="9">
        <v>1</v>
      </c>
      <c r="J1246" s="9">
        <v>120</v>
      </c>
      <c r="K1246" s="9">
        <f>COUNTA(Y1246:AD1246)*J1246</f>
        <v>0</v>
      </c>
      <c r="L1246" s="9">
        <f>SUM(Y1246:AD1246)</f>
        <v>0</v>
      </c>
      <c r="M1246" s="42">
        <v>0</v>
      </c>
      <c r="N1246" s="9"/>
      <c r="O1246" s="9">
        <v>120</v>
      </c>
      <c r="P1246" s="9">
        <v>96</v>
      </c>
      <c r="Q1246" s="9">
        <v>24</v>
      </c>
      <c r="R1246" s="9"/>
      <c r="S1246" s="9"/>
      <c r="T1246" s="9">
        <v>6</v>
      </c>
      <c r="U1246" s="9"/>
      <c r="V1246" s="49"/>
      <c r="W1246" s="14"/>
      <c r="X1246" s="14"/>
      <c r="Y1246" s="56"/>
      <c r="Z1246" s="9"/>
      <c r="AA1246" s="9"/>
      <c r="AB1246" s="9"/>
      <c r="AC1246" s="9"/>
      <c r="AD1246" s="9"/>
      <c r="AE1246" s="9"/>
      <c r="AF1246" s="9"/>
      <c r="AG1246" s="9"/>
      <c r="AH1246" s="9"/>
      <c r="AI1246" s="24"/>
      <c r="AJ1246" s="24"/>
      <c r="AK1246" s="24"/>
      <c r="AL1246" s="24"/>
      <c r="AM1246" s="24"/>
      <c r="AN1246" s="24"/>
      <c r="AO1246" s="24"/>
      <c r="AP1246" s="24"/>
      <c r="AQ1246" s="24"/>
      <c r="AR1246" s="24"/>
      <c r="AS1246" s="24"/>
      <c r="AT1246" s="24"/>
      <c r="AU1246" s="24"/>
      <c r="AV1246" s="24"/>
      <c r="AW1246" s="24"/>
      <c r="AX1246" s="24"/>
      <c r="AY1246" s="24"/>
      <c r="AZ1246" s="24"/>
      <c r="BA1246" s="24"/>
      <c r="BB1246" s="24"/>
      <c r="BC1246" s="24"/>
      <c r="BD1246" s="24"/>
      <c r="BE1246" s="24"/>
      <c r="BF1246" s="24"/>
    </row>
    <row r="1247" spans="1:58" s="22" customFormat="1" outlineLevel="2" x14ac:dyDescent="0.25">
      <c r="A1247" s="55">
        <v>2757</v>
      </c>
      <c r="B1247" s="9" t="s">
        <v>1816</v>
      </c>
      <c r="C1247" s="9" t="s">
        <v>1848</v>
      </c>
      <c r="D1247" s="9" t="str">
        <f>B1247&amp;" - "&amp;E1247</f>
        <v>Osceola - Elderly - Pipeline</v>
      </c>
      <c r="E1247" s="9" t="s">
        <v>2281</v>
      </c>
      <c r="F1247" s="14" t="s">
        <v>91</v>
      </c>
      <c r="G1247" s="9" t="s">
        <v>9</v>
      </c>
      <c r="H1247" s="9" t="s">
        <v>42</v>
      </c>
      <c r="I1247" s="9">
        <v>1</v>
      </c>
      <c r="J1247" s="9">
        <v>112</v>
      </c>
      <c r="K1247" s="9">
        <f>COUNTA(Y1247:AD1247)*J1247</f>
        <v>0</v>
      </c>
      <c r="L1247" s="9">
        <f>SUM(Y1247:AD1247)</f>
        <v>0</v>
      </c>
      <c r="M1247" s="42">
        <v>0</v>
      </c>
      <c r="N1247" s="9">
        <v>0</v>
      </c>
      <c r="O1247" s="9">
        <v>112</v>
      </c>
      <c r="P1247" s="9">
        <v>90</v>
      </c>
      <c r="Q1247" s="9">
        <v>22</v>
      </c>
      <c r="R1247" s="9"/>
      <c r="S1247" s="9"/>
      <c r="T1247" s="9">
        <v>6</v>
      </c>
      <c r="U1247" s="9"/>
      <c r="V1247" s="49"/>
      <c r="W1247" s="14"/>
      <c r="X1247" s="14"/>
      <c r="Y1247" s="56"/>
      <c r="Z1247" s="9"/>
      <c r="AA1247" s="9"/>
      <c r="AB1247" s="9"/>
      <c r="AC1247" s="9"/>
      <c r="AD1247" s="9"/>
      <c r="AE1247" s="9"/>
      <c r="AF1247" s="9"/>
      <c r="AG1247" s="9">
        <v>28.334566670000001</v>
      </c>
      <c r="AH1247" s="9">
        <v>-81.515375000000006</v>
      </c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4"/>
      <c r="AU1247" s="24"/>
      <c r="AV1247" s="24"/>
      <c r="AW1247" s="24"/>
      <c r="AX1247" s="24"/>
      <c r="AY1247" s="24"/>
      <c r="AZ1247" s="24"/>
      <c r="BA1247" s="24"/>
      <c r="BB1247" s="24"/>
      <c r="BC1247" s="24"/>
      <c r="BD1247" s="24"/>
      <c r="BE1247" s="24"/>
      <c r="BF1247" s="24"/>
    </row>
    <row r="1248" spans="1:58" s="22" customFormat="1" outlineLevel="1" x14ac:dyDescent="0.25">
      <c r="A1248" s="55"/>
      <c r="B1248" s="9" t="s">
        <v>1816</v>
      </c>
      <c r="C1248" s="9"/>
      <c r="D1248" s="9"/>
      <c r="E1248" s="39" t="s">
        <v>2286</v>
      </c>
      <c r="F1248" s="14"/>
      <c r="G1248" s="9"/>
      <c r="H1248" s="9"/>
      <c r="I1248" s="9">
        <f>SUBTOTAL(9,I1249:I1249)</f>
        <v>1</v>
      </c>
      <c r="J1248" s="9">
        <f>SUBTOTAL(9,J1249:J1249)</f>
        <v>160</v>
      </c>
      <c r="K1248" s="9">
        <f>SUBTOTAL(9,K1249:K1249)</f>
        <v>960</v>
      </c>
      <c r="L1248" s="9">
        <f>SUBTOTAL(9,L1249:L1249)</f>
        <v>959</v>
      </c>
      <c r="M1248" s="48">
        <v>0.99895833333333328</v>
      </c>
      <c r="N1248" s="9"/>
      <c r="O1248" s="9"/>
      <c r="P1248" s="9"/>
      <c r="Q1248" s="9"/>
      <c r="R1248" s="9"/>
      <c r="S1248" s="9"/>
      <c r="T1248" s="9"/>
      <c r="U1248" s="9"/>
      <c r="V1248" s="49"/>
      <c r="W1248" s="14"/>
      <c r="X1248" s="14"/>
      <c r="Y1248" s="56"/>
      <c r="Z1248" s="9"/>
      <c r="AA1248" s="9"/>
      <c r="AB1248" s="9"/>
      <c r="AC1248" s="9"/>
      <c r="AD1248" s="9"/>
      <c r="AE1248" s="9"/>
      <c r="AF1248" s="9"/>
      <c r="AG1248" s="9"/>
      <c r="AH1248" s="9">
        <f>SUBTOTAL(9,AH1249:AH1249)</f>
        <v>-81.355000000000004</v>
      </c>
      <c r="AI1248" s="24"/>
      <c r="AJ1248" s="24"/>
      <c r="AK1248" s="24"/>
      <c r="AL1248" s="24"/>
      <c r="AM1248" s="24"/>
      <c r="AN1248" s="24"/>
      <c r="AO1248" s="24"/>
      <c r="AP1248" s="24"/>
      <c r="AQ1248" s="24"/>
      <c r="AR1248" s="24"/>
      <c r="AS1248" s="24"/>
      <c r="AT1248" s="24"/>
      <c r="AU1248" s="24"/>
      <c r="AV1248" s="24"/>
      <c r="AW1248" s="24"/>
      <c r="AX1248" s="24"/>
      <c r="AY1248" s="24"/>
      <c r="AZ1248" s="24"/>
      <c r="BA1248" s="24"/>
      <c r="BB1248" s="24"/>
      <c r="BC1248" s="24"/>
      <c r="BD1248" s="24"/>
      <c r="BE1248" s="24"/>
      <c r="BF1248" s="24"/>
    </row>
    <row r="1249" spans="1:58" s="22" customFormat="1" outlineLevel="2" x14ac:dyDescent="0.25">
      <c r="A1249" s="55">
        <v>959</v>
      </c>
      <c r="B1249" s="9" t="s">
        <v>1816</v>
      </c>
      <c r="C1249" s="9" t="s">
        <v>1858</v>
      </c>
      <c r="D1249" s="9" t="str">
        <f>B1249&amp;" - "&amp;E1249</f>
        <v>Osceola - Elderly|MR - Active</v>
      </c>
      <c r="E1249" s="9" t="s">
        <v>2286</v>
      </c>
      <c r="F1249" s="14" t="s">
        <v>440</v>
      </c>
      <c r="G1249" s="9" t="s">
        <v>194</v>
      </c>
      <c r="H1249" s="9" t="s">
        <v>37</v>
      </c>
      <c r="I1249" s="9">
        <v>1</v>
      </c>
      <c r="J1249" s="9">
        <v>160</v>
      </c>
      <c r="K1249" s="9">
        <f>COUNTA(Y1249:AD1249)*J1249</f>
        <v>960</v>
      </c>
      <c r="L1249" s="9">
        <f>SUM(Y1249:AD1249)</f>
        <v>959</v>
      </c>
      <c r="M1249" s="48">
        <v>0.99895833333333328</v>
      </c>
      <c r="N1249" s="9">
        <v>2</v>
      </c>
      <c r="O1249" s="9">
        <v>158</v>
      </c>
      <c r="P1249" s="9">
        <v>128</v>
      </c>
      <c r="Q1249" s="9">
        <v>32</v>
      </c>
      <c r="R1249" s="9"/>
      <c r="S1249" s="9"/>
      <c r="T1249" s="9"/>
      <c r="U1249" s="9"/>
      <c r="V1249" s="49">
        <f>(Y1249+Z1249+AA1249+AB1249+AC1249+AD1249)/(J1249*COUNTA(Y1249,Z1249,AA1249,AB1249,AC1249,AD1249))</f>
        <v>0.99895833333333328</v>
      </c>
      <c r="W1249" s="14">
        <v>1</v>
      </c>
      <c r="X1249" s="14">
        <v>0.99790000000000001</v>
      </c>
      <c r="Y1249" s="56">
        <v>160</v>
      </c>
      <c r="Z1249" s="9">
        <v>160</v>
      </c>
      <c r="AA1249" s="9">
        <v>160</v>
      </c>
      <c r="AB1249" s="9">
        <v>160</v>
      </c>
      <c r="AC1249" s="9">
        <v>159</v>
      </c>
      <c r="AD1249" s="9">
        <v>160</v>
      </c>
      <c r="AE1249" s="9" t="s">
        <v>1653</v>
      </c>
      <c r="AF1249" s="9"/>
      <c r="AG1249" s="9">
        <v>28.3064</v>
      </c>
      <c r="AH1249" s="9">
        <v>-81.355000000000004</v>
      </c>
      <c r="AI1249" s="24"/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4"/>
      <c r="BC1249" s="24"/>
      <c r="BD1249" s="24"/>
      <c r="BE1249" s="24"/>
      <c r="BF1249" s="24"/>
    </row>
    <row r="1250" spans="1:58" s="22" customFormat="1" outlineLevel="1" x14ac:dyDescent="0.25">
      <c r="A1250" s="55"/>
      <c r="B1250" s="9" t="s">
        <v>1816</v>
      </c>
      <c r="C1250" s="9"/>
      <c r="D1250" s="9"/>
      <c r="E1250" s="39" t="s">
        <v>2282</v>
      </c>
      <c r="F1250" s="14"/>
      <c r="G1250" s="9"/>
      <c r="H1250" s="9"/>
      <c r="I1250" s="9">
        <f>SUBTOTAL(9,I1251:I1269)</f>
        <v>19</v>
      </c>
      <c r="J1250" s="9">
        <f>SUBTOTAL(9,J1251:J1269)</f>
        <v>4253</v>
      </c>
      <c r="K1250" s="9">
        <f>SUBTOTAL(9,K1251:K1269)</f>
        <v>24077</v>
      </c>
      <c r="L1250" s="9">
        <f>SUBTOTAL(9,L1251:L1269)</f>
        <v>23810</v>
      </c>
      <c r="M1250" s="48">
        <v>0.98891057856045184</v>
      </c>
      <c r="N1250" s="9"/>
      <c r="O1250" s="9"/>
      <c r="P1250" s="9"/>
      <c r="Q1250" s="9"/>
      <c r="R1250" s="9"/>
      <c r="S1250" s="9"/>
      <c r="T1250" s="9"/>
      <c r="U1250" s="9"/>
      <c r="V1250" s="49"/>
      <c r="W1250" s="14"/>
      <c r="X1250" s="14"/>
      <c r="Y1250" s="56"/>
      <c r="Z1250" s="9"/>
      <c r="AA1250" s="9"/>
      <c r="AB1250" s="9"/>
      <c r="AC1250" s="9"/>
      <c r="AD1250" s="9"/>
      <c r="AE1250" s="9"/>
      <c r="AF1250" s="9"/>
      <c r="AG1250" s="9"/>
      <c r="AH1250" s="9">
        <f>SUBTOTAL(9,AH1251:AH1269)</f>
        <v>-1546.3039629999998</v>
      </c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4"/>
      <c r="BC1250" s="24"/>
      <c r="BD1250" s="24"/>
      <c r="BE1250" s="24"/>
      <c r="BF1250" s="24"/>
    </row>
    <row r="1251" spans="1:58" s="22" customFormat="1" outlineLevel="2" x14ac:dyDescent="0.25">
      <c r="A1251" s="55">
        <v>2614</v>
      </c>
      <c r="B1251" s="9" t="s">
        <v>1816</v>
      </c>
      <c r="C1251" s="9" t="s">
        <v>1817</v>
      </c>
      <c r="D1251" s="9" t="str">
        <f t="shared" ref="D1251:D1269" si="182">B1251&amp;" - "&amp;E1251</f>
        <v>Osceola - Family - Active</v>
      </c>
      <c r="E1251" s="9" t="s">
        <v>2282</v>
      </c>
      <c r="F1251" s="14" t="s">
        <v>1443</v>
      </c>
      <c r="G1251" s="9" t="s">
        <v>10</v>
      </c>
      <c r="H1251" s="9" t="s">
        <v>37</v>
      </c>
      <c r="I1251" s="9">
        <v>1</v>
      </c>
      <c r="J1251" s="9">
        <v>48</v>
      </c>
      <c r="K1251" s="9">
        <f t="shared" ref="K1251:K1269" si="183">COUNTA(Y1251:AD1251)*J1251</f>
        <v>288</v>
      </c>
      <c r="L1251" s="9">
        <f t="shared" ref="L1251:L1269" si="184">SUM(Y1251:AD1251)</f>
        <v>287</v>
      </c>
      <c r="M1251" s="48">
        <v>0.99652777777777779</v>
      </c>
      <c r="N1251" s="9">
        <v>0</v>
      </c>
      <c r="O1251" s="9">
        <v>48</v>
      </c>
      <c r="P1251" s="9"/>
      <c r="Q1251" s="9">
        <v>48</v>
      </c>
      <c r="R1251" s="9"/>
      <c r="S1251" s="9"/>
      <c r="T1251" s="9"/>
      <c r="U1251" s="9"/>
      <c r="V1251" s="49">
        <f t="shared" ref="V1251:V1257" si="185">(Y1251+Z1251+AA1251+AB1251+AC1251+AD1251)/(J1251*COUNTA(Y1251,Z1251,AA1251,AB1251,AC1251,AD1251))</f>
        <v>0.99652777777777779</v>
      </c>
      <c r="W1251" s="14">
        <v>0.98609999999999998</v>
      </c>
      <c r="X1251" s="14">
        <v>0.98960000000000004</v>
      </c>
      <c r="Y1251" s="56">
        <v>47</v>
      </c>
      <c r="Z1251" s="9">
        <v>48</v>
      </c>
      <c r="AA1251" s="9">
        <v>48</v>
      </c>
      <c r="AB1251" s="9">
        <v>48</v>
      </c>
      <c r="AC1251" s="9">
        <v>48</v>
      </c>
      <c r="AD1251" s="9">
        <v>48</v>
      </c>
      <c r="AE1251" s="9" t="s">
        <v>180</v>
      </c>
      <c r="AF1251" s="9"/>
      <c r="AG1251" s="9">
        <v>28.286148000000001</v>
      </c>
      <c r="AH1251" s="9">
        <v>-81.424227000000002</v>
      </c>
      <c r="AI1251" s="24"/>
      <c r="AJ1251" s="24"/>
      <c r="AK1251" s="24"/>
      <c r="AL1251" s="24"/>
      <c r="AM1251" s="24"/>
      <c r="AN1251" s="24"/>
      <c r="AO1251" s="24"/>
      <c r="AP1251" s="24"/>
      <c r="AQ1251" s="24"/>
      <c r="AR1251" s="24"/>
      <c r="AS1251" s="24"/>
      <c r="AT1251" s="24"/>
      <c r="AU1251" s="24"/>
      <c r="AV1251" s="24"/>
      <c r="AW1251" s="24"/>
      <c r="AX1251" s="24"/>
      <c r="AY1251" s="24"/>
      <c r="AZ1251" s="24"/>
      <c r="BA1251" s="24"/>
      <c r="BB1251" s="24"/>
      <c r="BC1251" s="24"/>
      <c r="BD1251" s="24"/>
      <c r="BE1251" s="24"/>
      <c r="BF1251" s="24"/>
    </row>
    <row r="1252" spans="1:58" s="22" customFormat="1" outlineLevel="2" x14ac:dyDescent="0.25">
      <c r="A1252" s="55">
        <v>179</v>
      </c>
      <c r="B1252" s="9" t="s">
        <v>1816</v>
      </c>
      <c r="C1252" s="9" t="s">
        <v>1818</v>
      </c>
      <c r="D1252" s="9" t="str">
        <f t="shared" si="182"/>
        <v>Osceola - Family - Active</v>
      </c>
      <c r="E1252" s="9" t="s">
        <v>2282</v>
      </c>
      <c r="F1252" s="14" t="s">
        <v>233</v>
      </c>
      <c r="G1252" s="9" t="s">
        <v>10</v>
      </c>
      <c r="H1252" s="9" t="s">
        <v>37</v>
      </c>
      <c r="I1252" s="9">
        <v>1</v>
      </c>
      <c r="J1252" s="9">
        <v>421</v>
      </c>
      <c r="K1252" s="9">
        <f t="shared" si="183"/>
        <v>2526</v>
      </c>
      <c r="L1252" s="9">
        <f t="shared" si="184"/>
        <v>2514</v>
      </c>
      <c r="M1252" s="48">
        <v>0.99524940617577196</v>
      </c>
      <c r="N1252" s="9">
        <v>0</v>
      </c>
      <c r="O1252" s="9">
        <v>421</v>
      </c>
      <c r="P1252" s="9"/>
      <c r="Q1252" s="9">
        <v>421</v>
      </c>
      <c r="R1252" s="9"/>
      <c r="S1252" s="9"/>
      <c r="T1252" s="9"/>
      <c r="U1252" s="9"/>
      <c r="V1252" s="49">
        <f t="shared" si="185"/>
        <v>0.99524940617577196</v>
      </c>
      <c r="W1252" s="14">
        <v>0.94340000000000002</v>
      </c>
      <c r="X1252" s="14">
        <v>0.97589999999999999</v>
      </c>
      <c r="Y1252" s="56">
        <v>416</v>
      </c>
      <c r="Z1252" s="9">
        <v>417</v>
      </c>
      <c r="AA1252" s="9">
        <v>421</v>
      </c>
      <c r="AB1252" s="9">
        <v>421</v>
      </c>
      <c r="AC1252" s="9">
        <v>418</v>
      </c>
      <c r="AD1252" s="9">
        <v>421</v>
      </c>
      <c r="AE1252" s="9" t="s">
        <v>1079</v>
      </c>
      <c r="AF1252" s="9"/>
      <c r="AG1252" s="9">
        <v>28.278400000000001</v>
      </c>
      <c r="AH1252" s="9">
        <v>-81.346500000000006</v>
      </c>
      <c r="AI1252" s="24"/>
      <c r="AJ1252" s="24"/>
      <c r="AK1252" s="24"/>
      <c r="AL1252" s="24"/>
      <c r="AM1252" s="24"/>
      <c r="AN1252" s="24"/>
      <c r="AO1252" s="24"/>
      <c r="AP1252" s="24"/>
      <c r="AQ1252" s="24"/>
      <c r="AR1252" s="24"/>
      <c r="AS1252" s="24"/>
      <c r="AT1252" s="24"/>
      <c r="AU1252" s="24"/>
      <c r="AV1252" s="24"/>
      <c r="AW1252" s="24"/>
      <c r="AX1252" s="24"/>
      <c r="AY1252" s="24"/>
      <c r="AZ1252" s="24"/>
      <c r="BA1252" s="24"/>
      <c r="BB1252" s="24"/>
      <c r="BC1252" s="24"/>
      <c r="BD1252" s="24"/>
      <c r="BE1252" s="24"/>
      <c r="BF1252" s="24"/>
    </row>
    <row r="1253" spans="1:58" s="22" customFormat="1" outlineLevel="2" x14ac:dyDescent="0.25">
      <c r="A1253" s="55">
        <v>209</v>
      </c>
      <c r="B1253" s="9" t="s">
        <v>1816</v>
      </c>
      <c r="C1253" s="9" t="s">
        <v>1819</v>
      </c>
      <c r="D1253" s="9" t="str">
        <f t="shared" si="182"/>
        <v>Osceola - Family - Active</v>
      </c>
      <c r="E1253" s="9" t="s">
        <v>2282</v>
      </c>
      <c r="F1253" s="14" t="s">
        <v>1820</v>
      </c>
      <c r="G1253" s="9" t="s">
        <v>10</v>
      </c>
      <c r="H1253" s="9" t="s">
        <v>37</v>
      </c>
      <c r="I1253" s="9">
        <v>1</v>
      </c>
      <c r="J1253" s="9">
        <v>216</v>
      </c>
      <c r="K1253" s="9">
        <f t="shared" si="183"/>
        <v>1296</v>
      </c>
      <c r="L1253" s="9">
        <f t="shared" si="184"/>
        <v>1266</v>
      </c>
      <c r="M1253" s="48">
        <v>0.97685185185185186</v>
      </c>
      <c r="N1253" s="9">
        <v>0</v>
      </c>
      <c r="O1253" s="9">
        <v>216</v>
      </c>
      <c r="P1253" s="9"/>
      <c r="Q1253" s="9">
        <v>216</v>
      </c>
      <c r="R1253" s="9"/>
      <c r="S1253" s="9"/>
      <c r="T1253" s="9"/>
      <c r="U1253" s="9"/>
      <c r="V1253" s="49">
        <f t="shared" si="185"/>
        <v>0.97685185185185186</v>
      </c>
      <c r="W1253" s="14">
        <v>0.9869</v>
      </c>
      <c r="X1253" s="14">
        <v>0.98770000000000002</v>
      </c>
      <c r="Y1253" s="56">
        <v>214</v>
      </c>
      <c r="Z1253" s="9">
        <v>207</v>
      </c>
      <c r="AA1253" s="9">
        <v>214</v>
      </c>
      <c r="AB1253" s="9">
        <v>213</v>
      </c>
      <c r="AC1253" s="9">
        <v>210</v>
      </c>
      <c r="AD1253" s="9">
        <v>208</v>
      </c>
      <c r="AE1253" s="9" t="s">
        <v>1821</v>
      </c>
      <c r="AF1253" s="9"/>
      <c r="AG1253" s="9">
        <v>28.2303</v>
      </c>
      <c r="AH1253" s="9">
        <v>-81.3142</v>
      </c>
      <c r="AI1253" s="24"/>
      <c r="AJ1253" s="24"/>
      <c r="AK1253" s="24"/>
      <c r="AL1253" s="24"/>
      <c r="AM1253" s="24"/>
      <c r="AN1253" s="24"/>
      <c r="AO1253" s="24"/>
      <c r="AP1253" s="24"/>
      <c r="AQ1253" s="24"/>
      <c r="AR1253" s="24"/>
      <c r="AS1253" s="24"/>
      <c r="AT1253" s="24"/>
      <c r="AU1253" s="24"/>
      <c r="AV1253" s="24"/>
      <c r="AW1253" s="24"/>
      <c r="AX1253" s="24"/>
      <c r="AY1253" s="24"/>
      <c r="AZ1253" s="24"/>
      <c r="BA1253" s="24"/>
      <c r="BB1253" s="24"/>
      <c r="BC1253" s="24"/>
      <c r="BD1253" s="24"/>
      <c r="BE1253" s="24"/>
      <c r="BF1253" s="24"/>
    </row>
    <row r="1254" spans="1:58" s="22" customFormat="1" outlineLevel="2" x14ac:dyDescent="0.25">
      <c r="A1254" s="55">
        <v>1033</v>
      </c>
      <c r="B1254" s="9" t="s">
        <v>1816</v>
      </c>
      <c r="C1254" s="9" t="s">
        <v>1823</v>
      </c>
      <c r="D1254" s="9" t="str">
        <f t="shared" si="182"/>
        <v>Osceola - Family - Active</v>
      </c>
      <c r="E1254" s="9" t="s">
        <v>2282</v>
      </c>
      <c r="F1254" s="14" t="s">
        <v>784</v>
      </c>
      <c r="G1254" s="9" t="s">
        <v>10</v>
      </c>
      <c r="H1254" s="9" t="s">
        <v>37</v>
      </c>
      <c r="I1254" s="9">
        <v>1</v>
      </c>
      <c r="J1254" s="9">
        <v>394</v>
      </c>
      <c r="K1254" s="9">
        <f t="shared" si="183"/>
        <v>2364</v>
      </c>
      <c r="L1254" s="9">
        <f t="shared" si="184"/>
        <v>2356</v>
      </c>
      <c r="M1254" s="48">
        <v>0.99661590524534682</v>
      </c>
      <c r="N1254" s="9">
        <v>0</v>
      </c>
      <c r="O1254" s="9">
        <v>394</v>
      </c>
      <c r="P1254" s="9"/>
      <c r="Q1254" s="9">
        <v>394</v>
      </c>
      <c r="R1254" s="9"/>
      <c r="S1254" s="9"/>
      <c r="T1254" s="9"/>
      <c r="U1254" s="9"/>
      <c r="V1254" s="49">
        <f t="shared" si="185"/>
        <v>0.99661590524534682</v>
      </c>
      <c r="W1254" s="14">
        <v>0.98219999999999996</v>
      </c>
      <c r="X1254" s="14">
        <v>0.98480000000000001</v>
      </c>
      <c r="Y1254" s="56">
        <v>393</v>
      </c>
      <c r="Z1254" s="9">
        <v>393</v>
      </c>
      <c r="AA1254" s="9">
        <v>394</v>
      </c>
      <c r="AB1254" s="9">
        <v>393</v>
      </c>
      <c r="AC1254" s="9">
        <v>394</v>
      </c>
      <c r="AD1254" s="9">
        <v>389</v>
      </c>
      <c r="AE1254" s="9"/>
      <c r="AF1254" s="9"/>
      <c r="AG1254" s="9">
        <v>28.304300000000001</v>
      </c>
      <c r="AH1254" s="9">
        <v>-81.359700000000004</v>
      </c>
      <c r="AI1254" s="24"/>
      <c r="AJ1254" s="24"/>
      <c r="AK1254" s="24"/>
      <c r="AL1254" s="24"/>
      <c r="AM1254" s="24"/>
      <c r="AN1254" s="24"/>
      <c r="AO1254" s="24"/>
      <c r="AP1254" s="24"/>
      <c r="AQ1254" s="24"/>
      <c r="AR1254" s="24"/>
      <c r="AS1254" s="24"/>
      <c r="AT1254" s="24"/>
      <c r="AU1254" s="24"/>
      <c r="AV1254" s="24"/>
      <c r="AW1254" s="24"/>
      <c r="AX1254" s="24"/>
      <c r="AY1254" s="24"/>
      <c r="AZ1254" s="24"/>
      <c r="BA1254" s="24"/>
      <c r="BB1254" s="24"/>
      <c r="BC1254" s="24"/>
      <c r="BD1254" s="24"/>
      <c r="BE1254" s="24"/>
      <c r="BF1254" s="24"/>
    </row>
    <row r="1255" spans="1:58" s="22" customFormat="1" outlineLevel="2" x14ac:dyDescent="0.25">
      <c r="A1255" s="55">
        <v>354</v>
      </c>
      <c r="B1255" s="9" t="s">
        <v>1816</v>
      </c>
      <c r="C1255" s="9" t="s">
        <v>1825</v>
      </c>
      <c r="D1255" s="9" t="str">
        <f t="shared" si="182"/>
        <v>Osceola - Family - Active</v>
      </c>
      <c r="E1255" s="9" t="s">
        <v>2282</v>
      </c>
      <c r="F1255" s="14" t="s">
        <v>122</v>
      </c>
      <c r="G1255" s="9" t="s">
        <v>10</v>
      </c>
      <c r="H1255" s="9" t="s">
        <v>37</v>
      </c>
      <c r="I1255" s="9">
        <v>1</v>
      </c>
      <c r="J1255" s="9">
        <v>34</v>
      </c>
      <c r="K1255" s="9">
        <f t="shared" si="183"/>
        <v>204</v>
      </c>
      <c r="L1255" s="9">
        <f t="shared" si="184"/>
        <v>202</v>
      </c>
      <c r="M1255" s="48">
        <v>0.99019607843137258</v>
      </c>
      <c r="N1255" s="9">
        <v>0</v>
      </c>
      <c r="O1255" s="9">
        <v>34</v>
      </c>
      <c r="P1255" s="9"/>
      <c r="Q1255" s="9">
        <v>34</v>
      </c>
      <c r="R1255" s="9"/>
      <c r="S1255" s="9"/>
      <c r="T1255" s="9"/>
      <c r="U1255" s="9"/>
      <c r="V1255" s="49">
        <f t="shared" si="185"/>
        <v>0.99019607843137258</v>
      </c>
      <c r="W1255" s="14">
        <v>0.99019999999999997</v>
      </c>
      <c r="X1255" s="14">
        <v>1</v>
      </c>
      <c r="Y1255" s="56">
        <v>34</v>
      </c>
      <c r="Z1255" s="9">
        <v>32</v>
      </c>
      <c r="AA1255" s="9">
        <v>34</v>
      </c>
      <c r="AB1255" s="9">
        <v>34</v>
      </c>
      <c r="AC1255" s="9">
        <v>34</v>
      </c>
      <c r="AD1255" s="9">
        <v>34</v>
      </c>
      <c r="AE1255" s="9" t="s">
        <v>831</v>
      </c>
      <c r="AF1255" s="9"/>
      <c r="AG1255" s="9">
        <v>28.2409</v>
      </c>
      <c r="AH1255" s="9">
        <v>-81.259200000000007</v>
      </c>
      <c r="AI1255" s="24"/>
      <c r="AJ1255" s="24"/>
      <c r="AK1255" s="24"/>
      <c r="AL1255" s="24"/>
      <c r="AM1255" s="24"/>
      <c r="AN1255" s="24"/>
      <c r="AO1255" s="24"/>
      <c r="AP1255" s="24"/>
      <c r="AQ1255" s="24"/>
      <c r="AR1255" s="24"/>
      <c r="AS1255" s="24"/>
      <c r="AT1255" s="24"/>
      <c r="AU1255" s="24"/>
      <c r="AV1255" s="24"/>
      <c r="AW1255" s="24"/>
      <c r="AX1255" s="24"/>
      <c r="AY1255" s="24"/>
      <c r="AZ1255" s="24"/>
      <c r="BA1255" s="24"/>
      <c r="BB1255" s="24"/>
      <c r="BC1255" s="24"/>
      <c r="BD1255" s="24"/>
      <c r="BE1255" s="24"/>
      <c r="BF1255" s="24"/>
    </row>
    <row r="1256" spans="1:58" s="22" customFormat="1" outlineLevel="2" x14ac:dyDescent="0.25">
      <c r="A1256" s="55">
        <v>409</v>
      </c>
      <c r="B1256" s="9" t="s">
        <v>1816</v>
      </c>
      <c r="C1256" s="9" t="s">
        <v>1827</v>
      </c>
      <c r="D1256" s="9" t="str">
        <f t="shared" si="182"/>
        <v>Osceola - Family - Active</v>
      </c>
      <c r="E1256" s="9" t="s">
        <v>2282</v>
      </c>
      <c r="F1256" s="14" t="s">
        <v>98</v>
      </c>
      <c r="G1256" s="9" t="s">
        <v>10</v>
      </c>
      <c r="H1256" s="9" t="s">
        <v>37</v>
      </c>
      <c r="I1256" s="9">
        <v>1</v>
      </c>
      <c r="J1256" s="9">
        <v>289</v>
      </c>
      <c r="K1256" s="9">
        <f t="shared" si="183"/>
        <v>1445</v>
      </c>
      <c r="L1256" s="9">
        <f t="shared" si="184"/>
        <v>1431</v>
      </c>
      <c r="M1256" s="48">
        <v>0.99031141868512107</v>
      </c>
      <c r="N1256" s="9">
        <v>0</v>
      </c>
      <c r="O1256" s="9">
        <v>289</v>
      </c>
      <c r="P1256" s="9"/>
      <c r="Q1256" s="9">
        <v>289</v>
      </c>
      <c r="R1256" s="9"/>
      <c r="S1256" s="9"/>
      <c r="T1256" s="9"/>
      <c r="U1256" s="9"/>
      <c r="V1256" s="49">
        <f t="shared" si="185"/>
        <v>0.99031141868512107</v>
      </c>
      <c r="W1256" s="14">
        <v>0.99770000000000003</v>
      </c>
      <c r="X1256" s="14">
        <v>0.99829999999999997</v>
      </c>
      <c r="Y1256" s="56">
        <v>288</v>
      </c>
      <c r="Z1256" s="9">
        <v>285</v>
      </c>
      <c r="AA1256" s="9">
        <v>286</v>
      </c>
      <c r="AB1256" s="9">
        <v>287</v>
      </c>
      <c r="AC1256" s="9"/>
      <c r="AD1256" s="9">
        <v>285</v>
      </c>
      <c r="AE1256" s="9" t="s">
        <v>1079</v>
      </c>
      <c r="AF1256" s="9"/>
      <c r="AG1256" s="9">
        <v>28.323599999999999</v>
      </c>
      <c r="AH1256" s="9">
        <v>-81.421899999999994</v>
      </c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4"/>
      <c r="AS1256" s="24"/>
      <c r="AT1256" s="24"/>
      <c r="AU1256" s="24"/>
      <c r="AV1256" s="24"/>
      <c r="AW1256" s="24"/>
      <c r="AX1256" s="24"/>
      <c r="AY1256" s="24"/>
      <c r="AZ1256" s="24"/>
      <c r="BA1256" s="24"/>
      <c r="BB1256" s="24"/>
      <c r="BC1256" s="24"/>
      <c r="BD1256" s="24"/>
      <c r="BE1256" s="24"/>
      <c r="BF1256" s="24"/>
    </row>
    <row r="1257" spans="1:58" s="22" customFormat="1" outlineLevel="2" x14ac:dyDescent="0.25">
      <c r="A1257" s="55">
        <v>2729</v>
      </c>
      <c r="B1257" s="9" t="s">
        <v>1816</v>
      </c>
      <c r="C1257" s="9" t="s">
        <v>1831</v>
      </c>
      <c r="D1257" s="9" t="str">
        <f t="shared" si="182"/>
        <v>Osceola - Family - Active</v>
      </c>
      <c r="E1257" s="9" t="s">
        <v>2282</v>
      </c>
      <c r="F1257" s="14" t="s">
        <v>394</v>
      </c>
      <c r="G1257" s="9" t="s">
        <v>10</v>
      </c>
      <c r="H1257" s="9" t="s">
        <v>37</v>
      </c>
      <c r="I1257" s="9">
        <v>1</v>
      </c>
      <c r="J1257" s="9">
        <v>152</v>
      </c>
      <c r="K1257" s="9">
        <f t="shared" si="183"/>
        <v>912</v>
      </c>
      <c r="L1257" s="9">
        <f t="shared" si="184"/>
        <v>898</v>
      </c>
      <c r="M1257" s="48">
        <v>0.98464912280701755</v>
      </c>
      <c r="N1257" s="9">
        <v>0</v>
      </c>
      <c r="O1257" s="9">
        <v>152</v>
      </c>
      <c r="P1257" s="9"/>
      <c r="Q1257" s="9">
        <v>152</v>
      </c>
      <c r="R1257" s="9"/>
      <c r="S1257" s="9"/>
      <c r="T1257" s="9"/>
      <c r="U1257" s="9"/>
      <c r="V1257" s="49">
        <f t="shared" si="185"/>
        <v>0.98464912280701755</v>
      </c>
      <c r="W1257" s="14">
        <v>0.96930000000000005</v>
      </c>
      <c r="X1257" s="14">
        <v>0.92979999999999996</v>
      </c>
      <c r="Y1257" s="56">
        <v>152</v>
      </c>
      <c r="Z1257" s="9">
        <v>152</v>
      </c>
      <c r="AA1257" s="9">
        <v>149</v>
      </c>
      <c r="AB1257" s="9">
        <v>150</v>
      </c>
      <c r="AC1257" s="9">
        <v>147</v>
      </c>
      <c r="AD1257" s="9">
        <v>148</v>
      </c>
      <c r="AE1257" s="9" t="s">
        <v>180</v>
      </c>
      <c r="AF1257" s="9"/>
      <c r="AG1257" s="9">
        <v>28.346485000000001</v>
      </c>
      <c r="AH1257" s="9">
        <v>-81.425535999999994</v>
      </c>
      <c r="AI1257" s="24"/>
      <c r="AJ1257" s="24"/>
      <c r="AK1257" s="24"/>
      <c r="AL1257" s="24"/>
      <c r="AM1257" s="24"/>
      <c r="AN1257" s="24"/>
      <c r="AO1257" s="24"/>
      <c r="AP1257" s="24"/>
      <c r="AQ1257" s="24"/>
      <c r="AR1257" s="24"/>
      <c r="AS1257" s="24"/>
      <c r="AT1257" s="24"/>
      <c r="AU1257" s="24"/>
      <c r="AV1257" s="24"/>
      <c r="AW1257" s="24"/>
      <c r="AX1257" s="24"/>
      <c r="AY1257" s="24"/>
      <c r="AZ1257" s="24"/>
      <c r="BA1257" s="24"/>
      <c r="BB1257" s="24"/>
      <c r="BC1257" s="24"/>
      <c r="BD1257" s="24"/>
      <c r="BE1257" s="24"/>
      <c r="BF1257" s="24"/>
    </row>
    <row r="1258" spans="1:58" s="22" customFormat="1" outlineLevel="2" x14ac:dyDescent="0.25">
      <c r="A1258" s="55">
        <v>585</v>
      </c>
      <c r="B1258" s="9" t="s">
        <v>1816</v>
      </c>
      <c r="C1258" s="9" t="s">
        <v>1836</v>
      </c>
      <c r="D1258" s="9" t="str">
        <f t="shared" si="182"/>
        <v>Osceola - Family - Active</v>
      </c>
      <c r="E1258" s="9" t="s">
        <v>2282</v>
      </c>
      <c r="F1258" s="14" t="s">
        <v>446</v>
      </c>
      <c r="G1258" s="9" t="s">
        <v>10</v>
      </c>
      <c r="H1258" s="9" t="s">
        <v>37</v>
      </c>
      <c r="I1258" s="9">
        <v>1</v>
      </c>
      <c r="J1258" s="9">
        <v>192</v>
      </c>
      <c r="K1258" s="9">
        <f t="shared" si="183"/>
        <v>0</v>
      </c>
      <c r="L1258" s="9">
        <f t="shared" si="184"/>
        <v>0</v>
      </c>
      <c r="M1258" s="42">
        <v>0</v>
      </c>
      <c r="N1258" s="9">
        <v>0</v>
      </c>
      <c r="O1258" s="9">
        <v>192</v>
      </c>
      <c r="P1258" s="9"/>
      <c r="Q1258" s="9">
        <v>192</v>
      </c>
      <c r="R1258" s="9"/>
      <c r="S1258" s="9"/>
      <c r="T1258" s="9"/>
      <c r="U1258" s="9"/>
      <c r="V1258" s="49"/>
      <c r="W1258" s="14"/>
      <c r="X1258" s="14"/>
      <c r="Y1258" s="56"/>
      <c r="Z1258" s="9"/>
      <c r="AA1258" s="9"/>
      <c r="AB1258" s="9"/>
      <c r="AC1258" s="9"/>
      <c r="AD1258" s="9"/>
      <c r="AE1258" s="9" t="s">
        <v>1837</v>
      </c>
      <c r="AF1258" s="9"/>
      <c r="AG1258" s="9">
        <v>28.293600000000001</v>
      </c>
      <c r="AH1258" s="9">
        <v>-81.421300000000002</v>
      </c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4"/>
      <c r="BC1258" s="24"/>
      <c r="BD1258" s="24"/>
      <c r="BE1258" s="24"/>
      <c r="BF1258" s="24"/>
    </row>
    <row r="1259" spans="1:58" s="22" customFormat="1" outlineLevel="2" x14ac:dyDescent="0.25">
      <c r="A1259" s="55">
        <v>667</v>
      </c>
      <c r="B1259" s="9" t="s">
        <v>1816</v>
      </c>
      <c r="C1259" s="9" t="s">
        <v>1840</v>
      </c>
      <c r="D1259" s="9" t="str">
        <f t="shared" si="182"/>
        <v>Osceola - Family - Active</v>
      </c>
      <c r="E1259" s="9" t="s">
        <v>2282</v>
      </c>
      <c r="F1259" s="14" t="s">
        <v>309</v>
      </c>
      <c r="G1259" s="9" t="s">
        <v>10</v>
      </c>
      <c r="H1259" s="9" t="s">
        <v>37</v>
      </c>
      <c r="I1259" s="9">
        <v>1</v>
      </c>
      <c r="J1259" s="9">
        <v>185</v>
      </c>
      <c r="K1259" s="9">
        <f t="shared" si="183"/>
        <v>1110</v>
      </c>
      <c r="L1259" s="9">
        <f t="shared" si="184"/>
        <v>1091</v>
      </c>
      <c r="M1259" s="48">
        <v>0.98288288288288284</v>
      </c>
      <c r="N1259" s="9">
        <v>0</v>
      </c>
      <c r="O1259" s="9">
        <v>185</v>
      </c>
      <c r="P1259" s="9"/>
      <c r="Q1259" s="9">
        <v>185</v>
      </c>
      <c r="R1259" s="9"/>
      <c r="S1259" s="9"/>
      <c r="T1259" s="9"/>
      <c r="U1259" s="9"/>
      <c r="V1259" s="49">
        <f t="shared" ref="V1259:V1269" si="186">(Y1259+Z1259+AA1259+AB1259+AC1259+AD1259)/(J1259*COUNTA(Y1259,Z1259,AA1259,AB1259,AC1259,AD1259))</f>
        <v>0.98288288288288284</v>
      </c>
      <c r="W1259" s="14">
        <v>0.9667</v>
      </c>
      <c r="X1259" s="14">
        <v>0.98699999999999999</v>
      </c>
      <c r="Y1259" s="56">
        <v>184</v>
      </c>
      <c r="Z1259" s="9">
        <v>185</v>
      </c>
      <c r="AA1259" s="9">
        <v>183</v>
      </c>
      <c r="AB1259" s="9">
        <v>181</v>
      </c>
      <c r="AC1259" s="9">
        <v>178</v>
      </c>
      <c r="AD1259" s="9">
        <v>180</v>
      </c>
      <c r="AE1259" s="9" t="s">
        <v>1841</v>
      </c>
      <c r="AF1259" s="9"/>
      <c r="AG1259" s="9">
        <v>28.332699999999999</v>
      </c>
      <c r="AH1259" s="9">
        <v>-81.417000000000002</v>
      </c>
      <c r="AI1259" s="24"/>
      <c r="AJ1259" s="24"/>
      <c r="AK1259" s="24"/>
      <c r="AL1259" s="24"/>
      <c r="AM1259" s="24"/>
      <c r="AN1259" s="24"/>
      <c r="AO1259" s="24"/>
      <c r="AP1259" s="24"/>
      <c r="AQ1259" s="24"/>
      <c r="AR1259" s="24"/>
      <c r="AS1259" s="24"/>
      <c r="AT1259" s="24"/>
      <c r="AU1259" s="24"/>
      <c r="AV1259" s="24"/>
      <c r="AW1259" s="24"/>
      <c r="AX1259" s="24"/>
      <c r="AY1259" s="24"/>
      <c r="AZ1259" s="24"/>
      <c r="BA1259" s="24"/>
      <c r="BB1259" s="24"/>
      <c r="BC1259" s="24"/>
      <c r="BD1259" s="24"/>
      <c r="BE1259" s="24"/>
      <c r="BF1259" s="24"/>
    </row>
    <row r="1260" spans="1:58" s="22" customFormat="1" outlineLevel="2" x14ac:dyDescent="0.25">
      <c r="A1260" s="55">
        <v>670</v>
      </c>
      <c r="B1260" s="9" t="s">
        <v>1816</v>
      </c>
      <c r="C1260" s="9" t="s">
        <v>1842</v>
      </c>
      <c r="D1260" s="9" t="str">
        <f t="shared" si="182"/>
        <v>Osceola - Family - Active</v>
      </c>
      <c r="E1260" s="9" t="s">
        <v>2282</v>
      </c>
      <c r="F1260" s="14" t="s">
        <v>1843</v>
      </c>
      <c r="G1260" s="9" t="s">
        <v>10</v>
      </c>
      <c r="H1260" s="9" t="s">
        <v>37</v>
      </c>
      <c r="I1260" s="9">
        <v>1</v>
      </c>
      <c r="J1260" s="9">
        <v>280</v>
      </c>
      <c r="K1260" s="9">
        <f t="shared" si="183"/>
        <v>1680</v>
      </c>
      <c r="L1260" s="9">
        <f t="shared" si="184"/>
        <v>1652</v>
      </c>
      <c r="M1260" s="48">
        <v>0.98333333333333328</v>
      </c>
      <c r="N1260" s="9">
        <v>0</v>
      </c>
      <c r="O1260" s="9">
        <v>280</v>
      </c>
      <c r="P1260" s="9"/>
      <c r="Q1260" s="9">
        <v>280</v>
      </c>
      <c r="R1260" s="9"/>
      <c r="S1260" s="9"/>
      <c r="T1260" s="9"/>
      <c r="U1260" s="9"/>
      <c r="V1260" s="49">
        <f t="shared" si="186"/>
        <v>0.98333333333333328</v>
      </c>
      <c r="W1260" s="14">
        <v>0.9768</v>
      </c>
      <c r="X1260" s="14">
        <v>0.97619999999999996</v>
      </c>
      <c r="Y1260" s="56">
        <v>277</v>
      </c>
      <c r="Z1260" s="9">
        <v>276</v>
      </c>
      <c r="AA1260" s="9">
        <v>277</v>
      </c>
      <c r="AB1260" s="9">
        <v>276</v>
      </c>
      <c r="AC1260" s="9">
        <v>276</v>
      </c>
      <c r="AD1260" s="9">
        <v>270</v>
      </c>
      <c r="AE1260" s="9" t="s">
        <v>1766</v>
      </c>
      <c r="AF1260" s="9"/>
      <c r="AG1260" s="9">
        <v>28.3094</v>
      </c>
      <c r="AH1260" s="9">
        <v>-81.422700000000006</v>
      </c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4"/>
      <c r="BC1260" s="24"/>
      <c r="BD1260" s="24"/>
      <c r="BE1260" s="24"/>
      <c r="BF1260" s="24"/>
    </row>
    <row r="1261" spans="1:58" s="22" customFormat="1" outlineLevel="2" x14ac:dyDescent="0.25">
      <c r="A1261" s="55">
        <v>671</v>
      </c>
      <c r="B1261" s="9" t="s">
        <v>1816</v>
      </c>
      <c r="C1261" s="9" t="s">
        <v>1844</v>
      </c>
      <c r="D1261" s="9" t="str">
        <f t="shared" si="182"/>
        <v>Osceola - Family - Active</v>
      </c>
      <c r="E1261" s="9" t="s">
        <v>2282</v>
      </c>
      <c r="F1261" s="14" t="s">
        <v>446</v>
      </c>
      <c r="G1261" s="9" t="s">
        <v>10</v>
      </c>
      <c r="H1261" s="9" t="s">
        <v>37</v>
      </c>
      <c r="I1261" s="9">
        <v>1</v>
      </c>
      <c r="J1261" s="9">
        <v>280</v>
      </c>
      <c r="K1261" s="9">
        <f t="shared" si="183"/>
        <v>1680</v>
      </c>
      <c r="L1261" s="9">
        <f t="shared" si="184"/>
        <v>1641</v>
      </c>
      <c r="M1261" s="48">
        <v>0.97678571428571426</v>
      </c>
      <c r="N1261" s="9">
        <v>0</v>
      </c>
      <c r="O1261" s="9">
        <v>280</v>
      </c>
      <c r="P1261" s="9"/>
      <c r="Q1261" s="9">
        <v>280</v>
      </c>
      <c r="R1261" s="9"/>
      <c r="S1261" s="9"/>
      <c r="T1261" s="9"/>
      <c r="U1261" s="9"/>
      <c r="V1261" s="49">
        <f t="shared" si="186"/>
        <v>0.97678571428571426</v>
      </c>
      <c r="W1261" s="14">
        <v>0.97560000000000002</v>
      </c>
      <c r="X1261" s="14">
        <v>0.9667</v>
      </c>
      <c r="Y1261" s="56">
        <v>274</v>
      </c>
      <c r="Z1261" s="9">
        <v>271</v>
      </c>
      <c r="AA1261" s="9">
        <v>274</v>
      </c>
      <c r="AB1261" s="9">
        <v>274</v>
      </c>
      <c r="AC1261" s="9">
        <v>274</v>
      </c>
      <c r="AD1261" s="9">
        <v>274</v>
      </c>
      <c r="AE1261" s="9" t="s">
        <v>1766</v>
      </c>
      <c r="AF1261" s="9"/>
      <c r="AG1261" s="9">
        <v>28.3094</v>
      </c>
      <c r="AH1261" s="9">
        <v>-81.422700000000006</v>
      </c>
      <c r="AI1261" s="24"/>
      <c r="AJ1261" s="24"/>
      <c r="AK1261" s="24"/>
      <c r="AL1261" s="24"/>
      <c r="AM1261" s="24"/>
      <c r="AN1261" s="24"/>
      <c r="AO1261" s="24"/>
      <c r="AP1261" s="24"/>
      <c r="AQ1261" s="24"/>
      <c r="AR1261" s="24"/>
      <c r="AS1261" s="24"/>
      <c r="AT1261" s="24"/>
      <c r="AU1261" s="24"/>
      <c r="AV1261" s="24"/>
      <c r="AW1261" s="24"/>
      <c r="AX1261" s="24"/>
      <c r="AY1261" s="24"/>
      <c r="AZ1261" s="24"/>
      <c r="BA1261" s="24"/>
      <c r="BB1261" s="24"/>
      <c r="BC1261" s="24"/>
      <c r="BD1261" s="24"/>
      <c r="BE1261" s="24"/>
      <c r="BF1261" s="24"/>
    </row>
    <row r="1262" spans="1:58" s="22" customFormat="1" outlineLevel="2" x14ac:dyDescent="0.25">
      <c r="A1262" s="55">
        <v>1034</v>
      </c>
      <c r="B1262" s="9" t="s">
        <v>1816</v>
      </c>
      <c r="C1262" s="9" t="s">
        <v>1845</v>
      </c>
      <c r="D1262" s="9" t="str">
        <f t="shared" si="182"/>
        <v>Osceola - Family - Active</v>
      </c>
      <c r="E1262" s="9" t="s">
        <v>2282</v>
      </c>
      <c r="F1262" s="14" t="s">
        <v>962</v>
      </c>
      <c r="G1262" s="9" t="s">
        <v>10</v>
      </c>
      <c r="H1262" s="9" t="s">
        <v>37</v>
      </c>
      <c r="I1262" s="9">
        <v>1</v>
      </c>
      <c r="J1262" s="9">
        <v>344</v>
      </c>
      <c r="K1262" s="9">
        <f t="shared" si="183"/>
        <v>2064</v>
      </c>
      <c r="L1262" s="9">
        <f t="shared" si="184"/>
        <v>2053</v>
      </c>
      <c r="M1262" s="48">
        <v>0.99467054263565891</v>
      </c>
      <c r="N1262" s="9">
        <v>0</v>
      </c>
      <c r="O1262" s="9">
        <v>344</v>
      </c>
      <c r="P1262" s="9"/>
      <c r="Q1262" s="9">
        <v>344</v>
      </c>
      <c r="R1262" s="9"/>
      <c r="S1262" s="9"/>
      <c r="T1262" s="9"/>
      <c r="U1262" s="9"/>
      <c r="V1262" s="49">
        <f t="shared" si="186"/>
        <v>0.99467054263565891</v>
      </c>
      <c r="W1262" s="14">
        <v>0.99270000000000003</v>
      </c>
      <c r="X1262" s="14">
        <v>0.98350000000000004</v>
      </c>
      <c r="Y1262" s="56">
        <v>343</v>
      </c>
      <c r="Z1262" s="9">
        <v>341</v>
      </c>
      <c r="AA1262" s="9">
        <v>343</v>
      </c>
      <c r="AB1262" s="9">
        <v>340</v>
      </c>
      <c r="AC1262" s="9">
        <v>344</v>
      </c>
      <c r="AD1262" s="9">
        <v>342</v>
      </c>
      <c r="AE1262" s="9" t="s">
        <v>50</v>
      </c>
      <c r="AF1262" s="9"/>
      <c r="AG1262" s="9">
        <v>28.3322</v>
      </c>
      <c r="AH1262" s="9">
        <v>-81.413799999999995</v>
      </c>
      <c r="AI1262" s="24"/>
      <c r="AJ1262" s="24"/>
      <c r="AK1262" s="24"/>
      <c r="AL1262" s="24"/>
      <c r="AM1262" s="24"/>
      <c r="AN1262" s="24"/>
      <c r="AO1262" s="24"/>
      <c r="AP1262" s="24"/>
      <c r="AQ1262" s="24"/>
      <c r="AR1262" s="24"/>
      <c r="AS1262" s="24"/>
      <c r="AT1262" s="24"/>
      <c r="AU1262" s="24"/>
      <c r="AV1262" s="24"/>
      <c r="AW1262" s="24"/>
      <c r="AX1262" s="24"/>
      <c r="AY1262" s="24"/>
      <c r="AZ1262" s="24"/>
      <c r="BA1262" s="24"/>
      <c r="BB1262" s="24"/>
      <c r="BC1262" s="24"/>
      <c r="BD1262" s="24"/>
      <c r="BE1262" s="24"/>
      <c r="BF1262" s="24"/>
    </row>
    <row r="1263" spans="1:58" s="22" customFormat="1" outlineLevel="2" x14ac:dyDescent="0.25">
      <c r="A1263" s="55">
        <v>734</v>
      </c>
      <c r="B1263" s="9" t="s">
        <v>1816</v>
      </c>
      <c r="C1263" s="9" t="s">
        <v>1846</v>
      </c>
      <c r="D1263" s="9" t="str">
        <f t="shared" si="182"/>
        <v>Osceola - Family - Active</v>
      </c>
      <c r="E1263" s="9" t="s">
        <v>2282</v>
      </c>
      <c r="F1263" s="14" t="s">
        <v>1847</v>
      </c>
      <c r="G1263" s="9" t="s">
        <v>10</v>
      </c>
      <c r="H1263" s="9" t="s">
        <v>37</v>
      </c>
      <c r="I1263" s="9">
        <v>1</v>
      </c>
      <c r="J1263" s="9">
        <v>208</v>
      </c>
      <c r="K1263" s="9">
        <f t="shared" si="183"/>
        <v>1248</v>
      </c>
      <c r="L1263" s="9">
        <f t="shared" si="184"/>
        <v>1238</v>
      </c>
      <c r="M1263" s="48">
        <v>0.99198717948717952</v>
      </c>
      <c r="N1263" s="9">
        <v>0</v>
      </c>
      <c r="O1263" s="9">
        <v>208</v>
      </c>
      <c r="P1263" s="9"/>
      <c r="Q1263" s="9">
        <v>208</v>
      </c>
      <c r="R1263" s="9"/>
      <c r="S1263" s="9"/>
      <c r="T1263" s="9"/>
      <c r="U1263" s="9"/>
      <c r="V1263" s="49">
        <f t="shared" si="186"/>
        <v>0.99198717948717952</v>
      </c>
      <c r="W1263" s="14">
        <v>0.98799999999999999</v>
      </c>
      <c r="X1263" s="14">
        <v>0.98719999999999997</v>
      </c>
      <c r="Y1263" s="56">
        <v>205</v>
      </c>
      <c r="Z1263" s="9">
        <v>205</v>
      </c>
      <c r="AA1263" s="9">
        <v>206</v>
      </c>
      <c r="AB1263" s="9">
        <v>208</v>
      </c>
      <c r="AC1263" s="9">
        <v>208</v>
      </c>
      <c r="AD1263" s="9">
        <v>206</v>
      </c>
      <c r="AE1263" s="9" t="s">
        <v>1742</v>
      </c>
      <c r="AF1263" s="9"/>
      <c r="AG1263" s="9">
        <v>28.257999999999999</v>
      </c>
      <c r="AH1263" s="9">
        <v>-81.323099999999997</v>
      </c>
      <c r="AI1263" s="24"/>
      <c r="AJ1263" s="24"/>
      <c r="AK1263" s="24"/>
      <c r="AL1263" s="24"/>
      <c r="AM1263" s="24"/>
      <c r="AN1263" s="24"/>
      <c r="AO1263" s="24"/>
      <c r="AP1263" s="24"/>
      <c r="AQ1263" s="24"/>
      <c r="AR1263" s="24"/>
      <c r="AS1263" s="24"/>
      <c r="AT1263" s="24"/>
      <c r="AU1263" s="24"/>
      <c r="AV1263" s="24"/>
      <c r="AW1263" s="24"/>
      <c r="AX1263" s="24"/>
      <c r="AY1263" s="24"/>
      <c r="AZ1263" s="24"/>
      <c r="BA1263" s="24"/>
      <c r="BB1263" s="24"/>
      <c r="BC1263" s="24"/>
      <c r="BD1263" s="24"/>
      <c r="BE1263" s="24"/>
      <c r="BF1263" s="24"/>
    </row>
    <row r="1264" spans="1:58" s="22" customFormat="1" outlineLevel="2" x14ac:dyDescent="0.25">
      <c r="A1264" s="55">
        <v>757</v>
      </c>
      <c r="B1264" s="9" t="s">
        <v>1816</v>
      </c>
      <c r="C1264" s="9" t="s">
        <v>1849</v>
      </c>
      <c r="D1264" s="9" t="str">
        <f t="shared" si="182"/>
        <v>Osceola - Family - Active</v>
      </c>
      <c r="E1264" s="9" t="s">
        <v>2282</v>
      </c>
      <c r="F1264" s="14" t="s">
        <v>204</v>
      </c>
      <c r="G1264" s="9" t="s">
        <v>10</v>
      </c>
      <c r="H1264" s="9" t="s">
        <v>37</v>
      </c>
      <c r="I1264" s="9">
        <v>1</v>
      </c>
      <c r="J1264" s="9">
        <v>192</v>
      </c>
      <c r="K1264" s="9">
        <f t="shared" si="183"/>
        <v>1152</v>
      </c>
      <c r="L1264" s="9">
        <f t="shared" si="184"/>
        <v>1129</v>
      </c>
      <c r="M1264" s="48">
        <v>0.98003472222222221</v>
      </c>
      <c r="N1264" s="9">
        <v>0</v>
      </c>
      <c r="O1264" s="9">
        <v>192</v>
      </c>
      <c r="P1264" s="9"/>
      <c r="Q1264" s="9">
        <v>192</v>
      </c>
      <c r="R1264" s="9"/>
      <c r="S1264" s="9"/>
      <c r="T1264" s="9"/>
      <c r="U1264" s="9"/>
      <c r="V1264" s="49">
        <f t="shared" si="186"/>
        <v>0.98003472222222221</v>
      </c>
      <c r="W1264" s="14">
        <v>0.97740000000000005</v>
      </c>
      <c r="X1264" s="14">
        <v>0.97219999999999995</v>
      </c>
      <c r="Y1264" s="56">
        <v>189</v>
      </c>
      <c r="Z1264" s="9">
        <v>190</v>
      </c>
      <c r="AA1264" s="9">
        <v>186</v>
      </c>
      <c r="AB1264" s="9">
        <v>188</v>
      </c>
      <c r="AC1264" s="9">
        <v>189</v>
      </c>
      <c r="AD1264" s="9">
        <v>187</v>
      </c>
      <c r="AE1264" s="9" t="s">
        <v>120</v>
      </c>
      <c r="AF1264" s="9"/>
      <c r="AG1264" s="9">
        <v>28.226600000000001</v>
      </c>
      <c r="AH1264" s="9">
        <v>-81.317300000000003</v>
      </c>
      <c r="AI1264" s="24"/>
      <c r="AJ1264" s="24"/>
      <c r="AK1264" s="24"/>
      <c r="AL1264" s="24"/>
      <c r="AM1264" s="24"/>
      <c r="AN1264" s="24"/>
      <c r="AO1264" s="24"/>
      <c r="AP1264" s="24"/>
      <c r="AQ1264" s="24"/>
      <c r="AR1264" s="24"/>
      <c r="AS1264" s="24"/>
      <c r="AT1264" s="24"/>
      <c r="AU1264" s="24"/>
      <c r="AV1264" s="24"/>
      <c r="AW1264" s="24"/>
      <c r="AX1264" s="24"/>
      <c r="AY1264" s="24"/>
      <c r="AZ1264" s="24"/>
      <c r="BA1264" s="24"/>
      <c r="BB1264" s="24"/>
      <c r="BC1264" s="24"/>
      <c r="BD1264" s="24"/>
      <c r="BE1264" s="24"/>
      <c r="BF1264" s="24"/>
    </row>
    <row r="1265" spans="1:58" s="22" customFormat="1" outlineLevel="2" x14ac:dyDescent="0.25">
      <c r="A1265" s="55">
        <v>854</v>
      </c>
      <c r="B1265" s="9" t="s">
        <v>1816</v>
      </c>
      <c r="C1265" s="9" t="s">
        <v>1850</v>
      </c>
      <c r="D1265" s="9" t="str">
        <f t="shared" si="182"/>
        <v>Osceola - Family - Active</v>
      </c>
      <c r="E1265" s="9" t="s">
        <v>2282</v>
      </c>
      <c r="F1265" s="14" t="s">
        <v>1684</v>
      </c>
      <c r="G1265" s="9" t="s">
        <v>10</v>
      </c>
      <c r="H1265" s="9" t="s">
        <v>37</v>
      </c>
      <c r="I1265" s="9">
        <v>1</v>
      </c>
      <c r="J1265" s="9">
        <v>192</v>
      </c>
      <c r="K1265" s="9">
        <f t="shared" si="183"/>
        <v>1152</v>
      </c>
      <c r="L1265" s="9">
        <f t="shared" si="184"/>
        <v>1147</v>
      </c>
      <c r="M1265" s="48">
        <v>0.99565972222222221</v>
      </c>
      <c r="N1265" s="9">
        <v>0</v>
      </c>
      <c r="O1265" s="9">
        <v>192</v>
      </c>
      <c r="P1265" s="9"/>
      <c r="Q1265" s="9">
        <v>192</v>
      </c>
      <c r="R1265" s="9"/>
      <c r="S1265" s="9"/>
      <c r="T1265" s="9"/>
      <c r="U1265" s="9"/>
      <c r="V1265" s="49">
        <f t="shared" si="186"/>
        <v>0.99565972222222221</v>
      </c>
      <c r="W1265" s="14">
        <v>0.98519999999999996</v>
      </c>
      <c r="X1265" s="14">
        <v>0.98870000000000002</v>
      </c>
      <c r="Y1265" s="56">
        <v>192</v>
      </c>
      <c r="Z1265" s="9">
        <v>191</v>
      </c>
      <c r="AA1265" s="9">
        <v>190</v>
      </c>
      <c r="AB1265" s="9">
        <v>192</v>
      </c>
      <c r="AC1265" s="9">
        <v>190</v>
      </c>
      <c r="AD1265" s="9">
        <v>192</v>
      </c>
      <c r="AE1265" s="9" t="s">
        <v>50</v>
      </c>
      <c r="AF1265" s="9"/>
      <c r="AG1265" s="9">
        <v>28.258900000000001</v>
      </c>
      <c r="AH1265" s="9">
        <v>-81.311400000000006</v>
      </c>
      <c r="AI1265" s="24"/>
      <c r="AJ1265" s="24"/>
      <c r="AK1265" s="24"/>
      <c r="AL1265" s="24"/>
      <c r="AM1265" s="24"/>
      <c r="AN1265" s="24"/>
      <c r="AO1265" s="24"/>
      <c r="AP1265" s="24"/>
      <c r="AQ1265" s="24"/>
      <c r="AR1265" s="24"/>
      <c r="AS1265" s="24"/>
      <c r="AT1265" s="24"/>
      <c r="AU1265" s="24"/>
      <c r="AV1265" s="24"/>
      <c r="AW1265" s="24"/>
      <c r="AX1265" s="24"/>
      <c r="AY1265" s="24"/>
      <c r="AZ1265" s="24"/>
      <c r="BA1265" s="24"/>
      <c r="BB1265" s="24"/>
      <c r="BC1265" s="24"/>
      <c r="BD1265" s="24"/>
      <c r="BE1265" s="24"/>
      <c r="BF1265" s="24"/>
    </row>
    <row r="1266" spans="1:58" s="22" customFormat="1" outlineLevel="2" x14ac:dyDescent="0.25">
      <c r="A1266" s="55">
        <v>849</v>
      </c>
      <c r="B1266" s="9" t="s">
        <v>1816</v>
      </c>
      <c r="C1266" s="9" t="s">
        <v>1852</v>
      </c>
      <c r="D1266" s="9" t="str">
        <f t="shared" si="182"/>
        <v>Osceola - Family - Active</v>
      </c>
      <c r="E1266" s="9" t="s">
        <v>2282</v>
      </c>
      <c r="F1266" s="14" t="s">
        <v>352</v>
      </c>
      <c r="G1266" s="9" t="s">
        <v>10</v>
      </c>
      <c r="H1266" s="9" t="s">
        <v>37</v>
      </c>
      <c r="I1266" s="9">
        <v>1</v>
      </c>
      <c r="J1266" s="9">
        <v>152</v>
      </c>
      <c r="K1266" s="9">
        <f t="shared" si="183"/>
        <v>912</v>
      </c>
      <c r="L1266" s="9">
        <f t="shared" si="184"/>
        <v>899</v>
      </c>
      <c r="M1266" s="48">
        <v>0.98574561403508776</v>
      </c>
      <c r="N1266" s="9">
        <v>0</v>
      </c>
      <c r="O1266" s="9">
        <v>152</v>
      </c>
      <c r="P1266" s="9"/>
      <c r="Q1266" s="9">
        <v>152</v>
      </c>
      <c r="R1266" s="9"/>
      <c r="S1266" s="9"/>
      <c r="T1266" s="9"/>
      <c r="U1266" s="9"/>
      <c r="V1266" s="49">
        <f t="shared" si="186"/>
        <v>0.98574561403508776</v>
      </c>
      <c r="W1266" s="14">
        <v>0.98460000000000003</v>
      </c>
      <c r="X1266" s="14">
        <v>0.95389999999999997</v>
      </c>
      <c r="Y1266" s="56">
        <v>150</v>
      </c>
      <c r="Z1266" s="9">
        <v>151</v>
      </c>
      <c r="AA1266" s="9">
        <v>151</v>
      </c>
      <c r="AB1266" s="9">
        <v>151</v>
      </c>
      <c r="AC1266" s="9">
        <v>149</v>
      </c>
      <c r="AD1266" s="9">
        <v>147</v>
      </c>
      <c r="AE1266" s="9" t="s">
        <v>1791</v>
      </c>
      <c r="AF1266" s="9"/>
      <c r="AG1266" s="9">
        <v>28.345800000000001</v>
      </c>
      <c r="AH1266" s="9">
        <v>-81.638400000000004</v>
      </c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24"/>
      <c r="AV1266" s="24"/>
      <c r="AW1266" s="24"/>
      <c r="AX1266" s="24"/>
      <c r="AY1266" s="24"/>
      <c r="AZ1266" s="24"/>
      <c r="BA1266" s="24"/>
      <c r="BB1266" s="24"/>
      <c r="BC1266" s="24"/>
      <c r="BD1266" s="24"/>
      <c r="BE1266" s="24"/>
      <c r="BF1266" s="24"/>
    </row>
    <row r="1267" spans="1:58" s="22" customFormat="1" outlineLevel="2" x14ac:dyDescent="0.25">
      <c r="A1267" s="55">
        <v>206</v>
      </c>
      <c r="B1267" s="9" t="s">
        <v>1816</v>
      </c>
      <c r="C1267" s="9" t="s">
        <v>1853</v>
      </c>
      <c r="D1267" s="9" t="str">
        <f t="shared" si="182"/>
        <v>Osceola - Family - Active</v>
      </c>
      <c r="E1267" s="9" t="s">
        <v>2282</v>
      </c>
      <c r="F1267" s="14" t="s">
        <v>1242</v>
      </c>
      <c r="G1267" s="9" t="s">
        <v>10</v>
      </c>
      <c r="H1267" s="9" t="s">
        <v>37</v>
      </c>
      <c r="I1267" s="9">
        <v>1</v>
      </c>
      <c r="J1267" s="9">
        <v>14</v>
      </c>
      <c r="K1267" s="9">
        <f t="shared" si="183"/>
        <v>84</v>
      </c>
      <c r="L1267" s="9">
        <f t="shared" si="184"/>
        <v>83</v>
      </c>
      <c r="M1267" s="48">
        <v>0.98809523809523814</v>
      </c>
      <c r="N1267" s="9">
        <v>0</v>
      </c>
      <c r="O1267" s="9">
        <v>14</v>
      </c>
      <c r="P1267" s="9"/>
      <c r="Q1267" s="9">
        <v>14</v>
      </c>
      <c r="R1267" s="9"/>
      <c r="S1267" s="9"/>
      <c r="T1267" s="9"/>
      <c r="U1267" s="9"/>
      <c r="V1267" s="49">
        <f t="shared" si="186"/>
        <v>0.98809523809523814</v>
      </c>
      <c r="W1267" s="14">
        <v>1</v>
      </c>
      <c r="X1267" s="14">
        <v>1</v>
      </c>
      <c r="Y1267" s="56">
        <v>14</v>
      </c>
      <c r="Z1267" s="9">
        <v>14</v>
      </c>
      <c r="AA1267" s="9">
        <v>14</v>
      </c>
      <c r="AB1267" s="9">
        <v>14</v>
      </c>
      <c r="AC1267" s="9">
        <v>13</v>
      </c>
      <c r="AD1267" s="9">
        <v>14</v>
      </c>
      <c r="AE1267" s="9"/>
      <c r="AF1267" s="9"/>
      <c r="AG1267" s="9">
        <v>28.238800000000001</v>
      </c>
      <c r="AH1267" s="9">
        <v>-81.261300000000006</v>
      </c>
      <c r="AI1267" s="24"/>
      <c r="AJ1267" s="24"/>
      <c r="AK1267" s="24"/>
      <c r="AL1267" s="24"/>
      <c r="AM1267" s="24"/>
      <c r="AN1267" s="24"/>
      <c r="AO1267" s="24"/>
      <c r="AP1267" s="24"/>
      <c r="AQ1267" s="24"/>
      <c r="AR1267" s="24"/>
      <c r="AS1267" s="24"/>
      <c r="AT1267" s="24"/>
      <c r="AU1267" s="24"/>
      <c r="AV1267" s="24"/>
      <c r="AW1267" s="24"/>
      <c r="AX1267" s="24"/>
      <c r="AY1267" s="24"/>
      <c r="AZ1267" s="24"/>
      <c r="BA1267" s="24"/>
      <c r="BB1267" s="24"/>
      <c r="BC1267" s="24"/>
      <c r="BD1267" s="24"/>
      <c r="BE1267" s="24"/>
      <c r="BF1267" s="24"/>
    </row>
    <row r="1268" spans="1:58" s="22" customFormat="1" outlineLevel="2" x14ac:dyDescent="0.25">
      <c r="A1268" s="55">
        <v>1035</v>
      </c>
      <c r="B1268" s="9" t="s">
        <v>1816</v>
      </c>
      <c r="C1268" s="9" t="s">
        <v>1855</v>
      </c>
      <c r="D1268" s="9" t="str">
        <f t="shared" si="182"/>
        <v>Osceola - Family - Active</v>
      </c>
      <c r="E1268" s="9" t="s">
        <v>2282</v>
      </c>
      <c r="F1268" s="14" t="s">
        <v>1856</v>
      </c>
      <c r="G1268" s="9" t="s">
        <v>10</v>
      </c>
      <c r="H1268" s="9" t="s">
        <v>37</v>
      </c>
      <c r="I1268" s="9">
        <v>1</v>
      </c>
      <c r="J1268" s="9">
        <v>300</v>
      </c>
      <c r="K1268" s="9">
        <f t="shared" si="183"/>
        <v>1800</v>
      </c>
      <c r="L1268" s="9">
        <f t="shared" si="184"/>
        <v>1776</v>
      </c>
      <c r="M1268" s="48">
        <v>0.98666666666666669</v>
      </c>
      <c r="N1268" s="9">
        <v>0</v>
      </c>
      <c r="O1268" s="9">
        <v>300</v>
      </c>
      <c r="P1268" s="9"/>
      <c r="Q1268" s="9">
        <v>300</v>
      </c>
      <c r="R1268" s="9"/>
      <c r="S1268" s="9"/>
      <c r="T1268" s="9">
        <v>4</v>
      </c>
      <c r="U1268" s="9"/>
      <c r="V1268" s="49">
        <f t="shared" si="186"/>
        <v>0.98666666666666669</v>
      </c>
      <c r="W1268" s="14">
        <v>1</v>
      </c>
      <c r="X1268" s="14">
        <v>1</v>
      </c>
      <c r="Y1268" s="56">
        <v>298</v>
      </c>
      <c r="Z1268" s="9">
        <v>298</v>
      </c>
      <c r="AA1268" s="9">
        <v>296</v>
      </c>
      <c r="AB1268" s="9">
        <v>295</v>
      </c>
      <c r="AC1268" s="9">
        <v>297</v>
      </c>
      <c r="AD1268" s="9">
        <v>292</v>
      </c>
      <c r="AE1268" s="9" t="s">
        <v>550</v>
      </c>
      <c r="AF1268" s="9"/>
      <c r="AG1268" s="9">
        <v>28.2807</v>
      </c>
      <c r="AH1268" s="9">
        <v>-81.357200000000006</v>
      </c>
      <c r="AI1268" s="24"/>
      <c r="AJ1268" s="24"/>
      <c r="AK1268" s="24"/>
      <c r="AL1268" s="24"/>
      <c r="AM1268" s="24"/>
      <c r="AN1268" s="24"/>
      <c r="AO1268" s="24"/>
      <c r="AP1268" s="24"/>
      <c r="AQ1268" s="24"/>
      <c r="AR1268" s="24"/>
      <c r="AS1268" s="24"/>
      <c r="AT1268" s="24"/>
      <c r="AU1268" s="24"/>
      <c r="AV1268" s="24"/>
      <c r="AW1268" s="24"/>
      <c r="AX1268" s="24"/>
      <c r="AY1268" s="24"/>
      <c r="AZ1268" s="24"/>
      <c r="BA1268" s="24"/>
      <c r="BB1268" s="24"/>
      <c r="BC1268" s="24"/>
      <c r="BD1268" s="24"/>
      <c r="BE1268" s="24"/>
      <c r="BF1268" s="24"/>
    </row>
    <row r="1269" spans="1:58" s="22" customFormat="1" outlineLevel="2" x14ac:dyDescent="0.25">
      <c r="A1269" s="55">
        <v>936</v>
      </c>
      <c r="B1269" s="9" t="s">
        <v>1816</v>
      </c>
      <c r="C1269" s="9" t="s">
        <v>1857</v>
      </c>
      <c r="D1269" s="9" t="str">
        <f t="shared" si="182"/>
        <v>Osceola - Family - Active</v>
      </c>
      <c r="E1269" s="9" t="s">
        <v>2282</v>
      </c>
      <c r="F1269" s="14" t="s">
        <v>1496</v>
      </c>
      <c r="G1269" s="9" t="s">
        <v>10</v>
      </c>
      <c r="H1269" s="9" t="s">
        <v>37</v>
      </c>
      <c r="I1269" s="9">
        <v>1</v>
      </c>
      <c r="J1269" s="9">
        <v>360</v>
      </c>
      <c r="K1269" s="9">
        <f t="shared" si="183"/>
        <v>2160</v>
      </c>
      <c r="L1269" s="9">
        <f t="shared" si="184"/>
        <v>2147</v>
      </c>
      <c r="M1269" s="48">
        <v>0.99398148148148147</v>
      </c>
      <c r="N1269" s="9">
        <v>0</v>
      </c>
      <c r="O1269" s="9">
        <v>360</v>
      </c>
      <c r="P1269" s="9"/>
      <c r="Q1269" s="9">
        <v>360</v>
      </c>
      <c r="R1269" s="9"/>
      <c r="S1269" s="9"/>
      <c r="T1269" s="9"/>
      <c r="U1269" s="9"/>
      <c r="V1269" s="49">
        <f t="shared" si="186"/>
        <v>0.99398148148148147</v>
      </c>
      <c r="W1269" s="14">
        <v>0.99209999999999998</v>
      </c>
      <c r="X1269" s="14">
        <v>0.98750000000000004</v>
      </c>
      <c r="Y1269" s="56">
        <v>358</v>
      </c>
      <c r="Z1269" s="9">
        <v>354</v>
      </c>
      <c r="AA1269" s="9">
        <v>360</v>
      </c>
      <c r="AB1269" s="9">
        <v>356</v>
      </c>
      <c r="AC1269" s="9">
        <v>360</v>
      </c>
      <c r="AD1269" s="9">
        <v>359</v>
      </c>
      <c r="AE1269" s="9" t="s">
        <v>111</v>
      </c>
      <c r="AF1269" s="9"/>
      <c r="AG1269" s="9">
        <v>28.3169</v>
      </c>
      <c r="AH1269" s="9">
        <v>-81.4465</v>
      </c>
      <c r="AI1269" s="24"/>
      <c r="AJ1269" s="24"/>
      <c r="AK1269" s="24"/>
      <c r="AL1269" s="24"/>
      <c r="AM1269" s="24"/>
      <c r="AN1269" s="24"/>
      <c r="AO1269" s="24"/>
      <c r="AP1269" s="24"/>
      <c r="AQ1269" s="24"/>
      <c r="AR1269" s="24"/>
      <c r="AS1269" s="24"/>
      <c r="AT1269" s="24"/>
      <c r="AU1269" s="24"/>
      <c r="AV1269" s="24"/>
      <c r="AW1269" s="24"/>
      <c r="AX1269" s="24"/>
      <c r="AY1269" s="24"/>
      <c r="AZ1269" s="24"/>
      <c r="BA1269" s="24"/>
      <c r="BB1269" s="24"/>
      <c r="BC1269" s="24"/>
      <c r="BD1269" s="24"/>
      <c r="BE1269" s="24"/>
      <c r="BF1269" s="24"/>
    </row>
    <row r="1270" spans="1:58" s="22" customFormat="1" outlineLevel="1" x14ac:dyDescent="0.25">
      <c r="A1270" s="55"/>
      <c r="B1270" s="9" t="s">
        <v>1816</v>
      </c>
      <c r="C1270" s="9"/>
      <c r="D1270" s="9"/>
      <c r="E1270" s="39" t="s">
        <v>2640</v>
      </c>
      <c r="F1270" s="14"/>
      <c r="G1270" s="9"/>
      <c r="H1270" s="9"/>
      <c r="I1270" s="9">
        <f>SUBTOTAL(9,I1271:I1272)</f>
        <v>2</v>
      </c>
      <c r="J1270" s="9">
        <f>SUBTOTAL(9,J1271:J1272)</f>
        <v>280</v>
      </c>
      <c r="K1270" s="9">
        <f>SUBTOTAL(9,K1271:K1272)</f>
        <v>736</v>
      </c>
      <c r="L1270" s="9">
        <f>SUBTOTAL(9,L1271:L1272)</f>
        <v>684</v>
      </c>
      <c r="M1270" s="48">
        <v>0.92934782608695654</v>
      </c>
      <c r="N1270" s="9"/>
      <c r="O1270" s="9"/>
      <c r="P1270" s="9"/>
      <c r="Q1270" s="9"/>
      <c r="R1270" s="9"/>
      <c r="S1270" s="9"/>
      <c r="T1270" s="9"/>
      <c r="U1270" s="9"/>
      <c r="V1270" s="49"/>
      <c r="W1270" s="14"/>
      <c r="X1270" s="14"/>
      <c r="Y1270" s="56"/>
      <c r="Z1270" s="9"/>
      <c r="AA1270" s="9"/>
      <c r="AB1270" s="9"/>
      <c r="AC1270" s="9"/>
      <c r="AD1270" s="9"/>
      <c r="AE1270" s="9"/>
      <c r="AF1270" s="9"/>
      <c r="AG1270" s="9"/>
      <c r="AH1270" s="9">
        <f>SUBTOTAL(9,AH1271:AH1272)</f>
        <v>-81.401888999999997</v>
      </c>
      <c r="AI1270" s="24"/>
      <c r="AJ1270" s="24"/>
      <c r="AK1270" s="24"/>
      <c r="AL1270" s="24"/>
      <c r="AM1270" s="24"/>
      <c r="AN1270" s="24"/>
      <c r="AO1270" s="24"/>
      <c r="AP1270" s="24"/>
      <c r="AQ1270" s="24"/>
      <c r="AR1270" s="24"/>
      <c r="AS1270" s="24"/>
      <c r="AT1270" s="24"/>
      <c r="AU1270" s="24"/>
      <c r="AV1270" s="24"/>
      <c r="AW1270" s="24"/>
      <c r="AX1270" s="24"/>
      <c r="AY1270" s="24"/>
      <c r="AZ1270" s="24"/>
      <c r="BA1270" s="24"/>
      <c r="BB1270" s="24"/>
      <c r="BC1270" s="24"/>
      <c r="BD1270" s="24"/>
      <c r="BE1270" s="24"/>
      <c r="BF1270" s="24"/>
    </row>
    <row r="1271" spans="1:58" s="22" customFormat="1" outlineLevel="2" x14ac:dyDescent="0.25">
      <c r="A1271" s="55">
        <v>2513</v>
      </c>
      <c r="B1271" s="9" t="s">
        <v>1816</v>
      </c>
      <c r="C1271" s="9" t="s">
        <v>1828</v>
      </c>
      <c r="D1271" s="9" t="str">
        <f>B1271&amp;" - "&amp;E1271</f>
        <v>Osceola - Family - Lease-Up</v>
      </c>
      <c r="E1271" s="9" t="s">
        <v>2640</v>
      </c>
      <c r="F1271" s="14" t="s">
        <v>183</v>
      </c>
      <c r="G1271" s="9" t="s">
        <v>10</v>
      </c>
      <c r="H1271" s="9" t="s">
        <v>184</v>
      </c>
      <c r="I1271" s="9">
        <v>1</v>
      </c>
      <c r="J1271" s="9">
        <v>104</v>
      </c>
      <c r="K1271" s="9">
        <f>COUNTA(Y1271:AD1271)*J1271</f>
        <v>208</v>
      </c>
      <c r="L1271" s="9">
        <f>SUM(Y1271:AD1271)</f>
        <v>166</v>
      </c>
      <c r="M1271" s="48">
        <v>0.79807692307692313</v>
      </c>
      <c r="N1271" s="9"/>
      <c r="O1271" s="9">
        <v>104</v>
      </c>
      <c r="P1271" s="9"/>
      <c r="Q1271" s="9">
        <v>104</v>
      </c>
      <c r="R1271" s="9"/>
      <c r="S1271" s="9"/>
      <c r="T1271" s="9"/>
      <c r="U1271" s="9"/>
      <c r="V1271" s="49">
        <f>(Y1271+Z1271+AA1271+AB1271+AC1271+AD1271)/(J1271*COUNTA(Y1271,Z1271,AA1271,AB1271,AC1271,AD1271))</f>
        <v>0.79807692307692313</v>
      </c>
      <c r="W1271" s="14"/>
      <c r="X1271" s="14"/>
      <c r="Y1271" s="56">
        <v>83</v>
      </c>
      <c r="Z1271" s="9">
        <v>83</v>
      </c>
      <c r="AA1271" s="9"/>
      <c r="AB1271" s="9"/>
      <c r="AC1271" s="9"/>
      <c r="AD1271" s="9"/>
      <c r="AE1271" s="9" t="s">
        <v>448</v>
      </c>
      <c r="AF1271" s="9"/>
      <c r="AG1271" s="9">
        <v>28.310804000000001</v>
      </c>
      <c r="AH1271" s="9">
        <v>-81.401888999999997</v>
      </c>
      <c r="AI1271" s="24"/>
      <c r="AJ1271" s="24"/>
      <c r="AK1271" s="24"/>
      <c r="AL1271" s="24"/>
      <c r="AM1271" s="24"/>
      <c r="AN1271" s="24"/>
      <c r="AO1271" s="24"/>
      <c r="AP1271" s="24"/>
      <c r="AQ1271" s="24"/>
      <c r="AR1271" s="24"/>
      <c r="AS1271" s="24"/>
      <c r="AT1271" s="24"/>
      <c r="AU1271" s="24"/>
      <c r="AV1271" s="24"/>
      <c r="AW1271" s="24"/>
      <c r="AX1271" s="24"/>
      <c r="AY1271" s="24"/>
      <c r="AZ1271" s="24"/>
      <c r="BA1271" s="24"/>
      <c r="BB1271" s="24"/>
      <c r="BC1271" s="24"/>
      <c r="BD1271" s="24"/>
      <c r="BE1271" s="24"/>
      <c r="BF1271" s="24"/>
    </row>
    <row r="1272" spans="1:58" s="22" customFormat="1" outlineLevel="2" x14ac:dyDescent="0.25">
      <c r="A1272" s="55">
        <v>2884</v>
      </c>
      <c r="B1272" s="9" t="s">
        <v>1816</v>
      </c>
      <c r="C1272" s="9" t="s">
        <v>1835</v>
      </c>
      <c r="D1272" s="9" t="str">
        <f>B1272&amp;" - "&amp;E1272</f>
        <v>Osceola - Family - Lease-Up</v>
      </c>
      <c r="E1272" s="9" t="s">
        <v>2640</v>
      </c>
      <c r="F1272" s="14" t="s">
        <v>183</v>
      </c>
      <c r="G1272" s="9" t="s">
        <v>10</v>
      </c>
      <c r="H1272" s="9" t="s">
        <v>184</v>
      </c>
      <c r="I1272" s="9">
        <v>1</v>
      </c>
      <c r="J1272" s="9">
        <v>176</v>
      </c>
      <c r="K1272" s="9">
        <f>COUNTA(Y1272:AD1272)*J1272</f>
        <v>528</v>
      </c>
      <c r="L1272" s="9">
        <f>SUM(Y1272:AD1272)</f>
        <v>518</v>
      </c>
      <c r="M1272" s="48">
        <v>0.98106060606060608</v>
      </c>
      <c r="N1272" s="9"/>
      <c r="O1272" s="9">
        <v>176</v>
      </c>
      <c r="P1272" s="9"/>
      <c r="Q1272" s="9">
        <v>176</v>
      </c>
      <c r="R1272" s="9"/>
      <c r="S1272" s="9"/>
      <c r="T1272" s="9"/>
      <c r="U1272" s="9"/>
      <c r="V1272" s="49">
        <f>(Y1272+Z1272+AA1272+AB1272+AC1272+AD1272)/(J1272*COUNTA(Y1272,Z1272,AA1272,AB1272,AC1272,AD1272))</f>
        <v>0.98106060606060608</v>
      </c>
      <c r="W1272" s="14"/>
      <c r="X1272" s="14"/>
      <c r="Y1272" s="56">
        <v>172</v>
      </c>
      <c r="Z1272" s="9">
        <v>172</v>
      </c>
      <c r="AA1272" s="9">
        <v>174</v>
      </c>
      <c r="AB1272" s="9"/>
      <c r="AC1272" s="9"/>
      <c r="AD1272" s="9"/>
      <c r="AE1272" s="9" t="s">
        <v>180</v>
      </c>
      <c r="AF1272" s="9"/>
      <c r="AG1272" s="9"/>
      <c r="AH1272" s="9"/>
      <c r="AI1272" s="24"/>
      <c r="AJ1272" s="24"/>
      <c r="AK1272" s="24"/>
      <c r="AL1272" s="24"/>
      <c r="AM1272" s="24"/>
      <c r="AN1272" s="24"/>
      <c r="AO1272" s="24"/>
      <c r="AP1272" s="24"/>
      <c r="AQ1272" s="24"/>
      <c r="AR1272" s="24"/>
      <c r="AS1272" s="24"/>
      <c r="AT1272" s="24"/>
      <c r="AU1272" s="24"/>
      <c r="AV1272" s="24"/>
      <c r="AW1272" s="24"/>
      <c r="AX1272" s="24"/>
      <c r="AY1272" s="24"/>
      <c r="AZ1272" s="24"/>
      <c r="BA1272" s="24"/>
      <c r="BB1272" s="24"/>
      <c r="BC1272" s="24"/>
      <c r="BD1272" s="24"/>
      <c r="BE1272" s="24"/>
      <c r="BF1272" s="24"/>
    </row>
    <row r="1273" spans="1:58" s="22" customFormat="1" outlineLevel="1" x14ac:dyDescent="0.25">
      <c r="A1273" s="55"/>
      <c r="B1273" s="9" t="s">
        <v>1816</v>
      </c>
      <c r="C1273" s="9"/>
      <c r="D1273" s="9"/>
      <c r="E1273" s="39" t="s">
        <v>2283</v>
      </c>
      <c r="F1273" s="14"/>
      <c r="G1273" s="9"/>
      <c r="H1273" s="9"/>
      <c r="I1273" s="9">
        <f>SUBTOTAL(9,I1274:I1274)</f>
        <v>1</v>
      </c>
      <c r="J1273" s="9">
        <f>SUBTOTAL(9,J1274:J1274)</f>
        <v>100</v>
      </c>
      <c r="K1273" s="9">
        <f>SUBTOTAL(9,K1274:K1274)</f>
        <v>0</v>
      </c>
      <c r="L1273" s="9">
        <f>SUBTOTAL(9,L1274:L1274)</f>
        <v>0</v>
      </c>
      <c r="M1273" s="42">
        <v>0</v>
      </c>
      <c r="N1273" s="9"/>
      <c r="O1273" s="9"/>
      <c r="P1273" s="9"/>
      <c r="Q1273" s="9"/>
      <c r="R1273" s="9"/>
      <c r="S1273" s="9"/>
      <c r="T1273" s="9"/>
      <c r="U1273" s="9"/>
      <c r="V1273" s="49"/>
      <c r="W1273" s="14"/>
      <c r="X1273" s="14"/>
      <c r="Y1273" s="56"/>
      <c r="Z1273" s="9"/>
      <c r="AA1273" s="9"/>
      <c r="AB1273" s="9"/>
      <c r="AC1273" s="9"/>
      <c r="AD1273" s="9"/>
      <c r="AE1273" s="9"/>
      <c r="AF1273" s="9"/>
      <c r="AG1273" s="9"/>
      <c r="AH1273" s="9">
        <f>SUBTOTAL(9,AH1274:AH1274)</f>
        <v>-81.436160999999998</v>
      </c>
      <c r="AI1273" s="24"/>
      <c r="AJ1273" s="24"/>
      <c r="AK1273" s="24"/>
      <c r="AL1273" s="24"/>
      <c r="AM1273" s="24"/>
      <c r="AN1273" s="24"/>
      <c r="AO1273" s="24"/>
      <c r="AP1273" s="24"/>
      <c r="AQ1273" s="24"/>
      <c r="AR1273" s="24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4"/>
      <c r="BC1273" s="24"/>
      <c r="BD1273" s="24"/>
      <c r="BE1273" s="24"/>
      <c r="BF1273" s="24"/>
    </row>
    <row r="1274" spans="1:58" s="22" customFormat="1" outlineLevel="2" x14ac:dyDescent="0.25">
      <c r="A1274" s="55">
        <v>2954</v>
      </c>
      <c r="B1274" s="9" t="s">
        <v>1816</v>
      </c>
      <c r="C1274" s="9" t="s">
        <v>1832</v>
      </c>
      <c r="D1274" s="9" t="str">
        <f>B1274&amp;" - "&amp;E1274</f>
        <v>Osceola - Family - Pipeline</v>
      </c>
      <c r="E1274" s="9" t="s">
        <v>2283</v>
      </c>
      <c r="F1274" s="14" t="s">
        <v>208</v>
      </c>
      <c r="G1274" s="9" t="s">
        <v>10</v>
      </c>
      <c r="H1274" s="9" t="s">
        <v>42</v>
      </c>
      <c r="I1274" s="9">
        <v>1</v>
      </c>
      <c r="J1274" s="9">
        <v>100</v>
      </c>
      <c r="K1274" s="9">
        <f>COUNTA(Y1274:AD1274)*J1274</f>
        <v>0</v>
      </c>
      <c r="L1274" s="9">
        <f>SUM(Y1274:AD1274)</f>
        <v>0</v>
      </c>
      <c r="M1274" s="42">
        <v>0</v>
      </c>
      <c r="N1274" s="9"/>
      <c r="O1274" s="9">
        <v>100</v>
      </c>
      <c r="P1274" s="9"/>
      <c r="Q1274" s="9">
        <v>100</v>
      </c>
      <c r="R1274" s="9"/>
      <c r="S1274" s="9"/>
      <c r="T1274" s="9">
        <v>5</v>
      </c>
      <c r="U1274" s="9"/>
      <c r="V1274" s="49"/>
      <c r="W1274" s="14"/>
      <c r="X1274" s="14"/>
      <c r="Y1274" s="56"/>
      <c r="Z1274" s="9"/>
      <c r="AA1274" s="9"/>
      <c r="AB1274" s="9"/>
      <c r="AC1274" s="9"/>
      <c r="AD1274" s="9"/>
      <c r="AE1274" s="9"/>
      <c r="AF1274" s="9"/>
      <c r="AG1274" s="9">
        <v>28.181239000000001</v>
      </c>
      <c r="AH1274" s="9">
        <v>-81.436160999999998</v>
      </c>
      <c r="AI1274" s="24"/>
      <c r="AJ1274" s="24"/>
      <c r="AK1274" s="24"/>
      <c r="AL1274" s="24"/>
      <c r="AM1274" s="24"/>
      <c r="AN1274" s="24"/>
      <c r="AO1274" s="24"/>
      <c r="AP1274" s="24"/>
      <c r="AQ1274" s="24"/>
      <c r="AR1274" s="24"/>
      <c r="AS1274" s="24"/>
      <c r="AT1274" s="24"/>
      <c r="AU1274" s="24"/>
      <c r="AV1274" s="24"/>
      <c r="AW1274" s="24"/>
      <c r="AX1274" s="24"/>
      <c r="AY1274" s="24"/>
      <c r="AZ1274" s="24"/>
      <c r="BA1274" s="24"/>
      <c r="BB1274" s="24"/>
      <c r="BC1274" s="24"/>
      <c r="BD1274" s="24"/>
      <c r="BE1274" s="24"/>
      <c r="BF1274" s="24"/>
    </row>
    <row r="1275" spans="1:58" s="22" customFormat="1" outlineLevel="1" x14ac:dyDescent="0.25">
      <c r="A1275" s="55"/>
      <c r="B1275" s="9" t="s">
        <v>1816</v>
      </c>
      <c r="C1275" s="9"/>
      <c r="D1275" s="9"/>
      <c r="E1275" s="39" t="s">
        <v>2284</v>
      </c>
      <c r="F1275" s="14"/>
      <c r="G1275" s="9"/>
      <c r="H1275" s="9"/>
      <c r="I1275" s="9">
        <f>SUBTOTAL(9,I1276:I1278)</f>
        <v>3</v>
      </c>
      <c r="J1275" s="9">
        <f>SUBTOTAL(9,J1276:J1278)</f>
        <v>440</v>
      </c>
      <c r="K1275" s="9">
        <f>SUBTOTAL(9,K1276:K1278)</f>
        <v>2640</v>
      </c>
      <c r="L1275" s="9">
        <f>SUBTOTAL(9,L1276:L1278)</f>
        <v>2568</v>
      </c>
      <c r="M1275" s="48">
        <v>0.97272727272727277</v>
      </c>
      <c r="N1275" s="9"/>
      <c r="O1275" s="9"/>
      <c r="P1275" s="9"/>
      <c r="Q1275" s="9"/>
      <c r="R1275" s="9"/>
      <c r="S1275" s="9"/>
      <c r="T1275" s="9"/>
      <c r="U1275" s="9"/>
      <c r="V1275" s="49"/>
      <c r="W1275" s="14"/>
      <c r="X1275" s="14"/>
      <c r="Y1275" s="56"/>
      <c r="Z1275" s="9"/>
      <c r="AA1275" s="9"/>
      <c r="AB1275" s="9"/>
      <c r="AC1275" s="9"/>
      <c r="AD1275" s="9"/>
      <c r="AE1275" s="9"/>
      <c r="AF1275" s="9"/>
      <c r="AG1275" s="9"/>
      <c r="AH1275" s="9">
        <f>SUBTOTAL(9,AH1276:AH1278)</f>
        <v>-244.21858</v>
      </c>
      <c r="AI1275" s="24"/>
      <c r="AJ1275" s="24"/>
      <c r="AK1275" s="24"/>
      <c r="AL1275" s="24"/>
      <c r="AM1275" s="24"/>
      <c r="AN1275" s="24"/>
      <c r="AO1275" s="24"/>
      <c r="AP1275" s="24"/>
      <c r="AQ1275" s="24"/>
      <c r="AR1275" s="24"/>
      <c r="AS1275" s="24"/>
      <c r="AT1275" s="24"/>
      <c r="AU1275" s="24"/>
      <c r="AV1275" s="24"/>
      <c r="AW1275" s="24"/>
      <c r="AX1275" s="24"/>
      <c r="AY1275" s="24"/>
      <c r="AZ1275" s="24"/>
      <c r="BA1275" s="24"/>
      <c r="BB1275" s="24"/>
      <c r="BC1275" s="24"/>
      <c r="BD1275" s="24"/>
      <c r="BE1275" s="24"/>
      <c r="BF1275" s="24"/>
    </row>
    <row r="1276" spans="1:58" s="22" customFormat="1" outlineLevel="2" x14ac:dyDescent="0.25">
      <c r="A1276" s="55">
        <v>2474</v>
      </c>
      <c r="B1276" s="9" t="s">
        <v>1816</v>
      </c>
      <c r="C1276" s="9" t="s">
        <v>1822</v>
      </c>
      <c r="D1276" s="9" t="str">
        <f>B1276&amp;" - "&amp;E1276</f>
        <v>Osceola - Family|MR - Active</v>
      </c>
      <c r="E1276" s="9" t="s">
        <v>2284</v>
      </c>
      <c r="F1276" s="14" t="s">
        <v>143</v>
      </c>
      <c r="G1276" s="9" t="s">
        <v>99</v>
      </c>
      <c r="H1276" s="9" t="s">
        <v>37</v>
      </c>
      <c r="I1276" s="9">
        <v>1</v>
      </c>
      <c r="J1276" s="9">
        <v>130</v>
      </c>
      <c r="K1276" s="9">
        <f>COUNTA(Y1276:AD1276)*J1276</f>
        <v>780</v>
      </c>
      <c r="L1276" s="9">
        <f>SUM(Y1276:AD1276)</f>
        <v>737</v>
      </c>
      <c r="M1276" s="48">
        <v>0.94487179487179485</v>
      </c>
      <c r="N1276" s="9">
        <v>39</v>
      </c>
      <c r="O1276" s="9">
        <v>91</v>
      </c>
      <c r="P1276" s="9"/>
      <c r="Q1276" s="9">
        <v>91</v>
      </c>
      <c r="R1276" s="9"/>
      <c r="S1276" s="9"/>
      <c r="T1276" s="9">
        <v>7</v>
      </c>
      <c r="U1276" s="9"/>
      <c r="V1276" s="49">
        <f>(Y1276+Z1276+AA1276+AB1276+AC1276+AD1276)/(J1276*COUNTA(Y1276,Z1276,AA1276,AB1276,AC1276,AD1276))</f>
        <v>0.94487179487179485</v>
      </c>
      <c r="W1276" s="14">
        <v>0.97050000000000003</v>
      </c>
      <c r="X1276" s="14">
        <v>0.96279999999999999</v>
      </c>
      <c r="Y1276" s="56">
        <v>123</v>
      </c>
      <c r="Z1276" s="9">
        <v>124</v>
      </c>
      <c r="AA1276" s="9">
        <v>123</v>
      </c>
      <c r="AB1276" s="9">
        <v>123</v>
      </c>
      <c r="AC1276" s="9">
        <v>122</v>
      </c>
      <c r="AD1276" s="9">
        <v>122</v>
      </c>
      <c r="AE1276" s="9" t="s">
        <v>202</v>
      </c>
      <c r="AF1276" s="9"/>
      <c r="AG1276" s="9">
        <v>28.150524999999998</v>
      </c>
      <c r="AH1276" s="9">
        <v>-81.453731000000005</v>
      </c>
      <c r="AI1276" s="24"/>
      <c r="AJ1276" s="24"/>
      <c r="AK1276" s="24"/>
      <c r="AL1276" s="24"/>
      <c r="AM1276" s="24"/>
      <c r="AN1276" s="24"/>
      <c r="AO1276" s="24"/>
      <c r="AP1276" s="24"/>
      <c r="AQ1276" s="24"/>
      <c r="AR1276" s="24"/>
      <c r="AS1276" s="24"/>
      <c r="AT1276" s="24"/>
      <c r="AU1276" s="24"/>
      <c r="AV1276" s="24"/>
      <c r="AW1276" s="24"/>
      <c r="AX1276" s="24"/>
      <c r="AY1276" s="24"/>
      <c r="AZ1276" s="24"/>
      <c r="BA1276" s="24"/>
      <c r="BB1276" s="24"/>
      <c r="BC1276" s="24"/>
      <c r="BD1276" s="24"/>
      <c r="BE1276" s="24"/>
      <c r="BF1276" s="24"/>
    </row>
    <row r="1277" spans="1:58" s="22" customFormat="1" outlineLevel="2" x14ac:dyDescent="0.25">
      <c r="A1277" s="55">
        <v>2664</v>
      </c>
      <c r="B1277" s="9" t="s">
        <v>1816</v>
      </c>
      <c r="C1277" s="9" t="s">
        <v>1824</v>
      </c>
      <c r="D1277" s="9" t="str">
        <f>B1277&amp;" - "&amp;E1277</f>
        <v>Osceola - Family|MR - Active</v>
      </c>
      <c r="E1277" s="9" t="s">
        <v>2284</v>
      </c>
      <c r="F1277" s="14" t="s">
        <v>1124</v>
      </c>
      <c r="G1277" s="9" t="s">
        <v>99</v>
      </c>
      <c r="H1277" s="9" t="s">
        <v>37</v>
      </c>
      <c r="I1277" s="9">
        <v>1</v>
      </c>
      <c r="J1277" s="9">
        <v>238</v>
      </c>
      <c r="K1277" s="9">
        <f>COUNTA(Y1277:AD1277)*J1277</f>
        <v>1428</v>
      </c>
      <c r="L1277" s="9">
        <f>SUM(Y1277:AD1277)</f>
        <v>1400</v>
      </c>
      <c r="M1277" s="48">
        <v>0.98039215686274506</v>
      </c>
      <c r="N1277" s="9">
        <v>71</v>
      </c>
      <c r="O1277" s="9">
        <v>167</v>
      </c>
      <c r="P1277" s="9"/>
      <c r="Q1277" s="9">
        <v>238</v>
      </c>
      <c r="R1277" s="9"/>
      <c r="S1277" s="9"/>
      <c r="T1277" s="9"/>
      <c r="U1277" s="9"/>
      <c r="V1277" s="49">
        <f>(Y1277+Z1277+AA1277+AB1277+AC1277+AD1277)/(J1277*COUNTA(Y1277,Z1277,AA1277,AB1277,AC1277,AD1277))</f>
        <v>0.98039215686274506</v>
      </c>
      <c r="W1277" s="14">
        <v>0.82769999999999999</v>
      </c>
      <c r="X1277" s="14"/>
      <c r="Y1277" s="56">
        <v>236</v>
      </c>
      <c r="Z1277" s="9">
        <v>234</v>
      </c>
      <c r="AA1277" s="9">
        <v>236</v>
      </c>
      <c r="AB1277" s="9">
        <v>234</v>
      </c>
      <c r="AC1277" s="9">
        <v>231</v>
      </c>
      <c r="AD1277" s="9">
        <v>229</v>
      </c>
      <c r="AE1277" s="9" t="s">
        <v>180</v>
      </c>
      <c r="AF1277" s="9"/>
      <c r="AG1277" s="9">
        <v>28.286406700000001</v>
      </c>
      <c r="AH1277" s="9">
        <v>-81.374337999999995</v>
      </c>
      <c r="AI1277" s="24"/>
      <c r="AJ1277" s="24"/>
      <c r="AK1277" s="24"/>
      <c r="AL1277" s="24"/>
      <c r="AM1277" s="24"/>
      <c r="AN1277" s="24"/>
      <c r="AO1277" s="24"/>
      <c r="AP1277" s="24"/>
      <c r="AQ1277" s="24"/>
      <c r="AR1277" s="24"/>
      <c r="AS1277" s="24"/>
      <c r="AT1277" s="24"/>
      <c r="AU1277" s="24"/>
      <c r="AV1277" s="24"/>
      <c r="AW1277" s="24"/>
      <c r="AX1277" s="24"/>
      <c r="AY1277" s="24"/>
      <c r="AZ1277" s="24"/>
      <c r="BA1277" s="24"/>
      <c r="BB1277" s="24"/>
      <c r="BC1277" s="24"/>
      <c r="BD1277" s="24"/>
      <c r="BE1277" s="24"/>
      <c r="BF1277" s="24"/>
    </row>
    <row r="1278" spans="1:58" s="22" customFormat="1" outlineLevel="2" x14ac:dyDescent="0.25">
      <c r="A1278" s="55">
        <v>618</v>
      </c>
      <c r="B1278" s="9" t="s">
        <v>1816</v>
      </c>
      <c r="C1278" s="9" t="s">
        <v>1839</v>
      </c>
      <c r="D1278" s="9" t="str">
        <f>B1278&amp;" - "&amp;E1278</f>
        <v>Osceola - Family|MR - Active</v>
      </c>
      <c r="E1278" s="9" t="s">
        <v>2284</v>
      </c>
      <c r="F1278" s="14" t="s">
        <v>1650</v>
      </c>
      <c r="G1278" s="9" t="s">
        <v>99</v>
      </c>
      <c r="H1278" s="9" t="s">
        <v>37</v>
      </c>
      <c r="I1278" s="9">
        <v>1</v>
      </c>
      <c r="J1278" s="9">
        <v>72</v>
      </c>
      <c r="K1278" s="9">
        <f>COUNTA(Y1278:AD1278)*J1278</f>
        <v>432</v>
      </c>
      <c r="L1278" s="9">
        <f>SUM(Y1278:AD1278)</f>
        <v>431</v>
      </c>
      <c r="M1278" s="48">
        <v>0.99768518518518523</v>
      </c>
      <c r="N1278" s="9">
        <v>57</v>
      </c>
      <c r="O1278" s="9">
        <v>72</v>
      </c>
      <c r="P1278" s="9"/>
      <c r="Q1278" s="9">
        <v>72</v>
      </c>
      <c r="R1278" s="9"/>
      <c r="S1278" s="9"/>
      <c r="T1278" s="9"/>
      <c r="U1278" s="9"/>
      <c r="V1278" s="49">
        <f>(Y1278+Z1278+AA1278+AB1278+AC1278+AD1278)/(J1278*COUNTA(Y1278,Z1278,AA1278,AB1278,AC1278,AD1278))</f>
        <v>0.99768518518518523</v>
      </c>
      <c r="W1278" s="14">
        <v>0.99770000000000003</v>
      </c>
      <c r="X1278" s="14">
        <v>0.99309999999999998</v>
      </c>
      <c r="Y1278" s="56">
        <v>72</v>
      </c>
      <c r="Z1278" s="9">
        <v>72</v>
      </c>
      <c r="AA1278" s="9">
        <v>72</v>
      </c>
      <c r="AB1278" s="9">
        <v>72</v>
      </c>
      <c r="AC1278" s="9">
        <v>72</v>
      </c>
      <c r="AD1278" s="9">
        <v>71</v>
      </c>
      <c r="AE1278" s="9" t="s">
        <v>1651</v>
      </c>
      <c r="AF1278" s="9"/>
      <c r="AG1278" s="9">
        <v>28.309144</v>
      </c>
      <c r="AH1278" s="9">
        <v>-81.390511000000004</v>
      </c>
      <c r="AI1278" s="24"/>
      <c r="AJ1278" s="24"/>
      <c r="AK1278" s="24"/>
      <c r="AL1278" s="24"/>
      <c r="AM1278" s="24"/>
      <c r="AN1278" s="24"/>
      <c r="AO1278" s="24"/>
      <c r="AP1278" s="24"/>
      <c r="AQ1278" s="24"/>
      <c r="AR1278" s="24"/>
      <c r="AS1278" s="24"/>
      <c r="AT1278" s="24"/>
      <c r="AU1278" s="24"/>
      <c r="AV1278" s="24"/>
      <c r="AW1278" s="24"/>
      <c r="AX1278" s="24"/>
      <c r="AY1278" s="24"/>
      <c r="AZ1278" s="24"/>
      <c r="BA1278" s="24"/>
      <c r="BB1278" s="24"/>
      <c r="BC1278" s="24"/>
      <c r="BD1278" s="24"/>
      <c r="BE1278" s="24"/>
      <c r="BF1278" s="24"/>
    </row>
    <row r="1279" spans="1:58" s="22" customFormat="1" outlineLevel="2" x14ac:dyDescent="0.25">
      <c r="A1279" s="55"/>
      <c r="B1279" s="51" t="s">
        <v>1860</v>
      </c>
      <c r="C1279" s="51"/>
      <c r="D1279" s="51"/>
      <c r="E1279" s="51"/>
      <c r="F1279" s="53"/>
      <c r="G1279" s="51"/>
      <c r="H1279" s="51"/>
      <c r="I1279" s="51"/>
      <c r="J1279" s="51"/>
      <c r="K1279" s="51"/>
      <c r="L1279" s="51"/>
      <c r="M1279" s="54"/>
      <c r="N1279" s="51"/>
      <c r="O1279" s="51"/>
      <c r="P1279" s="51"/>
      <c r="Q1279" s="51"/>
      <c r="R1279" s="51"/>
      <c r="S1279" s="51"/>
      <c r="T1279" s="51"/>
      <c r="U1279" s="51"/>
      <c r="V1279" s="52"/>
      <c r="W1279" s="53"/>
      <c r="X1279" s="53"/>
      <c r="Y1279" s="56"/>
      <c r="Z1279" s="9"/>
      <c r="AA1279" s="9"/>
      <c r="AB1279" s="9"/>
      <c r="AC1279" s="9"/>
      <c r="AD1279" s="9"/>
      <c r="AE1279" s="9"/>
      <c r="AF1279" s="9"/>
      <c r="AG1279" s="9"/>
      <c r="AH1279" s="9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24"/>
      <c r="AZ1279" s="24"/>
      <c r="BA1279" s="24"/>
      <c r="BB1279" s="24"/>
      <c r="BC1279" s="24"/>
      <c r="BD1279" s="24"/>
      <c r="BE1279" s="24"/>
      <c r="BF1279" s="24"/>
    </row>
    <row r="1280" spans="1:58" s="22" customFormat="1" outlineLevel="1" x14ac:dyDescent="0.25">
      <c r="A1280" s="55"/>
      <c r="B1280" s="9" t="s">
        <v>1860</v>
      </c>
      <c r="C1280" s="9"/>
      <c r="D1280" s="9"/>
      <c r="E1280" s="39" t="s">
        <v>2280</v>
      </c>
      <c r="F1280" s="14"/>
      <c r="G1280" s="9"/>
      <c r="H1280" s="9"/>
      <c r="I1280" s="9">
        <f>SUBTOTAL(9,I1281:I1287)</f>
        <v>7</v>
      </c>
      <c r="J1280" s="9">
        <f>SUBTOTAL(9,J1281:J1287)</f>
        <v>1081</v>
      </c>
      <c r="K1280" s="9">
        <f>SUBTOTAL(9,K1281:K1287)</f>
        <v>6082</v>
      </c>
      <c r="L1280" s="9">
        <f>SUBTOTAL(9,L1281:L1287)</f>
        <v>5831</v>
      </c>
      <c r="M1280" s="48">
        <v>0.95873068069713907</v>
      </c>
      <c r="N1280" s="9"/>
      <c r="O1280" s="9"/>
      <c r="P1280" s="9"/>
      <c r="Q1280" s="9"/>
      <c r="R1280" s="9"/>
      <c r="S1280" s="9"/>
      <c r="T1280" s="9"/>
      <c r="U1280" s="9"/>
      <c r="V1280" s="49"/>
      <c r="W1280" s="14"/>
      <c r="X1280" s="14"/>
      <c r="Y1280" s="56"/>
      <c r="Z1280" s="9"/>
      <c r="AA1280" s="9"/>
      <c r="AB1280" s="9"/>
      <c r="AC1280" s="9"/>
      <c r="AD1280" s="9"/>
      <c r="AE1280" s="9"/>
      <c r="AF1280" s="9"/>
      <c r="AG1280" s="9"/>
      <c r="AH1280" s="9">
        <f>SUBTOTAL(9,AH1281:AH1287)</f>
        <v>-561.14936699999998</v>
      </c>
      <c r="AI1280" s="24"/>
      <c r="AJ1280" s="24"/>
      <c r="AK1280" s="24"/>
      <c r="AL1280" s="24"/>
      <c r="AM1280" s="24"/>
      <c r="AN1280" s="24"/>
      <c r="AO1280" s="24"/>
      <c r="AP1280" s="24"/>
      <c r="AQ1280" s="24"/>
      <c r="AR1280" s="24"/>
      <c r="AS1280" s="24"/>
      <c r="AT1280" s="24"/>
      <c r="AU1280" s="24"/>
      <c r="AV1280" s="24"/>
      <c r="AW1280" s="24"/>
      <c r="AX1280" s="24"/>
      <c r="AY1280" s="24"/>
      <c r="AZ1280" s="24"/>
      <c r="BA1280" s="24"/>
      <c r="BB1280" s="24"/>
      <c r="BC1280" s="24"/>
      <c r="BD1280" s="24"/>
      <c r="BE1280" s="24"/>
      <c r="BF1280" s="24"/>
    </row>
    <row r="1281" spans="1:58" s="22" customFormat="1" outlineLevel="2" x14ac:dyDescent="0.25">
      <c r="A1281" s="55">
        <v>2602</v>
      </c>
      <c r="B1281" s="9" t="s">
        <v>1860</v>
      </c>
      <c r="C1281" s="9" t="s">
        <v>1880</v>
      </c>
      <c r="D1281" s="9" t="str">
        <f t="shared" ref="D1281:D1287" si="187">B1281&amp;" - "&amp;E1281</f>
        <v>Palm Beach - Elderly - Active</v>
      </c>
      <c r="E1281" s="9" t="s">
        <v>2280</v>
      </c>
      <c r="F1281" s="14" t="s">
        <v>66</v>
      </c>
      <c r="G1281" s="9" t="s">
        <v>9</v>
      </c>
      <c r="H1281" s="9" t="s">
        <v>37</v>
      </c>
      <c r="I1281" s="9">
        <v>1</v>
      </c>
      <c r="J1281" s="9">
        <v>85</v>
      </c>
      <c r="K1281" s="9">
        <f t="shared" ref="K1281:K1287" si="188">COUNTA(Y1281:AD1281)*J1281</f>
        <v>510</v>
      </c>
      <c r="L1281" s="9">
        <f t="shared" ref="L1281:L1287" si="189">SUM(Y1281:AD1281)</f>
        <v>506</v>
      </c>
      <c r="M1281" s="48">
        <v>0.99215686274509807</v>
      </c>
      <c r="N1281" s="9">
        <v>0</v>
      </c>
      <c r="O1281" s="9">
        <v>85</v>
      </c>
      <c r="P1281" s="9">
        <v>68</v>
      </c>
      <c r="Q1281" s="9">
        <v>17</v>
      </c>
      <c r="R1281" s="9"/>
      <c r="S1281" s="9"/>
      <c r="T1281" s="9">
        <v>5</v>
      </c>
      <c r="U1281" s="9"/>
      <c r="V1281" s="49">
        <f t="shared" ref="V1281:V1287" si="190">(Y1281+Z1281+AA1281+AB1281+AC1281+AD1281)/(J1281*COUNTA(Y1281,Z1281,AA1281,AB1281,AC1281,AD1281))</f>
        <v>0.99215686274509807</v>
      </c>
      <c r="W1281" s="14">
        <v>0.99609999999999999</v>
      </c>
      <c r="X1281" s="14">
        <v>1</v>
      </c>
      <c r="Y1281" s="56">
        <v>85</v>
      </c>
      <c r="Z1281" s="9">
        <v>85</v>
      </c>
      <c r="AA1281" s="9">
        <v>85</v>
      </c>
      <c r="AB1281" s="9">
        <v>85</v>
      </c>
      <c r="AC1281" s="9">
        <v>85</v>
      </c>
      <c r="AD1281" s="9">
        <v>81</v>
      </c>
      <c r="AE1281" s="9" t="s">
        <v>1881</v>
      </c>
      <c r="AF1281" s="9"/>
      <c r="AG1281" s="9">
        <v>26.711971999999999</v>
      </c>
      <c r="AH1281" s="9">
        <v>-80.058667</v>
      </c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4"/>
      <c r="AU1281" s="24"/>
      <c r="AV1281" s="24"/>
      <c r="AW1281" s="24"/>
      <c r="AX1281" s="24"/>
      <c r="AY1281" s="24"/>
      <c r="AZ1281" s="24"/>
      <c r="BA1281" s="24"/>
      <c r="BB1281" s="24"/>
      <c r="BC1281" s="24"/>
      <c r="BD1281" s="24"/>
      <c r="BE1281" s="24"/>
      <c r="BF1281" s="24"/>
    </row>
    <row r="1282" spans="1:58" s="22" customFormat="1" outlineLevel="2" x14ac:dyDescent="0.25">
      <c r="A1282" s="55">
        <v>318</v>
      </c>
      <c r="B1282" s="9" t="s">
        <v>1860</v>
      </c>
      <c r="C1282" s="9" t="s">
        <v>1886</v>
      </c>
      <c r="D1282" s="9" t="str">
        <f t="shared" si="187"/>
        <v>Palm Beach - Elderly - Active</v>
      </c>
      <c r="E1282" s="9" t="s">
        <v>2280</v>
      </c>
      <c r="F1282" s="14" t="s">
        <v>1887</v>
      </c>
      <c r="G1282" s="9" t="s">
        <v>9</v>
      </c>
      <c r="H1282" s="9" t="s">
        <v>37</v>
      </c>
      <c r="I1282" s="9">
        <v>1</v>
      </c>
      <c r="J1282" s="9">
        <v>158</v>
      </c>
      <c r="K1282" s="9">
        <f t="shared" si="188"/>
        <v>948</v>
      </c>
      <c r="L1282" s="9">
        <f t="shared" si="189"/>
        <v>942</v>
      </c>
      <c r="M1282" s="48">
        <v>0.99367088607594933</v>
      </c>
      <c r="N1282" s="9">
        <v>0</v>
      </c>
      <c r="O1282" s="9">
        <v>158</v>
      </c>
      <c r="P1282" s="9">
        <v>119</v>
      </c>
      <c r="Q1282" s="9">
        <v>158</v>
      </c>
      <c r="R1282" s="9"/>
      <c r="S1282" s="9"/>
      <c r="T1282" s="9"/>
      <c r="U1282" s="9"/>
      <c r="V1282" s="49">
        <f t="shared" si="190"/>
        <v>0.99367088607594933</v>
      </c>
      <c r="W1282" s="14">
        <v>0.98209999999999997</v>
      </c>
      <c r="X1282" s="14">
        <v>0.98519999999999996</v>
      </c>
      <c r="Y1282" s="56">
        <v>158</v>
      </c>
      <c r="Z1282" s="9">
        <v>157</v>
      </c>
      <c r="AA1282" s="9">
        <v>156</v>
      </c>
      <c r="AB1282" s="9">
        <v>156</v>
      </c>
      <c r="AC1282" s="9">
        <v>158</v>
      </c>
      <c r="AD1282" s="9">
        <v>157</v>
      </c>
      <c r="AE1282" s="9" t="s">
        <v>1869</v>
      </c>
      <c r="AF1282" s="9"/>
      <c r="AG1282" s="9">
        <v>26.443794</v>
      </c>
      <c r="AH1282" s="9">
        <v>-80.081705999999997</v>
      </c>
      <c r="AI1282" s="24"/>
      <c r="AJ1282" s="24"/>
      <c r="AK1282" s="24"/>
      <c r="AL1282" s="24"/>
      <c r="AM1282" s="24"/>
      <c r="AN1282" s="24"/>
      <c r="AO1282" s="24"/>
      <c r="AP1282" s="24"/>
      <c r="AQ1282" s="24"/>
      <c r="AR1282" s="24"/>
      <c r="AS1282" s="24"/>
      <c r="AT1282" s="24"/>
      <c r="AU1282" s="24"/>
      <c r="AV1282" s="24"/>
      <c r="AW1282" s="24"/>
      <c r="AX1282" s="24"/>
      <c r="AY1282" s="24"/>
      <c r="AZ1282" s="24"/>
      <c r="BA1282" s="24"/>
      <c r="BB1282" s="24"/>
      <c r="BC1282" s="24"/>
      <c r="BD1282" s="24"/>
      <c r="BE1282" s="24"/>
      <c r="BF1282" s="24"/>
    </row>
    <row r="1283" spans="1:58" s="22" customFormat="1" outlineLevel="2" x14ac:dyDescent="0.25">
      <c r="A1283" s="55">
        <v>429</v>
      </c>
      <c r="B1283" s="9" t="s">
        <v>1860</v>
      </c>
      <c r="C1283" s="9" t="s">
        <v>1898</v>
      </c>
      <c r="D1283" s="9" t="str">
        <f t="shared" si="187"/>
        <v>Palm Beach - Elderly - Active</v>
      </c>
      <c r="E1283" s="9" t="s">
        <v>2280</v>
      </c>
      <c r="F1283" s="14" t="s">
        <v>183</v>
      </c>
      <c r="G1283" s="9" t="s">
        <v>9</v>
      </c>
      <c r="H1283" s="9" t="s">
        <v>37</v>
      </c>
      <c r="I1283" s="9">
        <v>1</v>
      </c>
      <c r="J1283" s="9">
        <v>404</v>
      </c>
      <c r="K1283" s="9">
        <f t="shared" si="188"/>
        <v>2020</v>
      </c>
      <c r="L1283" s="9">
        <f t="shared" si="189"/>
        <v>1895</v>
      </c>
      <c r="M1283" s="48">
        <v>0.93811881188118806</v>
      </c>
      <c r="N1283" s="9">
        <v>0</v>
      </c>
      <c r="O1283" s="9">
        <v>404</v>
      </c>
      <c r="P1283" s="9">
        <v>404</v>
      </c>
      <c r="Q1283" s="9">
        <v>404</v>
      </c>
      <c r="R1283" s="9"/>
      <c r="S1283" s="9"/>
      <c r="T1283" s="9"/>
      <c r="U1283" s="9"/>
      <c r="V1283" s="49">
        <f t="shared" si="190"/>
        <v>0.93811881188118806</v>
      </c>
      <c r="W1283" s="14">
        <v>0.95709999999999995</v>
      </c>
      <c r="X1283" s="14">
        <v>0.95750000000000002</v>
      </c>
      <c r="Y1283" s="56">
        <v>371</v>
      </c>
      <c r="Z1283" s="9">
        <v>375</v>
      </c>
      <c r="AA1283" s="9">
        <v>378</v>
      </c>
      <c r="AB1283" s="9">
        <v>386</v>
      </c>
      <c r="AC1283" s="9">
        <v>385</v>
      </c>
      <c r="AD1283" s="9"/>
      <c r="AE1283" s="9" t="s">
        <v>1899</v>
      </c>
      <c r="AF1283" s="9"/>
      <c r="AG1283" s="9">
        <v>26.429600000000001</v>
      </c>
      <c r="AH1283" s="9">
        <v>-80.0822</v>
      </c>
      <c r="AI1283" s="24"/>
      <c r="AJ1283" s="24"/>
      <c r="AK1283" s="24"/>
      <c r="AL1283" s="24"/>
      <c r="AM1283" s="24"/>
      <c r="AN1283" s="24"/>
      <c r="AO1283" s="24"/>
      <c r="AP1283" s="24"/>
      <c r="AQ1283" s="24"/>
      <c r="AR1283" s="24"/>
      <c r="AS1283" s="24"/>
      <c r="AT1283" s="24"/>
      <c r="AU1283" s="24"/>
      <c r="AV1283" s="24"/>
      <c r="AW1283" s="24"/>
      <c r="AX1283" s="24"/>
      <c r="AY1283" s="24"/>
      <c r="AZ1283" s="24"/>
      <c r="BA1283" s="24"/>
      <c r="BB1283" s="24"/>
      <c r="BC1283" s="24"/>
      <c r="BD1283" s="24"/>
      <c r="BE1283" s="24"/>
      <c r="BF1283" s="24"/>
    </row>
    <row r="1284" spans="1:58" s="22" customFormat="1" outlineLevel="2" x14ac:dyDescent="0.25">
      <c r="A1284" s="55">
        <v>640</v>
      </c>
      <c r="B1284" s="9" t="s">
        <v>1860</v>
      </c>
      <c r="C1284" s="9" t="s">
        <v>1923</v>
      </c>
      <c r="D1284" s="9" t="str">
        <f t="shared" si="187"/>
        <v>Palm Beach - Elderly - Active</v>
      </c>
      <c r="E1284" s="9" t="s">
        <v>2280</v>
      </c>
      <c r="F1284" s="14" t="s">
        <v>623</v>
      </c>
      <c r="G1284" s="9" t="s">
        <v>9</v>
      </c>
      <c r="H1284" s="9" t="s">
        <v>37</v>
      </c>
      <c r="I1284" s="9">
        <v>1</v>
      </c>
      <c r="J1284" s="9">
        <v>152</v>
      </c>
      <c r="K1284" s="9">
        <f t="shared" si="188"/>
        <v>912</v>
      </c>
      <c r="L1284" s="9">
        <f t="shared" si="189"/>
        <v>899</v>
      </c>
      <c r="M1284" s="48">
        <v>0.98574561403508776</v>
      </c>
      <c r="N1284" s="9">
        <v>0</v>
      </c>
      <c r="O1284" s="9">
        <v>152</v>
      </c>
      <c r="P1284" s="9">
        <v>122</v>
      </c>
      <c r="Q1284" s="9">
        <v>30</v>
      </c>
      <c r="R1284" s="9"/>
      <c r="S1284" s="9"/>
      <c r="T1284" s="9"/>
      <c r="U1284" s="9"/>
      <c r="V1284" s="49">
        <f t="shared" si="190"/>
        <v>0.98574561403508776</v>
      </c>
      <c r="W1284" s="14">
        <v>0.97589999999999999</v>
      </c>
      <c r="X1284" s="14">
        <v>0.96819999999999995</v>
      </c>
      <c r="Y1284" s="56">
        <v>149</v>
      </c>
      <c r="Z1284" s="9">
        <v>149</v>
      </c>
      <c r="AA1284" s="9">
        <v>151</v>
      </c>
      <c r="AB1284" s="9">
        <v>150</v>
      </c>
      <c r="AC1284" s="9">
        <v>151</v>
      </c>
      <c r="AD1284" s="9">
        <v>149</v>
      </c>
      <c r="AE1284" s="9" t="s">
        <v>160</v>
      </c>
      <c r="AF1284" s="9"/>
      <c r="AG1284" s="9">
        <v>26.710899999999999</v>
      </c>
      <c r="AH1284" s="9">
        <v>-80.076499999999996</v>
      </c>
      <c r="AI1284" s="24"/>
      <c r="AJ1284" s="24"/>
      <c r="AK1284" s="24"/>
      <c r="AL1284" s="24"/>
      <c r="AM1284" s="24"/>
      <c r="AN1284" s="24"/>
      <c r="AO1284" s="24"/>
      <c r="AP1284" s="24"/>
      <c r="AQ1284" s="24"/>
      <c r="AR1284" s="24"/>
      <c r="AS1284" s="24"/>
      <c r="AT1284" s="24"/>
      <c r="AU1284" s="24"/>
      <c r="AV1284" s="24"/>
      <c r="AW1284" s="24"/>
      <c r="AX1284" s="24"/>
      <c r="AY1284" s="24"/>
      <c r="AZ1284" s="24"/>
      <c r="BA1284" s="24"/>
      <c r="BB1284" s="24"/>
      <c r="BC1284" s="24"/>
      <c r="BD1284" s="24"/>
      <c r="BE1284" s="24"/>
      <c r="BF1284" s="24"/>
    </row>
    <row r="1285" spans="1:58" s="22" customFormat="1" outlineLevel="2" x14ac:dyDescent="0.25">
      <c r="A1285" s="55">
        <v>707</v>
      </c>
      <c r="B1285" s="9" t="s">
        <v>1860</v>
      </c>
      <c r="C1285" s="9" t="s">
        <v>1932</v>
      </c>
      <c r="D1285" s="9" t="str">
        <f t="shared" si="187"/>
        <v>Palm Beach - Elderly - Active</v>
      </c>
      <c r="E1285" s="9" t="s">
        <v>2280</v>
      </c>
      <c r="F1285" s="14" t="s">
        <v>1332</v>
      </c>
      <c r="G1285" s="9" t="s">
        <v>9</v>
      </c>
      <c r="H1285" s="9" t="s">
        <v>37</v>
      </c>
      <c r="I1285" s="9">
        <v>1</v>
      </c>
      <c r="J1285" s="9">
        <v>160</v>
      </c>
      <c r="K1285" s="9">
        <f t="shared" si="188"/>
        <v>960</v>
      </c>
      <c r="L1285" s="9">
        <f t="shared" si="189"/>
        <v>928</v>
      </c>
      <c r="M1285" s="48">
        <v>0.96666666666666667</v>
      </c>
      <c r="N1285" s="9">
        <v>0</v>
      </c>
      <c r="O1285" s="9">
        <v>160</v>
      </c>
      <c r="P1285" s="9">
        <v>160</v>
      </c>
      <c r="Q1285" s="9"/>
      <c r="R1285" s="9"/>
      <c r="S1285" s="9"/>
      <c r="T1285" s="9"/>
      <c r="U1285" s="9"/>
      <c r="V1285" s="49">
        <f t="shared" si="190"/>
        <v>0.96666666666666667</v>
      </c>
      <c r="W1285" s="14">
        <v>0.96560000000000001</v>
      </c>
      <c r="X1285" s="14">
        <v>0.93879999999999997</v>
      </c>
      <c r="Y1285" s="56">
        <v>154</v>
      </c>
      <c r="Z1285" s="9">
        <v>155</v>
      </c>
      <c r="AA1285" s="9">
        <v>155</v>
      </c>
      <c r="AB1285" s="9">
        <v>154</v>
      </c>
      <c r="AC1285" s="9">
        <v>157</v>
      </c>
      <c r="AD1285" s="9">
        <v>153</v>
      </c>
      <c r="AE1285" s="9" t="s">
        <v>104</v>
      </c>
      <c r="AF1285" s="9"/>
      <c r="AG1285" s="9">
        <v>26.6173</v>
      </c>
      <c r="AH1285" s="9">
        <v>-80.082499999999996</v>
      </c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4"/>
      <c r="AS1285" s="24"/>
      <c r="AT1285" s="24"/>
      <c r="AU1285" s="24"/>
      <c r="AV1285" s="24"/>
      <c r="AW1285" s="24"/>
      <c r="AX1285" s="24"/>
      <c r="AY1285" s="24"/>
      <c r="AZ1285" s="24"/>
      <c r="BA1285" s="24"/>
      <c r="BB1285" s="24"/>
      <c r="BC1285" s="24"/>
      <c r="BD1285" s="24"/>
      <c r="BE1285" s="24"/>
      <c r="BF1285" s="24"/>
    </row>
    <row r="1286" spans="1:58" s="22" customFormat="1" outlineLevel="2" x14ac:dyDescent="0.25">
      <c r="A1286" s="55">
        <v>721</v>
      </c>
      <c r="B1286" s="9" t="s">
        <v>1860</v>
      </c>
      <c r="C1286" s="9" t="s">
        <v>1933</v>
      </c>
      <c r="D1286" s="9" t="str">
        <f t="shared" si="187"/>
        <v>Palm Beach - Elderly - Active</v>
      </c>
      <c r="E1286" s="9" t="s">
        <v>2280</v>
      </c>
      <c r="F1286" s="14" t="s">
        <v>893</v>
      </c>
      <c r="G1286" s="9" t="s">
        <v>9</v>
      </c>
      <c r="H1286" s="9" t="s">
        <v>37</v>
      </c>
      <c r="I1286" s="9">
        <v>1</v>
      </c>
      <c r="J1286" s="9">
        <v>42</v>
      </c>
      <c r="K1286" s="9">
        <f t="shared" si="188"/>
        <v>252</v>
      </c>
      <c r="L1286" s="9">
        <f t="shared" si="189"/>
        <v>198</v>
      </c>
      <c r="M1286" s="48">
        <v>0.7857142857142857</v>
      </c>
      <c r="N1286" s="9">
        <v>0</v>
      </c>
      <c r="O1286" s="9">
        <v>42</v>
      </c>
      <c r="P1286" s="9">
        <v>17</v>
      </c>
      <c r="Q1286" s="9">
        <v>25</v>
      </c>
      <c r="R1286" s="9"/>
      <c r="S1286" s="9"/>
      <c r="T1286" s="9"/>
      <c r="U1286" s="9"/>
      <c r="V1286" s="49">
        <f t="shared" si="190"/>
        <v>0.7857142857142857</v>
      </c>
      <c r="W1286" s="14">
        <v>0.91669999999999996</v>
      </c>
      <c r="X1286" s="14">
        <v>0.95630000000000004</v>
      </c>
      <c r="Y1286" s="56">
        <v>31</v>
      </c>
      <c r="Z1286" s="9">
        <v>33</v>
      </c>
      <c r="AA1286" s="9">
        <v>34</v>
      </c>
      <c r="AB1286" s="9">
        <v>34</v>
      </c>
      <c r="AC1286" s="9">
        <v>33</v>
      </c>
      <c r="AD1286" s="9">
        <v>33</v>
      </c>
      <c r="AE1286" s="9" t="s">
        <v>831</v>
      </c>
      <c r="AF1286" s="9"/>
      <c r="AG1286" s="9">
        <v>26.834199999999999</v>
      </c>
      <c r="AH1286" s="9">
        <v>-80.650300000000001</v>
      </c>
      <c r="AI1286" s="24"/>
      <c r="AJ1286" s="24"/>
      <c r="AK1286" s="24"/>
      <c r="AL1286" s="24"/>
      <c r="AM1286" s="24"/>
      <c r="AN1286" s="24"/>
      <c r="AO1286" s="24"/>
      <c r="AP1286" s="24"/>
      <c r="AQ1286" s="24"/>
      <c r="AR1286" s="24"/>
      <c r="AS1286" s="24"/>
      <c r="AT1286" s="24"/>
      <c r="AU1286" s="24"/>
      <c r="AV1286" s="24"/>
      <c r="AW1286" s="24"/>
      <c r="AX1286" s="24"/>
      <c r="AY1286" s="24"/>
      <c r="AZ1286" s="24"/>
      <c r="BA1286" s="24"/>
      <c r="BB1286" s="24"/>
      <c r="BC1286" s="24"/>
      <c r="BD1286" s="24"/>
      <c r="BE1286" s="24"/>
      <c r="BF1286" s="24"/>
    </row>
    <row r="1287" spans="1:58" s="22" customFormat="1" outlineLevel="2" x14ac:dyDescent="0.25">
      <c r="A1287" s="55">
        <v>2799</v>
      </c>
      <c r="B1287" s="9" t="s">
        <v>1860</v>
      </c>
      <c r="C1287" s="9" t="s">
        <v>1946</v>
      </c>
      <c r="D1287" s="9" t="str">
        <f t="shared" si="187"/>
        <v>Palm Beach - Elderly - Active</v>
      </c>
      <c r="E1287" s="9" t="s">
        <v>2280</v>
      </c>
      <c r="F1287" s="14" t="s">
        <v>91</v>
      </c>
      <c r="G1287" s="9" t="s">
        <v>9</v>
      </c>
      <c r="H1287" s="9" t="s">
        <v>37</v>
      </c>
      <c r="I1287" s="9">
        <v>1</v>
      </c>
      <c r="J1287" s="9">
        <v>80</v>
      </c>
      <c r="K1287" s="9">
        <f t="shared" si="188"/>
        <v>480</v>
      </c>
      <c r="L1287" s="9">
        <f t="shared" si="189"/>
        <v>463</v>
      </c>
      <c r="M1287" s="48">
        <v>0.96458333333333335</v>
      </c>
      <c r="N1287" s="9">
        <v>0</v>
      </c>
      <c r="O1287" s="9">
        <v>80</v>
      </c>
      <c r="P1287" s="9">
        <v>64</v>
      </c>
      <c r="Q1287" s="9">
        <v>16</v>
      </c>
      <c r="R1287" s="9"/>
      <c r="S1287" s="9"/>
      <c r="T1287" s="9">
        <v>9</v>
      </c>
      <c r="U1287" s="9"/>
      <c r="V1287" s="49">
        <f t="shared" si="190"/>
        <v>0.96458333333333335</v>
      </c>
      <c r="W1287" s="14"/>
      <c r="X1287" s="14"/>
      <c r="Y1287" s="56">
        <v>76</v>
      </c>
      <c r="Z1287" s="9">
        <v>76</v>
      </c>
      <c r="AA1287" s="9">
        <v>77</v>
      </c>
      <c r="AB1287" s="9">
        <v>77</v>
      </c>
      <c r="AC1287" s="9">
        <v>78</v>
      </c>
      <c r="AD1287" s="9">
        <v>79</v>
      </c>
      <c r="AE1287" s="9"/>
      <c r="AF1287" s="9">
        <v>80</v>
      </c>
      <c r="AG1287" s="9">
        <v>26.702805999999999</v>
      </c>
      <c r="AH1287" s="9">
        <v>-80.117493999999994</v>
      </c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4"/>
      <c r="AS1287" s="24"/>
      <c r="AT1287" s="24"/>
      <c r="AU1287" s="24"/>
      <c r="AV1287" s="24"/>
      <c r="AW1287" s="24"/>
      <c r="AX1287" s="24"/>
      <c r="AY1287" s="24"/>
      <c r="AZ1287" s="24"/>
      <c r="BA1287" s="24"/>
      <c r="BB1287" s="24"/>
      <c r="BC1287" s="24"/>
      <c r="BD1287" s="24"/>
      <c r="BE1287" s="24"/>
      <c r="BF1287" s="24"/>
    </row>
    <row r="1288" spans="1:58" s="22" customFormat="1" outlineLevel="1" x14ac:dyDescent="0.25">
      <c r="A1288" s="55"/>
      <c r="B1288" s="9" t="s">
        <v>1860</v>
      </c>
      <c r="C1288" s="9"/>
      <c r="D1288" s="9"/>
      <c r="E1288" s="39" t="s">
        <v>2281</v>
      </c>
      <c r="F1288" s="14"/>
      <c r="G1288" s="9"/>
      <c r="H1288" s="9"/>
      <c r="I1288" s="9">
        <f>SUBTOTAL(9,I1289:I1292)</f>
        <v>4</v>
      </c>
      <c r="J1288" s="9">
        <f>SUBTOTAL(9,J1289:J1292)</f>
        <v>413</v>
      </c>
      <c r="K1288" s="9">
        <f>SUBTOTAL(9,K1289:K1292)</f>
        <v>0</v>
      </c>
      <c r="L1288" s="9">
        <f>SUBTOTAL(9,L1289:L1292)</f>
        <v>0</v>
      </c>
      <c r="M1288" s="42">
        <v>0</v>
      </c>
      <c r="N1288" s="9"/>
      <c r="O1288" s="9"/>
      <c r="P1288" s="9"/>
      <c r="Q1288" s="9"/>
      <c r="R1288" s="9"/>
      <c r="S1288" s="9"/>
      <c r="T1288" s="9"/>
      <c r="U1288" s="9"/>
      <c r="V1288" s="49"/>
      <c r="W1288" s="14"/>
      <c r="X1288" s="14"/>
      <c r="Y1288" s="56"/>
      <c r="Z1288" s="9"/>
      <c r="AA1288" s="9"/>
      <c r="AB1288" s="9"/>
      <c r="AC1288" s="9"/>
      <c r="AD1288" s="9"/>
      <c r="AE1288" s="9"/>
      <c r="AF1288" s="9"/>
      <c r="AG1288" s="9"/>
      <c r="AH1288" s="9">
        <f>SUBTOTAL(9,AH1289:AH1292)</f>
        <v>-320.89301899999998</v>
      </c>
      <c r="AI1288" s="24"/>
      <c r="AJ1288" s="24"/>
      <c r="AK1288" s="24"/>
      <c r="AL1288" s="24"/>
      <c r="AM1288" s="24"/>
      <c r="AN1288" s="24"/>
      <c r="AO1288" s="24"/>
      <c r="AP1288" s="24"/>
      <c r="AQ1288" s="24"/>
      <c r="AR1288" s="24"/>
      <c r="AS1288" s="24"/>
      <c r="AT1288" s="24"/>
      <c r="AU1288" s="24"/>
      <c r="AV1288" s="24"/>
      <c r="AW1288" s="24"/>
      <c r="AX1288" s="24"/>
      <c r="AY1288" s="24"/>
      <c r="AZ1288" s="24"/>
      <c r="BA1288" s="24"/>
      <c r="BB1288" s="24"/>
      <c r="BC1288" s="24"/>
      <c r="BD1288" s="24"/>
      <c r="BE1288" s="24"/>
      <c r="BF1288" s="24"/>
    </row>
    <row r="1289" spans="1:58" s="22" customFormat="1" outlineLevel="2" x14ac:dyDescent="0.25">
      <c r="A1289" s="55">
        <v>2832</v>
      </c>
      <c r="B1289" s="9" t="s">
        <v>1860</v>
      </c>
      <c r="C1289" s="9" t="s">
        <v>1876</v>
      </c>
      <c r="D1289" s="9" t="str">
        <f>B1289&amp;" - "&amp;E1289</f>
        <v>Palm Beach - Elderly - Pipeline</v>
      </c>
      <c r="E1289" s="9" t="s">
        <v>2281</v>
      </c>
      <c r="F1289" s="14" t="s">
        <v>1124</v>
      </c>
      <c r="G1289" s="9" t="s">
        <v>9</v>
      </c>
      <c r="H1289" s="9" t="s">
        <v>42</v>
      </c>
      <c r="I1289" s="9">
        <v>1</v>
      </c>
      <c r="J1289" s="9">
        <v>84</v>
      </c>
      <c r="K1289" s="9">
        <f>COUNTA(Y1289:AD1289)*J1289</f>
        <v>0</v>
      </c>
      <c r="L1289" s="9">
        <f>SUM(Y1289:AD1289)</f>
        <v>0</v>
      </c>
      <c r="M1289" s="42">
        <v>0</v>
      </c>
      <c r="N1289" s="9">
        <v>0</v>
      </c>
      <c r="O1289" s="9">
        <v>84</v>
      </c>
      <c r="P1289" s="9">
        <v>68</v>
      </c>
      <c r="Q1289" s="9">
        <v>16</v>
      </c>
      <c r="R1289" s="9"/>
      <c r="S1289" s="9"/>
      <c r="T1289" s="9"/>
      <c r="U1289" s="9"/>
      <c r="V1289" s="49"/>
      <c r="W1289" s="14"/>
      <c r="X1289" s="14"/>
      <c r="Y1289" s="56"/>
      <c r="Z1289" s="9"/>
      <c r="AA1289" s="9"/>
      <c r="AB1289" s="9"/>
      <c r="AC1289" s="9"/>
      <c r="AD1289" s="9"/>
      <c r="AE1289" s="9" t="s">
        <v>1877</v>
      </c>
      <c r="AF1289" s="9"/>
      <c r="AG1289" s="9">
        <v>26.449027999999998</v>
      </c>
      <c r="AH1289" s="9">
        <v>-80.085832999999994</v>
      </c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</row>
    <row r="1290" spans="1:58" s="22" customFormat="1" outlineLevel="2" x14ac:dyDescent="0.25">
      <c r="A1290" s="55">
        <v>2888</v>
      </c>
      <c r="B1290" s="9" t="s">
        <v>1860</v>
      </c>
      <c r="C1290" s="9" t="s">
        <v>1890</v>
      </c>
      <c r="D1290" s="9" t="str">
        <f>B1290&amp;" - "&amp;E1290</f>
        <v>Palm Beach - Elderly - Pipeline</v>
      </c>
      <c r="E1290" s="9" t="s">
        <v>2281</v>
      </c>
      <c r="F1290" s="14" t="s">
        <v>354</v>
      </c>
      <c r="G1290" s="9" t="s">
        <v>9</v>
      </c>
      <c r="H1290" s="9" t="s">
        <v>42</v>
      </c>
      <c r="I1290" s="9">
        <v>1</v>
      </c>
      <c r="J1290" s="9">
        <v>101</v>
      </c>
      <c r="K1290" s="9">
        <f>COUNTA(Y1290:AD1290)*J1290</f>
        <v>0</v>
      </c>
      <c r="L1290" s="9">
        <f>SUM(Y1290:AD1290)</f>
        <v>0</v>
      </c>
      <c r="M1290" s="42">
        <v>0</v>
      </c>
      <c r="N1290" s="9"/>
      <c r="O1290" s="9">
        <v>101</v>
      </c>
      <c r="P1290" s="9">
        <v>81</v>
      </c>
      <c r="Q1290" s="9">
        <v>20</v>
      </c>
      <c r="R1290" s="9"/>
      <c r="S1290" s="9"/>
      <c r="T1290" s="9">
        <v>6</v>
      </c>
      <c r="U1290" s="9"/>
      <c r="V1290" s="49"/>
      <c r="W1290" s="14"/>
      <c r="X1290" s="14"/>
      <c r="Y1290" s="56"/>
      <c r="Z1290" s="9"/>
      <c r="AA1290" s="9"/>
      <c r="AB1290" s="9"/>
      <c r="AC1290" s="9"/>
      <c r="AD1290" s="9"/>
      <c r="AE1290" s="9"/>
      <c r="AF1290" s="9"/>
      <c r="AG1290" s="9">
        <v>26.778155999999999</v>
      </c>
      <c r="AH1290" s="9">
        <v>-80.088081000000003</v>
      </c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</row>
    <row r="1291" spans="1:58" s="22" customFormat="1" outlineLevel="2" x14ac:dyDescent="0.25">
      <c r="A1291" s="55">
        <v>2869</v>
      </c>
      <c r="B1291" s="9" t="s">
        <v>1860</v>
      </c>
      <c r="C1291" s="9" t="s">
        <v>1895</v>
      </c>
      <c r="D1291" s="9" t="str">
        <f>B1291&amp;" - "&amp;E1291</f>
        <v>Palm Beach - Elderly - Pipeline</v>
      </c>
      <c r="E1291" s="9" t="s">
        <v>2281</v>
      </c>
      <c r="F1291" s="14" t="s">
        <v>238</v>
      </c>
      <c r="G1291" s="9" t="s">
        <v>9</v>
      </c>
      <c r="H1291" s="9" t="s">
        <v>42</v>
      </c>
      <c r="I1291" s="9">
        <v>1</v>
      </c>
      <c r="J1291" s="9">
        <v>129</v>
      </c>
      <c r="K1291" s="9">
        <f>COUNTA(Y1291:AD1291)*J1291</f>
        <v>0</v>
      </c>
      <c r="L1291" s="9">
        <f>SUM(Y1291:AD1291)</f>
        <v>0</v>
      </c>
      <c r="M1291" s="42">
        <v>0</v>
      </c>
      <c r="N1291" s="9"/>
      <c r="O1291" s="9">
        <v>129</v>
      </c>
      <c r="P1291" s="9">
        <v>104</v>
      </c>
      <c r="Q1291" s="9">
        <v>25</v>
      </c>
      <c r="R1291" s="9"/>
      <c r="S1291" s="9"/>
      <c r="T1291" s="9">
        <v>7</v>
      </c>
      <c r="U1291" s="9"/>
      <c r="V1291" s="49"/>
      <c r="W1291" s="14"/>
      <c r="X1291" s="14"/>
      <c r="Y1291" s="56"/>
      <c r="Z1291" s="9"/>
      <c r="AA1291" s="9"/>
      <c r="AB1291" s="9"/>
      <c r="AC1291" s="9"/>
      <c r="AD1291" s="9"/>
      <c r="AE1291" s="9"/>
      <c r="AF1291" s="9"/>
      <c r="AG1291" s="9">
        <v>26.812453000000001</v>
      </c>
      <c r="AH1291" s="9">
        <v>-80.658522000000005</v>
      </c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</row>
    <row r="1292" spans="1:58" s="22" customFormat="1" outlineLevel="2" x14ac:dyDescent="0.25">
      <c r="A1292" s="55">
        <v>2688</v>
      </c>
      <c r="B1292" s="9" t="s">
        <v>1860</v>
      </c>
      <c r="C1292" s="9" t="s">
        <v>1921</v>
      </c>
      <c r="D1292" s="9" t="str">
        <f>B1292&amp;" - "&amp;E1292</f>
        <v>Palm Beach - Elderly - Pipeline</v>
      </c>
      <c r="E1292" s="9" t="s">
        <v>2281</v>
      </c>
      <c r="F1292" s="14" t="s">
        <v>382</v>
      </c>
      <c r="G1292" s="9" t="s">
        <v>9</v>
      </c>
      <c r="H1292" s="9" t="s">
        <v>42</v>
      </c>
      <c r="I1292" s="9">
        <v>1</v>
      </c>
      <c r="J1292" s="9">
        <v>99</v>
      </c>
      <c r="K1292" s="9">
        <f>COUNTA(Y1292:AD1292)*J1292</f>
        <v>0</v>
      </c>
      <c r="L1292" s="9">
        <f>SUM(Y1292:AD1292)</f>
        <v>0</v>
      </c>
      <c r="M1292" s="42">
        <v>0</v>
      </c>
      <c r="N1292" s="9">
        <v>0</v>
      </c>
      <c r="O1292" s="9">
        <v>99</v>
      </c>
      <c r="P1292" s="9">
        <v>80</v>
      </c>
      <c r="Q1292" s="9">
        <v>19</v>
      </c>
      <c r="R1292" s="9"/>
      <c r="S1292" s="9"/>
      <c r="T1292" s="9">
        <v>15</v>
      </c>
      <c r="U1292" s="9"/>
      <c r="V1292" s="49"/>
      <c r="W1292" s="14"/>
      <c r="X1292" s="14"/>
      <c r="Y1292" s="56"/>
      <c r="Z1292" s="9"/>
      <c r="AA1292" s="9"/>
      <c r="AB1292" s="9"/>
      <c r="AC1292" s="9"/>
      <c r="AD1292" s="9"/>
      <c r="AE1292" s="9"/>
      <c r="AF1292" s="9"/>
      <c r="AG1292" s="9">
        <v>26.730443999999999</v>
      </c>
      <c r="AH1292" s="9">
        <v>-80.060582999999994</v>
      </c>
      <c r="AI1292" s="24"/>
      <c r="AJ1292" s="24"/>
      <c r="AK1292" s="24"/>
      <c r="AL1292" s="24"/>
      <c r="AM1292" s="24"/>
      <c r="AN1292" s="24"/>
      <c r="AO1292" s="24"/>
      <c r="AP1292" s="24"/>
      <c r="AQ1292" s="24"/>
      <c r="AR1292" s="24"/>
      <c r="AS1292" s="24"/>
      <c r="AT1292" s="24"/>
      <c r="AU1292" s="24"/>
      <c r="AV1292" s="24"/>
      <c r="AW1292" s="24"/>
      <c r="AX1292" s="24"/>
      <c r="AY1292" s="24"/>
      <c r="AZ1292" s="24"/>
      <c r="BA1292" s="24"/>
      <c r="BB1292" s="24"/>
      <c r="BC1292" s="24"/>
      <c r="BD1292" s="24"/>
      <c r="BE1292" s="24"/>
      <c r="BF1292" s="24"/>
    </row>
    <row r="1293" spans="1:58" s="22" customFormat="1" outlineLevel="1" x14ac:dyDescent="0.25">
      <c r="A1293" s="55"/>
      <c r="B1293" s="9" t="s">
        <v>1860</v>
      </c>
      <c r="C1293" s="9"/>
      <c r="D1293" s="9"/>
      <c r="E1293" s="39" t="s">
        <v>2286</v>
      </c>
      <c r="F1293" s="14"/>
      <c r="G1293" s="9"/>
      <c r="H1293" s="9"/>
      <c r="I1293" s="9">
        <f>SUBTOTAL(9,I1294:I1294)</f>
        <v>1</v>
      </c>
      <c r="J1293" s="9">
        <f>SUBTOTAL(9,J1294:J1294)</f>
        <v>240</v>
      </c>
      <c r="K1293" s="9">
        <f>SUBTOTAL(9,K1294:K1294)</f>
        <v>1440</v>
      </c>
      <c r="L1293" s="9">
        <f>SUBTOTAL(9,L1294:L1294)</f>
        <v>1424</v>
      </c>
      <c r="M1293" s="48">
        <v>0.98888888888888893</v>
      </c>
      <c r="N1293" s="9"/>
      <c r="O1293" s="9"/>
      <c r="P1293" s="9"/>
      <c r="Q1293" s="9"/>
      <c r="R1293" s="9"/>
      <c r="S1293" s="9"/>
      <c r="T1293" s="9"/>
      <c r="U1293" s="9"/>
      <c r="V1293" s="49"/>
      <c r="W1293" s="14"/>
      <c r="X1293" s="14"/>
      <c r="Y1293" s="56"/>
      <c r="Z1293" s="9"/>
      <c r="AA1293" s="9"/>
      <c r="AB1293" s="9"/>
      <c r="AC1293" s="9"/>
      <c r="AD1293" s="9"/>
      <c r="AE1293" s="9"/>
      <c r="AF1293" s="9"/>
      <c r="AG1293" s="9"/>
      <c r="AH1293" s="9">
        <f>SUBTOTAL(9,AH1294:AH1294)</f>
        <v>-80.122399999999999</v>
      </c>
      <c r="AI1293" s="24"/>
      <c r="AJ1293" s="24"/>
      <c r="AK1293" s="24"/>
      <c r="AL1293" s="24"/>
      <c r="AM1293" s="24"/>
      <c r="AN1293" s="24"/>
      <c r="AO1293" s="24"/>
      <c r="AP1293" s="24"/>
      <c r="AQ1293" s="24"/>
      <c r="AR1293" s="24"/>
      <c r="AS1293" s="24"/>
      <c r="AT1293" s="24"/>
      <c r="AU1293" s="24"/>
      <c r="AV1293" s="24"/>
      <c r="AW1293" s="24"/>
      <c r="AX1293" s="24"/>
      <c r="AY1293" s="24"/>
      <c r="AZ1293" s="24"/>
      <c r="BA1293" s="24"/>
      <c r="BB1293" s="24"/>
      <c r="BC1293" s="24"/>
      <c r="BD1293" s="24"/>
      <c r="BE1293" s="24"/>
      <c r="BF1293" s="24"/>
    </row>
    <row r="1294" spans="1:58" s="22" customFormat="1" outlineLevel="2" x14ac:dyDescent="0.25">
      <c r="A1294" s="55">
        <v>983</v>
      </c>
      <c r="B1294" s="9" t="s">
        <v>1860</v>
      </c>
      <c r="C1294" s="9" t="s">
        <v>1948</v>
      </c>
      <c r="D1294" s="9" t="str">
        <f>B1294&amp;" - "&amp;E1294</f>
        <v>Palm Beach - Elderly|MR - Active</v>
      </c>
      <c r="E1294" s="9" t="s">
        <v>2286</v>
      </c>
      <c r="F1294" s="14" t="s">
        <v>1811</v>
      </c>
      <c r="G1294" s="9" t="s">
        <v>194</v>
      </c>
      <c r="H1294" s="9" t="s">
        <v>37</v>
      </c>
      <c r="I1294" s="9">
        <v>1</v>
      </c>
      <c r="J1294" s="9">
        <v>240</v>
      </c>
      <c r="K1294" s="9">
        <f>COUNTA(Y1294:AD1294)*J1294</f>
        <v>1440</v>
      </c>
      <c r="L1294" s="9">
        <f>SUM(Y1294:AD1294)</f>
        <v>1424</v>
      </c>
      <c r="M1294" s="48">
        <v>0.98888888888888893</v>
      </c>
      <c r="N1294" s="9">
        <v>54</v>
      </c>
      <c r="O1294" s="9">
        <v>186</v>
      </c>
      <c r="P1294" s="9">
        <v>240</v>
      </c>
      <c r="Q1294" s="9"/>
      <c r="R1294" s="9"/>
      <c r="S1294" s="9"/>
      <c r="T1294" s="9">
        <v>3</v>
      </c>
      <c r="U1294" s="9"/>
      <c r="V1294" s="49">
        <f>(Y1294+Z1294+AA1294+AB1294+AC1294+AD1294)/(J1294*COUNTA(Y1294,Z1294,AA1294,AB1294,AC1294,AD1294))</f>
        <v>0.98888888888888893</v>
      </c>
      <c r="W1294" s="14">
        <v>0.98750000000000004</v>
      </c>
      <c r="X1294" s="14">
        <v>0.98609999999999998</v>
      </c>
      <c r="Y1294" s="56">
        <v>237</v>
      </c>
      <c r="Z1294" s="9">
        <v>236</v>
      </c>
      <c r="AA1294" s="9">
        <v>238</v>
      </c>
      <c r="AB1294" s="9">
        <v>237</v>
      </c>
      <c r="AC1294" s="9">
        <v>237</v>
      </c>
      <c r="AD1294" s="9">
        <v>239</v>
      </c>
      <c r="AE1294" s="9" t="s">
        <v>550</v>
      </c>
      <c r="AF1294" s="9"/>
      <c r="AG1294" s="9">
        <v>26.658100000000001</v>
      </c>
      <c r="AH1294" s="9">
        <v>-80.122399999999999</v>
      </c>
      <c r="AI1294" s="24"/>
      <c r="AJ1294" s="24"/>
      <c r="AK1294" s="24"/>
      <c r="AL1294" s="24"/>
      <c r="AM1294" s="24"/>
      <c r="AN1294" s="24"/>
      <c r="AO1294" s="24"/>
      <c r="AP1294" s="24"/>
      <c r="AQ1294" s="24"/>
      <c r="AR1294" s="24"/>
      <c r="AS1294" s="24"/>
      <c r="AT1294" s="24"/>
      <c r="AU1294" s="24"/>
      <c r="AV1294" s="24"/>
      <c r="AW1294" s="24"/>
      <c r="AX1294" s="24"/>
      <c r="AY1294" s="24"/>
      <c r="AZ1294" s="24"/>
      <c r="BA1294" s="24"/>
      <c r="BB1294" s="24"/>
      <c r="BC1294" s="24"/>
      <c r="BD1294" s="24"/>
      <c r="BE1294" s="24"/>
      <c r="BF1294" s="24"/>
    </row>
    <row r="1295" spans="1:58" s="22" customFormat="1" outlineLevel="1" x14ac:dyDescent="0.25">
      <c r="A1295" s="55"/>
      <c r="B1295" s="9" t="s">
        <v>1860</v>
      </c>
      <c r="C1295" s="9"/>
      <c r="D1295" s="9"/>
      <c r="E1295" s="39" t="s">
        <v>2282</v>
      </c>
      <c r="F1295" s="14"/>
      <c r="G1295" s="9"/>
      <c r="H1295" s="9"/>
      <c r="I1295" s="9">
        <f>SUBTOTAL(9,I1296:I1335)</f>
        <v>40</v>
      </c>
      <c r="J1295" s="9">
        <f>SUBTOTAL(9,J1296:J1335)</f>
        <v>6695</v>
      </c>
      <c r="K1295" s="9">
        <f>SUBTOTAL(9,K1296:K1335)</f>
        <v>39999</v>
      </c>
      <c r="L1295" s="9">
        <f>SUBTOTAL(9,L1296:L1335)</f>
        <v>39087</v>
      </c>
      <c r="M1295" s="48">
        <v>0.9771994299857496</v>
      </c>
      <c r="N1295" s="9"/>
      <c r="O1295" s="9"/>
      <c r="P1295" s="9"/>
      <c r="Q1295" s="9"/>
      <c r="R1295" s="9"/>
      <c r="S1295" s="9"/>
      <c r="T1295" s="9"/>
      <c r="U1295" s="9"/>
      <c r="V1295" s="49"/>
      <c r="W1295" s="14"/>
      <c r="X1295" s="14"/>
      <c r="Y1295" s="56"/>
      <c r="Z1295" s="9"/>
      <c r="AA1295" s="9"/>
      <c r="AB1295" s="9"/>
      <c r="AC1295" s="9"/>
      <c r="AD1295" s="9"/>
      <c r="AE1295" s="9"/>
      <c r="AF1295" s="9"/>
      <c r="AG1295" s="9"/>
      <c r="AH1295" s="9">
        <f>SUBTOTAL(9,AH1296:AH1335)</f>
        <v>-3203.8857132222224</v>
      </c>
      <c r="AI1295" s="24"/>
      <c r="AJ1295" s="24"/>
      <c r="AK1295" s="24"/>
      <c r="AL1295" s="24"/>
      <c r="AM1295" s="24"/>
      <c r="AN1295" s="24"/>
      <c r="AO1295" s="24"/>
      <c r="AP1295" s="24"/>
      <c r="AQ1295" s="24"/>
      <c r="AR1295" s="24"/>
      <c r="AS1295" s="24"/>
      <c r="AT1295" s="24"/>
      <c r="AU1295" s="24"/>
      <c r="AV1295" s="24"/>
      <c r="AW1295" s="24"/>
      <c r="AX1295" s="24"/>
      <c r="AY1295" s="24"/>
      <c r="AZ1295" s="24"/>
      <c r="BA1295" s="24"/>
      <c r="BB1295" s="24"/>
      <c r="BC1295" s="24"/>
      <c r="BD1295" s="24"/>
      <c r="BE1295" s="24"/>
      <c r="BF1295" s="24"/>
    </row>
    <row r="1296" spans="1:58" s="22" customFormat="1" outlineLevel="2" x14ac:dyDescent="0.25">
      <c r="A1296" s="55">
        <v>52</v>
      </c>
      <c r="B1296" s="9" t="s">
        <v>1860</v>
      </c>
      <c r="C1296" s="9" t="s">
        <v>1861</v>
      </c>
      <c r="D1296" s="9" t="str">
        <f t="shared" ref="D1296:D1335" si="191">B1296&amp;" - "&amp;E1296</f>
        <v>Palm Beach - Family - Active</v>
      </c>
      <c r="E1296" s="9" t="s">
        <v>2282</v>
      </c>
      <c r="F1296" s="14" t="s">
        <v>1862</v>
      </c>
      <c r="G1296" s="9" t="s">
        <v>10</v>
      </c>
      <c r="H1296" s="9" t="s">
        <v>37</v>
      </c>
      <c r="I1296" s="9">
        <v>1</v>
      </c>
      <c r="J1296" s="9">
        <v>152</v>
      </c>
      <c r="K1296" s="9">
        <f t="shared" ref="K1296:K1335" si="192">COUNTA(Y1296:AD1296)*J1296</f>
        <v>912</v>
      </c>
      <c r="L1296" s="9">
        <f t="shared" ref="L1296:L1335" si="193">SUM(Y1296:AD1296)</f>
        <v>865</v>
      </c>
      <c r="M1296" s="48">
        <v>0.94846491228070173</v>
      </c>
      <c r="N1296" s="9">
        <v>0</v>
      </c>
      <c r="O1296" s="9">
        <v>152</v>
      </c>
      <c r="P1296" s="9"/>
      <c r="Q1296" s="9">
        <v>152</v>
      </c>
      <c r="R1296" s="9"/>
      <c r="S1296" s="9"/>
      <c r="T1296" s="9"/>
      <c r="U1296" s="9"/>
      <c r="V1296" s="49">
        <f t="shared" ref="V1296:V1335" si="194">(Y1296+Z1296+AA1296+AB1296+AC1296+AD1296)/(J1296*COUNTA(Y1296,Z1296,AA1296,AB1296,AC1296,AD1296))</f>
        <v>0.94846491228070173</v>
      </c>
      <c r="W1296" s="14">
        <v>0.96599999999999997</v>
      </c>
      <c r="X1296" s="14">
        <v>0.95940000000000003</v>
      </c>
      <c r="Y1296" s="56">
        <v>144</v>
      </c>
      <c r="Z1296" s="9">
        <v>142</v>
      </c>
      <c r="AA1296" s="9">
        <v>142</v>
      </c>
      <c r="AB1296" s="9">
        <v>143</v>
      </c>
      <c r="AC1296" s="9">
        <v>146</v>
      </c>
      <c r="AD1296" s="9">
        <v>148</v>
      </c>
      <c r="AE1296" s="9"/>
      <c r="AF1296" s="9"/>
      <c r="AG1296" s="9">
        <v>26.451516999999999</v>
      </c>
      <c r="AH1296" s="9">
        <v>-80.081705999999997</v>
      </c>
      <c r="AI1296" s="24"/>
      <c r="AJ1296" s="24"/>
      <c r="AK1296" s="24"/>
      <c r="AL1296" s="24"/>
      <c r="AM1296" s="24"/>
      <c r="AN1296" s="24"/>
      <c r="AO1296" s="24"/>
      <c r="AP1296" s="24"/>
      <c r="AQ1296" s="24"/>
      <c r="AR1296" s="24"/>
      <c r="AS1296" s="24"/>
      <c r="AT1296" s="24"/>
      <c r="AU1296" s="24"/>
      <c r="AV1296" s="24"/>
      <c r="AW1296" s="24"/>
      <c r="AX1296" s="24"/>
      <c r="AY1296" s="24"/>
      <c r="AZ1296" s="24"/>
      <c r="BA1296" s="24"/>
      <c r="BB1296" s="24"/>
      <c r="BC1296" s="24"/>
      <c r="BD1296" s="24"/>
      <c r="BE1296" s="24"/>
      <c r="BF1296" s="24"/>
    </row>
    <row r="1297" spans="1:58" s="22" customFormat="1" outlineLevel="2" x14ac:dyDescent="0.25">
      <c r="A1297" s="55">
        <v>59</v>
      </c>
      <c r="B1297" s="9" t="s">
        <v>1860</v>
      </c>
      <c r="C1297" s="9" t="s">
        <v>1863</v>
      </c>
      <c r="D1297" s="9" t="str">
        <f t="shared" si="191"/>
        <v>Palm Beach - Family - Active</v>
      </c>
      <c r="E1297" s="9" t="s">
        <v>2282</v>
      </c>
      <c r="F1297" s="14" t="s">
        <v>370</v>
      </c>
      <c r="G1297" s="9" t="s">
        <v>10</v>
      </c>
      <c r="H1297" s="9" t="s">
        <v>37</v>
      </c>
      <c r="I1297" s="9">
        <v>1</v>
      </c>
      <c r="J1297" s="9">
        <v>49</v>
      </c>
      <c r="K1297" s="9">
        <f t="shared" si="192"/>
        <v>294</v>
      </c>
      <c r="L1297" s="9">
        <f t="shared" si="193"/>
        <v>292</v>
      </c>
      <c r="M1297" s="48">
        <v>0.99319727891156462</v>
      </c>
      <c r="N1297" s="9">
        <v>0</v>
      </c>
      <c r="O1297" s="9">
        <v>49</v>
      </c>
      <c r="P1297" s="9"/>
      <c r="Q1297" s="9">
        <v>49</v>
      </c>
      <c r="R1297" s="9"/>
      <c r="S1297" s="9"/>
      <c r="T1297" s="9"/>
      <c r="U1297" s="9"/>
      <c r="V1297" s="49">
        <f t="shared" si="194"/>
        <v>0.99319727891156462</v>
      </c>
      <c r="W1297" s="14">
        <v>0.99319999999999997</v>
      </c>
      <c r="X1297" s="14">
        <v>0.96940000000000004</v>
      </c>
      <c r="Y1297" s="56">
        <v>49</v>
      </c>
      <c r="Z1297" s="9">
        <v>49</v>
      </c>
      <c r="AA1297" s="9">
        <v>49</v>
      </c>
      <c r="AB1297" s="9">
        <v>47</v>
      </c>
      <c r="AC1297" s="9">
        <v>49</v>
      </c>
      <c r="AD1297" s="9">
        <v>49</v>
      </c>
      <c r="AE1297" s="9" t="s">
        <v>1864</v>
      </c>
      <c r="AF1297" s="9"/>
      <c r="AG1297" s="9">
        <v>26.710100000000001</v>
      </c>
      <c r="AH1297" s="9">
        <v>-80.057100000000005</v>
      </c>
      <c r="AI1297" s="24"/>
      <c r="AJ1297" s="24"/>
      <c r="AK1297" s="24"/>
      <c r="AL1297" s="24"/>
      <c r="AM1297" s="24"/>
      <c r="AN1297" s="24"/>
      <c r="AO1297" s="24"/>
      <c r="AP1297" s="24"/>
      <c r="AQ1297" s="24"/>
      <c r="AR1297" s="24"/>
      <c r="AS1297" s="24"/>
      <c r="AT1297" s="24"/>
      <c r="AU1297" s="24"/>
      <c r="AV1297" s="24"/>
      <c r="AW1297" s="24"/>
      <c r="AX1297" s="24"/>
      <c r="AY1297" s="24"/>
      <c r="AZ1297" s="24"/>
      <c r="BA1297" s="24"/>
      <c r="BB1297" s="24"/>
      <c r="BC1297" s="24"/>
      <c r="BD1297" s="24"/>
      <c r="BE1297" s="24"/>
      <c r="BF1297" s="24"/>
    </row>
    <row r="1298" spans="1:58" s="22" customFormat="1" outlineLevel="2" x14ac:dyDescent="0.25">
      <c r="A1298" s="55">
        <v>92</v>
      </c>
      <c r="B1298" s="9" t="s">
        <v>1860</v>
      </c>
      <c r="C1298" s="9" t="s">
        <v>1867</v>
      </c>
      <c r="D1298" s="9" t="str">
        <f t="shared" si="191"/>
        <v>Palm Beach - Family - Active</v>
      </c>
      <c r="E1298" s="9" t="s">
        <v>2282</v>
      </c>
      <c r="F1298" s="14" t="s">
        <v>1868</v>
      </c>
      <c r="G1298" s="9" t="s">
        <v>10</v>
      </c>
      <c r="H1298" s="9" t="s">
        <v>37</v>
      </c>
      <c r="I1298" s="9">
        <v>1</v>
      </c>
      <c r="J1298" s="9">
        <v>240</v>
      </c>
      <c r="K1298" s="9">
        <f t="shared" si="192"/>
        <v>1440</v>
      </c>
      <c r="L1298" s="9">
        <f t="shared" si="193"/>
        <v>1392</v>
      </c>
      <c r="M1298" s="48">
        <v>0.96666666666666667</v>
      </c>
      <c r="N1298" s="9">
        <v>0</v>
      </c>
      <c r="O1298" s="9">
        <v>240</v>
      </c>
      <c r="P1298" s="9"/>
      <c r="Q1298" s="9">
        <v>240</v>
      </c>
      <c r="R1298" s="9"/>
      <c r="S1298" s="9"/>
      <c r="T1298" s="9"/>
      <c r="U1298" s="9"/>
      <c r="V1298" s="49">
        <f t="shared" si="194"/>
        <v>0.96666666666666667</v>
      </c>
      <c r="W1298" s="14">
        <v>0.98129999999999995</v>
      </c>
      <c r="X1298" s="14">
        <v>0.98499999999999999</v>
      </c>
      <c r="Y1298" s="56">
        <v>229</v>
      </c>
      <c r="Z1298" s="9">
        <v>231</v>
      </c>
      <c r="AA1298" s="9">
        <v>235</v>
      </c>
      <c r="AB1298" s="9">
        <v>232</v>
      </c>
      <c r="AC1298" s="9">
        <v>232</v>
      </c>
      <c r="AD1298" s="9">
        <v>233</v>
      </c>
      <c r="AE1298" s="9" t="s">
        <v>1869</v>
      </c>
      <c r="AF1298" s="9"/>
      <c r="AG1298" s="9">
        <v>26.545400000000001</v>
      </c>
      <c r="AH1298" s="9">
        <v>-80.058599999999998</v>
      </c>
      <c r="AI1298" s="24"/>
      <c r="AJ1298" s="24"/>
      <c r="AK1298" s="24"/>
      <c r="AL1298" s="24"/>
      <c r="AM1298" s="24"/>
      <c r="AN1298" s="24"/>
      <c r="AO1298" s="24"/>
      <c r="AP1298" s="24"/>
      <c r="AQ1298" s="24"/>
      <c r="AR1298" s="24"/>
      <c r="AS1298" s="24"/>
      <c r="AT1298" s="24"/>
      <c r="AU1298" s="24"/>
      <c r="AV1298" s="24"/>
      <c r="AW1298" s="24"/>
      <c r="AX1298" s="24"/>
      <c r="AY1298" s="24"/>
      <c r="AZ1298" s="24"/>
      <c r="BA1298" s="24"/>
      <c r="BB1298" s="24"/>
      <c r="BC1298" s="24"/>
      <c r="BD1298" s="24"/>
      <c r="BE1298" s="24"/>
      <c r="BF1298" s="24"/>
    </row>
    <row r="1299" spans="1:58" s="22" customFormat="1" outlineLevel="2" x14ac:dyDescent="0.25">
      <c r="A1299" s="55">
        <v>2499</v>
      </c>
      <c r="B1299" s="9" t="s">
        <v>1860</v>
      </c>
      <c r="C1299" s="9" t="s">
        <v>1872</v>
      </c>
      <c r="D1299" s="9" t="str">
        <f t="shared" si="191"/>
        <v>Palm Beach - Family - Active</v>
      </c>
      <c r="E1299" s="9" t="s">
        <v>2282</v>
      </c>
      <c r="F1299" s="14" t="s">
        <v>587</v>
      </c>
      <c r="G1299" s="9" t="s">
        <v>10</v>
      </c>
      <c r="H1299" s="9" t="s">
        <v>37</v>
      </c>
      <c r="I1299" s="9">
        <v>1</v>
      </c>
      <c r="J1299" s="9">
        <v>120</v>
      </c>
      <c r="K1299" s="9">
        <f t="shared" si="192"/>
        <v>720</v>
      </c>
      <c r="L1299" s="9">
        <f t="shared" si="193"/>
        <v>719</v>
      </c>
      <c r="M1299" s="48">
        <v>0.99861111111111112</v>
      </c>
      <c r="N1299" s="9">
        <v>0</v>
      </c>
      <c r="O1299" s="9">
        <v>120</v>
      </c>
      <c r="P1299" s="9"/>
      <c r="Q1299" s="9">
        <v>120</v>
      </c>
      <c r="R1299" s="9"/>
      <c r="S1299" s="9"/>
      <c r="T1299" s="9"/>
      <c r="U1299" s="9"/>
      <c r="V1299" s="49">
        <f t="shared" si="194"/>
        <v>0.99861111111111112</v>
      </c>
      <c r="W1299" s="14">
        <v>0.99719999999999998</v>
      </c>
      <c r="X1299" s="14">
        <v>0.98609999999999998</v>
      </c>
      <c r="Y1299" s="56">
        <v>120</v>
      </c>
      <c r="Z1299" s="9">
        <v>120</v>
      </c>
      <c r="AA1299" s="9">
        <v>120</v>
      </c>
      <c r="AB1299" s="9">
        <v>120</v>
      </c>
      <c r="AC1299" s="9">
        <v>120</v>
      </c>
      <c r="AD1299" s="9">
        <v>119</v>
      </c>
      <c r="AE1299" s="9" t="s">
        <v>104</v>
      </c>
      <c r="AF1299" s="9"/>
      <c r="AG1299" s="9">
        <v>26.618749999999999</v>
      </c>
      <c r="AH1299" s="9">
        <v>-80.124055999999996</v>
      </c>
      <c r="AI1299" s="24"/>
      <c r="AJ1299" s="24"/>
      <c r="AK1299" s="24"/>
      <c r="AL1299" s="24"/>
      <c r="AM1299" s="24"/>
      <c r="AN1299" s="24"/>
      <c r="AO1299" s="24"/>
      <c r="AP1299" s="24"/>
      <c r="AQ1299" s="24"/>
      <c r="AR1299" s="24"/>
      <c r="AS1299" s="24"/>
      <c r="AT1299" s="24"/>
      <c r="AU1299" s="24"/>
      <c r="AV1299" s="24"/>
      <c r="AW1299" s="24"/>
      <c r="AX1299" s="24"/>
      <c r="AY1299" s="24"/>
      <c r="AZ1299" s="24"/>
      <c r="BA1299" s="24"/>
      <c r="BB1299" s="24"/>
      <c r="BC1299" s="24"/>
      <c r="BD1299" s="24"/>
      <c r="BE1299" s="24"/>
      <c r="BF1299" s="24"/>
    </row>
    <row r="1300" spans="1:58" s="22" customFormat="1" outlineLevel="2" x14ac:dyDescent="0.25">
      <c r="A1300" s="55">
        <v>1055</v>
      </c>
      <c r="B1300" s="9" t="s">
        <v>1860</v>
      </c>
      <c r="C1300" s="9" t="s">
        <v>1873</v>
      </c>
      <c r="D1300" s="9" t="str">
        <f t="shared" si="191"/>
        <v>Palm Beach - Family - Active</v>
      </c>
      <c r="E1300" s="9" t="s">
        <v>2282</v>
      </c>
      <c r="F1300" s="14" t="s">
        <v>306</v>
      </c>
      <c r="G1300" s="9" t="s">
        <v>10</v>
      </c>
      <c r="H1300" s="9" t="s">
        <v>37</v>
      </c>
      <c r="I1300" s="9">
        <v>1</v>
      </c>
      <c r="J1300" s="9">
        <v>130</v>
      </c>
      <c r="K1300" s="9">
        <f t="shared" si="192"/>
        <v>780</v>
      </c>
      <c r="L1300" s="9">
        <f t="shared" si="193"/>
        <v>778</v>
      </c>
      <c r="M1300" s="48">
        <v>0.99743589743589745</v>
      </c>
      <c r="N1300" s="9">
        <v>0</v>
      </c>
      <c r="O1300" s="9">
        <v>130</v>
      </c>
      <c r="P1300" s="9"/>
      <c r="Q1300" s="9">
        <v>130</v>
      </c>
      <c r="R1300" s="9"/>
      <c r="S1300" s="9"/>
      <c r="T1300" s="9"/>
      <c r="U1300" s="9"/>
      <c r="V1300" s="49">
        <f t="shared" si="194"/>
        <v>0.99743589743589745</v>
      </c>
      <c r="W1300" s="14">
        <v>0.98719999999999997</v>
      </c>
      <c r="X1300" s="14">
        <v>0.97440000000000004</v>
      </c>
      <c r="Y1300" s="56">
        <v>130</v>
      </c>
      <c r="Z1300" s="9">
        <v>130</v>
      </c>
      <c r="AA1300" s="9">
        <v>129</v>
      </c>
      <c r="AB1300" s="9">
        <v>130</v>
      </c>
      <c r="AC1300" s="9">
        <v>130</v>
      </c>
      <c r="AD1300" s="9">
        <v>129</v>
      </c>
      <c r="AE1300" s="9" t="s">
        <v>1874</v>
      </c>
      <c r="AF1300" s="9"/>
      <c r="AG1300" s="9">
        <v>26.6919</v>
      </c>
      <c r="AH1300" s="9">
        <v>-80.177899999999994</v>
      </c>
      <c r="AI1300" s="24"/>
      <c r="AJ1300" s="24"/>
      <c r="AK1300" s="24"/>
      <c r="AL1300" s="24"/>
      <c r="AM1300" s="24"/>
      <c r="AN1300" s="24"/>
      <c r="AO1300" s="24"/>
      <c r="AP1300" s="24"/>
      <c r="AQ1300" s="24"/>
      <c r="AR1300" s="24"/>
      <c r="AS1300" s="24"/>
      <c r="AT1300" s="24"/>
      <c r="AU1300" s="24"/>
      <c r="AV1300" s="24"/>
      <c r="AW1300" s="24"/>
      <c r="AX1300" s="24"/>
      <c r="AY1300" s="24"/>
      <c r="AZ1300" s="24"/>
      <c r="BA1300" s="24"/>
      <c r="BB1300" s="24"/>
      <c r="BC1300" s="24"/>
      <c r="BD1300" s="24"/>
      <c r="BE1300" s="24"/>
      <c r="BF1300" s="24"/>
    </row>
    <row r="1301" spans="1:58" s="22" customFormat="1" outlineLevel="2" x14ac:dyDescent="0.25">
      <c r="A1301" s="55">
        <v>190</v>
      </c>
      <c r="B1301" s="9" t="s">
        <v>1860</v>
      </c>
      <c r="C1301" s="9" t="s">
        <v>1875</v>
      </c>
      <c r="D1301" s="9" t="str">
        <f t="shared" si="191"/>
        <v>Palm Beach - Family - Active</v>
      </c>
      <c r="E1301" s="9" t="s">
        <v>2282</v>
      </c>
      <c r="F1301" s="14" t="s">
        <v>309</v>
      </c>
      <c r="G1301" s="9" t="s">
        <v>10</v>
      </c>
      <c r="H1301" s="9" t="s">
        <v>37</v>
      </c>
      <c r="I1301" s="9">
        <v>1</v>
      </c>
      <c r="J1301" s="9">
        <v>288</v>
      </c>
      <c r="K1301" s="9">
        <f t="shared" si="192"/>
        <v>1728</v>
      </c>
      <c r="L1301" s="9">
        <f t="shared" si="193"/>
        <v>1710</v>
      </c>
      <c r="M1301" s="48">
        <v>0.98958333333333337</v>
      </c>
      <c r="N1301" s="9">
        <v>0</v>
      </c>
      <c r="O1301" s="9">
        <v>288</v>
      </c>
      <c r="P1301" s="9"/>
      <c r="Q1301" s="9">
        <v>288</v>
      </c>
      <c r="R1301" s="9"/>
      <c r="S1301" s="9"/>
      <c r="T1301" s="9"/>
      <c r="U1301" s="9"/>
      <c r="V1301" s="49">
        <f t="shared" si="194"/>
        <v>0.98958333333333337</v>
      </c>
      <c r="W1301" s="14">
        <v>0.98150000000000004</v>
      </c>
      <c r="X1301" s="14">
        <v>0.98029999999999995</v>
      </c>
      <c r="Y1301" s="56">
        <v>281</v>
      </c>
      <c r="Z1301" s="9">
        <v>284</v>
      </c>
      <c r="AA1301" s="9">
        <v>286</v>
      </c>
      <c r="AB1301" s="9">
        <v>286</v>
      </c>
      <c r="AC1301" s="9">
        <v>286</v>
      </c>
      <c r="AD1301" s="9">
        <v>287</v>
      </c>
      <c r="AE1301" s="9" t="s">
        <v>206</v>
      </c>
      <c r="AF1301" s="9"/>
      <c r="AG1301" s="9">
        <v>26.607800000000001</v>
      </c>
      <c r="AH1301" s="9">
        <v>-80.093900000000005</v>
      </c>
      <c r="AI1301" s="24"/>
      <c r="AJ1301" s="24"/>
      <c r="AK1301" s="24"/>
      <c r="AL1301" s="24"/>
      <c r="AM1301" s="24"/>
      <c r="AN1301" s="24"/>
      <c r="AO1301" s="24"/>
      <c r="AP1301" s="24"/>
      <c r="AQ1301" s="24"/>
      <c r="AR1301" s="24"/>
      <c r="AS1301" s="24"/>
      <c r="AT1301" s="24"/>
      <c r="AU1301" s="24"/>
      <c r="AV1301" s="24"/>
      <c r="AW1301" s="24"/>
      <c r="AX1301" s="24"/>
      <c r="AY1301" s="24"/>
      <c r="AZ1301" s="24"/>
      <c r="BA1301" s="24"/>
      <c r="BB1301" s="24"/>
      <c r="BC1301" s="24"/>
      <c r="BD1301" s="24"/>
      <c r="BE1301" s="24"/>
      <c r="BF1301" s="24"/>
    </row>
    <row r="1302" spans="1:58" s="22" customFormat="1" outlineLevel="2" x14ac:dyDescent="0.25">
      <c r="A1302" s="55">
        <v>906</v>
      </c>
      <c r="B1302" s="9" t="s">
        <v>1860</v>
      </c>
      <c r="C1302" s="9" t="s">
        <v>1878</v>
      </c>
      <c r="D1302" s="9" t="str">
        <f t="shared" si="191"/>
        <v>Palm Beach - Family - Active</v>
      </c>
      <c r="E1302" s="9" t="s">
        <v>2282</v>
      </c>
      <c r="F1302" s="14" t="s">
        <v>893</v>
      </c>
      <c r="G1302" s="9" t="s">
        <v>10</v>
      </c>
      <c r="H1302" s="9" t="s">
        <v>37</v>
      </c>
      <c r="I1302" s="9">
        <v>1</v>
      </c>
      <c r="J1302" s="9">
        <v>58</v>
      </c>
      <c r="K1302" s="9">
        <f t="shared" si="192"/>
        <v>232</v>
      </c>
      <c r="L1302" s="9">
        <f t="shared" si="193"/>
        <v>229</v>
      </c>
      <c r="M1302" s="48">
        <v>0.98706896551724133</v>
      </c>
      <c r="N1302" s="9">
        <v>0</v>
      </c>
      <c r="O1302" s="9">
        <v>58</v>
      </c>
      <c r="P1302" s="9"/>
      <c r="Q1302" s="9">
        <v>58</v>
      </c>
      <c r="R1302" s="9"/>
      <c r="S1302" s="9"/>
      <c r="T1302" s="9"/>
      <c r="U1302" s="9"/>
      <c r="V1302" s="49">
        <f t="shared" si="194"/>
        <v>0.98706896551724133</v>
      </c>
      <c r="W1302" s="14">
        <v>0.99429999999999996</v>
      </c>
      <c r="X1302" s="14">
        <v>0.98280000000000001</v>
      </c>
      <c r="Y1302" s="56">
        <v>58</v>
      </c>
      <c r="Z1302" s="9"/>
      <c r="AA1302" s="9">
        <v>58</v>
      </c>
      <c r="AB1302" s="9">
        <v>57</v>
      </c>
      <c r="AC1302" s="9"/>
      <c r="AD1302" s="9">
        <v>56</v>
      </c>
      <c r="AE1302" s="9" t="s">
        <v>1864</v>
      </c>
      <c r="AF1302" s="9"/>
      <c r="AG1302" s="9">
        <v>26.728200000000001</v>
      </c>
      <c r="AH1302" s="9">
        <v>-80.050399999999996</v>
      </c>
      <c r="AI1302" s="24"/>
      <c r="AJ1302" s="24"/>
      <c r="AK1302" s="24"/>
      <c r="AL1302" s="24"/>
      <c r="AM1302" s="24"/>
      <c r="AN1302" s="24"/>
      <c r="AO1302" s="24"/>
      <c r="AP1302" s="24"/>
      <c r="AQ1302" s="24"/>
      <c r="AR1302" s="24"/>
      <c r="AS1302" s="24"/>
      <c r="AT1302" s="24"/>
      <c r="AU1302" s="24"/>
      <c r="AV1302" s="24"/>
      <c r="AW1302" s="24"/>
      <c r="AX1302" s="24"/>
      <c r="AY1302" s="24"/>
      <c r="AZ1302" s="24"/>
      <c r="BA1302" s="24"/>
      <c r="BB1302" s="24"/>
      <c r="BC1302" s="24"/>
      <c r="BD1302" s="24"/>
      <c r="BE1302" s="24"/>
      <c r="BF1302" s="24"/>
    </row>
    <row r="1303" spans="1:58" s="22" customFormat="1" outlineLevel="2" x14ac:dyDescent="0.25">
      <c r="A1303" s="55">
        <v>715</v>
      </c>
      <c r="B1303" s="9" t="s">
        <v>1860</v>
      </c>
      <c r="C1303" s="9" t="s">
        <v>1882</v>
      </c>
      <c r="D1303" s="9" t="str">
        <f t="shared" si="191"/>
        <v>Palm Beach - Family - Active</v>
      </c>
      <c r="E1303" s="9" t="s">
        <v>2282</v>
      </c>
      <c r="F1303" s="14" t="s">
        <v>204</v>
      </c>
      <c r="G1303" s="9" t="s">
        <v>10</v>
      </c>
      <c r="H1303" s="9" t="s">
        <v>37</v>
      </c>
      <c r="I1303" s="9">
        <v>1</v>
      </c>
      <c r="J1303" s="9">
        <v>53</v>
      </c>
      <c r="K1303" s="9">
        <f t="shared" si="192"/>
        <v>318</v>
      </c>
      <c r="L1303" s="9">
        <f t="shared" si="193"/>
        <v>270</v>
      </c>
      <c r="M1303" s="48">
        <v>0.84905660377358494</v>
      </c>
      <c r="N1303" s="9">
        <v>0</v>
      </c>
      <c r="O1303" s="9">
        <v>53</v>
      </c>
      <c r="P1303" s="9"/>
      <c r="Q1303" s="9">
        <v>53</v>
      </c>
      <c r="R1303" s="9"/>
      <c r="S1303" s="9"/>
      <c r="T1303" s="9"/>
      <c r="U1303" s="9"/>
      <c r="V1303" s="49">
        <f t="shared" si="194"/>
        <v>0.84905660377358494</v>
      </c>
      <c r="W1303" s="14">
        <v>0.90939999999999999</v>
      </c>
      <c r="X1303" s="14">
        <v>0.98429999999999995</v>
      </c>
      <c r="Y1303" s="56">
        <v>48</v>
      </c>
      <c r="Z1303" s="9">
        <v>47</v>
      </c>
      <c r="AA1303" s="9">
        <v>48</v>
      </c>
      <c r="AB1303" s="9">
        <v>45</v>
      </c>
      <c r="AC1303" s="9">
        <v>41</v>
      </c>
      <c r="AD1303" s="9">
        <v>41</v>
      </c>
      <c r="AE1303" s="9" t="s">
        <v>1883</v>
      </c>
      <c r="AF1303" s="9"/>
      <c r="AG1303" s="9">
        <v>26.720700000000001</v>
      </c>
      <c r="AH1303" s="9">
        <v>-80.058899999999994</v>
      </c>
      <c r="AI1303" s="24"/>
      <c r="AJ1303" s="24"/>
      <c r="AK1303" s="24"/>
      <c r="AL1303" s="24"/>
      <c r="AM1303" s="24"/>
      <c r="AN1303" s="24"/>
      <c r="AO1303" s="24"/>
      <c r="AP1303" s="24"/>
      <c r="AQ1303" s="24"/>
      <c r="AR1303" s="24"/>
      <c r="AS1303" s="24"/>
      <c r="AT1303" s="24"/>
      <c r="AU1303" s="24"/>
      <c r="AV1303" s="24"/>
      <c r="AW1303" s="24"/>
      <c r="AX1303" s="24"/>
      <c r="AY1303" s="24"/>
      <c r="AZ1303" s="24"/>
      <c r="BA1303" s="24"/>
      <c r="BB1303" s="24"/>
      <c r="BC1303" s="24"/>
      <c r="BD1303" s="24"/>
      <c r="BE1303" s="24"/>
      <c r="BF1303" s="24"/>
    </row>
    <row r="1304" spans="1:58" s="22" customFormat="1" outlineLevel="2" x14ac:dyDescent="0.25">
      <c r="A1304" s="55">
        <v>2036</v>
      </c>
      <c r="B1304" s="9" t="s">
        <v>1860</v>
      </c>
      <c r="C1304" s="9" t="s">
        <v>1884</v>
      </c>
      <c r="D1304" s="9" t="str">
        <f t="shared" si="191"/>
        <v>Palm Beach - Family - Active</v>
      </c>
      <c r="E1304" s="9" t="s">
        <v>2282</v>
      </c>
      <c r="F1304" s="14" t="s">
        <v>1885</v>
      </c>
      <c r="G1304" s="9" t="s">
        <v>10</v>
      </c>
      <c r="H1304" s="9" t="s">
        <v>37</v>
      </c>
      <c r="I1304" s="9">
        <v>1</v>
      </c>
      <c r="J1304" s="9">
        <v>160</v>
      </c>
      <c r="K1304" s="9">
        <f t="shared" si="192"/>
        <v>960</v>
      </c>
      <c r="L1304" s="9">
        <f t="shared" si="193"/>
        <v>954</v>
      </c>
      <c r="M1304" s="48">
        <v>0.99375000000000002</v>
      </c>
      <c r="N1304" s="9">
        <v>0</v>
      </c>
      <c r="O1304" s="9">
        <v>160</v>
      </c>
      <c r="P1304" s="9"/>
      <c r="Q1304" s="9">
        <v>160</v>
      </c>
      <c r="R1304" s="9"/>
      <c r="S1304" s="9"/>
      <c r="T1304" s="9"/>
      <c r="U1304" s="9"/>
      <c r="V1304" s="49">
        <f t="shared" si="194"/>
        <v>0.99375000000000002</v>
      </c>
      <c r="W1304" s="14">
        <v>0.98850000000000005</v>
      </c>
      <c r="X1304" s="14">
        <v>0.97599999999999998</v>
      </c>
      <c r="Y1304" s="56">
        <v>160</v>
      </c>
      <c r="Z1304" s="9">
        <v>160</v>
      </c>
      <c r="AA1304" s="9">
        <v>159</v>
      </c>
      <c r="AB1304" s="9">
        <v>158</v>
      </c>
      <c r="AC1304" s="9">
        <v>158</v>
      </c>
      <c r="AD1304" s="9">
        <v>159</v>
      </c>
      <c r="AE1304" s="9" t="s">
        <v>409</v>
      </c>
      <c r="AF1304" s="9"/>
      <c r="AG1304" s="9">
        <v>26.489599999999999</v>
      </c>
      <c r="AH1304" s="9">
        <v>-80.152199999999993</v>
      </c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4"/>
      <c r="BC1304" s="24"/>
      <c r="BD1304" s="24"/>
      <c r="BE1304" s="24"/>
      <c r="BF1304" s="24"/>
    </row>
    <row r="1305" spans="1:58" s="22" customFormat="1" outlineLevel="2" x14ac:dyDescent="0.25">
      <c r="A1305" s="55">
        <v>327</v>
      </c>
      <c r="B1305" s="9" t="s">
        <v>1860</v>
      </c>
      <c r="C1305" s="9" t="s">
        <v>1888</v>
      </c>
      <c r="D1305" s="9" t="str">
        <f t="shared" si="191"/>
        <v>Palm Beach - Family - Active</v>
      </c>
      <c r="E1305" s="9" t="s">
        <v>2282</v>
      </c>
      <c r="F1305" s="14" t="s">
        <v>1889</v>
      </c>
      <c r="G1305" s="9" t="s">
        <v>10</v>
      </c>
      <c r="H1305" s="9" t="s">
        <v>37</v>
      </c>
      <c r="I1305" s="9">
        <v>1</v>
      </c>
      <c r="J1305" s="9">
        <v>288</v>
      </c>
      <c r="K1305" s="9">
        <f t="shared" si="192"/>
        <v>1728</v>
      </c>
      <c r="L1305" s="9">
        <f t="shared" si="193"/>
        <v>1647</v>
      </c>
      <c r="M1305" s="48">
        <v>0.953125</v>
      </c>
      <c r="N1305" s="9">
        <v>0</v>
      </c>
      <c r="O1305" s="9">
        <v>288</v>
      </c>
      <c r="P1305" s="9"/>
      <c r="Q1305" s="9">
        <v>288</v>
      </c>
      <c r="R1305" s="9"/>
      <c r="S1305" s="9"/>
      <c r="T1305" s="9"/>
      <c r="U1305" s="9"/>
      <c r="V1305" s="49">
        <f t="shared" si="194"/>
        <v>0.953125</v>
      </c>
      <c r="W1305" s="14">
        <v>0.95720000000000005</v>
      </c>
      <c r="X1305" s="14">
        <v>0.93400000000000005</v>
      </c>
      <c r="Y1305" s="56">
        <v>280</v>
      </c>
      <c r="Z1305" s="9">
        <v>276</v>
      </c>
      <c r="AA1305" s="9">
        <v>272</v>
      </c>
      <c r="AB1305" s="9">
        <v>266</v>
      </c>
      <c r="AC1305" s="9">
        <v>274</v>
      </c>
      <c r="AD1305" s="9">
        <v>279</v>
      </c>
      <c r="AE1305" s="9" t="s">
        <v>411</v>
      </c>
      <c r="AF1305" s="9"/>
      <c r="AG1305" s="9">
        <v>26.756408</v>
      </c>
      <c r="AH1305" s="9">
        <v>-80.074764000000002</v>
      </c>
      <c r="AI1305" s="24"/>
      <c r="AJ1305" s="24"/>
      <c r="AK1305" s="24"/>
      <c r="AL1305" s="24"/>
      <c r="AM1305" s="24"/>
      <c r="AN1305" s="24"/>
      <c r="AO1305" s="24"/>
      <c r="AP1305" s="24"/>
      <c r="AQ1305" s="24"/>
      <c r="AR1305" s="24"/>
      <c r="AS1305" s="24"/>
      <c r="AT1305" s="24"/>
      <c r="AU1305" s="24"/>
      <c r="AV1305" s="24"/>
      <c r="AW1305" s="24"/>
      <c r="AX1305" s="24"/>
      <c r="AY1305" s="24"/>
      <c r="AZ1305" s="24"/>
      <c r="BA1305" s="24"/>
      <c r="BB1305" s="24"/>
      <c r="BC1305" s="24"/>
      <c r="BD1305" s="24"/>
      <c r="BE1305" s="24"/>
      <c r="BF1305" s="24"/>
    </row>
    <row r="1306" spans="1:58" s="22" customFormat="1" outlineLevel="2" x14ac:dyDescent="0.25">
      <c r="A1306" s="55">
        <v>1154</v>
      </c>
      <c r="B1306" s="9" t="s">
        <v>1860</v>
      </c>
      <c r="C1306" s="9" t="s">
        <v>1893</v>
      </c>
      <c r="D1306" s="9" t="str">
        <f t="shared" si="191"/>
        <v>Palm Beach - Family - Active</v>
      </c>
      <c r="E1306" s="9" t="s">
        <v>2282</v>
      </c>
      <c r="F1306" s="14" t="s">
        <v>1894</v>
      </c>
      <c r="G1306" s="9" t="s">
        <v>10</v>
      </c>
      <c r="H1306" s="9" t="s">
        <v>37</v>
      </c>
      <c r="I1306" s="9">
        <v>1</v>
      </c>
      <c r="J1306" s="9">
        <v>330</v>
      </c>
      <c r="K1306" s="9">
        <f t="shared" si="192"/>
        <v>1980</v>
      </c>
      <c r="L1306" s="9">
        <f t="shared" si="193"/>
        <v>1961</v>
      </c>
      <c r="M1306" s="48">
        <v>0.9904040404040404</v>
      </c>
      <c r="N1306" s="9">
        <v>0</v>
      </c>
      <c r="O1306" s="9">
        <v>330</v>
      </c>
      <c r="P1306" s="9"/>
      <c r="Q1306" s="9">
        <v>330</v>
      </c>
      <c r="R1306" s="9"/>
      <c r="S1306" s="9"/>
      <c r="T1306" s="9">
        <v>17</v>
      </c>
      <c r="U1306" s="9"/>
      <c r="V1306" s="49">
        <f t="shared" si="194"/>
        <v>0.9904040404040404</v>
      </c>
      <c r="W1306" s="14">
        <v>0.9798</v>
      </c>
      <c r="X1306" s="14">
        <v>0.97270000000000001</v>
      </c>
      <c r="Y1306" s="56">
        <v>328</v>
      </c>
      <c r="Z1306" s="9">
        <v>326</v>
      </c>
      <c r="AA1306" s="9">
        <v>324</v>
      </c>
      <c r="AB1306" s="9">
        <v>324</v>
      </c>
      <c r="AC1306" s="9">
        <v>330</v>
      </c>
      <c r="AD1306" s="9">
        <v>329</v>
      </c>
      <c r="AE1306" s="9" t="s">
        <v>219</v>
      </c>
      <c r="AF1306" s="9"/>
      <c r="AG1306" s="9">
        <v>26.7758</v>
      </c>
      <c r="AH1306" s="9">
        <v>-80.108199999999997</v>
      </c>
      <c r="AI1306" s="24"/>
      <c r="AJ1306" s="24"/>
      <c r="AK1306" s="24"/>
      <c r="AL1306" s="24"/>
      <c r="AM1306" s="24"/>
      <c r="AN1306" s="24"/>
      <c r="AO1306" s="24"/>
      <c r="AP1306" s="24"/>
      <c r="AQ1306" s="24"/>
      <c r="AR1306" s="24"/>
      <c r="AS1306" s="24"/>
      <c r="AT1306" s="24"/>
      <c r="AU1306" s="24"/>
      <c r="AV1306" s="24"/>
      <c r="AW1306" s="24"/>
      <c r="AX1306" s="24"/>
      <c r="AY1306" s="24"/>
      <c r="AZ1306" s="24"/>
      <c r="BA1306" s="24"/>
      <c r="BB1306" s="24"/>
      <c r="BC1306" s="24"/>
      <c r="BD1306" s="24"/>
      <c r="BE1306" s="24"/>
      <c r="BF1306" s="24"/>
    </row>
    <row r="1307" spans="1:58" s="22" customFormat="1" outlineLevel="2" x14ac:dyDescent="0.25">
      <c r="A1307" s="55">
        <v>2615</v>
      </c>
      <c r="B1307" s="9" t="s">
        <v>1860</v>
      </c>
      <c r="C1307" s="9" t="s">
        <v>1896</v>
      </c>
      <c r="D1307" s="9" t="str">
        <f t="shared" si="191"/>
        <v>Palm Beach - Family - Active</v>
      </c>
      <c r="E1307" s="9" t="s">
        <v>2282</v>
      </c>
      <c r="F1307" s="14" t="s">
        <v>1443</v>
      </c>
      <c r="G1307" s="9" t="s">
        <v>10</v>
      </c>
      <c r="H1307" s="9" t="s">
        <v>37</v>
      </c>
      <c r="I1307" s="9">
        <v>1</v>
      </c>
      <c r="J1307" s="9">
        <v>55</v>
      </c>
      <c r="K1307" s="9">
        <f t="shared" si="192"/>
        <v>275</v>
      </c>
      <c r="L1307" s="9">
        <f t="shared" si="193"/>
        <v>256</v>
      </c>
      <c r="M1307" s="48">
        <v>0.93090909090909091</v>
      </c>
      <c r="N1307" s="9">
        <v>0</v>
      </c>
      <c r="O1307" s="9">
        <v>55</v>
      </c>
      <c r="P1307" s="9"/>
      <c r="Q1307" s="9">
        <v>55</v>
      </c>
      <c r="R1307" s="9"/>
      <c r="S1307" s="9"/>
      <c r="T1307" s="9"/>
      <c r="U1307" s="9"/>
      <c r="V1307" s="49">
        <f t="shared" si="194"/>
        <v>0.93090909090909091</v>
      </c>
      <c r="W1307" s="14">
        <v>0.997</v>
      </c>
      <c r="X1307" s="14">
        <v>0.53639999999999999</v>
      </c>
      <c r="Y1307" s="56">
        <v>47</v>
      </c>
      <c r="Z1307" s="9">
        <v>49</v>
      </c>
      <c r="AA1307" s="9"/>
      <c r="AB1307" s="9">
        <v>54</v>
      </c>
      <c r="AC1307" s="9">
        <v>52</v>
      </c>
      <c r="AD1307" s="9">
        <v>54</v>
      </c>
      <c r="AE1307" s="9" t="s">
        <v>1897</v>
      </c>
      <c r="AF1307" s="9"/>
      <c r="AG1307" s="9">
        <v>26.608405000000001</v>
      </c>
      <c r="AH1307" s="9">
        <v>-80.060312999999994</v>
      </c>
      <c r="AI1307" s="24"/>
      <c r="AJ1307" s="24"/>
      <c r="AK1307" s="24"/>
      <c r="AL1307" s="24"/>
      <c r="AM1307" s="24"/>
      <c r="AN1307" s="24"/>
      <c r="AO1307" s="24"/>
      <c r="AP1307" s="24"/>
      <c r="AQ1307" s="24"/>
      <c r="AR1307" s="24"/>
      <c r="AS1307" s="24"/>
      <c r="AT1307" s="24"/>
      <c r="AU1307" s="24"/>
      <c r="AV1307" s="24"/>
      <c r="AW1307" s="24"/>
      <c r="AX1307" s="24"/>
      <c r="AY1307" s="24"/>
      <c r="AZ1307" s="24"/>
      <c r="BA1307" s="24"/>
      <c r="BB1307" s="24"/>
      <c r="BC1307" s="24"/>
      <c r="BD1307" s="24"/>
      <c r="BE1307" s="24"/>
      <c r="BF1307" s="24"/>
    </row>
    <row r="1308" spans="1:58" s="22" customFormat="1" outlineLevel="2" x14ac:dyDescent="0.25">
      <c r="A1308" s="55">
        <v>1323</v>
      </c>
      <c r="B1308" s="9" t="s">
        <v>1860</v>
      </c>
      <c r="C1308" s="9" t="s">
        <v>1900</v>
      </c>
      <c r="D1308" s="9" t="str">
        <f t="shared" si="191"/>
        <v>Palm Beach - Family - Active</v>
      </c>
      <c r="E1308" s="9" t="s">
        <v>2282</v>
      </c>
      <c r="F1308" s="14" t="s">
        <v>1901</v>
      </c>
      <c r="G1308" s="9" t="s">
        <v>10</v>
      </c>
      <c r="H1308" s="9" t="s">
        <v>37</v>
      </c>
      <c r="I1308" s="9">
        <v>1</v>
      </c>
      <c r="J1308" s="9">
        <v>192</v>
      </c>
      <c r="K1308" s="9">
        <f t="shared" si="192"/>
        <v>1152</v>
      </c>
      <c r="L1308" s="9">
        <f t="shared" si="193"/>
        <v>1135</v>
      </c>
      <c r="M1308" s="48">
        <v>0.98524305555555558</v>
      </c>
      <c r="N1308" s="9">
        <v>0</v>
      </c>
      <c r="O1308" s="9">
        <v>192</v>
      </c>
      <c r="P1308" s="9"/>
      <c r="Q1308" s="9">
        <v>192</v>
      </c>
      <c r="R1308" s="9"/>
      <c r="S1308" s="9"/>
      <c r="T1308" s="9"/>
      <c r="U1308" s="9"/>
      <c r="V1308" s="49">
        <f t="shared" si="194"/>
        <v>0.98524305555555558</v>
      </c>
      <c r="W1308" s="14">
        <v>0.98960000000000004</v>
      </c>
      <c r="X1308" s="14">
        <v>0.96179999999999999</v>
      </c>
      <c r="Y1308" s="56">
        <v>190</v>
      </c>
      <c r="Z1308" s="9">
        <v>191</v>
      </c>
      <c r="AA1308" s="9">
        <v>188</v>
      </c>
      <c r="AB1308" s="9">
        <v>187</v>
      </c>
      <c r="AC1308" s="9">
        <v>189</v>
      </c>
      <c r="AD1308" s="9">
        <v>190</v>
      </c>
      <c r="AE1308" s="9" t="s">
        <v>104</v>
      </c>
      <c r="AF1308" s="9"/>
      <c r="AG1308" s="9">
        <v>26.761399999999998</v>
      </c>
      <c r="AH1308" s="9">
        <v>-80.086100000000002</v>
      </c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4"/>
      <c r="BC1308" s="24"/>
      <c r="BD1308" s="24"/>
      <c r="BE1308" s="24"/>
      <c r="BF1308" s="24"/>
    </row>
    <row r="1309" spans="1:58" s="22" customFormat="1" outlineLevel="2" x14ac:dyDescent="0.25">
      <c r="A1309" s="55">
        <v>1158</v>
      </c>
      <c r="B1309" s="9" t="s">
        <v>1860</v>
      </c>
      <c r="C1309" s="9" t="s">
        <v>1902</v>
      </c>
      <c r="D1309" s="9" t="str">
        <f t="shared" si="191"/>
        <v>Palm Beach - Family - Active</v>
      </c>
      <c r="E1309" s="9" t="s">
        <v>2282</v>
      </c>
      <c r="F1309" s="14" t="s">
        <v>259</v>
      </c>
      <c r="G1309" s="9" t="s">
        <v>10</v>
      </c>
      <c r="H1309" s="9" t="s">
        <v>37</v>
      </c>
      <c r="I1309" s="9">
        <v>1</v>
      </c>
      <c r="J1309" s="9">
        <v>99</v>
      </c>
      <c r="K1309" s="9">
        <f t="shared" si="192"/>
        <v>594</v>
      </c>
      <c r="L1309" s="9">
        <f t="shared" si="193"/>
        <v>576</v>
      </c>
      <c r="M1309" s="48">
        <v>0.96969696969696972</v>
      </c>
      <c r="N1309" s="9">
        <v>0</v>
      </c>
      <c r="O1309" s="9">
        <v>99</v>
      </c>
      <c r="P1309" s="9"/>
      <c r="Q1309" s="9">
        <v>99</v>
      </c>
      <c r="R1309" s="9"/>
      <c r="S1309" s="9"/>
      <c r="T1309" s="9"/>
      <c r="U1309" s="9"/>
      <c r="V1309" s="49">
        <f t="shared" si="194"/>
        <v>0.96969696969696972</v>
      </c>
      <c r="W1309" s="14">
        <v>0.95120000000000005</v>
      </c>
      <c r="X1309" s="14">
        <v>0.93100000000000005</v>
      </c>
      <c r="Y1309" s="56">
        <v>97</v>
      </c>
      <c r="Z1309" s="9">
        <v>98</v>
      </c>
      <c r="AA1309" s="9">
        <v>96</v>
      </c>
      <c r="AB1309" s="9">
        <v>98</v>
      </c>
      <c r="AC1309" s="9">
        <v>94</v>
      </c>
      <c r="AD1309" s="9">
        <v>93</v>
      </c>
      <c r="AE1309" s="9" t="s">
        <v>231</v>
      </c>
      <c r="AF1309" s="9"/>
      <c r="AG1309" s="9">
        <v>26.711099999999998</v>
      </c>
      <c r="AH1309" s="9">
        <v>-80.076499999999996</v>
      </c>
      <c r="AI1309" s="24"/>
      <c r="AJ1309" s="24"/>
      <c r="AK1309" s="24"/>
      <c r="AL1309" s="24"/>
      <c r="AM1309" s="24"/>
      <c r="AN1309" s="24"/>
      <c r="AO1309" s="24"/>
      <c r="AP1309" s="24"/>
      <c r="AQ1309" s="24"/>
      <c r="AR1309" s="24"/>
      <c r="AS1309" s="24"/>
      <c r="AT1309" s="24"/>
      <c r="AU1309" s="24"/>
      <c r="AV1309" s="24"/>
      <c r="AW1309" s="24"/>
      <c r="AX1309" s="24"/>
      <c r="AY1309" s="24"/>
      <c r="AZ1309" s="24"/>
      <c r="BA1309" s="24"/>
      <c r="BB1309" s="24"/>
      <c r="BC1309" s="24"/>
      <c r="BD1309" s="24"/>
      <c r="BE1309" s="24"/>
      <c r="BF1309" s="24"/>
    </row>
    <row r="1310" spans="1:58" s="22" customFormat="1" outlineLevel="2" x14ac:dyDescent="0.25">
      <c r="A1310" s="55">
        <v>731</v>
      </c>
      <c r="B1310" s="9" t="s">
        <v>1860</v>
      </c>
      <c r="C1310" s="9" t="s">
        <v>1903</v>
      </c>
      <c r="D1310" s="9" t="str">
        <f t="shared" si="191"/>
        <v>Palm Beach - Family - Active</v>
      </c>
      <c r="E1310" s="9" t="s">
        <v>2282</v>
      </c>
      <c r="F1310" s="14" t="s">
        <v>261</v>
      </c>
      <c r="G1310" s="9" t="s">
        <v>10</v>
      </c>
      <c r="H1310" s="9" t="s">
        <v>37</v>
      </c>
      <c r="I1310" s="9">
        <v>1</v>
      </c>
      <c r="J1310" s="9">
        <v>230</v>
      </c>
      <c r="K1310" s="9">
        <f t="shared" si="192"/>
        <v>1380</v>
      </c>
      <c r="L1310" s="9">
        <f t="shared" si="193"/>
        <v>1348</v>
      </c>
      <c r="M1310" s="48">
        <v>0.97681159420289854</v>
      </c>
      <c r="N1310" s="9">
        <v>0</v>
      </c>
      <c r="O1310" s="9">
        <v>230</v>
      </c>
      <c r="P1310" s="9"/>
      <c r="Q1310" s="9">
        <v>230</v>
      </c>
      <c r="R1310" s="9"/>
      <c r="S1310" s="9"/>
      <c r="T1310" s="9"/>
      <c r="U1310" s="9"/>
      <c r="V1310" s="49">
        <f t="shared" si="194"/>
        <v>0.97681159420289854</v>
      </c>
      <c r="W1310" s="14">
        <v>0.97609999999999997</v>
      </c>
      <c r="X1310" s="14">
        <v>0.98839999999999995</v>
      </c>
      <c r="Y1310" s="56">
        <v>223</v>
      </c>
      <c r="Z1310" s="9">
        <v>224</v>
      </c>
      <c r="AA1310" s="9">
        <v>226</v>
      </c>
      <c r="AB1310" s="9">
        <v>225</v>
      </c>
      <c r="AC1310" s="9">
        <v>226</v>
      </c>
      <c r="AD1310" s="9">
        <v>224</v>
      </c>
      <c r="AE1310" s="9" t="s">
        <v>206</v>
      </c>
      <c r="AF1310" s="9"/>
      <c r="AG1310" s="9">
        <v>26.6922</v>
      </c>
      <c r="AH1310" s="9">
        <v>-80.1768</v>
      </c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4"/>
      <c r="BC1310" s="24"/>
      <c r="BD1310" s="24"/>
      <c r="BE1310" s="24"/>
      <c r="BF1310" s="24"/>
    </row>
    <row r="1311" spans="1:58" s="22" customFormat="1" outlineLevel="2" x14ac:dyDescent="0.25">
      <c r="A1311" s="55">
        <v>1216</v>
      </c>
      <c r="B1311" s="9" t="s">
        <v>1860</v>
      </c>
      <c r="C1311" s="9" t="s">
        <v>1904</v>
      </c>
      <c r="D1311" s="9" t="str">
        <f t="shared" si="191"/>
        <v>Palm Beach - Family - Active</v>
      </c>
      <c r="E1311" s="9" t="s">
        <v>2282</v>
      </c>
      <c r="F1311" s="14" t="s">
        <v>1905</v>
      </c>
      <c r="G1311" s="9" t="s">
        <v>10</v>
      </c>
      <c r="H1311" s="9" t="s">
        <v>37</v>
      </c>
      <c r="I1311" s="9">
        <v>1</v>
      </c>
      <c r="J1311" s="9">
        <v>264</v>
      </c>
      <c r="K1311" s="9">
        <f t="shared" si="192"/>
        <v>1584</v>
      </c>
      <c r="L1311" s="9">
        <f t="shared" si="193"/>
        <v>1497</v>
      </c>
      <c r="M1311" s="48">
        <v>0.94507575757575757</v>
      </c>
      <c r="N1311" s="9">
        <v>0</v>
      </c>
      <c r="O1311" s="9">
        <v>264</v>
      </c>
      <c r="P1311" s="9"/>
      <c r="Q1311" s="9">
        <v>264</v>
      </c>
      <c r="R1311" s="9"/>
      <c r="S1311" s="9"/>
      <c r="T1311" s="9"/>
      <c r="U1311" s="9"/>
      <c r="V1311" s="49">
        <f t="shared" si="194"/>
        <v>0.94507575757575757</v>
      </c>
      <c r="W1311" s="14">
        <v>0.99309999999999998</v>
      </c>
      <c r="X1311" s="14">
        <v>0.94</v>
      </c>
      <c r="Y1311" s="56">
        <v>258</v>
      </c>
      <c r="Z1311" s="9">
        <v>250</v>
      </c>
      <c r="AA1311" s="9">
        <v>251</v>
      </c>
      <c r="AB1311" s="9">
        <v>250</v>
      </c>
      <c r="AC1311" s="9">
        <v>245</v>
      </c>
      <c r="AD1311" s="9">
        <v>243</v>
      </c>
      <c r="AE1311" s="9" t="s">
        <v>409</v>
      </c>
      <c r="AF1311" s="9"/>
      <c r="AG1311" s="9">
        <v>26.719000000000001</v>
      </c>
      <c r="AH1311" s="9">
        <v>-80.085499999999996</v>
      </c>
      <c r="AI1311" s="24"/>
      <c r="AJ1311" s="24"/>
      <c r="AK1311" s="24"/>
      <c r="AL1311" s="24"/>
      <c r="AM1311" s="24"/>
      <c r="AN1311" s="24"/>
      <c r="AO1311" s="24"/>
      <c r="AP1311" s="24"/>
      <c r="AQ1311" s="24"/>
      <c r="AR1311" s="24"/>
      <c r="AS1311" s="24"/>
      <c r="AT1311" s="24"/>
      <c r="AU1311" s="24"/>
      <c r="AV1311" s="24"/>
      <c r="AW1311" s="24"/>
      <c r="AX1311" s="24"/>
      <c r="AY1311" s="24"/>
      <c r="AZ1311" s="24"/>
      <c r="BA1311" s="24"/>
      <c r="BB1311" s="24"/>
      <c r="BC1311" s="24"/>
      <c r="BD1311" s="24"/>
      <c r="BE1311" s="24"/>
      <c r="BF1311" s="24"/>
    </row>
    <row r="1312" spans="1:58" s="22" customFormat="1" outlineLevel="2" x14ac:dyDescent="0.25">
      <c r="A1312" s="55">
        <v>1247</v>
      </c>
      <c r="B1312" s="9" t="s">
        <v>1860</v>
      </c>
      <c r="C1312" s="9" t="s">
        <v>1906</v>
      </c>
      <c r="D1312" s="9" t="str">
        <f t="shared" si="191"/>
        <v>Palm Beach - Family - Active</v>
      </c>
      <c r="E1312" s="9" t="s">
        <v>2282</v>
      </c>
      <c r="F1312" s="14" t="s">
        <v>962</v>
      </c>
      <c r="G1312" s="9" t="s">
        <v>10</v>
      </c>
      <c r="H1312" s="9" t="s">
        <v>37</v>
      </c>
      <c r="I1312" s="9">
        <v>1</v>
      </c>
      <c r="J1312" s="9">
        <v>163</v>
      </c>
      <c r="K1312" s="9">
        <f t="shared" si="192"/>
        <v>978</v>
      </c>
      <c r="L1312" s="9">
        <f t="shared" si="193"/>
        <v>960</v>
      </c>
      <c r="M1312" s="48">
        <v>0.98159509202453987</v>
      </c>
      <c r="N1312" s="9">
        <v>0</v>
      </c>
      <c r="O1312" s="9">
        <v>163</v>
      </c>
      <c r="P1312" s="9"/>
      <c r="Q1312" s="9">
        <v>163</v>
      </c>
      <c r="R1312" s="9"/>
      <c r="S1312" s="9"/>
      <c r="T1312" s="9"/>
      <c r="U1312" s="9"/>
      <c r="V1312" s="49">
        <f t="shared" si="194"/>
        <v>0.98159509202453987</v>
      </c>
      <c r="W1312" s="14">
        <v>0.98670000000000002</v>
      </c>
      <c r="X1312" s="14">
        <v>0.95709999999999995</v>
      </c>
      <c r="Y1312" s="56">
        <v>158</v>
      </c>
      <c r="Z1312" s="9">
        <v>161</v>
      </c>
      <c r="AA1312" s="9">
        <v>160</v>
      </c>
      <c r="AB1312" s="9">
        <v>160</v>
      </c>
      <c r="AC1312" s="9">
        <v>161</v>
      </c>
      <c r="AD1312" s="9">
        <v>160</v>
      </c>
      <c r="AE1312" s="9" t="s">
        <v>39</v>
      </c>
      <c r="AF1312" s="9"/>
      <c r="AG1312" s="9">
        <v>26.701899999999998</v>
      </c>
      <c r="AH1312" s="9">
        <v>-80.105099999999993</v>
      </c>
      <c r="AI1312" s="24"/>
      <c r="AJ1312" s="24"/>
      <c r="AK1312" s="24"/>
      <c r="AL1312" s="24"/>
      <c r="AM1312" s="24"/>
      <c r="AN1312" s="24"/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4"/>
      <c r="BC1312" s="24"/>
      <c r="BD1312" s="24"/>
      <c r="BE1312" s="24"/>
      <c r="BF1312" s="24"/>
    </row>
    <row r="1313" spans="1:58" s="22" customFormat="1" outlineLevel="2" x14ac:dyDescent="0.25">
      <c r="A1313" s="55">
        <v>505</v>
      </c>
      <c r="B1313" s="9" t="s">
        <v>1860</v>
      </c>
      <c r="C1313" s="9" t="s">
        <v>1907</v>
      </c>
      <c r="D1313" s="9" t="str">
        <f t="shared" si="191"/>
        <v>Palm Beach - Family - Active</v>
      </c>
      <c r="E1313" s="9" t="s">
        <v>2282</v>
      </c>
      <c r="F1313" s="14" t="s">
        <v>233</v>
      </c>
      <c r="G1313" s="9" t="s">
        <v>10</v>
      </c>
      <c r="H1313" s="9" t="s">
        <v>37</v>
      </c>
      <c r="I1313" s="9">
        <v>1</v>
      </c>
      <c r="J1313" s="9">
        <v>192</v>
      </c>
      <c r="K1313" s="9">
        <f t="shared" si="192"/>
        <v>1152</v>
      </c>
      <c r="L1313" s="9">
        <f t="shared" si="193"/>
        <v>1152</v>
      </c>
      <c r="M1313" s="48">
        <v>1</v>
      </c>
      <c r="N1313" s="9">
        <v>0</v>
      </c>
      <c r="O1313" s="9">
        <v>192</v>
      </c>
      <c r="P1313" s="9"/>
      <c r="Q1313" s="9">
        <v>192</v>
      </c>
      <c r="R1313" s="9"/>
      <c r="S1313" s="9"/>
      <c r="T1313" s="9"/>
      <c r="U1313" s="9"/>
      <c r="V1313" s="49">
        <f t="shared" si="194"/>
        <v>1</v>
      </c>
      <c r="W1313" s="14">
        <v>0.99909999999999999</v>
      </c>
      <c r="X1313" s="14">
        <v>0.99570000000000003</v>
      </c>
      <c r="Y1313" s="56">
        <v>192</v>
      </c>
      <c r="Z1313" s="9">
        <v>192</v>
      </c>
      <c r="AA1313" s="9">
        <v>192</v>
      </c>
      <c r="AB1313" s="9">
        <v>192</v>
      </c>
      <c r="AC1313" s="9">
        <v>192</v>
      </c>
      <c r="AD1313" s="9">
        <v>192</v>
      </c>
      <c r="AE1313" s="9" t="s">
        <v>1874</v>
      </c>
      <c r="AF1313" s="9"/>
      <c r="AG1313" s="9">
        <v>26.586500000000001</v>
      </c>
      <c r="AH1313" s="9">
        <v>-80.083500000000001</v>
      </c>
      <c r="AI1313" s="24"/>
      <c r="AJ1313" s="24"/>
      <c r="AK1313" s="24"/>
      <c r="AL1313" s="24"/>
      <c r="AM1313" s="24"/>
      <c r="AN1313" s="24"/>
      <c r="AO1313" s="24"/>
      <c r="AP1313" s="24"/>
      <c r="AQ1313" s="24"/>
      <c r="AR1313" s="24"/>
      <c r="AS1313" s="24"/>
      <c r="AT1313" s="24"/>
      <c r="AU1313" s="24"/>
      <c r="AV1313" s="24"/>
      <c r="AW1313" s="24"/>
      <c r="AX1313" s="24"/>
      <c r="AY1313" s="24"/>
      <c r="AZ1313" s="24"/>
      <c r="BA1313" s="24"/>
      <c r="BB1313" s="24"/>
      <c r="BC1313" s="24"/>
      <c r="BD1313" s="24"/>
      <c r="BE1313" s="24"/>
      <c r="BF1313" s="24"/>
    </row>
    <row r="1314" spans="1:58" s="22" customFormat="1" outlineLevel="2" x14ac:dyDescent="0.25">
      <c r="A1314" s="55">
        <v>1598</v>
      </c>
      <c r="B1314" s="9" t="s">
        <v>1860</v>
      </c>
      <c r="C1314" s="9" t="s">
        <v>1908</v>
      </c>
      <c r="D1314" s="9" t="str">
        <f t="shared" si="191"/>
        <v>Palm Beach - Family - Active</v>
      </c>
      <c r="E1314" s="9" t="s">
        <v>2282</v>
      </c>
      <c r="F1314" s="14" t="s">
        <v>1469</v>
      </c>
      <c r="G1314" s="9" t="s">
        <v>10</v>
      </c>
      <c r="H1314" s="9" t="s">
        <v>37</v>
      </c>
      <c r="I1314" s="9">
        <v>1</v>
      </c>
      <c r="J1314" s="9">
        <v>130</v>
      </c>
      <c r="K1314" s="9">
        <f t="shared" si="192"/>
        <v>780</v>
      </c>
      <c r="L1314" s="9">
        <f t="shared" si="193"/>
        <v>773</v>
      </c>
      <c r="M1314" s="48">
        <v>0.99102564102564106</v>
      </c>
      <c r="N1314" s="9">
        <v>0</v>
      </c>
      <c r="O1314" s="9">
        <v>130</v>
      </c>
      <c r="P1314" s="9"/>
      <c r="Q1314" s="9">
        <v>130</v>
      </c>
      <c r="R1314" s="9"/>
      <c r="S1314" s="9"/>
      <c r="T1314" s="9"/>
      <c r="U1314" s="9"/>
      <c r="V1314" s="49">
        <f t="shared" si="194"/>
        <v>0.99102564102564106</v>
      </c>
      <c r="W1314" s="14">
        <v>0.98850000000000005</v>
      </c>
      <c r="X1314" s="14">
        <v>0.98460000000000003</v>
      </c>
      <c r="Y1314" s="56">
        <v>130</v>
      </c>
      <c r="Z1314" s="9">
        <v>130</v>
      </c>
      <c r="AA1314" s="9">
        <v>129</v>
      </c>
      <c r="AB1314" s="9">
        <v>126</v>
      </c>
      <c r="AC1314" s="9">
        <v>128</v>
      </c>
      <c r="AD1314" s="9">
        <v>130</v>
      </c>
      <c r="AE1314" s="9" t="s">
        <v>1909</v>
      </c>
      <c r="AF1314" s="9"/>
      <c r="AG1314" s="9">
        <v>26.729361000000001</v>
      </c>
      <c r="AH1314" s="9">
        <v>-80.054444000000004</v>
      </c>
      <c r="AI1314" s="24"/>
      <c r="AJ1314" s="24"/>
      <c r="AK1314" s="24"/>
      <c r="AL1314" s="24"/>
      <c r="AM1314" s="24"/>
      <c r="AN1314" s="24"/>
      <c r="AO1314" s="24"/>
      <c r="AP1314" s="24"/>
      <c r="AQ1314" s="24"/>
      <c r="AR1314" s="24"/>
      <c r="AS1314" s="24"/>
      <c r="AT1314" s="24"/>
      <c r="AU1314" s="24"/>
      <c r="AV1314" s="24"/>
      <c r="AW1314" s="24"/>
      <c r="AX1314" s="24"/>
      <c r="AY1314" s="24"/>
      <c r="AZ1314" s="24"/>
      <c r="BA1314" s="24"/>
      <c r="BB1314" s="24"/>
      <c r="BC1314" s="24"/>
      <c r="BD1314" s="24"/>
      <c r="BE1314" s="24"/>
      <c r="BF1314" s="24"/>
    </row>
    <row r="1315" spans="1:58" s="22" customFormat="1" outlineLevel="2" x14ac:dyDescent="0.25">
      <c r="A1315" s="55">
        <v>531</v>
      </c>
      <c r="B1315" s="9" t="s">
        <v>1860</v>
      </c>
      <c r="C1315" s="9" t="s">
        <v>1910</v>
      </c>
      <c r="D1315" s="9" t="str">
        <f t="shared" si="191"/>
        <v>Palm Beach - Family - Active</v>
      </c>
      <c r="E1315" s="9" t="s">
        <v>2282</v>
      </c>
      <c r="F1315" s="14" t="s">
        <v>1911</v>
      </c>
      <c r="G1315" s="9" t="s">
        <v>10</v>
      </c>
      <c r="H1315" s="9" t="s">
        <v>37</v>
      </c>
      <c r="I1315" s="9">
        <v>1</v>
      </c>
      <c r="J1315" s="9">
        <v>71</v>
      </c>
      <c r="K1315" s="9">
        <f t="shared" si="192"/>
        <v>426</v>
      </c>
      <c r="L1315" s="9">
        <f t="shared" si="193"/>
        <v>401</v>
      </c>
      <c r="M1315" s="48">
        <v>0.94131455399061037</v>
      </c>
      <c r="N1315" s="9">
        <v>0</v>
      </c>
      <c r="O1315" s="9">
        <v>71</v>
      </c>
      <c r="P1315" s="9"/>
      <c r="Q1315" s="9">
        <v>71</v>
      </c>
      <c r="R1315" s="9"/>
      <c r="S1315" s="9"/>
      <c r="T1315" s="9"/>
      <c r="U1315" s="9"/>
      <c r="V1315" s="49">
        <f t="shared" si="194"/>
        <v>0.94131455399061037</v>
      </c>
      <c r="W1315" s="14">
        <v>0.92490000000000006</v>
      </c>
      <c r="X1315" s="14">
        <v>0.97419999999999995</v>
      </c>
      <c r="Y1315" s="56">
        <v>69</v>
      </c>
      <c r="Z1315" s="9">
        <v>69</v>
      </c>
      <c r="AA1315" s="9">
        <v>66</v>
      </c>
      <c r="AB1315" s="9">
        <v>66</v>
      </c>
      <c r="AC1315" s="9">
        <v>65</v>
      </c>
      <c r="AD1315" s="9">
        <v>66</v>
      </c>
      <c r="AE1315" s="9" t="s">
        <v>123</v>
      </c>
      <c r="AF1315" s="9"/>
      <c r="AG1315" s="9">
        <v>26.792400000000001</v>
      </c>
      <c r="AH1315" s="9">
        <v>-80.102900000000005</v>
      </c>
      <c r="AI1315" s="24"/>
      <c r="AJ1315" s="24"/>
      <c r="AK1315" s="24"/>
      <c r="AL1315" s="24"/>
      <c r="AM1315" s="24"/>
      <c r="AN1315" s="24"/>
      <c r="AO1315" s="24"/>
      <c r="AP1315" s="24"/>
      <c r="AQ1315" s="24"/>
      <c r="AR1315" s="24"/>
      <c r="AS1315" s="24"/>
      <c r="AT1315" s="24"/>
      <c r="AU1315" s="24"/>
      <c r="AV1315" s="24"/>
      <c r="AW1315" s="24"/>
      <c r="AX1315" s="24"/>
      <c r="AY1315" s="24"/>
      <c r="AZ1315" s="24"/>
      <c r="BA1315" s="24"/>
      <c r="BB1315" s="24"/>
      <c r="BC1315" s="24"/>
      <c r="BD1315" s="24"/>
      <c r="BE1315" s="24"/>
      <c r="BF1315" s="24"/>
    </row>
    <row r="1316" spans="1:58" s="22" customFormat="1" outlineLevel="2" x14ac:dyDescent="0.25">
      <c r="A1316" s="55">
        <v>532</v>
      </c>
      <c r="B1316" s="9" t="s">
        <v>1860</v>
      </c>
      <c r="C1316" s="9" t="s">
        <v>1912</v>
      </c>
      <c r="D1316" s="9" t="str">
        <f t="shared" si="191"/>
        <v>Palm Beach - Family - Active</v>
      </c>
      <c r="E1316" s="9" t="s">
        <v>2282</v>
      </c>
      <c r="F1316" s="14" t="s">
        <v>579</v>
      </c>
      <c r="G1316" s="9" t="s">
        <v>10</v>
      </c>
      <c r="H1316" s="9" t="s">
        <v>37</v>
      </c>
      <c r="I1316" s="9">
        <v>1</v>
      </c>
      <c r="J1316" s="9">
        <v>92</v>
      </c>
      <c r="K1316" s="9">
        <f t="shared" si="192"/>
        <v>552</v>
      </c>
      <c r="L1316" s="9">
        <f t="shared" si="193"/>
        <v>523</v>
      </c>
      <c r="M1316" s="48">
        <v>0.94746376811594202</v>
      </c>
      <c r="N1316" s="9">
        <v>0</v>
      </c>
      <c r="O1316" s="9">
        <v>92</v>
      </c>
      <c r="P1316" s="9"/>
      <c r="Q1316" s="9">
        <v>92</v>
      </c>
      <c r="R1316" s="9"/>
      <c r="S1316" s="9"/>
      <c r="T1316" s="9"/>
      <c r="U1316" s="9"/>
      <c r="V1316" s="49">
        <f t="shared" si="194"/>
        <v>0.94746376811594202</v>
      </c>
      <c r="W1316" s="14">
        <v>0.95469999999999999</v>
      </c>
      <c r="X1316" s="14">
        <v>0.92569999999999997</v>
      </c>
      <c r="Y1316" s="56">
        <v>86</v>
      </c>
      <c r="Z1316" s="9">
        <v>85</v>
      </c>
      <c r="AA1316" s="9">
        <v>87</v>
      </c>
      <c r="AB1316" s="9">
        <v>89</v>
      </c>
      <c r="AC1316" s="9">
        <v>88</v>
      </c>
      <c r="AD1316" s="9">
        <v>88</v>
      </c>
      <c r="AE1316" s="9" t="s">
        <v>123</v>
      </c>
      <c r="AF1316" s="9"/>
      <c r="AG1316" s="9">
        <v>26.792400000000001</v>
      </c>
      <c r="AH1316" s="9">
        <v>-80.102900000000005</v>
      </c>
      <c r="AI1316" s="24"/>
      <c r="AJ1316" s="24"/>
      <c r="AK1316" s="24"/>
      <c r="AL1316" s="24"/>
      <c r="AM1316" s="24"/>
      <c r="AN1316" s="24"/>
      <c r="AO1316" s="24"/>
      <c r="AP1316" s="24"/>
      <c r="AQ1316" s="24"/>
      <c r="AR1316" s="24"/>
      <c r="AS1316" s="24"/>
      <c r="AT1316" s="24"/>
      <c r="AU1316" s="24"/>
      <c r="AV1316" s="24"/>
      <c r="AW1316" s="24"/>
      <c r="AX1316" s="24"/>
      <c r="AY1316" s="24"/>
      <c r="AZ1316" s="24"/>
      <c r="BA1316" s="24"/>
      <c r="BB1316" s="24"/>
      <c r="BC1316" s="24"/>
      <c r="BD1316" s="24"/>
      <c r="BE1316" s="24"/>
      <c r="BF1316" s="24"/>
    </row>
    <row r="1317" spans="1:58" s="22" customFormat="1" outlineLevel="2" x14ac:dyDescent="0.25">
      <c r="A1317" s="55">
        <v>1711</v>
      </c>
      <c r="B1317" s="9" t="s">
        <v>1860</v>
      </c>
      <c r="C1317" s="9" t="s">
        <v>1913</v>
      </c>
      <c r="D1317" s="9" t="str">
        <f t="shared" si="191"/>
        <v>Palm Beach - Family - Active</v>
      </c>
      <c r="E1317" s="9" t="s">
        <v>2282</v>
      </c>
      <c r="F1317" s="14" t="s">
        <v>1914</v>
      </c>
      <c r="G1317" s="9" t="s">
        <v>10</v>
      </c>
      <c r="H1317" s="9" t="s">
        <v>37</v>
      </c>
      <c r="I1317" s="9">
        <v>1</v>
      </c>
      <c r="J1317" s="9">
        <v>80</v>
      </c>
      <c r="K1317" s="9">
        <f t="shared" si="192"/>
        <v>480</v>
      </c>
      <c r="L1317" s="9">
        <f t="shared" si="193"/>
        <v>475</v>
      </c>
      <c r="M1317" s="48">
        <v>0.98958333333333337</v>
      </c>
      <c r="N1317" s="9">
        <v>0</v>
      </c>
      <c r="O1317" s="9">
        <v>80</v>
      </c>
      <c r="P1317" s="9"/>
      <c r="Q1317" s="9">
        <v>80</v>
      </c>
      <c r="R1317" s="9"/>
      <c r="S1317" s="9"/>
      <c r="T1317" s="9"/>
      <c r="U1317" s="9"/>
      <c r="V1317" s="49">
        <f t="shared" si="194"/>
        <v>0.98958333333333337</v>
      </c>
      <c r="W1317" s="14">
        <v>0.98960000000000004</v>
      </c>
      <c r="X1317" s="14">
        <v>0.98960000000000004</v>
      </c>
      <c r="Y1317" s="56">
        <v>79</v>
      </c>
      <c r="Z1317" s="9">
        <v>79</v>
      </c>
      <c r="AA1317" s="9">
        <v>80</v>
      </c>
      <c r="AB1317" s="9">
        <v>79</v>
      </c>
      <c r="AC1317" s="9">
        <v>78</v>
      </c>
      <c r="AD1317" s="9">
        <v>80</v>
      </c>
      <c r="AE1317" s="9" t="s">
        <v>39</v>
      </c>
      <c r="AF1317" s="9"/>
      <c r="AG1317" s="9">
        <v>26.6206</v>
      </c>
      <c r="AH1317" s="9">
        <v>-80.066199999999995</v>
      </c>
      <c r="AI1317" s="24"/>
      <c r="AJ1317" s="24"/>
      <c r="AK1317" s="24"/>
      <c r="AL1317" s="24"/>
      <c r="AM1317" s="24"/>
      <c r="AN1317" s="24"/>
      <c r="AO1317" s="24"/>
      <c r="AP1317" s="24"/>
      <c r="AQ1317" s="24"/>
      <c r="AR1317" s="24"/>
      <c r="AS1317" s="24"/>
      <c r="AT1317" s="24"/>
      <c r="AU1317" s="24"/>
      <c r="AV1317" s="24"/>
      <c r="AW1317" s="24"/>
      <c r="AX1317" s="24"/>
      <c r="AY1317" s="24"/>
      <c r="AZ1317" s="24"/>
      <c r="BA1317" s="24"/>
      <c r="BB1317" s="24"/>
      <c r="BC1317" s="24"/>
      <c r="BD1317" s="24"/>
      <c r="BE1317" s="24"/>
      <c r="BF1317" s="24"/>
    </row>
    <row r="1318" spans="1:58" s="22" customFormat="1" outlineLevel="2" x14ac:dyDescent="0.25">
      <c r="A1318" s="55">
        <v>55</v>
      </c>
      <c r="B1318" s="9" t="s">
        <v>1860</v>
      </c>
      <c r="C1318" s="9" t="s">
        <v>1915</v>
      </c>
      <c r="D1318" s="9" t="str">
        <f t="shared" si="191"/>
        <v>Palm Beach - Family - Active</v>
      </c>
      <c r="E1318" s="9" t="s">
        <v>2282</v>
      </c>
      <c r="F1318" s="14" t="s">
        <v>1916</v>
      </c>
      <c r="G1318" s="9" t="s">
        <v>10</v>
      </c>
      <c r="H1318" s="9" t="s">
        <v>37</v>
      </c>
      <c r="I1318" s="9">
        <v>1</v>
      </c>
      <c r="J1318" s="9">
        <v>150</v>
      </c>
      <c r="K1318" s="9">
        <f t="shared" si="192"/>
        <v>900</v>
      </c>
      <c r="L1318" s="9">
        <f t="shared" si="193"/>
        <v>896</v>
      </c>
      <c r="M1318" s="48">
        <v>0.99555555555555553</v>
      </c>
      <c r="N1318" s="9">
        <v>0</v>
      </c>
      <c r="O1318" s="9">
        <v>150</v>
      </c>
      <c r="P1318" s="9"/>
      <c r="Q1318" s="9">
        <v>150</v>
      </c>
      <c r="R1318" s="9"/>
      <c r="S1318" s="9"/>
      <c r="T1318" s="9"/>
      <c r="U1318" s="9"/>
      <c r="V1318" s="49">
        <f t="shared" si="194"/>
        <v>0.99555555555555553</v>
      </c>
      <c r="W1318" s="14">
        <v>0.99219999999999997</v>
      </c>
      <c r="X1318" s="14">
        <v>0.99109999999999998</v>
      </c>
      <c r="Y1318" s="56">
        <v>149</v>
      </c>
      <c r="Z1318" s="9">
        <v>149</v>
      </c>
      <c r="AA1318" s="9">
        <v>150</v>
      </c>
      <c r="AB1318" s="9">
        <v>149</v>
      </c>
      <c r="AC1318" s="9">
        <v>149</v>
      </c>
      <c r="AD1318" s="9">
        <v>150</v>
      </c>
      <c r="AE1318" s="9" t="s">
        <v>39</v>
      </c>
      <c r="AF1318" s="9">
        <v>150</v>
      </c>
      <c r="AG1318" s="9">
        <v>26.732099999999999</v>
      </c>
      <c r="AH1318" s="9">
        <v>-80.066000000000003</v>
      </c>
      <c r="AI1318" s="24"/>
      <c r="AJ1318" s="24"/>
      <c r="AK1318" s="24"/>
      <c r="AL1318" s="24"/>
      <c r="AM1318" s="24"/>
      <c r="AN1318" s="24"/>
      <c r="AO1318" s="24"/>
      <c r="AP1318" s="24"/>
      <c r="AQ1318" s="24"/>
      <c r="AR1318" s="24"/>
      <c r="AS1318" s="24"/>
      <c r="AT1318" s="24"/>
      <c r="AU1318" s="24"/>
      <c r="AV1318" s="24"/>
      <c r="AW1318" s="24"/>
      <c r="AX1318" s="24"/>
      <c r="AY1318" s="24"/>
      <c r="AZ1318" s="24"/>
      <c r="BA1318" s="24"/>
      <c r="BB1318" s="24"/>
      <c r="BC1318" s="24"/>
      <c r="BD1318" s="24"/>
      <c r="BE1318" s="24"/>
      <c r="BF1318" s="24"/>
    </row>
    <row r="1319" spans="1:58" s="22" customFormat="1" outlineLevel="2" x14ac:dyDescent="0.25">
      <c r="A1319" s="55">
        <v>481</v>
      </c>
      <c r="B1319" s="9" t="s">
        <v>1860</v>
      </c>
      <c r="C1319" s="9" t="s">
        <v>1917</v>
      </c>
      <c r="D1319" s="9" t="str">
        <f t="shared" si="191"/>
        <v>Palm Beach - Family - Active</v>
      </c>
      <c r="E1319" s="9" t="s">
        <v>2282</v>
      </c>
      <c r="F1319" s="14" t="s">
        <v>1918</v>
      </c>
      <c r="G1319" s="9" t="s">
        <v>10</v>
      </c>
      <c r="H1319" s="9" t="s">
        <v>37</v>
      </c>
      <c r="I1319" s="9">
        <v>1</v>
      </c>
      <c r="J1319" s="9">
        <v>218</v>
      </c>
      <c r="K1319" s="9">
        <f t="shared" si="192"/>
        <v>1308</v>
      </c>
      <c r="L1319" s="9">
        <f t="shared" si="193"/>
        <v>1295</v>
      </c>
      <c r="M1319" s="48">
        <v>0.99006116207951067</v>
      </c>
      <c r="N1319" s="9">
        <v>0</v>
      </c>
      <c r="O1319" s="9">
        <v>218</v>
      </c>
      <c r="P1319" s="9"/>
      <c r="Q1319" s="9">
        <v>218</v>
      </c>
      <c r="R1319" s="9"/>
      <c r="S1319" s="9"/>
      <c r="T1319" s="9"/>
      <c r="U1319" s="9"/>
      <c r="V1319" s="49">
        <f t="shared" si="194"/>
        <v>0.99006116207951067</v>
      </c>
      <c r="W1319" s="14">
        <v>0.98929999999999996</v>
      </c>
      <c r="X1319" s="14">
        <v>0.99460000000000004</v>
      </c>
      <c r="Y1319" s="56">
        <v>217</v>
      </c>
      <c r="Z1319" s="9">
        <v>218</v>
      </c>
      <c r="AA1319" s="9">
        <v>215</v>
      </c>
      <c r="AB1319" s="9">
        <v>218</v>
      </c>
      <c r="AC1319" s="9">
        <v>214</v>
      </c>
      <c r="AD1319" s="9">
        <v>213</v>
      </c>
      <c r="AE1319" s="9" t="s">
        <v>39</v>
      </c>
      <c r="AF1319" s="9"/>
      <c r="AG1319" s="9">
        <v>26.701000000000001</v>
      </c>
      <c r="AH1319" s="9">
        <v>-80.105599999999995</v>
      </c>
      <c r="AI1319" s="24"/>
      <c r="AJ1319" s="24"/>
      <c r="AK1319" s="24"/>
      <c r="AL1319" s="24"/>
      <c r="AM1319" s="24"/>
      <c r="AN1319" s="24"/>
      <c r="AO1319" s="24"/>
      <c r="AP1319" s="24"/>
      <c r="AQ1319" s="24"/>
      <c r="AR1319" s="24"/>
      <c r="AS1319" s="24"/>
      <c r="AT1319" s="24"/>
      <c r="AU1319" s="24"/>
      <c r="AV1319" s="24"/>
      <c r="AW1319" s="24"/>
      <c r="AX1319" s="24"/>
      <c r="AY1319" s="24"/>
      <c r="AZ1319" s="24"/>
      <c r="BA1319" s="24"/>
      <c r="BB1319" s="24"/>
      <c r="BC1319" s="24"/>
      <c r="BD1319" s="24"/>
      <c r="BE1319" s="24"/>
      <c r="BF1319" s="24"/>
    </row>
    <row r="1320" spans="1:58" s="22" customFormat="1" outlineLevel="2" x14ac:dyDescent="0.25">
      <c r="A1320" s="55">
        <v>660</v>
      </c>
      <c r="B1320" s="9" t="s">
        <v>1860</v>
      </c>
      <c r="C1320" s="9" t="s">
        <v>1919</v>
      </c>
      <c r="D1320" s="9" t="str">
        <f t="shared" si="191"/>
        <v>Palm Beach - Family - Active</v>
      </c>
      <c r="E1320" s="9" t="s">
        <v>2282</v>
      </c>
      <c r="F1320" s="14" t="s">
        <v>1920</v>
      </c>
      <c r="G1320" s="9" t="s">
        <v>10</v>
      </c>
      <c r="H1320" s="9" t="s">
        <v>37</v>
      </c>
      <c r="I1320" s="9">
        <v>1</v>
      </c>
      <c r="J1320" s="9">
        <v>72</v>
      </c>
      <c r="K1320" s="9">
        <f t="shared" si="192"/>
        <v>432</v>
      </c>
      <c r="L1320" s="9">
        <f t="shared" si="193"/>
        <v>430</v>
      </c>
      <c r="M1320" s="48">
        <v>0.99537037037037035</v>
      </c>
      <c r="N1320" s="9">
        <v>0</v>
      </c>
      <c r="O1320" s="9">
        <v>72</v>
      </c>
      <c r="P1320" s="9"/>
      <c r="Q1320" s="9">
        <v>72</v>
      </c>
      <c r="R1320" s="9"/>
      <c r="S1320" s="9"/>
      <c r="T1320" s="9"/>
      <c r="U1320" s="9"/>
      <c r="V1320" s="49">
        <f t="shared" si="194"/>
        <v>0.99537037037037035</v>
      </c>
      <c r="W1320" s="14">
        <v>0.97219999999999995</v>
      </c>
      <c r="X1320" s="14">
        <v>0.99770000000000003</v>
      </c>
      <c r="Y1320" s="56">
        <v>72</v>
      </c>
      <c r="Z1320" s="9">
        <v>71</v>
      </c>
      <c r="AA1320" s="9">
        <v>71</v>
      </c>
      <c r="AB1320" s="9">
        <v>72</v>
      </c>
      <c r="AC1320" s="9">
        <v>72</v>
      </c>
      <c r="AD1320" s="9">
        <v>72</v>
      </c>
      <c r="AE1320" s="9" t="s">
        <v>39</v>
      </c>
      <c r="AF1320" s="9"/>
      <c r="AG1320" s="9">
        <v>26.701799999999999</v>
      </c>
      <c r="AH1320" s="9">
        <v>-80.105000000000004</v>
      </c>
      <c r="AI1320" s="24"/>
      <c r="AJ1320" s="24"/>
      <c r="AK1320" s="24"/>
      <c r="AL1320" s="24"/>
      <c r="AM1320" s="24"/>
      <c r="AN1320" s="24"/>
      <c r="AO1320" s="24"/>
      <c r="AP1320" s="24"/>
      <c r="AQ1320" s="24"/>
      <c r="AR1320" s="24"/>
      <c r="AS1320" s="24"/>
      <c r="AT1320" s="24"/>
      <c r="AU1320" s="24"/>
      <c r="AV1320" s="24"/>
      <c r="AW1320" s="24"/>
      <c r="AX1320" s="24"/>
      <c r="AY1320" s="24"/>
      <c r="AZ1320" s="24"/>
      <c r="BA1320" s="24"/>
      <c r="BB1320" s="24"/>
      <c r="BC1320" s="24"/>
      <c r="BD1320" s="24"/>
      <c r="BE1320" s="24"/>
      <c r="BF1320" s="24"/>
    </row>
    <row r="1321" spans="1:58" s="22" customFormat="1" outlineLevel="2" x14ac:dyDescent="0.25">
      <c r="A1321" s="55">
        <v>2608</v>
      </c>
      <c r="B1321" s="9" t="s">
        <v>1860</v>
      </c>
      <c r="C1321" s="9" t="s">
        <v>1922</v>
      </c>
      <c r="D1321" s="9" t="str">
        <f t="shared" si="191"/>
        <v>Palm Beach - Family - Active</v>
      </c>
      <c r="E1321" s="9" t="s">
        <v>2282</v>
      </c>
      <c r="F1321" s="14" t="s">
        <v>879</v>
      </c>
      <c r="G1321" s="9" t="s">
        <v>10</v>
      </c>
      <c r="H1321" s="9" t="s">
        <v>37</v>
      </c>
      <c r="I1321" s="9">
        <v>1</v>
      </c>
      <c r="J1321" s="9">
        <v>63</v>
      </c>
      <c r="K1321" s="9">
        <f t="shared" si="192"/>
        <v>378</v>
      </c>
      <c r="L1321" s="9">
        <f t="shared" si="193"/>
        <v>374</v>
      </c>
      <c r="M1321" s="48">
        <v>0.98941798941798942</v>
      </c>
      <c r="N1321" s="9">
        <v>0</v>
      </c>
      <c r="O1321" s="9">
        <v>63</v>
      </c>
      <c r="P1321" s="9"/>
      <c r="Q1321" s="9">
        <v>63</v>
      </c>
      <c r="R1321" s="9"/>
      <c r="S1321" s="9"/>
      <c r="T1321" s="9"/>
      <c r="U1321" s="9"/>
      <c r="V1321" s="49">
        <f t="shared" si="194"/>
        <v>0.98941798941798942</v>
      </c>
      <c r="W1321" s="14">
        <v>0.98150000000000004</v>
      </c>
      <c r="X1321" s="14">
        <v>0.99470000000000003</v>
      </c>
      <c r="Y1321" s="56">
        <v>63</v>
      </c>
      <c r="Z1321" s="9">
        <v>63</v>
      </c>
      <c r="AA1321" s="9">
        <v>62</v>
      </c>
      <c r="AB1321" s="9">
        <v>62</v>
      </c>
      <c r="AC1321" s="9">
        <v>61</v>
      </c>
      <c r="AD1321" s="9">
        <v>63</v>
      </c>
      <c r="AE1321" s="9" t="s">
        <v>409</v>
      </c>
      <c r="AF1321" s="9"/>
      <c r="AG1321" s="9">
        <v>26.609748</v>
      </c>
      <c r="AH1321" s="9">
        <v>-80.125866000000002</v>
      </c>
      <c r="AI1321" s="24"/>
      <c r="AJ1321" s="24"/>
      <c r="AK1321" s="24"/>
      <c r="AL1321" s="24"/>
      <c r="AM1321" s="24"/>
      <c r="AN1321" s="24"/>
      <c r="AO1321" s="24"/>
      <c r="AP1321" s="24"/>
      <c r="AQ1321" s="24"/>
      <c r="AR1321" s="24"/>
      <c r="AS1321" s="24"/>
      <c r="AT1321" s="24"/>
      <c r="AU1321" s="24"/>
      <c r="AV1321" s="24"/>
      <c r="AW1321" s="24"/>
      <c r="AX1321" s="24"/>
      <c r="AY1321" s="24"/>
      <c r="AZ1321" s="24"/>
      <c r="BA1321" s="24"/>
      <c r="BB1321" s="24"/>
      <c r="BC1321" s="24"/>
      <c r="BD1321" s="24"/>
      <c r="BE1321" s="24"/>
      <c r="BF1321" s="24"/>
    </row>
    <row r="1322" spans="1:58" s="22" customFormat="1" outlineLevel="2" x14ac:dyDescent="0.25">
      <c r="A1322" s="55">
        <v>1137</v>
      </c>
      <c r="B1322" s="9" t="s">
        <v>1860</v>
      </c>
      <c r="C1322" s="9" t="s">
        <v>1924</v>
      </c>
      <c r="D1322" s="9" t="str">
        <f t="shared" si="191"/>
        <v>Palm Beach - Family - Active</v>
      </c>
      <c r="E1322" s="9" t="s">
        <v>2282</v>
      </c>
      <c r="F1322" s="14" t="s">
        <v>389</v>
      </c>
      <c r="G1322" s="9" t="s">
        <v>10</v>
      </c>
      <c r="H1322" s="9" t="s">
        <v>37</v>
      </c>
      <c r="I1322" s="9">
        <v>1</v>
      </c>
      <c r="J1322" s="9">
        <v>160</v>
      </c>
      <c r="K1322" s="9">
        <f t="shared" si="192"/>
        <v>960</v>
      </c>
      <c r="L1322" s="9">
        <f t="shared" si="193"/>
        <v>945</v>
      </c>
      <c r="M1322" s="48">
        <v>0.984375</v>
      </c>
      <c r="N1322" s="9">
        <v>0</v>
      </c>
      <c r="O1322" s="9">
        <v>160</v>
      </c>
      <c r="P1322" s="9"/>
      <c r="Q1322" s="9">
        <v>160</v>
      </c>
      <c r="R1322" s="9"/>
      <c r="S1322" s="9"/>
      <c r="T1322" s="9"/>
      <c r="U1322" s="9"/>
      <c r="V1322" s="49">
        <f t="shared" si="194"/>
        <v>0.984375</v>
      </c>
      <c r="W1322" s="14">
        <v>0.98540000000000005</v>
      </c>
      <c r="X1322" s="14">
        <v>0.93540000000000001</v>
      </c>
      <c r="Y1322" s="56">
        <v>156</v>
      </c>
      <c r="Z1322" s="9">
        <v>157</v>
      </c>
      <c r="AA1322" s="9">
        <v>157</v>
      </c>
      <c r="AB1322" s="9">
        <v>159</v>
      </c>
      <c r="AC1322" s="9">
        <v>158</v>
      </c>
      <c r="AD1322" s="9">
        <v>158</v>
      </c>
      <c r="AE1322" s="9" t="s">
        <v>160</v>
      </c>
      <c r="AF1322" s="9"/>
      <c r="AG1322" s="9">
        <v>26.649699999999999</v>
      </c>
      <c r="AH1322" s="9">
        <v>-80.125799999999998</v>
      </c>
      <c r="AI1322" s="24"/>
      <c r="AJ1322" s="24"/>
      <c r="AK1322" s="24"/>
      <c r="AL1322" s="24"/>
      <c r="AM1322" s="24"/>
      <c r="AN1322" s="24"/>
      <c r="AO1322" s="24"/>
      <c r="AP1322" s="24"/>
      <c r="AQ1322" s="24"/>
      <c r="AR1322" s="24"/>
      <c r="AS1322" s="24"/>
      <c r="AT1322" s="24"/>
      <c r="AU1322" s="24"/>
      <c r="AV1322" s="24"/>
      <c r="AW1322" s="24"/>
      <c r="AX1322" s="24"/>
      <c r="AY1322" s="24"/>
      <c r="AZ1322" s="24"/>
      <c r="BA1322" s="24"/>
      <c r="BB1322" s="24"/>
      <c r="BC1322" s="24"/>
      <c r="BD1322" s="24"/>
      <c r="BE1322" s="24"/>
      <c r="BF1322" s="24"/>
    </row>
    <row r="1323" spans="1:58" s="22" customFormat="1" outlineLevel="2" x14ac:dyDescent="0.25">
      <c r="A1323" s="55">
        <v>1170</v>
      </c>
      <c r="B1323" s="9" t="s">
        <v>1860</v>
      </c>
      <c r="C1323" s="9" t="s">
        <v>1925</v>
      </c>
      <c r="D1323" s="9" t="str">
        <f t="shared" si="191"/>
        <v>Palm Beach - Family - Active</v>
      </c>
      <c r="E1323" s="9" t="s">
        <v>2282</v>
      </c>
      <c r="F1323" s="14" t="s">
        <v>1926</v>
      </c>
      <c r="G1323" s="9" t="s">
        <v>10</v>
      </c>
      <c r="H1323" s="9" t="s">
        <v>37</v>
      </c>
      <c r="I1323" s="9">
        <v>1</v>
      </c>
      <c r="J1323" s="9">
        <v>270</v>
      </c>
      <c r="K1323" s="9">
        <f t="shared" si="192"/>
        <v>1620</v>
      </c>
      <c r="L1323" s="9">
        <f t="shared" si="193"/>
        <v>1606</v>
      </c>
      <c r="M1323" s="48">
        <v>0.99135802469135803</v>
      </c>
      <c r="N1323" s="9">
        <v>0</v>
      </c>
      <c r="O1323" s="9">
        <v>270</v>
      </c>
      <c r="P1323" s="9"/>
      <c r="Q1323" s="9">
        <v>270</v>
      </c>
      <c r="R1323" s="9"/>
      <c r="S1323" s="9"/>
      <c r="T1323" s="9">
        <v>17</v>
      </c>
      <c r="U1323" s="9"/>
      <c r="V1323" s="49">
        <f t="shared" si="194"/>
        <v>0.99135802469135803</v>
      </c>
      <c r="W1323" s="14">
        <v>0.98699999999999999</v>
      </c>
      <c r="X1323" s="14">
        <v>0.98519999999999996</v>
      </c>
      <c r="Y1323" s="56">
        <v>266</v>
      </c>
      <c r="Z1323" s="9">
        <v>268</v>
      </c>
      <c r="AA1323" s="9">
        <v>268</v>
      </c>
      <c r="AB1323" s="9">
        <v>269</v>
      </c>
      <c r="AC1323" s="9">
        <v>268</v>
      </c>
      <c r="AD1323" s="9">
        <v>267</v>
      </c>
      <c r="AE1323" s="9" t="s">
        <v>219</v>
      </c>
      <c r="AF1323" s="9"/>
      <c r="AG1323" s="9">
        <v>26.627800000000001</v>
      </c>
      <c r="AH1323" s="9">
        <v>-80.067499999999995</v>
      </c>
      <c r="AI1323" s="24"/>
      <c r="AJ1323" s="24"/>
      <c r="AK1323" s="24"/>
      <c r="AL1323" s="24"/>
      <c r="AM1323" s="24"/>
      <c r="AN1323" s="24"/>
      <c r="AO1323" s="24"/>
      <c r="AP1323" s="24"/>
      <c r="AQ1323" s="24"/>
      <c r="AR1323" s="24"/>
      <c r="AS1323" s="24"/>
      <c r="AT1323" s="24"/>
      <c r="AU1323" s="24"/>
      <c r="AV1323" s="24"/>
      <c r="AW1323" s="24"/>
      <c r="AX1323" s="24"/>
      <c r="AY1323" s="24"/>
      <c r="AZ1323" s="24"/>
      <c r="BA1323" s="24"/>
      <c r="BB1323" s="24"/>
      <c r="BC1323" s="24"/>
      <c r="BD1323" s="24"/>
      <c r="BE1323" s="24"/>
      <c r="BF1323" s="24"/>
    </row>
    <row r="1324" spans="1:58" s="22" customFormat="1" outlineLevel="2" x14ac:dyDescent="0.25">
      <c r="A1324" s="55">
        <v>1305</v>
      </c>
      <c r="B1324" s="9" t="s">
        <v>1860</v>
      </c>
      <c r="C1324" s="9" t="s">
        <v>1930</v>
      </c>
      <c r="D1324" s="9" t="str">
        <f t="shared" si="191"/>
        <v>Palm Beach - Family - Active</v>
      </c>
      <c r="E1324" s="9" t="s">
        <v>2282</v>
      </c>
      <c r="F1324" s="14" t="s">
        <v>322</v>
      </c>
      <c r="G1324" s="9" t="s">
        <v>10</v>
      </c>
      <c r="H1324" s="9" t="s">
        <v>37</v>
      </c>
      <c r="I1324" s="9">
        <v>1</v>
      </c>
      <c r="J1324" s="9">
        <v>344</v>
      </c>
      <c r="K1324" s="9">
        <f t="shared" si="192"/>
        <v>2064</v>
      </c>
      <c r="L1324" s="9">
        <f t="shared" si="193"/>
        <v>2017</v>
      </c>
      <c r="M1324" s="48">
        <v>0.9772286821705426</v>
      </c>
      <c r="N1324" s="9">
        <v>0</v>
      </c>
      <c r="O1324" s="9">
        <v>344</v>
      </c>
      <c r="P1324" s="9"/>
      <c r="Q1324" s="9">
        <v>344</v>
      </c>
      <c r="R1324" s="9"/>
      <c r="S1324" s="9"/>
      <c r="T1324" s="9"/>
      <c r="U1324" s="9"/>
      <c r="V1324" s="49">
        <f t="shared" si="194"/>
        <v>0.9772286821705426</v>
      </c>
      <c r="W1324" s="14">
        <v>0.97629999999999995</v>
      </c>
      <c r="X1324" s="14">
        <v>0.98060000000000003</v>
      </c>
      <c r="Y1324" s="56">
        <v>334</v>
      </c>
      <c r="Z1324" s="9">
        <v>332</v>
      </c>
      <c r="AA1324" s="9">
        <v>336</v>
      </c>
      <c r="AB1324" s="9">
        <v>340</v>
      </c>
      <c r="AC1324" s="9">
        <v>336</v>
      </c>
      <c r="AD1324" s="9">
        <v>339</v>
      </c>
      <c r="AE1324" s="9" t="s">
        <v>219</v>
      </c>
      <c r="AF1324" s="9"/>
      <c r="AG1324" s="9">
        <v>26.738600000000002</v>
      </c>
      <c r="AH1324" s="9">
        <v>-80.107200000000006</v>
      </c>
      <c r="AI1324" s="24"/>
      <c r="AJ1324" s="24"/>
      <c r="AK1324" s="24"/>
      <c r="AL1324" s="24"/>
      <c r="AM1324" s="24"/>
      <c r="AN1324" s="24"/>
      <c r="AO1324" s="24"/>
      <c r="AP1324" s="24"/>
      <c r="AQ1324" s="24"/>
      <c r="AR1324" s="24"/>
      <c r="AS1324" s="24"/>
      <c r="AT1324" s="24"/>
      <c r="AU1324" s="24"/>
      <c r="AV1324" s="24"/>
      <c r="AW1324" s="24"/>
      <c r="AX1324" s="24"/>
      <c r="AY1324" s="24"/>
      <c r="AZ1324" s="24"/>
      <c r="BA1324" s="24"/>
      <c r="BB1324" s="24"/>
      <c r="BC1324" s="24"/>
      <c r="BD1324" s="24"/>
      <c r="BE1324" s="24"/>
      <c r="BF1324" s="24"/>
    </row>
    <row r="1325" spans="1:58" s="22" customFormat="1" outlineLevel="2" x14ac:dyDescent="0.25">
      <c r="A1325" s="55">
        <v>799</v>
      </c>
      <c r="B1325" s="9" t="s">
        <v>1860</v>
      </c>
      <c r="C1325" s="9" t="s">
        <v>1935</v>
      </c>
      <c r="D1325" s="9" t="str">
        <f t="shared" si="191"/>
        <v>Palm Beach - Family - Active</v>
      </c>
      <c r="E1325" s="9" t="s">
        <v>2282</v>
      </c>
      <c r="F1325" s="14" t="s">
        <v>1197</v>
      </c>
      <c r="G1325" s="9" t="s">
        <v>10</v>
      </c>
      <c r="H1325" s="9" t="s">
        <v>37</v>
      </c>
      <c r="I1325" s="9">
        <v>1</v>
      </c>
      <c r="J1325" s="9">
        <v>144</v>
      </c>
      <c r="K1325" s="9">
        <f t="shared" si="192"/>
        <v>864</v>
      </c>
      <c r="L1325" s="9">
        <f t="shared" si="193"/>
        <v>827</v>
      </c>
      <c r="M1325" s="48">
        <v>0.95717592592592593</v>
      </c>
      <c r="N1325" s="9">
        <v>0</v>
      </c>
      <c r="O1325" s="9">
        <v>144</v>
      </c>
      <c r="P1325" s="9"/>
      <c r="Q1325" s="9">
        <v>144</v>
      </c>
      <c r="R1325" s="9"/>
      <c r="S1325" s="9"/>
      <c r="T1325" s="9"/>
      <c r="U1325" s="9"/>
      <c r="V1325" s="49">
        <f t="shared" si="194"/>
        <v>0.95717592592592593</v>
      </c>
      <c r="W1325" s="14">
        <v>0.93289999999999995</v>
      </c>
      <c r="X1325" s="14">
        <v>0.83450000000000002</v>
      </c>
      <c r="Y1325" s="56">
        <v>138</v>
      </c>
      <c r="Z1325" s="9">
        <v>137</v>
      </c>
      <c r="AA1325" s="9">
        <v>136</v>
      </c>
      <c r="AB1325" s="9">
        <v>139</v>
      </c>
      <c r="AC1325" s="9">
        <v>140</v>
      </c>
      <c r="AD1325" s="9">
        <v>137</v>
      </c>
      <c r="AE1325" s="9" t="s">
        <v>666</v>
      </c>
      <c r="AF1325" s="9"/>
      <c r="AG1325" s="9">
        <v>26.76</v>
      </c>
      <c r="AH1325" s="9">
        <v>-80.116699999999994</v>
      </c>
      <c r="AI1325" s="24"/>
      <c r="AJ1325" s="24"/>
      <c r="AK1325" s="24"/>
      <c r="AL1325" s="24"/>
      <c r="AM1325" s="24"/>
      <c r="AN1325" s="24"/>
      <c r="AO1325" s="24"/>
      <c r="AP1325" s="24"/>
      <c r="AQ1325" s="24"/>
      <c r="AR1325" s="24"/>
      <c r="AS1325" s="24"/>
      <c r="AT1325" s="24"/>
      <c r="AU1325" s="24"/>
      <c r="AV1325" s="24"/>
      <c r="AW1325" s="24"/>
      <c r="AX1325" s="24"/>
      <c r="AY1325" s="24"/>
      <c r="AZ1325" s="24"/>
      <c r="BA1325" s="24"/>
      <c r="BB1325" s="24"/>
      <c r="BC1325" s="24"/>
      <c r="BD1325" s="24"/>
      <c r="BE1325" s="24"/>
      <c r="BF1325" s="24"/>
    </row>
    <row r="1326" spans="1:58" s="22" customFormat="1" outlineLevel="2" x14ac:dyDescent="0.25">
      <c r="A1326" s="55">
        <v>730</v>
      </c>
      <c r="B1326" s="9" t="s">
        <v>1860</v>
      </c>
      <c r="C1326" s="9" t="s">
        <v>1936</v>
      </c>
      <c r="D1326" s="9" t="str">
        <f t="shared" si="191"/>
        <v>Palm Beach - Family - Active</v>
      </c>
      <c r="E1326" s="9" t="s">
        <v>2282</v>
      </c>
      <c r="F1326" s="14" t="s">
        <v>437</v>
      </c>
      <c r="G1326" s="9" t="s">
        <v>10</v>
      </c>
      <c r="H1326" s="9" t="s">
        <v>37</v>
      </c>
      <c r="I1326" s="9">
        <v>1</v>
      </c>
      <c r="J1326" s="9">
        <v>192</v>
      </c>
      <c r="K1326" s="9">
        <f t="shared" si="192"/>
        <v>1152</v>
      </c>
      <c r="L1326" s="9">
        <f t="shared" si="193"/>
        <v>1093</v>
      </c>
      <c r="M1326" s="48">
        <v>0.94878472222222221</v>
      </c>
      <c r="N1326" s="9">
        <v>0</v>
      </c>
      <c r="O1326" s="9">
        <v>192</v>
      </c>
      <c r="P1326" s="9"/>
      <c r="Q1326" s="9">
        <v>192</v>
      </c>
      <c r="R1326" s="9"/>
      <c r="S1326" s="9"/>
      <c r="T1326" s="9"/>
      <c r="U1326" s="9"/>
      <c r="V1326" s="49">
        <f t="shared" si="194"/>
        <v>0.94878472222222221</v>
      </c>
      <c r="W1326" s="14">
        <v>0.96530000000000005</v>
      </c>
      <c r="X1326" s="14">
        <v>0.92969999999999997</v>
      </c>
      <c r="Y1326" s="56">
        <v>183</v>
      </c>
      <c r="Z1326" s="9">
        <v>182</v>
      </c>
      <c r="AA1326" s="9">
        <v>179</v>
      </c>
      <c r="AB1326" s="9">
        <v>182</v>
      </c>
      <c r="AC1326" s="9">
        <v>184</v>
      </c>
      <c r="AD1326" s="9">
        <v>183</v>
      </c>
      <c r="AE1326" s="9" t="s">
        <v>511</v>
      </c>
      <c r="AF1326" s="9"/>
      <c r="AG1326" s="9">
        <v>26.7637</v>
      </c>
      <c r="AH1326" s="9">
        <v>-80.116</v>
      </c>
      <c r="AI1326" s="24"/>
      <c r="AJ1326" s="24"/>
      <c r="AK1326" s="24"/>
      <c r="AL1326" s="24"/>
      <c r="AM1326" s="24"/>
      <c r="AN1326" s="24"/>
      <c r="AO1326" s="24"/>
      <c r="AP1326" s="24"/>
      <c r="AQ1326" s="24"/>
      <c r="AR1326" s="24"/>
      <c r="AS1326" s="24"/>
      <c r="AT1326" s="24"/>
      <c r="AU1326" s="24"/>
      <c r="AV1326" s="24"/>
      <c r="AW1326" s="24"/>
      <c r="AX1326" s="24"/>
      <c r="AY1326" s="24"/>
      <c r="AZ1326" s="24"/>
      <c r="BA1326" s="24"/>
      <c r="BB1326" s="24"/>
      <c r="BC1326" s="24"/>
      <c r="BD1326" s="24"/>
      <c r="BE1326" s="24"/>
      <c r="BF1326" s="24"/>
    </row>
    <row r="1327" spans="1:58" s="22" customFormat="1" outlineLevel="2" x14ac:dyDescent="0.25">
      <c r="A1327" s="55">
        <v>1036</v>
      </c>
      <c r="B1327" s="9" t="s">
        <v>1860</v>
      </c>
      <c r="C1327" s="9" t="s">
        <v>1937</v>
      </c>
      <c r="D1327" s="9" t="str">
        <f t="shared" si="191"/>
        <v>Palm Beach - Family - Active</v>
      </c>
      <c r="E1327" s="9" t="s">
        <v>2282</v>
      </c>
      <c r="F1327" s="14" t="s">
        <v>784</v>
      </c>
      <c r="G1327" s="9" t="s">
        <v>10</v>
      </c>
      <c r="H1327" s="9" t="s">
        <v>37</v>
      </c>
      <c r="I1327" s="9">
        <v>1</v>
      </c>
      <c r="J1327" s="9">
        <v>288</v>
      </c>
      <c r="K1327" s="9">
        <f t="shared" si="192"/>
        <v>1728</v>
      </c>
      <c r="L1327" s="9">
        <f t="shared" si="193"/>
        <v>1676</v>
      </c>
      <c r="M1327" s="48">
        <v>0.96990740740740744</v>
      </c>
      <c r="N1327" s="9">
        <v>0</v>
      </c>
      <c r="O1327" s="9">
        <v>288</v>
      </c>
      <c r="P1327" s="9"/>
      <c r="Q1327" s="9">
        <v>288</v>
      </c>
      <c r="R1327" s="9"/>
      <c r="S1327" s="9"/>
      <c r="T1327" s="9"/>
      <c r="U1327" s="9"/>
      <c r="V1327" s="49">
        <f t="shared" si="194"/>
        <v>0.96990740740740744</v>
      </c>
      <c r="W1327" s="14">
        <v>0.9919</v>
      </c>
      <c r="X1327" s="14">
        <v>0.97970000000000002</v>
      </c>
      <c r="Y1327" s="56">
        <v>280</v>
      </c>
      <c r="Z1327" s="9">
        <v>280</v>
      </c>
      <c r="AA1327" s="9">
        <v>280</v>
      </c>
      <c r="AB1327" s="9">
        <v>282</v>
      </c>
      <c r="AC1327" s="9">
        <v>277</v>
      </c>
      <c r="AD1327" s="9">
        <v>277</v>
      </c>
      <c r="AE1327" s="9" t="s">
        <v>39</v>
      </c>
      <c r="AF1327" s="9"/>
      <c r="AG1327" s="9">
        <v>26.799600000000002</v>
      </c>
      <c r="AH1327" s="9">
        <v>-80.086399999999998</v>
      </c>
      <c r="AI1327" s="24"/>
      <c r="AJ1327" s="24"/>
      <c r="AK1327" s="24"/>
      <c r="AL1327" s="24"/>
      <c r="AM1327" s="24"/>
      <c r="AN1327" s="24"/>
      <c r="AO1327" s="24"/>
      <c r="AP1327" s="24"/>
      <c r="AQ1327" s="24"/>
      <c r="AR1327" s="24"/>
      <c r="AS1327" s="24"/>
      <c r="AT1327" s="24"/>
      <c r="AU1327" s="24"/>
      <c r="AV1327" s="24"/>
      <c r="AW1327" s="24"/>
      <c r="AX1327" s="24"/>
      <c r="AY1327" s="24"/>
      <c r="AZ1327" s="24"/>
      <c r="BA1327" s="24"/>
      <c r="BB1327" s="24"/>
      <c r="BC1327" s="24"/>
      <c r="BD1327" s="24"/>
      <c r="BE1327" s="24"/>
      <c r="BF1327" s="24"/>
    </row>
    <row r="1328" spans="1:58" s="22" customFormat="1" outlineLevel="2" x14ac:dyDescent="0.25">
      <c r="A1328" s="55">
        <v>1195</v>
      </c>
      <c r="B1328" s="9" t="s">
        <v>1860</v>
      </c>
      <c r="C1328" s="9" t="s">
        <v>1938</v>
      </c>
      <c r="D1328" s="9" t="str">
        <f t="shared" si="191"/>
        <v>Palm Beach - Family - Active</v>
      </c>
      <c r="E1328" s="9" t="s">
        <v>2282</v>
      </c>
      <c r="F1328" s="14" t="s">
        <v>72</v>
      </c>
      <c r="G1328" s="9" t="s">
        <v>10</v>
      </c>
      <c r="H1328" s="9" t="s">
        <v>37</v>
      </c>
      <c r="I1328" s="9">
        <v>1</v>
      </c>
      <c r="J1328" s="9">
        <v>112</v>
      </c>
      <c r="K1328" s="9">
        <f t="shared" si="192"/>
        <v>672</v>
      </c>
      <c r="L1328" s="9">
        <f t="shared" si="193"/>
        <v>651</v>
      </c>
      <c r="M1328" s="48">
        <v>0.96875</v>
      </c>
      <c r="N1328" s="9">
        <v>0</v>
      </c>
      <c r="O1328" s="9">
        <v>112</v>
      </c>
      <c r="P1328" s="9"/>
      <c r="Q1328" s="9">
        <v>112</v>
      </c>
      <c r="R1328" s="9"/>
      <c r="S1328" s="9"/>
      <c r="T1328" s="9"/>
      <c r="U1328" s="9"/>
      <c r="V1328" s="49">
        <f t="shared" si="194"/>
        <v>0.96875</v>
      </c>
      <c r="W1328" s="14">
        <v>0.99550000000000005</v>
      </c>
      <c r="X1328" s="14">
        <v>0.98960000000000004</v>
      </c>
      <c r="Y1328" s="56">
        <v>108</v>
      </c>
      <c r="Z1328" s="9">
        <v>108</v>
      </c>
      <c r="AA1328" s="9">
        <v>112</v>
      </c>
      <c r="AB1328" s="9">
        <v>108</v>
      </c>
      <c r="AC1328" s="9">
        <v>108</v>
      </c>
      <c r="AD1328" s="9">
        <v>107</v>
      </c>
      <c r="AE1328" s="9" t="s">
        <v>39</v>
      </c>
      <c r="AF1328" s="9"/>
      <c r="AG1328" s="9">
        <v>26.800899999999999</v>
      </c>
      <c r="AH1328" s="9">
        <v>-80.085099999999997</v>
      </c>
      <c r="AI1328" s="24"/>
      <c r="AJ1328" s="24"/>
      <c r="AK1328" s="24"/>
      <c r="AL1328" s="24"/>
      <c r="AM1328" s="24"/>
      <c r="AN1328" s="24"/>
      <c r="AO1328" s="24"/>
      <c r="AP1328" s="24"/>
      <c r="AQ1328" s="24"/>
      <c r="AR1328" s="24"/>
      <c r="AS1328" s="24"/>
      <c r="AT1328" s="24"/>
      <c r="AU1328" s="24"/>
      <c r="AV1328" s="24"/>
      <c r="AW1328" s="24"/>
      <c r="AX1328" s="24"/>
      <c r="AY1328" s="24"/>
      <c r="AZ1328" s="24"/>
      <c r="BA1328" s="24"/>
      <c r="BB1328" s="24"/>
      <c r="BC1328" s="24"/>
      <c r="BD1328" s="24"/>
      <c r="BE1328" s="24"/>
      <c r="BF1328" s="24"/>
    </row>
    <row r="1329" spans="1:58" s="22" customFormat="1" outlineLevel="2" x14ac:dyDescent="0.25">
      <c r="A1329" s="55">
        <v>2443</v>
      </c>
      <c r="B1329" s="9" t="s">
        <v>1860</v>
      </c>
      <c r="C1329" s="9" t="s">
        <v>1940</v>
      </c>
      <c r="D1329" s="9" t="str">
        <f t="shared" si="191"/>
        <v>Palm Beach - Family - Active</v>
      </c>
      <c r="E1329" s="9" t="s">
        <v>2282</v>
      </c>
      <c r="F1329" s="14" t="s">
        <v>199</v>
      </c>
      <c r="G1329" s="9" t="s">
        <v>10</v>
      </c>
      <c r="H1329" s="9" t="s">
        <v>37</v>
      </c>
      <c r="I1329" s="9">
        <v>1</v>
      </c>
      <c r="J1329" s="9">
        <v>144</v>
      </c>
      <c r="K1329" s="9">
        <f t="shared" si="192"/>
        <v>864</v>
      </c>
      <c r="L1329" s="9">
        <f t="shared" si="193"/>
        <v>852</v>
      </c>
      <c r="M1329" s="48">
        <v>0.98611111111111116</v>
      </c>
      <c r="N1329" s="9">
        <v>0</v>
      </c>
      <c r="O1329" s="9">
        <v>144</v>
      </c>
      <c r="P1329" s="9"/>
      <c r="Q1329" s="9">
        <v>144</v>
      </c>
      <c r="R1329" s="9"/>
      <c r="S1329" s="9"/>
      <c r="T1329" s="9"/>
      <c r="U1329" s="9"/>
      <c r="V1329" s="49">
        <f t="shared" si="194"/>
        <v>0.98611111111111116</v>
      </c>
      <c r="W1329" s="14">
        <v>0.98150000000000004</v>
      </c>
      <c r="X1329" s="14">
        <v>0.98029999999999995</v>
      </c>
      <c r="Y1329" s="56">
        <v>139</v>
      </c>
      <c r="Z1329" s="9">
        <v>142</v>
      </c>
      <c r="AA1329" s="9">
        <v>143</v>
      </c>
      <c r="AB1329" s="9">
        <v>143</v>
      </c>
      <c r="AC1329" s="9">
        <v>144</v>
      </c>
      <c r="AD1329" s="9">
        <v>141</v>
      </c>
      <c r="AE1329" s="9" t="s">
        <v>120</v>
      </c>
      <c r="AF1329" s="9"/>
      <c r="AG1329" s="9">
        <v>26.452228000000002</v>
      </c>
      <c r="AH1329" s="9">
        <v>-80.083943000000005</v>
      </c>
      <c r="AI1329" s="24"/>
      <c r="AJ1329" s="24"/>
      <c r="AK1329" s="24"/>
      <c r="AL1329" s="24"/>
      <c r="AM1329" s="24"/>
      <c r="AN1329" s="24"/>
      <c r="AO1329" s="24"/>
      <c r="AP1329" s="24"/>
      <c r="AQ1329" s="24"/>
      <c r="AR1329" s="24"/>
      <c r="AS1329" s="24"/>
      <c r="AT1329" s="24"/>
      <c r="AU1329" s="24"/>
      <c r="AV1329" s="24"/>
      <c r="AW1329" s="24"/>
      <c r="AX1329" s="24"/>
      <c r="AY1329" s="24"/>
      <c r="AZ1329" s="24"/>
      <c r="BA1329" s="24"/>
      <c r="BB1329" s="24"/>
      <c r="BC1329" s="24"/>
      <c r="BD1329" s="24"/>
      <c r="BE1329" s="24"/>
      <c r="BF1329" s="24"/>
    </row>
    <row r="1330" spans="1:58" s="22" customFormat="1" outlineLevel="2" x14ac:dyDescent="0.25">
      <c r="A1330" s="55">
        <v>458</v>
      </c>
      <c r="B1330" s="9" t="s">
        <v>1860</v>
      </c>
      <c r="C1330" s="9" t="s">
        <v>1941</v>
      </c>
      <c r="D1330" s="9" t="str">
        <f t="shared" si="191"/>
        <v>Palm Beach - Family - Active</v>
      </c>
      <c r="E1330" s="9" t="s">
        <v>2282</v>
      </c>
      <c r="F1330" s="14" t="s">
        <v>1911</v>
      </c>
      <c r="G1330" s="9" t="s">
        <v>10</v>
      </c>
      <c r="H1330" s="9" t="s">
        <v>37</v>
      </c>
      <c r="I1330" s="9">
        <v>1</v>
      </c>
      <c r="J1330" s="9">
        <v>94</v>
      </c>
      <c r="K1330" s="9">
        <f t="shared" si="192"/>
        <v>564</v>
      </c>
      <c r="L1330" s="9">
        <f t="shared" si="193"/>
        <v>557</v>
      </c>
      <c r="M1330" s="48">
        <v>0.98758865248226946</v>
      </c>
      <c r="N1330" s="9">
        <v>0</v>
      </c>
      <c r="O1330" s="9">
        <v>94</v>
      </c>
      <c r="P1330" s="9"/>
      <c r="Q1330" s="9">
        <v>94</v>
      </c>
      <c r="R1330" s="9"/>
      <c r="S1330" s="9"/>
      <c r="T1330" s="9"/>
      <c r="U1330" s="9"/>
      <c r="V1330" s="49">
        <f t="shared" si="194"/>
        <v>0.98758865248226946</v>
      </c>
      <c r="W1330" s="14">
        <v>0.9929</v>
      </c>
      <c r="X1330" s="14">
        <v>1</v>
      </c>
      <c r="Y1330" s="56">
        <v>91</v>
      </c>
      <c r="Z1330" s="9">
        <v>94</v>
      </c>
      <c r="AA1330" s="9">
        <v>94</v>
      </c>
      <c r="AB1330" s="9">
        <v>94</v>
      </c>
      <c r="AC1330" s="9">
        <v>91</v>
      </c>
      <c r="AD1330" s="9">
        <v>93</v>
      </c>
      <c r="AE1330" s="9" t="s">
        <v>958</v>
      </c>
      <c r="AF1330" s="9"/>
      <c r="AG1330" s="9">
        <v>26.587800000000001</v>
      </c>
      <c r="AH1330" s="9">
        <v>-80.084999999999994</v>
      </c>
      <c r="AI1330" s="24"/>
      <c r="AJ1330" s="24"/>
      <c r="AK1330" s="24"/>
      <c r="AL1330" s="24"/>
      <c r="AM1330" s="24"/>
      <c r="AN1330" s="24"/>
      <c r="AO1330" s="24"/>
      <c r="AP1330" s="24"/>
      <c r="AQ1330" s="24"/>
      <c r="AR1330" s="24"/>
      <c r="AS1330" s="24"/>
      <c r="AT1330" s="24"/>
      <c r="AU1330" s="24"/>
      <c r="AV1330" s="24"/>
      <c r="AW1330" s="24"/>
      <c r="AX1330" s="24"/>
      <c r="AY1330" s="24"/>
      <c r="AZ1330" s="24"/>
      <c r="BA1330" s="24"/>
      <c r="BB1330" s="24"/>
      <c r="BC1330" s="24"/>
      <c r="BD1330" s="24"/>
      <c r="BE1330" s="24"/>
      <c r="BF1330" s="24"/>
    </row>
    <row r="1331" spans="1:58" s="22" customFormat="1" outlineLevel="2" x14ac:dyDescent="0.25">
      <c r="A1331" s="55">
        <v>2579</v>
      </c>
      <c r="B1331" s="9" t="s">
        <v>1860</v>
      </c>
      <c r="C1331" s="9" t="s">
        <v>1942</v>
      </c>
      <c r="D1331" s="9" t="str">
        <f t="shared" si="191"/>
        <v>Palm Beach - Family - Active</v>
      </c>
      <c r="E1331" s="9" t="s">
        <v>2282</v>
      </c>
      <c r="F1331" s="14" t="s">
        <v>66</v>
      </c>
      <c r="G1331" s="9" t="s">
        <v>10</v>
      </c>
      <c r="H1331" s="9" t="s">
        <v>37</v>
      </c>
      <c r="I1331" s="9">
        <v>1</v>
      </c>
      <c r="J1331" s="9">
        <v>144</v>
      </c>
      <c r="K1331" s="9">
        <f t="shared" si="192"/>
        <v>864</v>
      </c>
      <c r="L1331" s="9">
        <f t="shared" si="193"/>
        <v>859</v>
      </c>
      <c r="M1331" s="48">
        <v>0.99421296296296291</v>
      </c>
      <c r="N1331" s="9">
        <v>0</v>
      </c>
      <c r="O1331" s="9">
        <v>144</v>
      </c>
      <c r="P1331" s="9"/>
      <c r="Q1331" s="9">
        <v>144</v>
      </c>
      <c r="R1331" s="9"/>
      <c r="S1331" s="9"/>
      <c r="T1331" s="9">
        <v>8</v>
      </c>
      <c r="U1331" s="9"/>
      <c r="V1331" s="49">
        <f t="shared" si="194"/>
        <v>0.99421296296296291</v>
      </c>
      <c r="W1331" s="14">
        <v>0.98729999999999996</v>
      </c>
      <c r="X1331" s="14">
        <v>0.8014</v>
      </c>
      <c r="Y1331" s="56">
        <v>143</v>
      </c>
      <c r="Z1331" s="9">
        <v>142</v>
      </c>
      <c r="AA1331" s="9">
        <v>143</v>
      </c>
      <c r="AB1331" s="9">
        <v>143</v>
      </c>
      <c r="AC1331" s="9">
        <v>144</v>
      </c>
      <c r="AD1331" s="9">
        <v>144</v>
      </c>
      <c r="AE1331" s="9" t="s">
        <v>1943</v>
      </c>
      <c r="AF1331" s="9"/>
      <c r="AG1331" s="9">
        <v>26.4498888888889</v>
      </c>
      <c r="AH1331" s="9">
        <v>-80.085972222222196</v>
      </c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4"/>
      <c r="AS1331" s="24"/>
      <c r="AT1331" s="24"/>
      <c r="AU1331" s="24"/>
      <c r="AV1331" s="24"/>
      <c r="AW1331" s="24"/>
      <c r="AX1331" s="24"/>
      <c r="AY1331" s="24"/>
      <c r="AZ1331" s="24"/>
      <c r="BA1331" s="24"/>
      <c r="BB1331" s="24"/>
      <c r="BC1331" s="24"/>
      <c r="BD1331" s="24"/>
      <c r="BE1331" s="24"/>
      <c r="BF1331" s="24"/>
    </row>
    <row r="1332" spans="1:58" s="22" customFormat="1" outlineLevel="2" x14ac:dyDescent="0.25">
      <c r="A1332" s="55">
        <v>929</v>
      </c>
      <c r="B1332" s="9" t="s">
        <v>1860</v>
      </c>
      <c r="C1332" s="9" t="s">
        <v>1944</v>
      </c>
      <c r="D1332" s="9" t="str">
        <f t="shared" si="191"/>
        <v>Palm Beach - Family - Active</v>
      </c>
      <c r="E1332" s="9" t="s">
        <v>2282</v>
      </c>
      <c r="F1332" s="14" t="s">
        <v>1945</v>
      </c>
      <c r="G1332" s="9" t="s">
        <v>10</v>
      </c>
      <c r="H1332" s="9" t="s">
        <v>37</v>
      </c>
      <c r="I1332" s="9">
        <v>1</v>
      </c>
      <c r="J1332" s="9">
        <v>260</v>
      </c>
      <c r="K1332" s="9">
        <f t="shared" si="192"/>
        <v>1560</v>
      </c>
      <c r="L1332" s="9">
        <f t="shared" si="193"/>
        <v>1532</v>
      </c>
      <c r="M1332" s="48">
        <v>0.982051282051282</v>
      </c>
      <c r="N1332" s="9">
        <v>0</v>
      </c>
      <c r="O1332" s="9">
        <v>260</v>
      </c>
      <c r="P1332" s="9"/>
      <c r="Q1332" s="9">
        <v>260</v>
      </c>
      <c r="R1332" s="9"/>
      <c r="S1332" s="9"/>
      <c r="T1332" s="9">
        <v>17</v>
      </c>
      <c r="U1332" s="9"/>
      <c r="V1332" s="49">
        <f t="shared" si="194"/>
        <v>0.982051282051282</v>
      </c>
      <c r="W1332" s="14">
        <v>0.99039999999999995</v>
      </c>
      <c r="X1332" s="14">
        <v>0.98140000000000005</v>
      </c>
      <c r="Y1332" s="56">
        <v>254</v>
      </c>
      <c r="Z1332" s="9">
        <v>257</v>
      </c>
      <c r="AA1332" s="9">
        <v>255</v>
      </c>
      <c r="AB1332" s="9">
        <v>257</v>
      </c>
      <c r="AC1332" s="9">
        <v>257</v>
      </c>
      <c r="AD1332" s="9">
        <v>252</v>
      </c>
      <c r="AE1332" s="9" t="s">
        <v>550</v>
      </c>
      <c r="AF1332" s="9"/>
      <c r="AG1332" s="9">
        <v>26.658100000000001</v>
      </c>
      <c r="AH1332" s="9">
        <v>-80.122</v>
      </c>
      <c r="AI1332" s="24"/>
      <c r="AJ1332" s="24"/>
      <c r="AK1332" s="24"/>
      <c r="AL1332" s="24"/>
      <c r="AM1332" s="24"/>
      <c r="AN1332" s="24"/>
      <c r="AO1332" s="24"/>
      <c r="AP1332" s="24"/>
      <c r="AQ1332" s="24"/>
      <c r="AR1332" s="24"/>
      <c r="AS1332" s="24"/>
      <c r="AT1332" s="24"/>
      <c r="AU1332" s="24"/>
      <c r="AV1332" s="24"/>
      <c r="AW1332" s="24"/>
      <c r="AX1332" s="24"/>
      <c r="AY1332" s="24"/>
      <c r="AZ1332" s="24"/>
      <c r="BA1332" s="24"/>
      <c r="BB1332" s="24"/>
      <c r="BC1332" s="24"/>
      <c r="BD1332" s="24"/>
      <c r="BE1332" s="24"/>
      <c r="BF1332" s="24"/>
    </row>
    <row r="1333" spans="1:58" s="22" customFormat="1" outlineLevel="2" x14ac:dyDescent="0.25">
      <c r="A1333" s="55">
        <v>2532</v>
      </c>
      <c r="B1333" s="9" t="s">
        <v>1860</v>
      </c>
      <c r="C1333" s="9" t="s">
        <v>1947</v>
      </c>
      <c r="D1333" s="9" t="str">
        <f t="shared" si="191"/>
        <v>Palm Beach - Family - Active</v>
      </c>
      <c r="E1333" s="9" t="s">
        <v>2282</v>
      </c>
      <c r="F1333" s="14" t="s">
        <v>587</v>
      </c>
      <c r="G1333" s="9" t="s">
        <v>10</v>
      </c>
      <c r="H1333" s="9" t="s">
        <v>37</v>
      </c>
      <c r="I1333" s="9">
        <v>1</v>
      </c>
      <c r="J1333" s="9">
        <v>80</v>
      </c>
      <c r="K1333" s="9">
        <f t="shared" si="192"/>
        <v>480</v>
      </c>
      <c r="L1333" s="9">
        <f t="shared" si="193"/>
        <v>475</v>
      </c>
      <c r="M1333" s="48">
        <v>0.98958333333333337</v>
      </c>
      <c r="N1333" s="9">
        <v>0</v>
      </c>
      <c r="O1333" s="9">
        <v>80</v>
      </c>
      <c r="P1333" s="9"/>
      <c r="Q1333" s="9">
        <v>80</v>
      </c>
      <c r="R1333" s="9"/>
      <c r="S1333" s="9"/>
      <c r="T1333" s="9"/>
      <c r="U1333" s="9"/>
      <c r="V1333" s="49">
        <f t="shared" si="194"/>
        <v>0.98958333333333337</v>
      </c>
      <c r="W1333" s="14">
        <v>0.98329999999999995</v>
      </c>
      <c r="X1333" s="14">
        <v>0.98129999999999995</v>
      </c>
      <c r="Y1333" s="56">
        <v>80</v>
      </c>
      <c r="Z1333" s="9">
        <v>79</v>
      </c>
      <c r="AA1333" s="9">
        <v>80</v>
      </c>
      <c r="AB1333" s="9">
        <v>80</v>
      </c>
      <c r="AC1333" s="9">
        <v>80</v>
      </c>
      <c r="AD1333" s="9">
        <v>76</v>
      </c>
      <c r="AE1333" s="9" t="s">
        <v>1298</v>
      </c>
      <c r="AF1333" s="9"/>
      <c r="AG1333" s="9">
        <v>26.703053000000001</v>
      </c>
      <c r="AH1333" s="9">
        <v>-80.107949000000005</v>
      </c>
      <c r="AI1333" s="24"/>
      <c r="AJ1333" s="24"/>
      <c r="AK1333" s="24"/>
      <c r="AL1333" s="24"/>
      <c r="AM1333" s="24"/>
      <c r="AN1333" s="24"/>
      <c r="AO1333" s="24"/>
      <c r="AP1333" s="24"/>
      <c r="AQ1333" s="24"/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4"/>
      <c r="BC1333" s="24"/>
      <c r="BD1333" s="24"/>
      <c r="BE1333" s="24"/>
      <c r="BF1333" s="24"/>
    </row>
    <row r="1334" spans="1:58" s="22" customFormat="1" outlineLevel="2" x14ac:dyDescent="0.25">
      <c r="A1334" s="55">
        <v>990</v>
      </c>
      <c r="B1334" s="9" t="s">
        <v>1860</v>
      </c>
      <c r="C1334" s="9" t="s">
        <v>1949</v>
      </c>
      <c r="D1334" s="9" t="str">
        <f t="shared" si="191"/>
        <v>Palm Beach - Family - Active</v>
      </c>
      <c r="E1334" s="9" t="s">
        <v>2282</v>
      </c>
      <c r="F1334" s="14" t="s">
        <v>1950</v>
      </c>
      <c r="G1334" s="9" t="s">
        <v>10</v>
      </c>
      <c r="H1334" s="9" t="s">
        <v>37</v>
      </c>
      <c r="I1334" s="9">
        <v>1</v>
      </c>
      <c r="J1334" s="9">
        <v>224</v>
      </c>
      <c r="K1334" s="9">
        <f t="shared" si="192"/>
        <v>1344</v>
      </c>
      <c r="L1334" s="9">
        <f t="shared" si="193"/>
        <v>1339</v>
      </c>
      <c r="M1334" s="48">
        <v>0.99627976190476186</v>
      </c>
      <c r="N1334" s="9">
        <v>0</v>
      </c>
      <c r="O1334" s="9">
        <v>224</v>
      </c>
      <c r="P1334" s="9"/>
      <c r="Q1334" s="9">
        <v>224</v>
      </c>
      <c r="R1334" s="9"/>
      <c r="S1334" s="9"/>
      <c r="T1334" s="9"/>
      <c r="U1334" s="9"/>
      <c r="V1334" s="49">
        <f t="shared" si="194"/>
        <v>0.99627976190476186</v>
      </c>
      <c r="W1334" s="14">
        <v>0.99180000000000001</v>
      </c>
      <c r="X1334" s="14">
        <v>0.99480000000000002</v>
      </c>
      <c r="Y1334" s="56">
        <v>224</v>
      </c>
      <c r="Z1334" s="9">
        <v>223</v>
      </c>
      <c r="AA1334" s="9">
        <v>224</v>
      </c>
      <c r="AB1334" s="9">
        <v>224</v>
      </c>
      <c r="AC1334" s="9">
        <v>222</v>
      </c>
      <c r="AD1334" s="9">
        <v>222</v>
      </c>
      <c r="AE1334" s="9" t="s">
        <v>415</v>
      </c>
      <c r="AF1334" s="9"/>
      <c r="AG1334" s="9">
        <v>26.650400000000001</v>
      </c>
      <c r="AH1334" s="9">
        <v>-80.145499999999998</v>
      </c>
      <c r="AI1334" s="24"/>
      <c r="AJ1334" s="24"/>
      <c r="AK1334" s="24"/>
      <c r="AL1334" s="24"/>
      <c r="AM1334" s="24"/>
      <c r="AN1334" s="24"/>
      <c r="AO1334" s="24"/>
      <c r="AP1334" s="24"/>
      <c r="AQ1334" s="24"/>
      <c r="AR1334" s="24"/>
      <c r="AS1334" s="24"/>
      <c r="AT1334" s="24"/>
      <c r="AU1334" s="24"/>
      <c r="AV1334" s="24"/>
      <c r="AW1334" s="24"/>
      <c r="AX1334" s="24"/>
      <c r="AY1334" s="24"/>
      <c r="AZ1334" s="24"/>
      <c r="BA1334" s="24"/>
      <c r="BB1334" s="24"/>
      <c r="BC1334" s="24"/>
      <c r="BD1334" s="24"/>
      <c r="BE1334" s="24"/>
      <c r="BF1334" s="24"/>
    </row>
    <row r="1335" spans="1:58" s="22" customFormat="1" outlineLevel="2" x14ac:dyDescent="0.25">
      <c r="A1335" s="55">
        <v>1007</v>
      </c>
      <c r="B1335" s="9" t="s">
        <v>1860</v>
      </c>
      <c r="C1335" s="9" t="s">
        <v>1951</v>
      </c>
      <c r="D1335" s="9" t="str">
        <f t="shared" si="191"/>
        <v>Palm Beach - Family - Active</v>
      </c>
      <c r="E1335" s="9" t="s">
        <v>2282</v>
      </c>
      <c r="F1335" s="14" t="s">
        <v>1952</v>
      </c>
      <c r="G1335" s="9" t="s">
        <v>10</v>
      </c>
      <c r="H1335" s="9" t="s">
        <v>37</v>
      </c>
      <c r="I1335" s="9">
        <v>1</v>
      </c>
      <c r="J1335" s="9">
        <v>300</v>
      </c>
      <c r="K1335" s="9">
        <f t="shared" si="192"/>
        <v>1800</v>
      </c>
      <c r="L1335" s="9">
        <f t="shared" si="193"/>
        <v>1750</v>
      </c>
      <c r="M1335" s="48">
        <v>0.97222222222222221</v>
      </c>
      <c r="N1335" s="9">
        <v>0</v>
      </c>
      <c r="O1335" s="9">
        <v>300</v>
      </c>
      <c r="P1335" s="9"/>
      <c r="Q1335" s="9">
        <v>300</v>
      </c>
      <c r="R1335" s="9"/>
      <c r="S1335" s="9"/>
      <c r="T1335" s="9"/>
      <c r="U1335" s="9"/>
      <c r="V1335" s="49">
        <f t="shared" si="194"/>
        <v>0.97222222222222221</v>
      </c>
      <c r="W1335" s="14">
        <v>0.97109999999999996</v>
      </c>
      <c r="X1335" s="14">
        <v>0.98170000000000002</v>
      </c>
      <c r="Y1335" s="56">
        <v>298</v>
      </c>
      <c r="Z1335" s="9">
        <v>293</v>
      </c>
      <c r="AA1335" s="9">
        <v>291</v>
      </c>
      <c r="AB1335" s="9">
        <v>292</v>
      </c>
      <c r="AC1335" s="9">
        <v>288</v>
      </c>
      <c r="AD1335" s="9">
        <v>288</v>
      </c>
      <c r="AE1335" s="9" t="s">
        <v>550</v>
      </c>
      <c r="AF1335" s="9"/>
      <c r="AG1335" s="9">
        <v>26.5824</v>
      </c>
      <c r="AH1335" s="9">
        <v>-80.110200000000006</v>
      </c>
      <c r="AI1335" s="24"/>
      <c r="AJ1335" s="24"/>
      <c r="AK1335" s="24"/>
      <c r="AL1335" s="24"/>
      <c r="AM1335" s="24"/>
      <c r="AN1335" s="24"/>
      <c r="AO1335" s="24"/>
      <c r="AP1335" s="24"/>
      <c r="AQ1335" s="24"/>
      <c r="AR1335" s="24"/>
      <c r="AS1335" s="24"/>
      <c r="AT1335" s="24"/>
      <c r="AU1335" s="24"/>
      <c r="AV1335" s="24"/>
      <c r="AW1335" s="24"/>
      <c r="AX1335" s="24"/>
      <c r="AY1335" s="24"/>
      <c r="AZ1335" s="24"/>
      <c r="BA1335" s="24"/>
      <c r="BB1335" s="24"/>
      <c r="BC1335" s="24"/>
      <c r="BD1335" s="24"/>
      <c r="BE1335" s="24"/>
      <c r="BF1335" s="24"/>
    </row>
    <row r="1336" spans="1:58" s="22" customFormat="1" outlineLevel="1" x14ac:dyDescent="0.25">
      <c r="A1336" s="55"/>
      <c r="B1336" s="9" t="s">
        <v>1860</v>
      </c>
      <c r="C1336" s="9"/>
      <c r="D1336" s="9"/>
      <c r="E1336" s="39" t="s">
        <v>2640</v>
      </c>
      <c r="F1336" s="14"/>
      <c r="G1336" s="9"/>
      <c r="H1336" s="9"/>
      <c r="I1336" s="9">
        <f>SUBTOTAL(9,I1337:I1337)</f>
        <v>1</v>
      </c>
      <c r="J1336" s="9">
        <f>SUBTOTAL(9,J1337:J1337)</f>
        <v>144</v>
      </c>
      <c r="K1336" s="9">
        <f>SUBTOTAL(9,K1337:K1337)</f>
        <v>864</v>
      </c>
      <c r="L1336" s="9">
        <f>SUBTOTAL(9,L1337:L1337)</f>
        <v>200</v>
      </c>
      <c r="M1336" s="48">
        <v>0.23148148148148148</v>
      </c>
      <c r="N1336" s="9"/>
      <c r="O1336" s="9"/>
      <c r="P1336" s="9"/>
      <c r="Q1336" s="9"/>
      <c r="R1336" s="9"/>
      <c r="S1336" s="9"/>
      <c r="T1336" s="9"/>
      <c r="U1336" s="9"/>
      <c r="V1336" s="49"/>
      <c r="W1336" s="14"/>
      <c r="X1336" s="14"/>
      <c r="Y1336" s="56"/>
      <c r="Z1336" s="9"/>
      <c r="AA1336" s="9"/>
      <c r="AB1336" s="9"/>
      <c r="AC1336" s="9"/>
      <c r="AD1336" s="9"/>
      <c r="AE1336" s="9"/>
      <c r="AF1336" s="9"/>
      <c r="AG1336" s="9"/>
      <c r="AH1336" s="9">
        <f>SUBTOTAL(9,AH1337:AH1337)</f>
        <v>-80.674022219999998</v>
      </c>
      <c r="AI1336" s="24"/>
      <c r="AJ1336" s="24"/>
      <c r="AK1336" s="24"/>
      <c r="AL1336" s="24"/>
      <c r="AM1336" s="24"/>
      <c r="AN1336" s="24"/>
      <c r="AO1336" s="24"/>
      <c r="AP1336" s="24"/>
      <c r="AQ1336" s="24"/>
      <c r="AR1336" s="24"/>
      <c r="AS1336" s="24"/>
      <c r="AT1336" s="24"/>
      <c r="AU1336" s="24"/>
      <c r="AV1336" s="24"/>
      <c r="AW1336" s="24"/>
      <c r="AX1336" s="24"/>
      <c r="AY1336" s="24"/>
      <c r="AZ1336" s="24"/>
      <c r="BA1336" s="24"/>
      <c r="BB1336" s="24"/>
      <c r="BC1336" s="24"/>
      <c r="BD1336" s="24"/>
      <c r="BE1336" s="24"/>
      <c r="BF1336" s="24"/>
    </row>
    <row r="1337" spans="1:58" s="22" customFormat="1" outlineLevel="2" x14ac:dyDescent="0.25">
      <c r="A1337" s="55">
        <v>2767</v>
      </c>
      <c r="B1337" s="9" t="s">
        <v>1860</v>
      </c>
      <c r="C1337" s="9" t="s">
        <v>1879</v>
      </c>
      <c r="D1337" s="9" t="str">
        <f>B1337&amp;" - "&amp;E1337</f>
        <v>Palm Beach - Family - Lease-Up</v>
      </c>
      <c r="E1337" s="9" t="s">
        <v>2640</v>
      </c>
      <c r="F1337" s="14" t="s">
        <v>91</v>
      </c>
      <c r="G1337" s="9" t="s">
        <v>10</v>
      </c>
      <c r="H1337" s="9" t="s">
        <v>184</v>
      </c>
      <c r="I1337" s="9">
        <v>1</v>
      </c>
      <c r="J1337" s="9">
        <v>144</v>
      </c>
      <c r="K1337" s="9">
        <f>COUNTA(Y1337:AD1337)*J1337</f>
        <v>864</v>
      </c>
      <c r="L1337" s="9">
        <f>SUM(Y1337:AD1337)</f>
        <v>200</v>
      </c>
      <c r="M1337" s="48">
        <v>0.23148148148148148</v>
      </c>
      <c r="N1337" s="9">
        <v>0</v>
      </c>
      <c r="O1337" s="9">
        <v>144</v>
      </c>
      <c r="P1337" s="9"/>
      <c r="Q1337" s="9">
        <v>144</v>
      </c>
      <c r="R1337" s="9"/>
      <c r="S1337" s="9"/>
      <c r="T1337" s="9">
        <v>8</v>
      </c>
      <c r="U1337" s="9"/>
      <c r="V1337" s="49">
        <f>(Y1337+Z1337+AA1337+AB1337+AC1337+AD1337)/(J1337*COUNTA(Y1337,Z1337,AA1337,AB1337,AC1337,AD1337))</f>
        <v>0.23148148148148148</v>
      </c>
      <c r="W1337" s="14"/>
      <c r="X1337" s="14"/>
      <c r="Y1337" s="56">
        <v>29</v>
      </c>
      <c r="Z1337" s="9">
        <v>29</v>
      </c>
      <c r="AA1337" s="9">
        <v>31</v>
      </c>
      <c r="AB1337" s="9">
        <v>35</v>
      </c>
      <c r="AC1337" s="9">
        <v>37</v>
      </c>
      <c r="AD1337" s="9">
        <v>39</v>
      </c>
      <c r="AE1337" s="9" t="s">
        <v>409</v>
      </c>
      <c r="AF1337" s="9"/>
      <c r="AG1337" s="9">
        <v>26.686644439999998</v>
      </c>
      <c r="AH1337" s="9">
        <v>-80.674022219999998</v>
      </c>
      <c r="AI1337" s="24"/>
      <c r="AJ1337" s="24"/>
      <c r="AK1337" s="24"/>
      <c r="AL1337" s="24"/>
      <c r="AM1337" s="24"/>
      <c r="AN1337" s="24"/>
      <c r="AO1337" s="24"/>
      <c r="AP1337" s="24"/>
      <c r="AQ1337" s="24"/>
      <c r="AR1337" s="24"/>
      <c r="AS1337" s="24"/>
      <c r="AT1337" s="24"/>
      <c r="AU1337" s="24"/>
      <c r="AV1337" s="24"/>
      <c r="AW1337" s="24"/>
      <c r="AX1337" s="24"/>
      <c r="AY1337" s="24"/>
      <c r="AZ1337" s="24"/>
      <c r="BA1337" s="24"/>
      <c r="BB1337" s="24"/>
      <c r="BC1337" s="24"/>
      <c r="BD1337" s="24"/>
      <c r="BE1337" s="24"/>
      <c r="BF1337" s="24"/>
    </row>
    <row r="1338" spans="1:58" s="22" customFormat="1" outlineLevel="1" x14ac:dyDescent="0.25">
      <c r="A1338" s="55"/>
      <c r="B1338" s="9" t="s">
        <v>1860</v>
      </c>
      <c r="C1338" s="9"/>
      <c r="D1338" s="9"/>
      <c r="E1338" s="39" t="s">
        <v>2283</v>
      </c>
      <c r="F1338" s="14"/>
      <c r="G1338" s="9"/>
      <c r="H1338" s="9"/>
      <c r="I1338" s="9">
        <f>SUBTOTAL(9,I1339:I1343)</f>
        <v>5</v>
      </c>
      <c r="J1338" s="9">
        <f>SUBTOTAL(9,J1339:J1343)</f>
        <v>561</v>
      </c>
      <c r="K1338" s="9">
        <f>SUBTOTAL(9,K1339:K1343)</f>
        <v>0</v>
      </c>
      <c r="L1338" s="9">
        <f>SUBTOTAL(9,L1339:L1343)</f>
        <v>0</v>
      </c>
      <c r="M1338" s="42">
        <v>0</v>
      </c>
      <c r="N1338" s="9"/>
      <c r="O1338" s="9"/>
      <c r="P1338" s="9"/>
      <c r="Q1338" s="9"/>
      <c r="R1338" s="9"/>
      <c r="S1338" s="9"/>
      <c r="T1338" s="9"/>
      <c r="U1338" s="9"/>
      <c r="V1338" s="49"/>
      <c r="W1338" s="14"/>
      <c r="X1338" s="14"/>
      <c r="Y1338" s="56"/>
      <c r="Z1338" s="9"/>
      <c r="AA1338" s="9"/>
      <c r="AB1338" s="9"/>
      <c r="AC1338" s="9"/>
      <c r="AD1338" s="9"/>
      <c r="AE1338" s="9"/>
      <c r="AF1338" s="9"/>
      <c r="AG1338" s="9"/>
      <c r="AH1338" s="9">
        <f>SUBTOTAL(9,AH1339:AH1343)</f>
        <v>-400.98303300000003</v>
      </c>
      <c r="AI1338" s="24"/>
      <c r="AJ1338" s="24"/>
      <c r="AK1338" s="24"/>
      <c r="AL1338" s="24"/>
      <c r="AM1338" s="24"/>
      <c r="AN1338" s="24"/>
      <c r="AO1338" s="24"/>
      <c r="AP1338" s="24"/>
      <c r="AQ1338" s="24"/>
      <c r="AR1338" s="24"/>
      <c r="AS1338" s="24"/>
      <c r="AT1338" s="24"/>
      <c r="AU1338" s="24"/>
      <c r="AV1338" s="24"/>
      <c r="AW1338" s="24"/>
      <c r="AX1338" s="24"/>
      <c r="AY1338" s="24"/>
      <c r="AZ1338" s="24"/>
      <c r="BA1338" s="24"/>
      <c r="BB1338" s="24"/>
      <c r="BC1338" s="24"/>
      <c r="BD1338" s="24"/>
      <c r="BE1338" s="24"/>
      <c r="BF1338" s="24"/>
    </row>
    <row r="1339" spans="1:58" s="22" customFormat="1" outlineLevel="2" x14ac:dyDescent="0.25">
      <c r="A1339" s="55">
        <v>2905</v>
      </c>
      <c r="B1339" s="9" t="s">
        <v>1860</v>
      </c>
      <c r="C1339" s="9" t="s">
        <v>1866</v>
      </c>
      <c r="D1339" s="9" t="str">
        <f>B1339&amp;" - "&amp;E1339</f>
        <v>Palm Beach - Family - Pipeline</v>
      </c>
      <c r="E1339" s="9" t="s">
        <v>2283</v>
      </c>
      <c r="F1339" s="14" t="s">
        <v>191</v>
      </c>
      <c r="G1339" s="9" t="s">
        <v>10</v>
      </c>
      <c r="H1339" s="9" t="s">
        <v>42</v>
      </c>
      <c r="I1339" s="9">
        <v>1</v>
      </c>
      <c r="J1339" s="9">
        <v>85</v>
      </c>
      <c r="K1339" s="9">
        <f>COUNTA(Y1339:AD1339)*J1339</f>
        <v>0</v>
      </c>
      <c r="L1339" s="9">
        <f>SUM(Y1339:AD1339)</f>
        <v>0</v>
      </c>
      <c r="M1339" s="42">
        <v>0</v>
      </c>
      <c r="N1339" s="9"/>
      <c r="O1339" s="9">
        <v>85</v>
      </c>
      <c r="P1339" s="9"/>
      <c r="Q1339" s="9">
        <v>85</v>
      </c>
      <c r="R1339" s="9"/>
      <c r="S1339" s="9"/>
      <c r="T1339" s="9">
        <v>5</v>
      </c>
      <c r="U1339" s="9"/>
      <c r="V1339" s="49"/>
      <c r="W1339" s="14"/>
      <c r="X1339" s="14"/>
      <c r="Y1339" s="56"/>
      <c r="Z1339" s="9"/>
      <c r="AA1339" s="9"/>
      <c r="AB1339" s="9"/>
      <c r="AC1339" s="9"/>
      <c r="AD1339" s="9"/>
      <c r="AE1339" s="9"/>
      <c r="AF1339" s="9"/>
      <c r="AG1339" s="9">
        <v>26.619880999999999</v>
      </c>
      <c r="AH1339" s="9">
        <v>-80.065652999999998</v>
      </c>
      <c r="AI1339" s="24"/>
      <c r="AJ1339" s="24"/>
      <c r="AK1339" s="24"/>
      <c r="AL1339" s="24"/>
      <c r="AM1339" s="24"/>
      <c r="AN1339" s="24"/>
      <c r="AO1339" s="24"/>
      <c r="AP1339" s="24"/>
      <c r="AQ1339" s="24"/>
      <c r="AR1339" s="24"/>
      <c r="AS1339" s="24"/>
      <c r="AT1339" s="24"/>
      <c r="AU1339" s="24"/>
      <c r="AV1339" s="24"/>
      <c r="AW1339" s="24"/>
      <c r="AX1339" s="24"/>
      <c r="AY1339" s="24"/>
      <c r="AZ1339" s="24"/>
      <c r="BA1339" s="24"/>
      <c r="BB1339" s="24"/>
      <c r="BC1339" s="24"/>
      <c r="BD1339" s="24"/>
      <c r="BE1339" s="24"/>
      <c r="BF1339" s="24"/>
    </row>
    <row r="1340" spans="1:58" s="22" customFormat="1" outlineLevel="2" x14ac:dyDescent="0.25">
      <c r="A1340" s="55">
        <v>2858</v>
      </c>
      <c r="B1340" s="9" t="s">
        <v>1860</v>
      </c>
      <c r="C1340" s="9" t="s">
        <v>1870</v>
      </c>
      <c r="D1340" s="9" t="str">
        <f>B1340&amp;" - "&amp;E1340</f>
        <v>Palm Beach - Family - Pipeline</v>
      </c>
      <c r="E1340" s="9" t="s">
        <v>2283</v>
      </c>
      <c r="F1340" s="14" t="s">
        <v>238</v>
      </c>
      <c r="G1340" s="9" t="s">
        <v>10</v>
      </c>
      <c r="H1340" s="9" t="s">
        <v>42</v>
      </c>
      <c r="I1340" s="9">
        <v>1</v>
      </c>
      <c r="J1340" s="9">
        <v>114</v>
      </c>
      <c r="K1340" s="9">
        <f>COUNTA(Y1340:AD1340)*J1340</f>
        <v>0</v>
      </c>
      <c r="L1340" s="9">
        <f>SUM(Y1340:AD1340)</f>
        <v>0</v>
      </c>
      <c r="M1340" s="42">
        <v>0</v>
      </c>
      <c r="N1340" s="9">
        <v>0</v>
      </c>
      <c r="O1340" s="9">
        <v>114</v>
      </c>
      <c r="P1340" s="9"/>
      <c r="Q1340" s="9">
        <v>114</v>
      </c>
      <c r="R1340" s="9"/>
      <c r="S1340" s="9"/>
      <c r="T1340" s="9">
        <v>6</v>
      </c>
      <c r="U1340" s="9"/>
      <c r="V1340" s="49"/>
      <c r="W1340" s="14"/>
      <c r="X1340" s="14"/>
      <c r="Y1340" s="56"/>
      <c r="Z1340" s="9"/>
      <c r="AA1340" s="9"/>
      <c r="AB1340" s="9"/>
      <c r="AC1340" s="9"/>
      <c r="AD1340" s="9"/>
      <c r="AE1340" s="9"/>
      <c r="AF1340" s="9"/>
      <c r="AG1340" s="9">
        <v>26.664988999999998</v>
      </c>
      <c r="AH1340" s="9">
        <v>-80.685768999999993</v>
      </c>
      <c r="AI1340" s="24"/>
      <c r="AJ1340" s="24"/>
      <c r="AK1340" s="24"/>
      <c r="AL1340" s="24"/>
      <c r="AM1340" s="24"/>
      <c r="AN1340" s="24"/>
      <c r="AO1340" s="24"/>
      <c r="AP1340" s="24"/>
      <c r="AQ1340" s="24"/>
      <c r="AR1340" s="24"/>
      <c r="AS1340" s="24"/>
      <c r="AT1340" s="24"/>
      <c r="AU1340" s="24"/>
      <c r="AV1340" s="24"/>
      <c r="AW1340" s="24"/>
      <c r="AX1340" s="24"/>
      <c r="AY1340" s="24"/>
      <c r="AZ1340" s="24"/>
      <c r="BA1340" s="24"/>
      <c r="BB1340" s="24"/>
      <c r="BC1340" s="24"/>
      <c r="BD1340" s="24"/>
      <c r="BE1340" s="24"/>
      <c r="BF1340" s="24"/>
    </row>
    <row r="1341" spans="1:58" s="22" customFormat="1" outlineLevel="2" x14ac:dyDescent="0.25">
      <c r="A1341" s="55">
        <v>2856</v>
      </c>
      <c r="B1341" s="9" t="s">
        <v>1860</v>
      </c>
      <c r="C1341" s="9" t="s">
        <v>1931</v>
      </c>
      <c r="D1341" s="9" t="str">
        <f>B1341&amp;" - "&amp;E1341</f>
        <v>Palm Beach - Family - Pipeline</v>
      </c>
      <c r="E1341" s="9" t="s">
        <v>2283</v>
      </c>
      <c r="F1341" s="14" t="s">
        <v>238</v>
      </c>
      <c r="G1341" s="9" t="s">
        <v>10</v>
      </c>
      <c r="H1341" s="9" t="s">
        <v>42</v>
      </c>
      <c r="I1341" s="9">
        <v>1</v>
      </c>
      <c r="J1341" s="9">
        <v>117</v>
      </c>
      <c r="K1341" s="9">
        <f>COUNTA(Y1341:AD1341)*J1341</f>
        <v>0</v>
      </c>
      <c r="L1341" s="9">
        <f>SUM(Y1341:AD1341)</f>
        <v>0</v>
      </c>
      <c r="M1341" s="42">
        <v>0</v>
      </c>
      <c r="N1341" s="9">
        <v>0</v>
      </c>
      <c r="O1341" s="9">
        <v>117</v>
      </c>
      <c r="P1341" s="9"/>
      <c r="Q1341" s="9">
        <v>117</v>
      </c>
      <c r="R1341" s="9"/>
      <c r="S1341" s="9"/>
      <c r="T1341" s="9">
        <v>6</v>
      </c>
      <c r="U1341" s="9"/>
      <c r="V1341" s="49"/>
      <c r="W1341" s="14"/>
      <c r="X1341" s="14"/>
      <c r="Y1341" s="56"/>
      <c r="Z1341" s="9"/>
      <c r="AA1341" s="9"/>
      <c r="AB1341" s="9"/>
      <c r="AC1341" s="9"/>
      <c r="AD1341" s="9"/>
      <c r="AE1341" s="9"/>
      <c r="AF1341" s="9"/>
      <c r="AG1341" s="9">
        <v>26.695097000000001</v>
      </c>
      <c r="AH1341" s="9">
        <v>-80.111636000000004</v>
      </c>
      <c r="AI1341" s="24"/>
      <c r="AJ1341" s="24"/>
      <c r="AK1341" s="24"/>
      <c r="AL1341" s="24"/>
      <c r="AM1341" s="24"/>
      <c r="AN1341" s="24"/>
      <c r="AO1341" s="24"/>
      <c r="AP1341" s="24"/>
      <c r="AQ1341" s="24"/>
      <c r="AR1341" s="24"/>
      <c r="AS1341" s="24"/>
      <c r="AT1341" s="24"/>
      <c r="AU1341" s="24"/>
      <c r="AV1341" s="24"/>
      <c r="AW1341" s="24"/>
      <c r="AX1341" s="24"/>
      <c r="AY1341" s="24"/>
      <c r="AZ1341" s="24"/>
      <c r="BA1341" s="24"/>
      <c r="BB1341" s="24"/>
      <c r="BC1341" s="24"/>
      <c r="BD1341" s="24"/>
      <c r="BE1341" s="24"/>
      <c r="BF1341" s="24"/>
    </row>
    <row r="1342" spans="1:58" s="22" customFormat="1" outlineLevel="2" x14ac:dyDescent="0.25">
      <c r="A1342" s="55">
        <v>2742</v>
      </c>
      <c r="B1342" s="9" t="s">
        <v>1860</v>
      </c>
      <c r="C1342" s="9" t="s">
        <v>1934</v>
      </c>
      <c r="D1342" s="9" t="str">
        <f>B1342&amp;" - "&amp;E1342</f>
        <v>Palm Beach - Family - Pipeline</v>
      </c>
      <c r="E1342" s="9" t="s">
        <v>2283</v>
      </c>
      <c r="F1342" s="14" t="s">
        <v>1286</v>
      </c>
      <c r="G1342" s="9" t="s">
        <v>10</v>
      </c>
      <c r="H1342" s="9" t="s">
        <v>42</v>
      </c>
      <c r="I1342" s="9">
        <v>1</v>
      </c>
      <c r="J1342" s="9">
        <v>125</v>
      </c>
      <c r="K1342" s="9">
        <f>COUNTA(Y1342:AD1342)*J1342</f>
        <v>0</v>
      </c>
      <c r="L1342" s="9">
        <f>SUM(Y1342:AD1342)</f>
        <v>0</v>
      </c>
      <c r="M1342" s="42">
        <v>0</v>
      </c>
      <c r="N1342" s="9">
        <v>0</v>
      </c>
      <c r="O1342" s="9">
        <v>125</v>
      </c>
      <c r="P1342" s="9"/>
      <c r="Q1342" s="9">
        <v>125</v>
      </c>
      <c r="R1342" s="9"/>
      <c r="S1342" s="9"/>
      <c r="T1342" s="9">
        <v>19</v>
      </c>
      <c r="U1342" s="9"/>
      <c r="V1342" s="49"/>
      <c r="W1342" s="14"/>
      <c r="X1342" s="14"/>
      <c r="Y1342" s="56"/>
      <c r="Z1342" s="9"/>
      <c r="AA1342" s="9"/>
      <c r="AB1342" s="9"/>
      <c r="AC1342" s="9"/>
      <c r="AD1342" s="9"/>
      <c r="AE1342" s="9"/>
      <c r="AF1342" s="9"/>
      <c r="AG1342" s="9">
        <v>26.728133</v>
      </c>
      <c r="AH1342" s="9">
        <v>-80.059892000000005</v>
      </c>
      <c r="AI1342" s="24"/>
      <c r="AJ1342" s="24"/>
      <c r="AK1342" s="24"/>
      <c r="AL1342" s="24"/>
      <c r="AM1342" s="24"/>
      <c r="AN1342" s="24"/>
      <c r="AO1342" s="24"/>
      <c r="AP1342" s="24"/>
      <c r="AQ1342" s="24"/>
      <c r="AR1342" s="24"/>
      <c r="AS1342" s="24"/>
      <c r="AT1342" s="24"/>
      <c r="AU1342" s="24"/>
      <c r="AV1342" s="24"/>
      <c r="AW1342" s="24"/>
      <c r="AX1342" s="24"/>
      <c r="AY1342" s="24"/>
      <c r="AZ1342" s="24"/>
      <c r="BA1342" s="24"/>
      <c r="BB1342" s="24"/>
      <c r="BC1342" s="24"/>
      <c r="BD1342" s="24"/>
      <c r="BE1342" s="24"/>
      <c r="BF1342" s="24"/>
    </row>
    <row r="1343" spans="1:58" s="22" customFormat="1" outlineLevel="2" x14ac:dyDescent="0.25">
      <c r="A1343" s="55">
        <v>2660</v>
      </c>
      <c r="B1343" s="9" t="s">
        <v>1860</v>
      </c>
      <c r="C1343" s="9" t="s">
        <v>1939</v>
      </c>
      <c r="D1343" s="9" t="str">
        <f>B1343&amp;" - "&amp;E1343</f>
        <v>Palm Beach - Family - Pipeline</v>
      </c>
      <c r="E1343" s="9" t="s">
        <v>2283</v>
      </c>
      <c r="F1343" s="14" t="s">
        <v>36</v>
      </c>
      <c r="G1343" s="9" t="s">
        <v>10</v>
      </c>
      <c r="H1343" s="9" t="s">
        <v>42</v>
      </c>
      <c r="I1343" s="9">
        <v>1</v>
      </c>
      <c r="J1343" s="9">
        <v>120</v>
      </c>
      <c r="K1343" s="9">
        <f>COUNTA(Y1343:AD1343)*J1343</f>
        <v>0</v>
      </c>
      <c r="L1343" s="9">
        <f>SUM(Y1343:AD1343)</f>
        <v>0</v>
      </c>
      <c r="M1343" s="42">
        <v>0</v>
      </c>
      <c r="N1343" s="9">
        <v>0</v>
      </c>
      <c r="O1343" s="9">
        <v>120</v>
      </c>
      <c r="P1343" s="9"/>
      <c r="Q1343" s="9">
        <v>120</v>
      </c>
      <c r="R1343" s="9"/>
      <c r="S1343" s="9"/>
      <c r="T1343" s="9">
        <v>18</v>
      </c>
      <c r="U1343" s="9"/>
      <c r="V1343" s="49"/>
      <c r="W1343" s="14"/>
      <c r="X1343" s="14"/>
      <c r="Y1343" s="56"/>
      <c r="Z1343" s="9"/>
      <c r="AA1343" s="9"/>
      <c r="AB1343" s="9"/>
      <c r="AC1343" s="9"/>
      <c r="AD1343" s="9"/>
      <c r="AE1343" s="9"/>
      <c r="AF1343" s="9"/>
      <c r="AG1343" s="9">
        <v>26.729389000000001</v>
      </c>
      <c r="AH1343" s="9">
        <v>-80.060083000000006</v>
      </c>
      <c r="AI1343" s="24"/>
      <c r="AJ1343" s="24"/>
      <c r="AK1343" s="24"/>
      <c r="AL1343" s="24"/>
      <c r="AM1343" s="24"/>
      <c r="AN1343" s="24"/>
      <c r="AO1343" s="24"/>
      <c r="AP1343" s="24"/>
      <c r="AQ1343" s="24"/>
      <c r="AR1343" s="24"/>
      <c r="AS1343" s="24"/>
      <c r="AT1343" s="24"/>
      <c r="AU1343" s="24"/>
      <c r="AV1343" s="24"/>
      <c r="AW1343" s="24"/>
      <c r="AX1343" s="24"/>
      <c r="AY1343" s="24"/>
      <c r="AZ1343" s="24"/>
      <c r="BA1343" s="24"/>
      <c r="BB1343" s="24"/>
      <c r="BC1343" s="24"/>
      <c r="BD1343" s="24"/>
      <c r="BE1343" s="24"/>
      <c r="BF1343" s="24"/>
    </row>
    <row r="1344" spans="1:58" s="22" customFormat="1" outlineLevel="1" x14ac:dyDescent="0.25">
      <c r="A1344" s="55"/>
      <c r="B1344" s="9" t="s">
        <v>1860</v>
      </c>
      <c r="C1344" s="9"/>
      <c r="D1344" s="9"/>
      <c r="E1344" s="39" t="s">
        <v>2284</v>
      </c>
      <c r="F1344" s="14"/>
      <c r="G1344" s="9"/>
      <c r="H1344" s="9"/>
      <c r="I1344" s="9">
        <f>SUBTOTAL(9,I1345:I1347)</f>
        <v>3</v>
      </c>
      <c r="J1344" s="9">
        <f>SUBTOTAL(9,J1345:J1347)</f>
        <v>348</v>
      </c>
      <c r="K1344" s="9">
        <f>SUBTOTAL(9,K1345:K1347)</f>
        <v>2088</v>
      </c>
      <c r="L1344" s="9">
        <f>SUBTOTAL(9,L1345:L1347)</f>
        <v>1991</v>
      </c>
      <c r="M1344" s="48">
        <v>0.95354406130268199</v>
      </c>
      <c r="N1344" s="9"/>
      <c r="O1344" s="9"/>
      <c r="P1344" s="9"/>
      <c r="Q1344" s="9"/>
      <c r="R1344" s="9"/>
      <c r="S1344" s="9"/>
      <c r="T1344" s="9"/>
      <c r="U1344" s="9"/>
      <c r="V1344" s="49"/>
      <c r="W1344" s="14"/>
      <c r="X1344" s="14"/>
      <c r="Y1344" s="56"/>
      <c r="Z1344" s="9"/>
      <c r="AA1344" s="9"/>
      <c r="AB1344" s="9"/>
      <c r="AC1344" s="9"/>
      <c r="AD1344" s="9"/>
      <c r="AE1344" s="9"/>
      <c r="AF1344" s="9"/>
      <c r="AG1344" s="9"/>
      <c r="AH1344" s="9">
        <f>SUBTOTAL(9,AH1345:AH1347)</f>
        <v>-240.25906300000003</v>
      </c>
      <c r="AI1344" s="24"/>
      <c r="AJ1344" s="24"/>
      <c r="AK1344" s="24"/>
      <c r="AL1344" s="24"/>
      <c r="AM1344" s="24"/>
      <c r="AN1344" s="24"/>
      <c r="AO1344" s="24"/>
      <c r="AP1344" s="24"/>
      <c r="AQ1344" s="24"/>
      <c r="AR1344" s="24"/>
      <c r="AS1344" s="24"/>
      <c r="AT1344" s="24"/>
      <c r="AU1344" s="24"/>
      <c r="AV1344" s="24"/>
      <c r="AW1344" s="24"/>
      <c r="AX1344" s="24"/>
      <c r="AY1344" s="24"/>
      <c r="AZ1344" s="24"/>
      <c r="BA1344" s="24"/>
      <c r="BB1344" s="24"/>
      <c r="BC1344" s="24"/>
      <c r="BD1344" s="24"/>
      <c r="BE1344" s="24"/>
      <c r="BF1344" s="24"/>
    </row>
    <row r="1345" spans="1:58" s="22" customFormat="1" outlineLevel="2" x14ac:dyDescent="0.25">
      <c r="A1345" s="55">
        <v>60</v>
      </c>
      <c r="B1345" s="9" t="s">
        <v>1860</v>
      </c>
      <c r="C1345" s="9" t="s">
        <v>1865</v>
      </c>
      <c r="D1345" s="9" t="str">
        <f>B1345&amp;" - "&amp;E1345</f>
        <v>Palm Beach - Family|MR - Active</v>
      </c>
      <c r="E1345" s="9" t="s">
        <v>2284</v>
      </c>
      <c r="F1345" s="14" t="s">
        <v>1242</v>
      </c>
      <c r="G1345" s="9" t="s">
        <v>99</v>
      </c>
      <c r="H1345" s="9" t="s">
        <v>37</v>
      </c>
      <c r="I1345" s="9">
        <v>1</v>
      </c>
      <c r="J1345" s="9">
        <v>17</v>
      </c>
      <c r="K1345" s="9">
        <f>COUNTA(Y1345:AD1345)*J1345</f>
        <v>102</v>
      </c>
      <c r="L1345" s="9">
        <f>SUM(Y1345:AD1345)</f>
        <v>100</v>
      </c>
      <c r="M1345" s="48">
        <v>0.98039215686274506</v>
      </c>
      <c r="N1345" s="9">
        <v>13</v>
      </c>
      <c r="O1345" s="9">
        <v>17</v>
      </c>
      <c r="P1345" s="9"/>
      <c r="Q1345" s="9">
        <v>17</v>
      </c>
      <c r="R1345" s="9"/>
      <c r="S1345" s="9"/>
      <c r="T1345" s="9"/>
      <c r="U1345" s="9"/>
      <c r="V1345" s="49">
        <f>(Y1345+Z1345+AA1345+AB1345+AC1345+AD1345)/(J1345*COUNTA(Y1345,Z1345,AA1345,AB1345,AC1345,AD1345))</f>
        <v>0.98039215686274506</v>
      </c>
      <c r="W1345" s="14">
        <v>0.93140000000000001</v>
      </c>
      <c r="X1345" s="14">
        <v>1</v>
      </c>
      <c r="Y1345" s="56">
        <v>17</v>
      </c>
      <c r="Z1345" s="9">
        <v>17</v>
      </c>
      <c r="AA1345" s="9">
        <v>16</v>
      </c>
      <c r="AB1345" s="9">
        <v>17</v>
      </c>
      <c r="AC1345" s="9">
        <v>17</v>
      </c>
      <c r="AD1345" s="9">
        <v>16</v>
      </c>
      <c r="AE1345" s="9" t="s">
        <v>1864</v>
      </c>
      <c r="AF1345" s="9"/>
      <c r="AG1345" s="9">
        <v>26.7104</v>
      </c>
      <c r="AH1345" s="9">
        <v>-80.057000000000002</v>
      </c>
      <c r="AI1345" s="24"/>
      <c r="AJ1345" s="24"/>
      <c r="AK1345" s="24"/>
      <c r="AL1345" s="24"/>
      <c r="AM1345" s="24"/>
      <c r="AN1345" s="24"/>
      <c r="AO1345" s="24"/>
      <c r="AP1345" s="24"/>
      <c r="AQ1345" s="24"/>
      <c r="AR1345" s="24"/>
      <c r="AS1345" s="24"/>
      <c r="AT1345" s="24"/>
      <c r="AU1345" s="24"/>
      <c r="AV1345" s="24"/>
      <c r="AW1345" s="24"/>
      <c r="AX1345" s="24"/>
      <c r="AY1345" s="24"/>
      <c r="AZ1345" s="24"/>
      <c r="BA1345" s="24"/>
      <c r="BB1345" s="24"/>
      <c r="BC1345" s="24"/>
      <c r="BD1345" s="24"/>
      <c r="BE1345" s="24"/>
      <c r="BF1345" s="24"/>
    </row>
    <row r="1346" spans="1:58" s="22" customFormat="1" outlineLevel="2" x14ac:dyDescent="0.25">
      <c r="A1346" s="55">
        <v>158</v>
      </c>
      <c r="B1346" s="9" t="s">
        <v>1860</v>
      </c>
      <c r="C1346" s="9" t="s">
        <v>1871</v>
      </c>
      <c r="D1346" s="9" t="str">
        <f>B1346&amp;" - "&amp;E1346</f>
        <v>Palm Beach - Family|MR - Active</v>
      </c>
      <c r="E1346" s="9" t="s">
        <v>2284</v>
      </c>
      <c r="F1346" s="14" t="s">
        <v>98</v>
      </c>
      <c r="G1346" s="9" t="s">
        <v>99</v>
      </c>
      <c r="H1346" s="9" t="s">
        <v>37</v>
      </c>
      <c r="I1346" s="9">
        <v>1</v>
      </c>
      <c r="J1346" s="9">
        <v>209</v>
      </c>
      <c r="K1346" s="9">
        <f>COUNTA(Y1346:AD1346)*J1346</f>
        <v>1254</v>
      </c>
      <c r="L1346" s="9">
        <f>SUM(Y1346:AD1346)</f>
        <v>1166</v>
      </c>
      <c r="M1346" s="48">
        <v>0.92982456140350878</v>
      </c>
      <c r="N1346" s="9">
        <v>105</v>
      </c>
      <c r="O1346" s="9">
        <v>104</v>
      </c>
      <c r="P1346" s="9"/>
      <c r="Q1346" s="9">
        <v>104</v>
      </c>
      <c r="R1346" s="9"/>
      <c r="S1346" s="9"/>
      <c r="T1346" s="9"/>
      <c r="U1346" s="9"/>
      <c r="V1346" s="49">
        <f>(Y1346+Z1346+AA1346+AB1346+AC1346+AD1346)/(J1346*COUNTA(Y1346,Z1346,AA1346,AB1346,AC1346,AD1346))</f>
        <v>0.92982456140350878</v>
      </c>
      <c r="W1346" s="14">
        <v>0.92500000000000004</v>
      </c>
      <c r="X1346" s="14">
        <v>0.93379999999999996</v>
      </c>
      <c r="Y1346" s="56">
        <v>195</v>
      </c>
      <c r="Z1346" s="9">
        <v>196</v>
      </c>
      <c r="AA1346" s="9">
        <v>190</v>
      </c>
      <c r="AB1346" s="9">
        <v>192</v>
      </c>
      <c r="AC1346" s="9">
        <v>195</v>
      </c>
      <c r="AD1346" s="9">
        <v>198</v>
      </c>
      <c r="AE1346" s="9" t="s">
        <v>1362</v>
      </c>
      <c r="AF1346" s="9"/>
      <c r="AG1346" s="9">
        <v>26.613800000000001</v>
      </c>
      <c r="AH1346" s="9">
        <v>-80.144900000000007</v>
      </c>
      <c r="AI1346" s="24"/>
      <c r="AJ1346" s="24"/>
      <c r="AK1346" s="24"/>
      <c r="AL1346" s="24"/>
      <c r="AM1346" s="24"/>
      <c r="AN1346" s="24"/>
      <c r="AO1346" s="24"/>
      <c r="AP1346" s="24"/>
      <c r="AQ1346" s="24"/>
      <c r="AR1346" s="24"/>
      <c r="AS1346" s="24"/>
      <c r="AT1346" s="24"/>
      <c r="AU1346" s="24"/>
      <c r="AV1346" s="24"/>
      <c r="AW1346" s="24"/>
      <c r="AX1346" s="24"/>
      <c r="AY1346" s="24"/>
      <c r="AZ1346" s="24"/>
      <c r="BA1346" s="24"/>
      <c r="BB1346" s="24"/>
      <c r="BC1346" s="24"/>
      <c r="BD1346" s="24"/>
      <c r="BE1346" s="24"/>
      <c r="BF1346" s="24"/>
    </row>
    <row r="1347" spans="1:58" s="22" customFormat="1" outlineLevel="2" x14ac:dyDescent="0.25">
      <c r="A1347" s="55">
        <v>2500</v>
      </c>
      <c r="B1347" s="9" t="s">
        <v>1860</v>
      </c>
      <c r="C1347" s="9" t="s">
        <v>1927</v>
      </c>
      <c r="D1347" s="9" t="str">
        <f>B1347&amp;" - "&amp;E1347</f>
        <v>Palm Beach - Family|MR - Active</v>
      </c>
      <c r="E1347" s="9" t="s">
        <v>2284</v>
      </c>
      <c r="F1347" s="14" t="s">
        <v>1928</v>
      </c>
      <c r="G1347" s="9" t="s">
        <v>99</v>
      </c>
      <c r="H1347" s="9" t="s">
        <v>37</v>
      </c>
      <c r="I1347" s="9">
        <v>1</v>
      </c>
      <c r="J1347" s="9">
        <v>122</v>
      </c>
      <c r="K1347" s="9">
        <f>COUNTA(Y1347:AD1347)*J1347</f>
        <v>732</v>
      </c>
      <c r="L1347" s="9">
        <f>SUM(Y1347:AD1347)</f>
        <v>725</v>
      </c>
      <c r="M1347" s="48">
        <v>0.9904371584699454</v>
      </c>
      <c r="N1347" s="9">
        <v>8</v>
      </c>
      <c r="O1347" s="9">
        <v>122</v>
      </c>
      <c r="P1347" s="9"/>
      <c r="Q1347" s="9">
        <v>122</v>
      </c>
      <c r="R1347" s="9"/>
      <c r="S1347" s="9"/>
      <c r="T1347" s="9"/>
      <c r="U1347" s="9"/>
      <c r="V1347" s="49">
        <f>(Y1347+Z1347+AA1347+AB1347+AC1347+AD1347)/(J1347*COUNTA(Y1347,Z1347,AA1347,AB1347,AC1347,AD1347))</f>
        <v>0.9904371584699454</v>
      </c>
      <c r="W1347" s="14">
        <v>0.96309999999999996</v>
      </c>
      <c r="X1347" s="14">
        <v>0.98499999999999999</v>
      </c>
      <c r="Y1347" s="56">
        <v>122</v>
      </c>
      <c r="Z1347" s="9">
        <v>122</v>
      </c>
      <c r="AA1347" s="9">
        <v>118</v>
      </c>
      <c r="AB1347" s="9">
        <v>121</v>
      </c>
      <c r="AC1347" s="9">
        <v>121</v>
      </c>
      <c r="AD1347" s="9">
        <v>121</v>
      </c>
      <c r="AE1347" s="9" t="s">
        <v>1929</v>
      </c>
      <c r="AF1347" s="9"/>
      <c r="AG1347" s="9">
        <v>26.527449000000001</v>
      </c>
      <c r="AH1347" s="9">
        <v>-80.057163000000003</v>
      </c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4"/>
      <c r="BC1347" s="24"/>
      <c r="BD1347" s="24"/>
      <c r="BE1347" s="24"/>
      <c r="BF1347" s="24"/>
    </row>
    <row r="1348" spans="1:58" s="22" customFormat="1" outlineLevel="1" x14ac:dyDescent="0.25">
      <c r="A1348" s="55"/>
      <c r="B1348" s="9" t="s">
        <v>1860</v>
      </c>
      <c r="C1348" s="9"/>
      <c r="D1348" s="9"/>
      <c r="E1348" s="39" t="s">
        <v>2288</v>
      </c>
      <c r="F1348" s="14"/>
      <c r="G1348" s="9"/>
      <c r="H1348" s="9"/>
      <c r="I1348" s="9">
        <f>SUBTOTAL(9,I1349:I1349)</f>
        <v>1</v>
      </c>
      <c r="J1348" s="9">
        <f>SUBTOTAL(9,J1349:J1349)</f>
        <v>40</v>
      </c>
      <c r="K1348" s="9">
        <f>SUBTOTAL(9,K1349:K1349)</f>
        <v>240</v>
      </c>
      <c r="L1348" s="9">
        <f>SUBTOTAL(9,L1349:L1349)</f>
        <v>240</v>
      </c>
      <c r="M1348" s="48">
        <v>1</v>
      </c>
      <c r="N1348" s="9"/>
      <c r="O1348" s="9"/>
      <c r="P1348" s="9"/>
      <c r="Q1348" s="9"/>
      <c r="R1348" s="9"/>
      <c r="S1348" s="9"/>
      <c r="T1348" s="9"/>
      <c r="U1348" s="9"/>
      <c r="V1348" s="49"/>
      <c r="W1348" s="14"/>
      <c r="X1348" s="14"/>
      <c r="Y1348" s="56"/>
      <c r="Z1348" s="9"/>
      <c r="AA1348" s="9"/>
      <c r="AB1348" s="9"/>
      <c r="AC1348" s="9"/>
      <c r="AD1348" s="9"/>
      <c r="AE1348" s="9"/>
      <c r="AF1348" s="9"/>
      <c r="AG1348" s="9"/>
      <c r="AH1348" s="9">
        <f>SUBTOTAL(9,AH1349:AH1349)</f>
        <v>-80.195999999999998</v>
      </c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4"/>
      <c r="BC1348" s="24"/>
      <c r="BD1348" s="24"/>
      <c r="BE1348" s="24"/>
      <c r="BF1348" s="24"/>
    </row>
    <row r="1349" spans="1:58" s="22" customFormat="1" outlineLevel="2" x14ac:dyDescent="0.25">
      <c r="A1349" s="55">
        <v>381</v>
      </c>
      <c r="B1349" s="9" t="s">
        <v>1860</v>
      </c>
      <c r="C1349" s="9" t="s">
        <v>1891</v>
      </c>
      <c r="D1349" s="9" t="str">
        <f>B1349&amp;" - "&amp;E1349</f>
        <v>Palm Beach - FW|FW - Active</v>
      </c>
      <c r="E1349" s="9" t="s">
        <v>2288</v>
      </c>
      <c r="F1349" s="14" t="s">
        <v>75</v>
      </c>
      <c r="G1349" s="9" t="s">
        <v>499</v>
      </c>
      <c r="H1349" s="9" t="s">
        <v>37</v>
      </c>
      <c r="I1349" s="9">
        <v>1</v>
      </c>
      <c r="J1349" s="9">
        <v>40</v>
      </c>
      <c r="K1349" s="9">
        <f>COUNTA(Y1349:AD1349)*J1349</f>
        <v>240</v>
      </c>
      <c r="L1349" s="9">
        <f>SUM(Y1349:AD1349)</f>
        <v>240</v>
      </c>
      <c r="M1349" s="48">
        <v>1</v>
      </c>
      <c r="N1349" s="9">
        <v>0</v>
      </c>
      <c r="O1349" s="9">
        <v>40</v>
      </c>
      <c r="P1349" s="9"/>
      <c r="Q1349" s="9">
        <v>8</v>
      </c>
      <c r="R1349" s="9">
        <v>32</v>
      </c>
      <c r="S1349" s="9"/>
      <c r="T1349" s="9"/>
      <c r="U1349" s="9"/>
      <c r="V1349" s="49">
        <f>(Y1349+Z1349+AA1349+AB1349+AC1349+AD1349)/(J1349*COUNTA(Y1349,Z1349,AA1349,AB1349,AC1349,AD1349))</f>
        <v>1</v>
      </c>
      <c r="W1349" s="14">
        <v>0.99580000000000002</v>
      </c>
      <c r="X1349" s="14">
        <v>1</v>
      </c>
      <c r="Y1349" s="56">
        <v>40</v>
      </c>
      <c r="Z1349" s="9">
        <v>40</v>
      </c>
      <c r="AA1349" s="9">
        <v>40</v>
      </c>
      <c r="AB1349" s="9">
        <v>40</v>
      </c>
      <c r="AC1349" s="9">
        <v>40</v>
      </c>
      <c r="AD1349" s="9">
        <v>40</v>
      </c>
      <c r="AE1349" s="9" t="s">
        <v>1892</v>
      </c>
      <c r="AF1349" s="9"/>
      <c r="AG1349" s="9">
        <v>26.438800000000001</v>
      </c>
      <c r="AH1349" s="9">
        <v>-80.195999999999998</v>
      </c>
      <c r="AI1349" s="24"/>
      <c r="AJ1349" s="24"/>
      <c r="AK1349" s="24"/>
      <c r="AL1349" s="24"/>
      <c r="AM1349" s="24"/>
      <c r="AN1349" s="24"/>
      <c r="AO1349" s="24"/>
      <c r="AP1349" s="24"/>
      <c r="AQ1349" s="24"/>
      <c r="AR1349" s="24"/>
      <c r="AS1349" s="24"/>
      <c r="AT1349" s="24"/>
      <c r="AU1349" s="24"/>
      <c r="AV1349" s="24"/>
      <c r="AW1349" s="24"/>
      <c r="AX1349" s="24"/>
      <c r="AY1349" s="24"/>
      <c r="AZ1349" s="24"/>
      <c r="BA1349" s="24"/>
      <c r="BB1349" s="24"/>
      <c r="BC1349" s="24"/>
      <c r="BD1349" s="24"/>
      <c r="BE1349" s="24"/>
      <c r="BF1349" s="24"/>
    </row>
    <row r="1350" spans="1:58" s="22" customFormat="1" outlineLevel="2" x14ac:dyDescent="0.25">
      <c r="A1350" s="55"/>
      <c r="B1350" s="51" t="s">
        <v>1953</v>
      </c>
      <c r="C1350" s="51"/>
      <c r="D1350" s="51"/>
      <c r="E1350" s="51"/>
      <c r="F1350" s="53"/>
      <c r="G1350" s="51"/>
      <c r="H1350" s="51"/>
      <c r="I1350" s="51"/>
      <c r="J1350" s="51"/>
      <c r="K1350" s="51"/>
      <c r="L1350" s="51"/>
      <c r="M1350" s="54"/>
      <c r="N1350" s="51"/>
      <c r="O1350" s="51"/>
      <c r="P1350" s="51"/>
      <c r="Q1350" s="51"/>
      <c r="R1350" s="51"/>
      <c r="S1350" s="51"/>
      <c r="T1350" s="51"/>
      <c r="U1350" s="51"/>
      <c r="V1350" s="52"/>
      <c r="W1350" s="53"/>
      <c r="X1350" s="53"/>
      <c r="Y1350" s="56"/>
      <c r="Z1350" s="9"/>
      <c r="AA1350" s="9"/>
      <c r="AB1350" s="9"/>
      <c r="AC1350" s="9"/>
      <c r="AD1350" s="9"/>
      <c r="AE1350" s="9"/>
      <c r="AF1350" s="9"/>
      <c r="AG1350" s="9"/>
      <c r="AH1350" s="9"/>
      <c r="AI1350" s="24"/>
      <c r="AJ1350" s="24"/>
      <c r="AK1350" s="24"/>
      <c r="AL1350" s="24"/>
      <c r="AM1350" s="24"/>
      <c r="AN1350" s="24"/>
      <c r="AO1350" s="24"/>
      <c r="AP1350" s="24"/>
      <c r="AQ1350" s="24"/>
      <c r="AR1350" s="24"/>
      <c r="AS1350" s="24"/>
      <c r="AT1350" s="24"/>
      <c r="AU1350" s="24"/>
      <c r="AV1350" s="24"/>
      <c r="AW1350" s="24"/>
      <c r="AX1350" s="24"/>
      <c r="AY1350" s="24"/>
      <c r="AZ1350" s="24"/>
      <c r="BA1350" s="24"/>
      <c r="BB1350" s="24"/>
      <c r="BC1350" s="24"/>
      <c r="BD1350" s="24"/>
      <c r="BE1350" s="24"/>
      <c r="BF1350" s="24"/>
    </row>
    <row r="1351" spans="1:58" s="22" customFormat="1" outlineLevel="1" x14ac:dyDescent="0.25">
      <c r="A1351" s="55"/>
      <c r="B1351" s="9" t="s">
        <v>1953</v>
      </c>
      <c r="C1351" s="9"/>
      <c r="D1351" s="9"/>
      <c r="E1351" s="39" t="s">
        <v>2280</v>
      </c>
      <c r="F1351" s="14"/>
      <c r="G1351" s="9"/>
      <c r="H1351" s="9"/>
      <c r="I1351" s="9">
        <f>SUBTOTAL(9,I1352:I1355)</f>
        <v>4</v>
      </c>
      <c r="J1351" s="9">
        <f>SUBTOTAL(9,J1352:J1355)</f>
        <v>444</v>
      </c>
      <c r="K1351" s="9">
        <f>SUBTOTAL(9,K1352:K1355)</f>
        <v>2664</v>
      </c>
      <c r="L1351" s="9">
        <f>SUBTOTAL(9,L1352:L1355)</f>
        <v>2625</v>
      </c>
      <c r="M1351" s="48">
        <v>0.98536036036036034</v>
      </c>
      <c r="N1351" s="9"/>
      <c r="O1351" s="9"/>
      <c r="P1351" s="9"/>
      <c r="Q1351" s="9"/>
      <c r="R1351" s="9"/>
      <c r="S1351" s="9"/>
      <c r="T1351" s="9"/>
      <c r="U1351" s="9"/>
      <c r="V1351" s="49"/>
      <c r="W1351" s="14"/>
      <c r="X1351" s="14"/>
      <c r="Y1351" s="56"/>
      <c r="Z1351" s="9"/>
      <c r="AA1351" s="9"/>
      <c r="AB1351" s="9"/>
      <c r="AC1351" s="9"/>
      <c r="AD1351" s="9"/>
      <c r="AE1351" s="9"/>
      <c r="AF1351" s="9"/>
      <c r="AG1351" s="9"/>
      <c r="AH1351" s="9">
        <f>SUBTOTAL(9,AH1352:AH1355)</f>
        <v>-330.27840600000002</v>
      </c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  <c r="AX1351" s="24"/>
      <c r="AY1351" s="24"/>
      <c r="AZ1351" s="24"/>
      <c r="BA1351" s="24"/>
      <c r="BB1351" s="24"/>
      <c r="BC1351" s="24"/>
      <c r="BD1351" s="24"/>
      <c r="BE1351" s="24"/>
      <c r="BF1351" s="24"/>
    </row>
    <row r="1352" spans="1:58" s="22" customFormat="1" outlineLevel="2" x14ac:dyDescent="0.25">
      <c r="A1352" s="55">
        <v>1899</v>
      </c>
      <c r="B1352" s="9" t="s">
        <v>1953</v>
      </c>
      <c r="C1352" s="9" t="s">
        <v>1956</v>
      </c>
      <c r="D1352" s="9" t="str">
        <f>B1352&amp;" - "&amp;E1352</f>
        <v>Pasco - Elderly - Active</v>
      </c>
      <c r="E1352" s="9" t="s">
        <v>2280</v>
      </c>
      <c r="F1352" s="14" t="s">
        <v>1268</v>
      </c>
      <c r="G1352" s="9" t="s">
        <v>9</v>
      </c>
      <c r="H1352" s="9" t="s">
        <v>37</v>
      </c>
      <c r="I1352" s="9">
        <v>1</v>
      </c>
      <c r="J1352" s="9">
        <v>96</v>
      </c>
      <c r="K1352" s="9">
        <f>COUNTA(Y1352:AD1352)*J1352</f>
        <v>576</v>
      </c>
      <c r="L1352" s="9">
        <f>SUM(Y1352:AD1352)</f>
        <v>559</v>
      </c>
      <c r="M1352" s="48">
        <v>0.97048611111111116</v>
      </c>
      <c r="N1352" s="9">
        <v>0</v>
      </c>
      <c r="O1352" s="9">
        <v>96</v>
      </c>
      <c r="P1352" s="9">
        <v>77</v>
      </c>
      <c r="Q1352" s="9">
        <v>19</v>
      </c>
      <c r="R1352" s="9"/>
      <c r="S1352" s="9"/>
      <c r="T1352" s="9"/>
      <c r="U1352" s="9"/>
      <c r="V1352" s="49">
        <f>(Y1352+Z1352+AA1352+AB1352+AC1352+AD1352)/(J1352*COUNTA(Y1352,Z1352,AA1352,AB1352,AC1352,AD1352))</f>
        <v>0.97048611111111116</v>
      </c>
      <c r="W1352" s="14">
        <v>0.97050000000000003</v>
      </c>
      <c r="X1352" s="14">
        <v>0.98089999999999999</v>
      </c>
      <c r="Y1352" s="56">
        <v>94</v>
      </c>
      <c r="Z1352" s="9">
        <v>93</v>
      </c>
      <c r="AA1352" s="9">
        <v>94</v>
      </c>
      <c r="AB1352" s="9">
        <v>94</v>
      </c>
      <c r="AC1352" s="9">
        <v>92</v>
      </c>
      <c r="AD1352" s="9">
        <v>92</v>
      </c>
      <c r="AE1352" s="9" t="s">
        <v>223</v>
      </c>
      <c r="AF1352" s="9"/>
      <c r="AG1352" s="9">
        <v>28.322099999999999</v>
      </c>
      <c r="AH1352" s="9">
        <v>-82.696600000000004</v>
      </c>
      <c r="AI1352" s="24"/>
      <c r="AJ1352" s="24"/>
      <c r="AK1352" s="24"/>
      <c r="AL1352" s="24"/>
      <c r="AM1352" s="24"/>
      <c r="AN1352" s="24"/>
      <c r="AO1352" s="24"/>
      <c r="AP1352" s="24"/>
      <c r="AQ1352" s="24"/>
      <c r="AR1352" s="24"/>
      <c r="AS1352" s="24"/>
      <c r="AT1352" s="24"/>
      <c r="AU1352" s="24"/>
      <c r="AV1352" s="24"/>
      <c r="AW1352" s="24"/>
      <c r="AX1352" s="24"/>
      <c r="AY1352" s="24"/>
      <c r="AZ1352" s="24"/>
      <c r="BA1352" s="24"/>
      <c r="BB1352" s="24"/>
      <c r="BC1352" s="24"/>
      <c r="BD1352" s="24"/>
      <c r="BE1352" s="24"/>
      <c r="BF1352" s="24"/>
    </row>
    <row r="1353" spans="1:58" s="22" customFormat="1" outlineLevel="2" x14ac:dyDescent="0.25">
      <c r="A1353" s="55">
        <v>2245</v>
      </c>
      <c r="B1353" s="9" t="s">
        <v>1953</v>
      </c>
      <c r="C1353" s="9" t="s">
        <v>1959</v>
      </c>
      <c r="D1353" s="9" t="str">
        <f>B1353&amp;" - "&amp;E1353</f>
        <v>Pasco - Elderly - Active</v>
      </c>
      <c r="E1353" s="9" t="s">
        <v>2280</v>
      </c>
      <c r="F1353" s="14" t="s">
        <v>199</v>
      </c>
      <c r="G1353" s="9" t="s">
        <v>9</v>
      </c>
      <c r="H1353" s="9" t="s">
        <v>37</v>
      </c>
      <c r="I1353" s="9">
        <v>1</v>
      </c>
      <c r="J1353" s="9">
        <v>160</v>
      </c>
      <c r="K1353" s="9">
        <f>COUNTA(Y1353:AD1353)*J1353</f>
        <v>960</v>
      </c>
      <c r="L1353" s="9">
        <f>SUM(Y1353:AD1353)</f>
        <v>954</v>
      </c>
      <c r="M1353" s="48">
        <v>0.99375000000000002</v>
      </c>
      <c r="N1353" s="9">
        <v>0</v>
      </c>
      <c r="O1353" s="9">
        <v>160</v>
      </c>
      <c r="P1353" s="9">
        <v>128</v>
      </c>
      <c r="Q1353" s="9">
        <v>32</v>
      </c>
      <c r="R1353" s="9"/>
      <c r="S1353" s="9"/>
      <c r="T1353" s="9"/>
      <c r="U1353" s="9"/>
      <c r="V1353" s="49">
        <f>(Y1353+Z1353+AA1353+AB1353+AC1353+AD1353)/(J1353*COUNTA(Y1353,Z1353,AA1353,AB1353,AC1353,AD1353))</f>
        <v>0.99375000000000002</v>
      </c>
      <c r="W1353" s="14">
        <v>0.99580000000000002</v>
      </c>
      <c r="X1353" s="14">
        <v>0.999</v>
      </c>
      <c r="Y1353" s="56">
        <v>159</v>
      </c>
      <c r="Z1353" s="9">
        <v>159</v>
      </c>
      <c r="AA1353" s="9">
        <v>158</v>
      </c>
      <c r="AB1353" s="9">
        <v>160</v>
      </c>
      <c r="AC1353" s="9">
        <v>158</v>
      </c>
      <c r="AD1353" s="9">
        <v>160</v>
      </c>
      <c r="AE1353" s="9" t="s">
        <v>104</v>
      </c>
      <c r="AF1353" s="9"/>
      <c r="AG1353" s="9">
        <v>28.263221999999999</v>
      </c>
      <c r="AH1353" s="9">
        <v>-82.180527999999995</v>
      </c>
      <c r="AI1353" s="24"/>
      <c r="AJ1353" s="24"/>
      <c r="AK1353" s="24"/>
      <c r="AL1353" s="24"/>
      <c r="AM1353" s="24"/>
      <c r="AN1353" s="24"/>
      <c r="AO1353" s="24"/>
      <c r="AP1353" s="24"/>
      <c r="AQ1353" s="24"/>
      <c r="AR1353" s="24"/>
      <c r="AS1353" s="24"/>
      <c r="AT1353" s="24"/>
      <c r="AU1353" s="24"/>
      <c r="AV1353" s="24"/>
      <c r="AW1353" s="24"/>
      <c r="AX1353" s="24"/>
      <c r="AY1353" s="24"/>
      <c r="AZ1353" s="24"/>
      <c r="BA1353" s="24"/>
      <c r="BB1353" s="24"/>
      <c r="BC1353" s="24"/>
      <c r="BD1353" s="24"/>
      <c r="BE1353" s="24"/>
      <c r="BF1353" s="24"/>
    </row>
    <row r="1354" spans="1:58" s="22" customFormat="1" outlineLevel="2" x14ac:dyDescent="0.25">
      <c r="A1354" s="55">
        <v>2515</v>
      </c>
      <c r="B1354" s="9" t="s">
        <v>1953</v>
      </c>
      <c r="C1354" s="9" t="s">
        <v>1965</v>
      </c>
      <c r="D1354" s="9" t="str">
        <f>B1354&amp;" - "&amp;E1354</f>
        <v>Pasco - Elderly - Active</v>
      </c>
      <c r="E1354" s="9" t="s">
        <v>2280</v>
      </c>
      <c r="F1354" s="14" t="s">
        <v>1550</v>
      </c>
      <c r="G1354" s="9" t="s">
        <v>9</v>
      </c>
      <c r="H1354" s="9" t="s">
        <v>37</v>
      </c>
      <c r="I1354" s="9">
        <v>1</v>
      </c>
      <c r="J1354" s="9">
        <v>108</v>
      </c>
      <c r="K1354" s="9">
        <f>COUNTA(Y1354:AD1354)*J1354</f>
        <v>648</v>
      </c>
      <c r="L1354" s="9">
        <f>SUM(Y1354:AD1354)</f>
        <v>642</v>
      </c>
      <c r="M1354" s="48">
        <v>0.9907407407407407</v>
      </c>
      <c r="N1354" s="9">
        <v>0</v>
      </c>
      <c r="O1354" s="9">
        <v>108</v>
      </c>
      <c r="P1354" s="9">
        <v>87</v>
      </c>
      <c r="Q1354" s="9">
        <v>21</v>
      </c>
      <c r="R1354" s="9"/>
      <c r="S1354" s="9"/>
      <c r="T1354" s="9">
        <v>6</v>
      </c>
      <c r="U1354" s="9"/>
      <c r="V1354" s="49">
        <f>(Y1354+Z1354+AA1354+AB1354+AC1354+AD1354)/(J1354*COUNTA(Y1354,Z1354,AA1354,AB1354,AC1354,AD1354))</f>
        <v>0.9907407407407407</v>
      </c>
      <c r="W1354" s="14">
        <v>0.98770000000000002</v>
      </c>
      <c r="X1354" s="14">
        <v>0.99229999999999996</v>
      </c>
      <c r="Y1354" s="56">
        <v>107</v>
      </c>
      <c r="Z1354" s="9">
        <v>107</v>
      </c>
      <c r="AA1354" s="9">
        <v>108</v>
      </c>
      <c r="AB1354" s="9">
        <v>106</v>
      </c>
      <c r="AC1354" s="9">
        <v>106</v>
      </c>
      <c r="AD1354" s="9">
        <v>108</v>
      </c>
      <c r="AE1354" s="9" t="s">
        <v>1966</v>
      </c>
      <c r="AF1354" s="9"/>
      <c r="AG1354" s="9">
        <v>28.277888999999998</v>
      </c>
      <c r="AH1354" s="9">
        <v>-82.691917000000004</v>
      </c>
      <c r="AI1354" s="24"/>
      <c r="AJ1354" s="24"/>
      <c r="AK1354" s="24"/>
      <c r="AL1354" s="24"/>
      <c r="AM1354" s="24"/>
      <c r="AN1354" s="24"/>
      <c r="AO1354" s="24"/>
      <c r="AP1354" s="24"/>
      <c r="AQ1354" s="24"/>
      <c r="AR1354" s="24"/>
      <c r="AS1354" s="24"/>
      <c r="AT1354" s="24"/>
      <c r="AU1354" s="24"/>
      <c r="AV1354" s="24"/>
      <c r="AW1354" s="24"/>
      <c r="AX1354" s="24"/>
      <c r="AY1354" s="24"/>
      <c r="AZ1354" s="24"/>
      <c r="BA1354" s="24"/>
      <c r="BB1354" s="24"/>
      <c r="BC1354" s="24"/>
      <c r="BD1354" s="24"/>
      <c r="BE1354" s="24"/>
      <c r="BF1354" s="24"/>
    </row>
    <row r="1355" spans="1:58" s="22" customFormat="1" outlineLevel="2" x14ac:dyDescent="0.25">
      <c r="A1355" s="55">
        <v>2582</v>
      </c>
      <c r="B1355" s="9" t="s">
        <v>1953</v>
      </c>
      <c r="C1355" s="9" t="s">
        <v>1973</v>
      </c>
      <c r="D1355" s="9" t="str">
        <f>B1355&amp;" - "&amp;E1355</f>
        <v>Pasco - Elderly - Active</v>
      </c>
      <c r="E1355" s="9" t="s">
        <v>2280</v>
      </c>
      <c r="F1355" s="14" t="s">
        <v>66</v>
      </c>
      <c r="G1355" s="9" t="s">
        <v>9</v>
      </c>
      <c r="H1355" s="9" t="s">
        <v>37</v>
      </c>
      <c r="I1355" s="9">
        <v>1</v>
      </c>
      <c r="J1355" s="9">
        <v>80</v>
      </c>
      <c r="K1355" s="9">
        <f>COUNTA(Y1355:AD1355)*J1355</f>
        <v>480</v>
      </c>
      <c r="L1355" s="9">
        <f>SUM(Y1355:AD1355)</f>
        <v>470</v>
      </c>
      <c r="M1355" s="48">
        <v>0.97916666666666663</v>
      </c>
      <c r="N1355" s="9">
        <v>0</v>
      </c>
      <c r="O1355" s="9">
        <v>80</v>
      </c>
      <c r="P1355" s="9">
        <v>64</v>
      </c>
      <c r="Q1355" s="9">
        <v>16</v>
      </c>
      <c r="R1355" s="9"/>
      <c r="S1355" s="9"/>
      <c r="T1355" s="9">
        <v>4</v>
      </c>
      <c r="U1355" s="9"/>
      <c r="V1355" s="49">
        <f>(Y1355+Z1355+AA1355+AB1355+AC1355+AD1355)/(J1355*COUNTA(Y1355,Z1355,AA1355,AB1355,AC1355,AD1355))</f>
        <v>0.97916666666666663</v>
      </c>
      <c r="W1355" s="14">
        <v>0.97499999999999998</v>
      </c>
      <c r="X1355" s="14">
        <v>0.97919999999999996</v>
      </c>
      <c r="Y1355" s="56">
        <v>78</v>
      </c>
      <c r="Z1355" s="9">
        <v>79</v>
      </c>
      <c r="AA1355" s="9">
        <v>78</v>
      </c>
      <c r="AB1355" s="9">
        <v>79</v>
      </c>
      <c r="AC1355" s="9">
        <v>78</v>
      </c>
      <c r="AD1355" s="9">
        <v>78</v>
      </c>
      <c r="AE1355" s="9" t="s">
        <v>1966</v>
      </c>
      <c r="AF1355" s="9"/>
      <c r="AG1355" s="9">
        <v>28.254639000000001</v>
      </c>
      <c r="AH1355" s="9">
        <v>-82.709361000000001</v>
      </c>
      <c r="AI1355" s="24"/>
      <c r="AJ1355" s="24"/>
      <c r="AK1355" s="24"/>
      <c r="AL1355" s="24"/>
      <c r="AM1355" s="24"/>
      <c r="AN1355" s="24"/>
      <c r="AO1355" s="24"/>
      <c r="AP1355" s="24"/>
      <c r="AQ1355" s="24"/>
      <c r="AR1355" s="24"/>
      <c r="AS1355" s="24"/>
      <c r="AT1355" s="24"/>
      <c r="AU1355" s="24"/>
      <c r="AV1355" s="24"/>
      <c r="AW1355" s="24"/>
      <c r="AX1355" s="24"/>
      <c r="AY1355" s="24"/>
      <c r="AZ1355" s="24"/>
      <c r="BA1355" s="24"/>
      <c r="BB1355" s="24"/>
      <c r="BC1355" s="24"/>
      <c r="BD1355" s="24"/>
      <c r="BE1355" s="24"/>
      <c r="BF1355" s="24"/>
    </row>
    <row r="1356" spans="1:58" s="22" customFormat="1" outlineLevel="1" x14ac:dyDescent="0.25">
      <c r="A1356" s="55"/>
      <c r="B1356" s="9" t="s">
        <v>1953</v>
      </c>
      <c r="C1356" s="9"/>
      <c r="D1356" s="9"/>
      <c r="E1356" s="39" t="s">
        <v>2641</v>
      </c>
      <c r="F1356" s="14"/>
      <c r="G1356" s="9"/>
      <c r="H1356" s="9"/>
      <c r="I1356" s="9">
        <f>SUBTOTAL(9,I1357:I1357)</f>
        <v>1</v>
      </c>
      <c r="J1356" s="9">
        <f>SUBTOTAL(9,J1357:J1357)</f>
        <v>48</v>
      </c>
      <c r="K1356" s="9">
        <f>SUBTOTAL(9,K1357:K1357)</f>
        <v>96</v>
      </c>
      <c r="L1356" s="9">
        <f>SUBTOTAL(9,L1357:L1357)</f>
        <v>93</v>
      </c>
      <c r="M1356" s="48">
        <v>0.96875</v>
      </c>
      <c r="N1356" s="9"/>
      <c r="O1356" s="9"/>
      <c r="P1356" s="9"/>
      <c r="Q1356" s="9"/>
      <c r="R1356" s="9"/>
      <c r="S1356" s="9"/>
      <c r="T1356" s="9"/>
      <c r="U1356" s="9"/>
      <c r="V1356" s="49"/>
      <c r="W1356" s="14"/>
      <c r="X1356" s="14"/>
      <c r="Y1356" s="56"/>
      <c r="Z1356" s="9"/>
      <c r="AA1356" s="9"/>
      <c r="AB1356" s="9"/>
      <c r="AC1356" s="9"/>
      <c r="AD1356" s="9"/>
      <c r="AE1356" s="9"/>
      <c r="AF1356" s="9"/>
      <c r="AG1356" s="9"/>
      <c r="AH1356" s="9">
        <f>SUBTOTAL(9,AH1357:AH1357)</f>
        <v>-82.168300000000002</v>
      </c>
      <c r="AI1356" s="24"/>
      <c r="AJ1356" s="24"/>
      <c r="AK1356" s="24"/>
      <c r="AL1356" s="24"/>
      <c r="AM1356" s="24"/>
      <c r="AN1356" s="24"/>
      <c r="AO1356" s="24"/>
      <c r="AP1356" s="24"/>
      <c r="AQ1356" s="24"/>
      <c r="AR1356" s="24"/>
      <c r="AS1356" s="24"/>
      <c r="AT1356" s="24"/>
      <c r="AU1356" s="24"/>
      <c r="AV1356" s="24"/>
      <c r="AW1356" s="24"/>
      <c r="AX1356" s="24"/>
      <c r="AY1356" s="24"/>
      <c r="AZ1356" s="24"/>
      <c r="BA1356" s="24"/>
      <c r="BB1356" s="24"/>
      <c r="BC1356" s="24"/>
      <c r="BD1356" s="24"/>
      <c r="BE1356" s="24"/>
      <c r="BF1356" s="24"/>
    </row>
    <row r="1357" spans="1:58" s="22" customFormat="1" outlineLevel="2" x14ac:dyDescent="0.25">
      <c r="A1357" s="55">
        <v>894</v>
      </c>
      <c r="B1357" s="9" t="s">
        <v>1953</v>
      </c>
      <c r="C1357" s="9" t="s">
        <v>1984</v>
      </c>
      <c r="D1357" s="9" t="str">
        <f>B1357&amp;" - "&amp;E1357</f>
        <v>Pasco - Elderly - Lease-Up</v>
      </c>
      <c r="E1357" s="9" t="s">
        <v>2641</v>
      </c>
      <c r="F1357" s="14" t="s">
        <v>183</v>
      </c>
      <c r="G1357" s="9" t="s">
        <v>9</v>
      </c>
      <c r="H1357" s="9" t="s">
        <v>184</v>
      </c>
      <c r="I1357" s="9">
        <v>1</v>
      </c>
      <c r="J1357" s="9">
        <v>48</v>
      </c>
      <c r="K1357" s="9">
        <f>COUNTA(Y1357:AD1357)*J1357</f>
        <v>96</v>
      </c>
      <c r="L1357" s="9">
        <f>SUM(Y1357:AD1357)</f>
        <v>93</v>
      </c>
      <c r="M1357" s="48">
        <v>0.96875</v>
      </c>
      <c r="N1357" s="9"/>
      <c r="O1357" s="9">
        <v>48</v>
      </c>
      <c r="P1357" s="9">
        <v>39</v>
      </c>
      <c r="Q1357" s="9">
        <v>9</v>
      </c>
      <c r="R1357" s="9"/>
      <c r="S1357" s="9"/>
      <c r="T1357" s="9"/>
      <c r="U1357" s="9"/>
      <c r="V1357" s="49">
        <f>(Y1357+Z1357+AA1357+AB1357+AC1357+AD1357)/(J1357*COUNTA(Y1357,Z1357,AA1357,AB1357,AC1357,AD1357))</f>
        <v>0.96875</v>
      </c>
      <c r="W1357" s="14"/>
      <c r="X1357" s="14"/>
      <c r="Y1357" s="56">
        <v>48</v>
      </c>
      <c r="Z1357" s="9">
        <v>45</v>
      </c>
      <c r="AA1357" s="9"/>
      <c r="AB1357" s="9"/>
      <c r="AC1357" s="9"/>
      <c r="AD1357" s="9"/>
      <c r="AE1357" s="9" t="s">
        <v>448</v>
      </c>
      <c r="AF1357" s="9"/>
      <c r="AG1357" s="9">
        <v>28.245699999999999</v>
      </c>
      <c r="AH1357" s="9">
        <v>-82.168300000000002</v>
      </c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4"/>
      <c r="BC1357" s="24"/>
      <c r="BD1357" s="24"/>
      <c r="BE1357" s="24"/>
      <c r="BF1357" s="24"/>
    </row>
    <row r="1358" spans="1:58" s="22" customFormat="1" outlineLevel="1" x14ac:dyDescent="0.25">
      <c r="A1358" s="55"/>
      <c r="B1358" s="9" t="s">
        <v>1953</v>
      </c>
      <c r="C1358" s="9"/>
      <c r="D1358" s="9"/>
      <c r="E1358" s="39" t="s">
        <v>2281</v>
      </c>
      <c r="F1358" s="14"/>
      <c r="G1358" s="9"/>
      <c r="H1358" s="9"/>
      <c r="I1358" s="9">
        <f>SUBTOTAL(9,I1359:I1359)</f>
        <v>1</v>
      </c>
      <c r="J1358" s="9">
        <f>SUBTOTAL(9,J1359:J1359)</f>
        <v>90</v>
      </c>
      <c r="K1358" s="9">
        <f>SUBTOTAL(9,K1359:K1359)</f>
        <v>0</v>
      </c>
      <c r="L1358" s="9">
        <f>SUBTOTAL(9,L1359:L1359)</f>
        <v>0</v>
      </c>
      <c r="M1358" s="42">
        <v>0</v>
      </c>
      <c r="N1358" s="9"/>
      <c r="O1358" s="9"/>
      <c r="P1358" s="9"/>
      <c r="Q1358" s="9"/>
      <c r="R1358" s="9"/>
      <c r="S1358" s="9"/>
      <c r="T1358" s="9"/>
      <c r="U1358" s="9"/>
      <c r="V1358" s="49"/>
      <c r="W1358" s="14"/>
      <c r="X1358" s="14"/>
      <c r="Y1358" s="56"/>
      <c r="Z1358" s="9"/>
      <c r="AA1358" s="9"/>
      <c r="AB1358" s="9"/>
      <c r="AC1358" s="9"/>
      <c r="AD1358" s="9"/>
      <c r="AE1358" s="9"/>
      <c r="AF1358" s="9"/>
      <c r="AG1358" s="9"/>
      <c r="AH1358" s="9">
        <f>SUBTOTAL(9,AH1359:AH1359)</f>
        <v>-82.719166999999999</v>
      </c>
      <c r="AI1358" s="24"/>
      <c r="AJ1358" s="24"/>
      <c r="AK1358" s="24"/>
      <c r="AL1358" s="24"/>
      <c r="AM1358" s="24"/>
      <c r="AN1358" s="24"/>
      <c r="AO1358" s="24"/>
      <c r="AP1358" s="24"/>
      <c r="AQ1358" s="24"/>
      <c r="AR1358" s="24"/>
      <c r="AS1358" s="24"/>
      <c r="AT1358" s="24"/>
      <c r="AU1358" s="24"/>
      <c r="AV1358" s="24"/>
      <c r="AW1358" s="24"/>
      <c r="AX1358" s="24"/>
      <c r="AY1358" s="24"/>
      <c r="AZ1358" s="24"/>
      <c r="BA1358" s="24"/>
      <c r="BB1358" s="24"/>
      <c r="BC1358" s="24"/>
      <c r="BD1358" s="24"/>
      <c r="BE1358" s="24"/>
      <c r="BF1358" s="24"/>
    </row>
    <row r="1359" spans="1:58" s="22" customFormat="1" outlineLevel="2" x14ac:dyDescent="0.25">
      <c r="A1359" s="55">
        <v>2850</v>
      </c>
      <c r="B1359" s="9" t="s">
        <v>1953</v>
      </c>
      <c r="C1359" s="9" t="s">
        <v>1954</v>
      </c>
      <c r="D1359" s="9" t="str">
        <f>B1359&amp;" - "&amp;E1359</f>
        <v>Pasco - Elderly - Pipeline</v>
      </c>
      <c r="E1359" s="9" t="s">
        <v>2281</v>
      </c>
      <c r="F1359" s="14" t="s">
        <v>238</v>
      </c>
      <c r="G1359" s="9" t="s">
        <v>9</v>
      </c>
      <c r="H1359" s="9" t="s">
        <v>42</v>
      </c>
      <c r="I1359" s="9">
        <v>1</v>
      </c>
      <c r="J1359" s="9">
        <v>90</v>
      </c>
      <c r="K1359" s="9">
        <f>COUNTA(Y1359:AD1359)*J1359</f>
        <v>0</v>
      </c>
      <c r="L1359" s="9">
        <f>SUM(Y1359:AD1359)</f>
        <v>0</v>
      </c>
      <c r="M1359" s="42">
        <v>0</v>
      </c>
      <c r="N1359" s="9">
        <v>0</v>
      </c>
      <c r="O1359" s="9">
        <v>90</v>
      </c>
      <c r="P1359" s="9">
        <v>72</v>
      </c>
      <c r="Q1359" s="9">
        <v>18</v>
      </c>
      <c r="R1359" s="9"/>
      <c r="S1359" s="9"/>
      <c r="T1359" s="9">
        <v>5</v>
      </c>
      <c r="U1359" s="9"/>
      <c r="V1359" s="49"/>
      <c r="W1359" s="14"/>
      <c r="X1359" s="14"/>
      <c r="Y1359" s="56"/>
      <c r="Z1359" s="9"/>
      <c r="AA1359" s="9"/>
      <c r="AB1359" s="9"/>
      <c r="AC1359" s="9"/>
      <c r="AD1359" s="9"/>
      <c r="AE1359" s="9" t="s">
        <v>478</v>
      </c>
      <c r="AF1359" s="9"/>
      <c r="AG1359" s="9">
        <v>28.272082999999999</v>
      </c>
      <c r="AH1359" s="9">
        <v>-82.719166999999999</v>
      </c>
      <c r="AI1359" s="24"/>
      <c r="AJ1359" s="24"/>
      <c r="AK1359" s="24"/>
      <c r="AL1359" s="24"/>
      <c r="AM1359" s="24"/>
      <c r="AN1359" s="24"/>
      <c r="AO1359" s="24"/>
      <c r="AP1359" s="24"/>
      <c r="AQ1359" s="24"/>
      <c r="AR1359" s="24"/>
      <c r="AS1359" s="24"/>
      <c r="AT1359" s="24"/>
      <c r="AU1359" s="24"/>
      <c r="AV1359" s="24"/>
      <c r="AW1359" s="24"/>
      <c r="AX1359" s="24"/>
      <c r="AY1359" s="24"/>
      <c r="AZ1359" s="24"/>
      <c r="BA1359" s="24"/>
      <c r="BB1359" s="24"/>
      <c r="BC1359" s="24"/>
      <c r="BD1359" s="24"/>
      <c r="BE1359" s="24"/>
      <c r="BF1359" s="24"/>
    </row>
    <row r="1360" spans="1:58" s="22" customFormat="1" outlineLevel="1" x14ac:dyDescent="0.25">
      <c r="A1360" s="55"/>
      <c r="B1360" s="9" t="s">
        <v>1953</v>
      </c>
      <c r="C1360" s="9"/>
      <c r="D1360" s="9"/>
      <c r="E1360" s="39" t="s">
        <v>2286</v>
      </c>
      <c r="F1360" s="14"/>
      <c r="G1360" s="9"/>
      <c r="H1360" s="9"/>
      <c r="I1360" s="9">
        <f>SUBTOTAL(9,I1361:I1363)</f>
        <v>3</v>
      </c>
      <c r="J1360" s="9">
        <f>SUBTOTAL(9,J1361:J1363)</f>
        <v>491</v>
      </c>
      <c r="K1360" s="9">
        <f>SUBTOTAL(9,K1361:K1363)</f>
        <v>2946</v>
      </c>
      <c r="L1360" s="9">
        <f>SUBTOTAL(9,L1361:L1363)</f>
        <v>2739</v>
      </c>
      <c r="M1360" s="48">
        <v>0.929735234215886</v>
      </c>
      <c r="N1360" s="9"/>
      <c r="O1360" s="9"/>
      <c r="P1360" s="9"/>
      <c r="Q1360" s="9"/>
      <c r="R1360" s="9"/>
      <c r="S1360" s="9"/>
      <c r="T1360" s="9"/>
      <c r="U1360" s="9"/>
      <c r="V1360" s="49"/>
      <c r="W1360" s="14"/>
      <c r="X1360" s="14"/>
      <c r="Y1360" s="56"/>
      <c r="Z1360" s="9"/>
      <c r="AA1360" s="9"/>
      <c r="AB1360" s="9"/>
      <c r="AC1360" s="9"/>
      <c r="AD1360" s="9"/>
      <c r="AE1360" s="9"/>
      <c r="AF1360" s="9"/>
      <c r="AG1360" s="9"/>
      <c r="AH1360" s="9">
        <f>SUBTOTAL(9,AH1361:AH1363)</f>
        <v>-248.18285199999997</v>
      </c>
      <c r="AI1360" s="24"/>
      <c r="AJ1360" s="24"/>
      <c r="AK1360" s="24"/>
      <c r="AL1360" s="24"/>
      <c r="AM1360" s="24"/>
      <c r="AN1360" s="24"/>
      <c r="AO1360" s="24"/>
      <c r="AP1360" s="24"/>
      <c r="AQ1360" s="24"/>
      <c r="AR1360" s="24"/>
      <c r="AS1360" s="24"/>
      <c r="AT1360" s="24"/>
      <c r="AU1360" s="24"/>
      <c r="AV1360" s="24"/>
      <c r="AW1360" s="24"/>
      <c r="AX1360" s="24"/>
      <c r="AY1360" s="24"/>
      <c r="AZ1360" s="24"/>
      <c r="BA1360" s="24"/>
      <c r="BB1360" s="24"/>
      <c r="BC1360" s="24"/>
      <c r="BD1360" s="24"/>
      <c r="BE1360" s="24"/>
      <c r="BF1360" s="24"/>
    </row>
    <row r="1361" spans="1:58" s="22" customFormat="1" outlineLevel="2" x14ac:dyDescent="0.25">
      <c r="A1361" s="55">
        <v>455</v>
      </c>
      <c r="B1361" s="9" t="s">
        <v>1953</v>
      </c>
      <c r="C1361" s="9" t="s">
        <v>1967</v>
      </c>
      <c r="D1361" s="9" t="str">
        <f>B1361&amp;" - "&amp;E1361</f>
        <v>Pasco - Elderly|MR - Active</v>
      </c>
      <c r="E1361" s="9" t="s">
        <v>2286</v>
      </c>
      <c r="F1361" s="14" t="s">
        <v>1968</v>
      </c>
      <c r="G1361" s="9" t="s">
        <v>194</v>
      </c>
      <c r="H1361" s="9" t="s">
        <v>37</v>
      </c>
      <c r="I1361" s="9">
        <v>1</v>
      </c>
      <c r="J1361" s="9">
        <v>200</v>
      </c>
      <c r="K1361" s="9">
        <f>COUNTA(Y1361:AD1361)*J1361</f>
        <v>1200</v>
      </c>
      <c r="L1361" s="9">
        <f>SUM(Y1361:AD1361)</f>
        <v>1174</v>
      </c>
      <c r="M1361" s="48">
        <v>0.97833333333333339</v>
      </c>
      <c r="N1361" s="9">
        <v>80</v>
      </c>
      <c r="O1361" s="9">
        <v>120</v>
      </c>
      <c r="P1361" s="9">
        <v>160</v>
      </c>
      <c r="Q1361" s="9">
        <v>40</v>
      </c>
      <c r="R1361" s="9"/>
      <c r="S1361" s="9"/>
      <c r="T1361" s="9"/>
      <c r="U1361" s="9"/>
      <c r="V1361" s="49">
        <f>(Y1361+Z1361+AA1361+AB1361+AC1361+AD1361)/(J1361*COUNTA(Y1361,Z1361,AA1361,AB1361,AC1361,AD1361))</f>
        <v>0.97833333333333339</v>
      </c>
      <c r="W1361" s="14">
        <v>0.97750000000000004</v>
      </c>
      <c r="X1361" s="14">
        <v>0.97170000000000001</v>
      </c>
      <c r="Y1361" s="56">
        <v>197</v>
      </c>
      <c r="Z1361" s="9">
        <v>191</v>
      </c>
      <c r="AA1361" s="9">
        <v>194</v>
      </c>
      <c r="AB1361" s="9">
        <v>198</v>
      </c>
      <c r="AC1361" s="9">
        <v>199</v>
      </c>
      <c r="AD1361" s="9">
        <v>195</v>
      </c>
      <c r="AE1361" s="9" t="s">
        <v>1969</v>
      </c>
      <c r="AF1361" s="9"/>
      <c r="AG1361" s="9">
        <v>28.245699999999999</v>
      </c>
      <c r="AH1361" s="9">
        <v>-82.74</v>
      </c>
      <c r="AI1361" s="24"/>
      <c r="AJ1361" s="24"/>
      <c r="AK1361" s="24"/>
      <c r="AL1361" s="24"/>
      <c r="AM1361" s="24"/>
      <c r="AN1361" s="24"/>
      <c r="AO1361" s="24"/>
      <c r="AP1361" s="24"/>
      <c r="AQ1361" s="24"/>
      <c r="AR1361" s="24"/>
      <c r="AS1361" s="24"/>
      <c r="AT1361" s="24"/>
      <c r="AU1361" s="24"/>
      <c r="AV1361" s="24"/>
      <c r="AW1361" s="24"/>
      <c r="AX1361" s="24"/>
      <c r="AY1361" s="24"/>
      <c r="AZ1361" s="24"/>
      <c r="BA1361" s="24"/>
      <c r="BB1361" s="24"/>
      <c r="BC1361" s="24"/>
      <c r="BD1361" s="24"/>
      <c r="BE1361" s="24"/>
      <c r="BF1361" s="24"/>
    </row>
    <row r="1362" spans="1:58" s="22" customFormat="1" outlineLevel="2" x14ac:dyDescent="0.25">
      <c r="A1362" s="55">
        <v>654</v>
      </c>
      <c r="B1362" s="9" t="s">
        <v>1953</v>
      </c>
      <c r="C1362" s="9" t="s">
        <v>1970</v>
      </c>
      <c r="D1362" s="9" t="str">
        <f>B1362&amp;" - "&amp;E1362</f>
        <v>Pasco - Elderly|MR - Active</v>
      </c>
      <c r="E1362" s="9" t="s">
        <v>2286</v>
      </c>
      <c r="F1362" s="14" t="s">
        <v>1971</v>
      </c>
      <c r="G1362" s="9" t="s">
        <v>194</v>
      </c>
      <c r="H1362" s="9" t="s">
        <v>37</v>
      </c>
      <c r="I1362" s="9">
        <v>1</v>
      </c>
      <c r="J1362" s="9">
        <v>196</v>
      </c>
      <c r="K1362" s="9">
        <f>COUNTA(Y1362:AD1362)*J1362</f>
        <v>1176</v>
      </c>
      <c r="L1362" s="9">
        <f>SUM(Y1362:AD1362)</f>
        <v>1005</v>
      </c>
      <c r="M1362" s="48">
        <v>0.85459183673469385</v>
      </c>
      <c r="N1362" s="9">
        <v>9</v>
      </c>
      <c r="O1362" s="9">
        <v>187</v>
      </c>
      <c r="P1362" s="9">
        <v>196</v>
      </c>
      <c r="Q1362" s="9"/>
      <c r="R1362" s="9"/>
      <c r="S1362" s="9"/>
      <c r="T1362" s="9"/>
      <c r="U1362" s="9"/>
      <c r="V1362" s="49">
        <f>(Y1362+Z1362+AA1362+AB1362+AC1362+AD1362)/(J1362*COUNTA(Y1362,Z1362,AA1362,AB1362,AC1362,AD1362))</f>
        <v>0.85459183673469385</v>
      </c>
      <c r="W1362" s="14">
        <v>0.98209999999999997</v>
      </c>
      <c r="X1362" s="14">
        <v>0.92090000000000005</v>
      </c>
      <c r="Y1362" s="56">
        <v>160</v>
      </c>
      <c r="Z1362" s="9">
        <v>165</v>
      </c>
      <c r="AA1362" s="9">
        <v>165</v>
      </c>
      <c r="AB1362" s="9">
        <v>169</v>
      </c>
      <c r="AC1362" s="9">
        <v>172</v>
      </c>
      <c r="AD1362" s="9">
        <v>174</v>
      </c>
      <c r="AE1362" s="9" t="s">
        <v>1972</v>
      </c>
      <c r="AF1362" s="9"/>
      <c r="AG1362" s="9">
        <v>28.244555999999999</v>
      </c>
      <c r="AH1362" s="9">
        <v>-82.734769</v>
      </c>
      <c r="AI1362" s="24"/>
      <c r="AJ1362" s="24"/>
      <c r="AK1362" s="24"/>
      <c r="AL1362" s="24"/>
      <c r="AM1362" s="24"/>
      <c r="AN1362" s="24"/>
      <c r="AO1362" s="24"/>
      <c r="AP1362" s="24"/>
      <c r="AQ1362" s="24"/>
      <c r="AR1362" s="24"/>
      <c r="AS1362" s="24"/>
      <c r="AT1362" s="24"/>
      <c r="AU1362" s="24"/>
      <c r="AV1362" s="24"/>
      <c r="AW1362" s="24"/>
      <c r="AX1362" s="24"/>
      <c r="AY1362" s="24"/>
      <c r="AZ1362" s="24"/>
      <c r="BA1362" s="24"/>
      <c r="BB1362" s="24"/>
      <c r="BC1362" s="24"/>
      <c r="BD1362" s="24"/>
      <c r="BE1362" s="24"/>
      <c r="BF1362" s="24"/>
    </row>
    <row r="1363" spans="1:58" s="22" customFormat="1" outlineLevel="2" x14ac:dyDescent="0.25">
      <c r="A1363" s="55">
        <v>2583</v>
      </c>
      <c r="B1363" s="9" t="s">
        <v>1953</v>
      </c>
      <c r="C1363" s="9" t="s">
        <v>1982</v>
      </c>
      <c r="D1363" s="9" t="str">
        <f>B1363&amp;" - "&amp;E1363</f>
        <v>Pasco - Elderly|MR - Active</v>
      </c>
      <c r="E1363" s="9" t="s">
        <v>2286</v>
      </c>
      <c r="F1363" s="14" t="s">
        <v>66</v>
      </c>
      <c r="G1363" s="9" t="s">
        <v>194</v>
      </c>
      <c r="H1363" s="9" t="s">
        <v>37</v>
      </c>
      <c r="I1363" s="9">
        <v>1</v>
      </c>
      <c r="J1363" s="9">
        <v>95</v>
      </c>
      <c r="K1363" s="9">
        <f>COUNTA(Y1363:AD1363)*J1363</f>
        <v>570</v>
      </c>
      <c r="L1363" s="9">
        <f>SUM(Y1363:AD1363)</f>
        <v>560</v>
      </c>
      <c r="M1363" s="48">
        <v>0.98245614035087714</v>
      </c>
      <c r="N1363" s="9">
        <v>12</v>
      </c>
      <c r="O1363" s="9">
        <v>83</v>
      </c>
      <c r="P1363" s="9">
        <v>76</v>
      </c>
      <c r="Q1363" s="9">
        <v>19</v>
      </c>
      <c r="R1363" s="9"/>
      <c r="S1363" s="9"/>
      <c r="T1363" s="9">
        <v>4</v>
      </c>
      <c r="U1363" s="9"/>
      <c r="V1363" s="49">
        <f>(Y1363+Z1363+AA1363+AB1363+AC1363+AD1363)/(J1363*COUNTA(Y1363,Z1363,AA1363,AB1363,AC1363,AD1363))</f>
        <v>0.98245614035087714</v>
      </c>
      <c r="W1363" s="14">
        <v>0.94040000000000001</v>
      </c>
      <c r="X1363" s="14">
        <v>0.97019999999999995</v>
      </c>
      <c r="Y1363" s="56">
        <v>91</v>
      </c>
      <c r="Z1363" s="9">
        <v>93</v>
      </c>
      <c r="AA1363" s="9">
        <v>93</v>
      </c>
      <c r="AB1363" s="9">
        <v>93</v>
      </c>
      <c r="AC1363" s="9">
        <v>95</v>
      </c>
      <c r="AD1363" s="9">
        <v>95</v>
      </c>
      <c r="AE1363" s="9" t="s">
        <v>180</v>
      </c>
      <c r="AF1363" s="9"/>
      <c r="AG1363" s="9">
        <v>28.256443999999998</v>
      </c>
      <c r="AH1363" s="9">
        <v>-82.708083000000002</v>
      </c>
      <c r="AI1363" s="24"/>
      <c r="AJ1363" s="24"/>
      <c r="AK1363" s="24"/>
      <c r="AL1363" s="24"/>
      <c r="AM1363" s="24"/>
      <c r="AN1363" s="24"/>
      <c r="AO1363" s="24"/>
      <c r="AP1363" s="24"/>
      <c r="AQ1363" s="24"/>
      <c r="AR1363" s="24"/>
      <c r="AS1363" s="24"/>
      <c r="AT1363" s="24"/>
      <c r="AU1363" s="24"/>
      <c r="AV1363" s="24"/>
      <c r="AW1363" s="24"/>
      <c r="AX1363" s="24"/>
      <c r="AY1363" s="24"/>
      <c r="AZ1363" s="24"/>
      <c r="BA1363" s="24"/>
      <c r="BB1363" s="24"/>
      <c r="BC1363" s="24"/>
      <c r="BD1363" s="24"/>
      <c r="BE1363" s="24"/>
      <c r="BF1363" s="24"/>
    </row>
    <row r="1364" spans="1:58" s="22" customFormat="1" outlineLevel="1" x14ac:dyDescent="0.25">
      <c r="A1364" s="55"/>
      <c r="B1364" s="9" t="s">
        <v>1953</v>
      </c>
      <c r="C1364" s="9"/>
      <c r="D1364" s="9"/>
      <c r="E1364" s="39" t="s">
        <v>2282</v>
      </c>
      <c r="F1364" s="14"/>
      <c r="G1364" s="9"/>
      <c r="H1364" s="9"/>
      <c r="I1364" s="9">
        <f>SUBTOTAL(9,I1365:I1374)</f>
        <v>10</v>
      </c>
      <c r="J1364" s="9">
        <f>SUBTOTAL(9,J1365:J1374)</f>
        <v>1148</v>
      </c>
      <c r="K1364" s="9">
        <f>SUBTOTAL(9,K1365:K1374)</f>
        <v>6888</v>
      </c>
      <c r="L1364" s="9">
        <f>SUBTOTAL(9,L1365:L1374)</f>
        <v>6504</v>
      </c>
      <c r="M1364" s="48">
        <v>0.94425087108013939</v>
      </c>
      <c r="N1364" s="9"/>
      <c r="O1364" s="9"/>
      <c r="P1364" s="9"/>
      <c r="Q1364" s="9"/>
      <c r="R1364" s="9"/>
      <c r="S1364" s="9"/>
      <c r="T1364" s="9"/>
      <c r="U1364" s="9"/>
      <c r="V1364" s="49"/>
      <c r="W1364" s="14"/>
      <c r="X1364" s="14"/>
      <c r="Y1364" s="56"/>
      <c r="Z1364" s="9"/>
      <c r="AA1364" s="9"/>
      <c r="AB1364" s="9"/>
      <c r="AC1364" s="9"/>
      <c r="AD1364" s="9"/>
      <c r="AE1364" s="9"/>
      <c r="AF1364" s="9"/>
      <c r="AG1364" s="9"/>
      <c r="AH1364" s="9">
        <f>SUBTOTAL(9,AH1365:AH1374)</f>
        <v>-824.13375500000006</v>
      </c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4"/>
      <c r="AV1364" s="24"/>
      <c r="AW1364" s="24"/>
      <c r="AX1364" s="24"/>
      <c r="AY1364" s="24"/>
      <c r="AZ1364" s="24"/>
      <c r="BA1364" s="24"/>
      <c r="BB1364" s="24"/>
      <c r="BC1364" s="24"/>
      <c r="BD1364" s="24"/>
      <c r="BE1364" s="24"/>
      <c r="BF1364" s="24"/>
    </row>
    <row r="1365" spans="1:58" s="22" customFormat="1" outlineLevel="2" x14ac:dyDescent="0.25">
      <c r="A1365" s="55">
        <v>2471</v>
      </c>
      <c r="B1365" s="9" t="s">
        <v>1953</v>
      </c>
      <c r="C1365" s="9" t="s">
        <v>1955</v>
      </c>
      <c r="D1365" s="9" t="str">
        <f t="shared" ref="D1365:D1374" si="195">B1365&amp;" - "&amp;E1365</f>
        <v>Pasco - Family - Active</v>
      </c>
      <c r="E1365" s="9" t="s">
        <v>2282</v>
      </c>
      <c r="F1365" s="14" t="s">
        <v>143</v>
      </c>
      <c r="G1365" s="9" t="s">
        <v>10</v>
      </c>
      <c r="H1365" s="9" t="s">
        <v>37</v>
      </c>
      <c r="I1365" s="9">
        <v>1</v>
      </c>
      <c r="J1365" s="9">
        <v>94</v>
      </c>
      <c r="K1365" s="9">
        <f t="shared" ref="K1365:K1374" si="196">COUNTA(Y1365:AD1365)*J1365</f>
        <v>564</v>
      </c>
      <c r="L1365" s="9">
        <f t="shared" ref="L1365:L1374" si="197">SUM(Y1365:AD1365)</f>
        <v>545</v>
      </c>
      <c r="M1365" s="48">
        <v>0.96631205673758869</v>
      </c>
      <c r="N1365" s="9">
        <v>0</v>
      </c>
      <c r="O1365" s="9">
        <v>94</v>
      </c>
      <c r="P1365" s="9"/>
      <c r="Q1365" s="9">
        <v>94</v>
      </c>
      <c r="R1365" s="9"/>
      <c r="S1365" s="9"/>
      <c r="T1365" s="9">
        <v>5</v>
      </c>
      <c r="U1365" s="9"/>
      <c r="V1365" s="49">
        <f t="shared" ref="V1365:V1374" si="198">(Y1365+Z1365+AA1365+AB1365+AC1365+AD1365)/(J1365*COUNTA(Y1365,Z1365,AA1365,AB1365,AC1365,AD1365))</f>
        <v>0.96631205673758869</v>
      </c>
      <c r="W1365" s="14">
        <v>0.95920000000000005</v>
      </c>
      <c r="X1365" s="14">
        <v>0.95040000000000002</v>
      </c>
      <c r="Y1365" s="56">
        <v>89</v>
      </c>
      <c r="Z1365" s="9">
        <v>90</v>
      </c>
      <c r="AA1365" s="9">
        <v>91</v>
      </c>
      <c r="AB1365" s="9">
        <v>93</v>
      </c>
      <c r="AC1365" s="9">
        <v>91</v>
      </c>
      <c r="AD1365" s="9">
        <v>91</v>
      </c>
      <c r="AE1365" s="9" t="s">
        <v>43</v>
      </c>
      <c r="AF1365" s="9"/>
      <c r="AG1365" s="9">
        <v>28.344999999999999</v>
      </c>
      <c r="AH1365" s="9">
        <v>-82.202200000000005</v>
      </c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4"/>
      <c r="BC1365" s="24"/>
      <c r="BD1365" s="24"/>
      <c r="BE1365" s="24"/>
      <c r="BF1365" s="24"/>
    </row>
    <row r="1366" spans="1:58" s="22" customFormat="1" outlineLevel="2" x14ac:dyDescent="0.25">
      <c r="A1366" s="55">
        <v>201</v>
      </c>
      <c r="B1366" s="9" t="s">
        <v>1953</v>
      </c>
      <c r="C1366" s="9" t="s">
        <v>1957</v>
      </c>
      <c r="D1366" s="9" t="str">
        <f t="shared" si="195"/>
        <v>Pasco - Family - Active</v>
      </c>
      <c r="E1366" s="9" t="s">
        <v>2282</v>
      </c>
      <c r="F1366" s="14" t="s">
        <v>243</v>
      </c>
      <c r="G1366" s="9" t="s">
        <v>10</v>
      </c>
      <c r="H1366" s="9" t="s">
        <v>37</v>
      </c>
      <c r="I1366" s="9">
        <v>1</v>
      </c>
      <c r="J1366" s="9">
        <v>16</v>
      </c>
      <c r="K1366" s="9">
        <f t="shared" si="196"/>
        <v>96</v>
      </c>
      <c r="L1366" s="9">
        <f t="shared" si="197"/>
        <v>96</v>
      </c>
      <c r="M1366" s="48">
        <v>1</v>
      </c>
      <c r="N1366" s="9">
        <v>0</v>
      </c>
      <c r="O1366" s="9">
        <v>16</v>
      </c>
      <c r="P1366" s="9"/>
      <c r="Q1366" s="9">
        <v>16</v>
      </c>
      <c r="R1366" s="9"/>
      <c r="S1366" s="9"/>
      <c r="T1366" s="9"/>
      <c r="U1366" s="9"/>
      <c r="V1366" s="49">
        <f t="shared" si="198"/>
        <v>1</v>
      </c>
      <c r="W1366" s="14">
        <v>0.95830000000000004</v>
      </c>
      <c r="X1366" s="14">
        <v>0.95830000000000004</v>
      </c>
      <c r="Y1366" s="56">
        <v>16</v>
      </c>
      <c r="Z1366" s="9">
        <v>16</v>
      </c>
      <c r="AA1366" s="9">
        <v>16</v>
      </c>
      <c r="AB1366" s="9">
        <v>16</v>
      </c>
      <c r="AC1366" s="9">
        <v>16</v>
      </c>
      <c r="AD1366" s="9">
        <v>16</v>
      </c>
      <c r="AE1366" s="9" t="s">
        <v>802</v>
      </c>
      <c r="AF1366" s="9">
        <v>15</v>
      </c>
      <c r="AG1366" s="9">
        <v>28.37003</v>
      </c>
      <c r="AH1366" s="9">
        <v>-82.199856999999994</v>
      </c>
      <c r="AI1366" s="24"/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4"/>
      <c r="BC1366" s="24"/>
      <c r="BD1366" s="24"/>
      <c r="BE1366" s="24"/>
      <c r="BF1366" s="24"/>
    </row>
    <row r="1367" spans="1:58" s="22" customFormat="1" outlineLevel="2" x14ac:dyDescent="0.25">
      <c r="A1367" s="55">
        <v>2212</v>
      </c>
      <c r="B1367" s="9" t="s">
        <v>1953</v>
      </c>
      <c r="C1367" s="9" t="s">
        <v>1958</v>
      </c>
      <c r="D1367" s="9" t="str">
        <f t="shared" si="195"/>
        <v>Pasco - Family - Active</v>
      </c>
      <c r="E1367" s="9" t="s">
        <v>2282</v>
      </c>
      <c r="F1367" s="14" t="s">
        <v>1550</v>
      </c>
      <c r="G1367" s="9" t="s">
        <v>10</v>
      </c>
      <c r="H1367" s="9" t="s">
        <v>37</v>
      </c>
      <c r="I1367" s="9">
        <v>1</v>
      </c>
      <c r="J1367" s="9">
        <v>120</v>
      </c>
      <c r="K1367" s="9">
        <f t="shared" si="196"/>
        <v>720</v>
      </c>
      <c r="L1367" s="9">
        <f t="shared" si="197"/>
        <v>716</v>
      </c>
      <c r="M1367" s="48">
        <v>0.99444444444444446</v>
      </c>
      <c r="N1367" s="9">
        <v>0</v>
      </c>
      <c r="O1367" s="9">
        <v>120</v>
      </c>
      <c r="P1367" s="9"/>
      <c r="Q1367" s="9">
        <v>120</v>
      </c>
      <c r="R1367" s="9"/>
      <c r="S1367" s="9"/>
      <c r="T1367" s="9">
        <v>6</v>
      </c>
      <c r="U1367" s="9"/>
      <c r="V1367" s="49">
        <f t="shared" si="198"/>
        <v>0.99444444444444446</v>
      </c>
      <c r="W1367" s="14">
        <v>0.99860000000000004</v>
      </c>
      <c r="X1367" s="14">
        <v>0.99860000000000004</v>
      </c>
      <c r="Y1367" s="56">
        <v>120</v>
      </c>
      <c r="Z1367" s="9">
        <v>120</v>
      </c>
      <c r="AA1367" s="9">
        <v>119</v>
      </c>
      <c r="AB1367" s="9">
        <v>119</v>
      </c>
      <c r="AC1367" s="9">
        <v>119</v>
      </c>
      <c r="AD1367" s="9">
        <v>119</v>
      </c>
      <c r="AE1367" s="9" t="s">
        <v>104</v>
      </c>
      <c r="AF1367" s="9"/>
      <c r="AG1367" s="9">
        <v>28.258085000000001</v>
      </c>
      <c r="AH1367" s="9">
        <v>-82.192303999999993</v>
      </c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4"/>
      <c r="BC1367" s="24"/>
      <c r="BD1367" s="24"/>
      <c r="BE1367" s="24"/>
      <c r="BF1367" s="24"/>
    </row>
    <row r="1368" spans="1:58" s="22" customFormat="1" outlineLevel="2" x14ac:dyDescent="0.25">
      <c r="A1368" s="55">
        <v>2666</v>
      </c>
      <c r="B1368" s="9" t="s">
        <v>1953</v>
      </c>
      <c r="C1368" s="9" t="s">
        <v>1960</v>
      </c>
      <c r="D1368" s="9" t="str">
        <f t="shared" si="195"/>
        <v>Pasco - Family - Active</v>
      </c>
      <c r="E1368" s="9" t="s">
        <v>2282</v>
      </c>
      <c r="F1368" s="14" t="s">
        <v>1961</v>
      </c>
      <c r="G1368" s="9" t="s">
        <v>10</v>
      </c>
      <c r="H1368" s="9" t="s">
        <v>37</v>
      </c>
      <c r="I1368" s="9">
        <v>1</v>
      </c>
      <c r="J1368" s="9">
        <v>69</v>
      </c>
      <c r="K1368" s="9">
        <f t="shared" si="196"/>
        <v>414</v>
      </c>
      <c r="L1368" s="9">
        <f t="shared" si="197"/>
        <v>413</v>
      </c>
      <c r="M1368" s="48">
        <v>0.99758454106280192</v>
      </c>
      <c r="N1368" s="9">
        <v>0</v>
      </c>
      <c r="O1368" s="9">
        <v>69</v>
      </c>
      <c r="P1368" s="9"/>
      <c r="Q1368" s="9">
        <v>69</v>
      </c>
      <c r="R1368" s="9"/>
      <c r="S1368" s="9"/>
      <c r="T1368" s="9"/>
      <c r="U1368" s="9"/>
      <c r="V1368" s="49">
        <f t="shared" si="198"/>
        <v>0.99758454106280192</v>
      </c>
      <c r="W1368" s="14"/>
      <c r="X1368" s="14"/>
      <c r="Y1368" s="56">
        <v>69</v>
      </c>
      <c r="Z1368" s="9">
        <v>69</v>
      </c>
      <c r="AA1368" s="9">
        <v>69</v>
      </c>
      <c r="AB1368" s="9">
        <v>69</v>
      </c>
      <c r="AC1368" s="9">
        <v>68</v>
      </c>
      <c r="AD1368" s="9">
        <v>69</v>
      </c>
      <c r="AE1368" s="9" t="s">
        <v>1596</v>
      </c>
      <c r="AF1368" s="9"/>
      <c r="AG1368" s="9">
        <v>28.386133999999998</v>
      </c>
      <c r="AH1368" s="9">
        <v>-82.195694000000003</v>
      </c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4"/>
      <c r="BC1368" s="24"/>
      <c r="BD1368" s="24"/>
      <c r="BE1368" s="24"/>
      <c r="BF1368" s="24"/>
    </row>
    <row r="1369" spans="1:58" s="22" customFormat="1" outlineLevel="2" x14ac:dyDescent="0.25">
      <c r="A1369" s="55">
        <v>1984</v>
      </c>
      <c r="B1369" s="9" t="s">
        <v>1953</v>
      </c>
      <c r="C1369" s="9" t="s">
        <v>1962</v>
      </c>
      <c r="D1369" s="9" t="str">
        <f t="shared" si="195"/>
        <v>Pasco - Family - Active</v>
      </c>
      <c r="E1369" s="9" t="s">
        <v>2282</v>
      </c>
      <c r="F1369" s="14" t="s">
        <v>1963</v>
      </c>
      <c r="G1369" s="9" t="s">
        <v>10</v>
      </c>
      <c r="H1369" s="9" t="s">
        <v>37</v>
      </c>
      <c r="I1369" s="9">
        <v>1</v>
      </c>
      <c r="J1369" s="9">
        <v>168</v>
      </c>
      <c r="K1369" s="9">
        <f t="shared" si="196"/>
        <v>1008</v>
      </c>
      <c r="L1369" s="9">
        <f t="shared" si="197"/>
        <v>995</v>
      </c>
      <c r="M1369" s="48">
        <v>0.98710317460317465</v>
      </c>
      <c r="N1369" s="9">
        <v>0</v>
      </c>
      <c r="O1369" s="9">
        <v>168</v>
      </c>
      <c r="P1369" s="9"/>
      <c r="Q1369" s="9">
        <v>168</v>
      </c>
      <c r="R1369" s="9"/>
      <c r="S1369" s="9"/>
      <c r="T1369" s="9"/>
      <c r="U1369" s="9"/>
      <c r="V1369" s="49">
        <f t="shared" si="198"/>
        <v>0.98710317460317465</v>
      </c>
      <c r="W1369" s="14">
        <v>0.97419999999999995</v>
      </c>
      <c r="X1369" s="14">
        <v>0.98709999999999998</v>
      </c>
      <c r="Y1369" s="56">
        <v>165</v>
      </c>
      <c r="Z1369" s="9">
        <v>166</v>
      </c>
      <c r="AA1369" s="9">
        <v>165</v>
      </c>
      <c r="AB1369" s="9">
        <v>166</v>
      </c>
      <c r="AC1369" s="9">
        <v>167</v>
      </c>
      <c r="AD1369" s="9">
        <v>166</v>
      </c>
      <c r="AE1369" s="9" t="s">
        <v>104</v>
      </c>
      <c r="AF1369" s="9"/>
      <c r="AG1369" s="9">
        <v>28.331</v>
      </c>
      <c r="AH1369" s="9">
        <v>-82.679900000000004</v>
      </c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4"/>
      <c r="BC1369" s="24"/>
      <c r="BD1369" s="24"/>
      <c r="BE1369" s="24"/>
      <c r="BF1369" s="24"/>
    </row>
    <row r="1370" spans="1:58" s="22" customFormat="1" outlineLevel="2" x14ac:dyDescent="0.25">
      <c r="A1370" s="55">
        <v>392</v>
      </c>
      <c r="B1370" s="9" t="s">
        <v>1953</v>
      </c>
      <c r="C1370" s="9" t="s">
        <v>1964</v>
      </c>
      <c r="D1370" s="9" t="str">
        <f t="shared" si="195"/>
        <v>Pasco - Family - Active</v>
      </c>
      <c r="E1370" s="9" t="s">
        <v>2282</v>
      </c>
      <c r="F1370" s="14" t="s">
        <v>309</v>
      </c>
      <c r="G1370" s="9" t="s">
        <v>10</v>
      </c>
      <c r="H1370" s="9" t="s">
        <v>37</v>
      </c>
      <c r="I1370" s="9">
        <v>1</v>
      </c>
      <c r="J1370" s="9">
        <v>61</v>
      </c>
      <c r="K1370" s="9">
        <f t="shared" si="196"/>
        <v>366</v>
      </c>
      <c r="L1370" s="9">
        <f t="shared" si="197"/>
        <v>222</v>
      </c>
      <c r="M1370" s="48">
        <v>0.60655737704918034</v>
      </c>
      <c r="N1370" s="9">
        <v>0</v>
      </c>
      <c r="O1370" s="9">
        <v>61</v>
      </c>
      <c r="P1370" s="9"/>
      <c r="Q1370" s="9">
        <v>61</v>
      </c>
      <c r="R1370" s="9"/>
      <c r="S1370" s="9"/>
      <c r="T1370" s="9"/>
      <c r="U1370" s="9"/>
      <c r="V1370" s="49">
        <f t="shared" si="198"/>
        <v>0.60655737704918034</v>
      </c>
      <c r="W1370" s="14">
        <v>0.54920000000000002</v>
      </c>
      <c r="X1370" s="14">
        <v>0.54920000000000002</v>
      </c>
      <c r="Y1370" s="56">
        <v>38</v>
      </c>
      <c r="Z1370" s="9">
        <v>37</v>
      </c>
      <c r="AA1370" s="9">
        <v>37</v>
      </c>
      <c r="AB1370" s="9">
        <v>37</v>
      </c>
      <c r="AC1370" s="9">
        <v>37</v>
      </c>
      <c r="AD1370" s="9">
        <v>36</v>
      </c>
      <c r="AE1370" s="9" t="s">
        <v>1214</v>
      </c>
      <c r="AF1370" s="9"/>
      <c r="AG1370" s="9">
        <v>28.3706</v>
      </c>
      <c r="AH1370" s="9">
        <v>-82.671300000000002</v>
      </c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4"/>
      <c r="BC1370" s="24"/>
      <c r="BD1370" s="24"/>
      <c r="BE1370" s="24"/>
      <c r="BF1370" s="24"/>
    </row>
    <row r="1371" spans="1:58" s="22" customFormat="1" outlineLevel="2" x14ac:dyDescent="0.25">
      <c r="A1371" s="55">
        <v>1135</v>
      </c>
      <c r="B1371" s="9" t="s">
        <v>1953</v>
      </c>
      <c r="C1371" s="9" t="s">
        <v>1974</v>
      </c>
      <c r="D1371" s="9" t="str">
        <f t="shared" si="195"/>
        <v>Pasco - Family - Active</v>
      </c>
      <c r="E1371" s="9" t="s">
        <v>2282</v>
      </c>
      <c r="F1371" s="14" t="s">
        <v>259</v>
      </c>
      <c r="G1371" s="9" t="s">
        <v>10</v>
      </c>
      <c r="H1371" s="9" t="s">
        <v>37</v>
      </c>
      <c r="I1371" s="9">
        <v>1</v>
      </c>
      <c r="J1371" s="9">
        <v>20</v>
      </c>
      <c r="K1371" s="9">
        <f t="shared" si="196"/>
        <v>120</v>
      </c>
      <c r="L1371" s="9">
        <f t="shared" si="197"/>
        <v>116</v>
      </c>
      <c r="M1371" s="48">
        <v>0.96666666666666667</v>
      </c>
      <c r="N1371" s="9">
        <v>0</v>
      </c>
      <c r="O1371" s="9">
        <v>20</v>
      </c>
      <c r="P1371" s="9"/>
      <c r="Q1371" s="9">
        <v>20</v>
      </c>
      <c r="R1371" s="9"/>
      <c r="S1371" s="9"/>
      <c r="T1371" s="9"/>
      <c r="U1371" s="9"/>
      <c r="V1371" s="49">
        <f t="shared" si="198"/>
        <v>0.96666666666666667</v>
      </c>
      <c r="W1371" s="14">
        <v>0.97499999999999998</v>
      </c>
      <c r="X1371" s="14">
        <v>0.94169999999999998</v>
      </c>
      <c r="Y1371" s="56">
        <v>18</v>
      </c>
      <c r="Z1371" s="9">
        <v>19</v>
      </c>
      <c r="AA1371" s="9">
        <v>19</v>
      </c>
      <c r="AB1371" s="9">
        <v>20</v>
      </c>
      <c r="AC1371" s="9">
        <v>20</v>
      </c>
      <c r="AD1371" s="9">
        <v>20</v>
      </c>
      <c r="AE1371" s="9" t="s">
        <v>1975</v>
      </c>
      <c r="AF1371" s="9">
        <v>20</v>
      </c>
      <c r="AG1371" s="9">
        <v>28.3751</v>
      </c>
      <c r="AH1371" s="9">
        <v>-82.217100000000002</v>
      </c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4"/>
      <c r="BC1371" s="24"/>
      <c r="BD1371" s="24"/>
      <c r="BE1371" s="24"/>
      <c r="BF1371" s="24"/>
    </row>
    <row r="1372" spans="1:58" s="22" customFormat="1" outlineLevel="2" x14ac:dyDescent="0.25">
      <c r="A1372" s="55">
        <v>617</v>
      </c>
      <c r="B1372" s="9" t="s">
        <v>1953</v>
      </c>
      <c r="C1372" s="9" t="s">
        <v>1979</v>
      </c>
      <c r="D1372" s="9" t="str">
        <f t="shared" si="195"/>
        <v>Pasco - Family - Active</v>
      </c>
      <c r="E1372" s="9" t="s">
        <v>2282</v>
      </c>
      <c r="F1372" s="14" t="s">
        <v>1332</v>
      </c>
      <c r="G1372" s="9" t="s">
        <v>10</v>
      </c>
      <c r="H1372" s="9" t="s">
        <v>37</v>
      </c>
      <c r="I1372" s="9">
        <v>1</v>
      </c>
      <c r="J1372" s="9">
        <v>200</v>
      </c>
      <c r="K1372" s="9">
        <f t="shared" si="196"/>
        <v>1200</v>
      </c>
      <c r="L1372" s="9">
        <f t="shared" si="197"/>
        <v>1196</v>
      </c>
      <c r="M1372" s="48">
        <v>0.9966666666666667</v>
      </c>
      <c r="N1372" s="9">
        <v>0</v>
      </c>
      <c r="O1372" s="9">
        <v>200</v>
      </c>
      <c r="P1372" s="9"/>
      <c r="Q1372" s="9">
        <v>200</v>
      </c>
      <c r="R1372" s="9"/>
      <c r="S1372" s="9"/>
      <c r="T1372" s="9"/>
      <c r="U1372" s="9"/>
      <c r="V1372" s="49">
        <f t="shared" si="198"/>
        <v>0.9966666666666667</v>
      </c>
      <c r="W1372" s="14">
        <v>0.98329999999999995</v>
      </c>
      <c r="X1372" s="14">
        <v>0.98580000000000001</v>
      </c>
      <c r="Y1372" s="56">
        <v>200</v>
      </c>
      <c r="Z1372" s="9">
        <v>200</v>
      </c>
      <c r="AA1372" s="9">
        <v>200</v>
      </c>
      <c r="AB1372" s="9">
        <v>200</v>
      </c>
      <c r="AC1372" s="9">
        <v>198</v>
      </c>
      <c r="AD1372" s="9">
        <v>198</v>
      </c>
      <c r="AE1372" s="9" t="s">
        <v>958</v>
      </c>
      <c r="AF1372" s="9"/>
      <c r="AG1372" s="9">
        <v>28.248100000000001</v>
      </c>
      <c r="AH1372" s="9">
        <v>-82.349900000000005</v>
      </c>
      <c r="AI1372" s="24"/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4"/>
      <c r="AU1372" s="24"/>
      <c r="AV1372" s="24"/>
      <c r="AW1372" s="24"/>
      <c r="AX1372" s="24"/>
      <c r="AY1372" s="24"/>
      <c r="AZ1372" s="24"/>
      <c r="BA1372" s="24"/>
      <c r="BB1372" s="24"/>
      <c r="BC1372" s="24"/>
      <c r="BD1372" s="24"/>
      <c r="BE1372" s="24"/>
      <c r="BF1372" s="24"/>
    </row>
    <row r="1373" spans="1:58" s="22" customFormat="1" outlineLevel="2" x14ac:dyDescent="0.25">
      <c r="A1373" s="55">
        <v>610</v>
      </c>
      <c r="B1373" s="9" t="s">
        <v>1953</v>
      </c>
      <c r="C1373" s="9" t="s">
        <v>1980</v>
      </c>
      <c r="D1373" s="9" t="str">
        <f t="shared" si="195"/>
        <v>Pasco - Family - Active</v>
      </c>
      <c r="E1373" s="9" t="s">
        <v>2282</v>
      </c>
      <c r="F1373" s="14" t="s">
        <v>1981</v>
      </c>
      <c r="G1373" s="9" t="s">
        <v>10</v>
      </c>
      <c r="H1373" s="9" t="s">
        <v>37</v>
      </c>
      <c r="I1373" s="9">
        <v>1</v>
      </c>
      <c r="J1373" s="9">
        <v>200</v>
      </c>
      <c r="K1373" s="9">
        <f t="shared" si="196"/>
        <v>1200</v>
      </c>
      <c r="L1373" s="9">
        <f t="shared" si="197"/>
        <v>1062</v>
      </c>
      <c r="M1373" s="48">
        <v>0.88500000000000001</v>
      </c>
      <c r="N1373" s="9">
        <v>0</v>
      </c>
      <c r="O1373" s="9">
        <v>200</v>
      </c>
      <c r="P1373" s="9"/>
      <c r="Q1373" s="9">
        <v>200</v>
      </c>
      <c r="R1373" s="9"/>
      <c r="S1373" s="9"/>
      <c r="T1373" s="9"/>
      <c r="U1373" s="9"/>
      <c r="V1373" s="49">
        <f t="shared" si="198"/>
        <v>0.88500000000000001</v>
      </c>
      <c r="W1373" s="14">
        <v>0.67079999999999995</v>
      </c>
      <c r="X1373" s="14">
        <v>0.81420000000000003</v>
      </c>
      <c r="Y1373" s="56">
        <v>189</v>
      </c>
      <c r="Z1373" s="9">
        <v>184</v>
      </c>
      <c r="AA1373" s="9">
        <v>174</v>
      </c>
      <c r="AB1373" s="9">
        <v>172</v>
      </c>
      <c r="AC1373" s="9">
        <v>166</v>
      </c>
      <c r="AD1373" s="9">
        <v>177</v>
      </c>
      <c r="AE1373" s="9" t="s">
        <v>120</v>
      </c>
      <c r="AF1373" s="9"/>
      <c r="AG1373" s="9">
        <v>28.288799999999998</v>
      </c>
      <c r="AH1373" s="9">
        <v>-82.679199999999994</v>
      </c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4"/>
      <c r="AU1373" s="24"/>
      <c r="AV1373" s="24"/>
      <c r="AW1373" s="24"/>
      <c r="AX1373" s="24"/>
      <c r="AY1373" s="24"/>
      <c r="AZ1373" s="24"/>
      <c r="BA1373" s="24"/>
      <c r="BB1373" s="24"/>
      <c r="BC1373" s="24"/>
      <c r="BD1373" s="24"/>
      <c r="BE1373" s="24"/>
      <c r="BF1373" s="24"/>
    </row>
    <row r="1374" spans="1:58" s="22" customFormat="1" outlineLevel="2" x14ac:dyDescent="0.25">
      <c r="A1374" s="55">
        <v>947</v>
      </c>
      <c r="B1374" s="9" t="s">
        <v>1953</v>
      </c>
      <c r="C1374" s="9" t="s">
        <v>1986</v>
      </c>
      <c r="D1374" s="9" t="str">
        <f t="shared" si="195"/>
        <v>Pasco - Family - Active</v>
      </c>
      <c r="E1374" s="9" t="s">
        <v>2282</v>
      </c>
      <c r="F1374" s="14" t="s">
        <v>659</v>
      </c>
      <c r="G1374" s="9" t="s">
        <v>10</v>
      </c>
      <c r="H1374" s="9" t="s">
        <v>37</v>
      </c>
      <c r="I1374" s="9">
        <v>1</v>
      </c>
      <c r="J1374" s="9">
        <v>200</v>
      </c>
      <c r="K1374" s="9">
        <f t="shared" si="196"/>
        <v>1200</v>
      </c>
      <c r="L1374" s="9">
        <f t="shared" si="197"/>
        <v>1143</v>
      </c>
      <c r="M1374" s="48">
        <v>0.95250000000000001</v>
      </c>
      <c r="N1374" s="9">
        <v>0</v>
      </c>
      <c r="O1374" s="9">
        <v>200</v>
      </c>
      <c r="P1374" s="9"/>
      <c r="Q1374" s="9">
        <v>200</v>
      </c>
      <c r="R1374" s="9"/>
      <c r="S1374" s="9"/>
      <c r="T1374" s="9"/>
      <c r="U1374" s="9"/>
      <c r="V1374" s="49">
        <f t="shared" si="198"/>
        <v>0.95250000000000001</v>
      </c>
      <c r="W1374" s="14">
        <v>0.97250000000000003</v>
      </c>
      <c r="X1374" s="14">
        <v>0.94499999999999995</v>
      </c>
      <c r="Y1374" s="56">
        <v>187</v>
      </c>
      <c r="Z1374" s="9">
        <v>190</v>
      </c>
      <c r="AA1374" s="9">
        <v>191</v>
      </c>
      <c r="AB1374" s="9">
        <v>195</v>
      </c>
      <c r="AC1374" s="9">
        <v>191</v>
      </c>
      <c r="AD1374" s="9">
        <v>189</v>
      </c>
      <c r="AE1374" s="9" t="s">
        <v>550</v>
      </c>
      <c r="AF1374" s="9"/>
      <c r="AG1374" s="9">
        <v>28.1768</v>
      </c>
      <c r="AH1374" s="9">
        <v>-82.746300000000005</v>
      </c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24"/>
      <c r="AW1374" s="24"/>
      <c r="AX1374" s="24"/>
      <c r="AY1374" s="24"/>
      <c r="AZ1374" s="24"/>
      <c r="BA1374" s="24"/>
      <c r="BB1374" s="24"/>
      <c r="BC1374" s="24"/>
      <c r="BD1374" s="24"/>
      <c r="BE1374" s="24"/>
      <c r="BF1374" s="24"/>
    </row>
    <row r="1375" spans="1:58" s="22" customFormat="1" outlineLevel="1" x14ac:dyDescent="0.25">
      <c r="A1375" s="55"/>
      <c r="B1375" s="9" t="s">
        <v>1953</v>
      </c>
      <c r="C1375" s="9"/>
      <c r="D1375" s="9"/>
      <c r="E1375" s="39" t="s">
        <v>2640</v>
      </c>
      <c r="F1375" s="14"/>
      <c r="G1375" s="9"/>
      <c r="H1375" s="9"/>
      <c r="I1375" s="9">
        <f>SUBTOTAL(9,I1376:I1378)</f>
        <v>3</v>
      </c>
      <c r="J1375" s="9">
        <f>SUBTOTAL(9,J1376:J1378)</f>
        <v>167</v>
      </c>
      <c r="K1375" s="9">
        <f>SUBTOTAL(9,K1376:K1378)</f>
        <v>430</v>
      </c>
      <c r="L1375" s="9">
        <f>SUBTOTAL(9,L1376:L1378)</f>
        <v>293</v>
      </c>
      <c r="M1375" s="48">
        <v>0.68139534883720931</v>
      </c>
      <c r="N1375" s="9"/>
      <c r="O1375" s="9"/>
      <c r="P1375" s="9"/>
      <c r="Q1375" s="9"/>
      <c r="R1375" s="9"/>
      <c r="S1375" s="9"/>
      <c r="T1375" s="9"/>
      <c r="U1375" s="9"/>
      <c r="V1375" s="49"/>
      <c r="W1375" s="14"/>
      <c r="X1375" s="14"/>
      <c r="Y1375" s="56"/>
      <c r="Z1375" s="9"/>
      <c r="AA1375" s="9"/>
      <c r="AB1375" s="9"/>
      <c r="AC1375" s="9"/>
      <c r="AD1375" s="9"/>
      <c r="AE1375" s="9"/>
      <c r="AF1375" s="9"/>
      <c r="AG1375" s="9"/>
      <c r="AH1375" s="9">
        <f>SUBTOTAL(9,AH1376:AH1378)</f>
        <v>-164.36256</v>
      </c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4"/>
      <c r="AU1375" s="24"/>
      <c r="AV1375" s="24"/>
      <c r="AW1375" s="24"/>
      <c r="AX1375" s="24"/>
      <c r="AY1375" s="24"/>
      <c r="AZ1375" s="24"/>
      <c r="BA1375" s="24"/>
      <c r="BB1375" s="24"/>
      <c r="BC1375" s="24"/>
      <c r="BD1375" s="24"/>
      <c r="BE1375" s="24"/>
      <c r="BF1375" s="24"/>
    </row>
    <row r="1376" spans="1:58" s="22" customFormat="1" outlineLevel="2" x14ac:dyDescent="0.25">
      <c r="A1376" s="55">
        <v>2919</v>
      </c>
      <c r="B1376" s="9" t="s">
        <v>1953</v>
      </c>
      <c r="C1376" s="9" t="s">
        <v>1976</v>
      </c>
      <c r="D1376" s="9" t="str">
        <f>B1376&amp;" - "&amp;E1376</f>
        <v>Pasco - Family - Lease-Up</v>
      </c>
      <c r="E1376" s="9" t="s">
        <v>2640</v>
      </c>
      <c r="F1376" s="14" t="s">
        <v>183</v>
      </c>
      <c r="G1376" s="9" t="s">
        <v>10</v>
      </c>
      <c r="H1376" s="9" t="s">
        <v>184</v>
      </c>
      <c r="I1376" s="9">
        <v>1</v>
      </c>
      <c r="J1376" s="9">
        <v>28</v>
      </c>
      <c r="K1376" s="9">
        <f>COUNTA(Y1376:AD1376)*J1376</f>
        <v>56</v>
      </c>
      <c r="L1376" s="9">
        <f>SUM(Y1376:AD1376)</f>
        <v>50</v>
      </c>
      <c r="M1376" s="48">
        <v>0.8928571428571429</v>
      </c>
      <c r="N1376" s="9"/>
      <c r="O1376" s="9">
        <v>28</v>
      </c>
      <c r="P1376" s="9"/>
      <c r="Q1376" s="9">
        <v>28</v>
      </c>
      <c r="R1376" s="9"/>
      <c r="S1376" s="9"/>
      <c r="T1376" s="9"/>
      <c r="U1376" s="9"/>
      <c r="V1376" s="49">
        <f>(Y1376+Z1376+AA1376+AB1376+AC1376+AD1376)/(J1376*COUNTA(Y1376,Z1376,AA1376,AB1376,AC1376,AD1376))</f>
        <v>0.8928571428571429</v>
      </c>
      <c r="W1376" s="14"/>
      <c r="X1376" s="14"/>
      <c r="Y1376" s="56">
        <v>24</v>
      </c>
      <c r="Z1376" s="9">
        <v>26</v>
      </c>
      <c r="AA1376" s="9"/>
      <c r="AB1376" s="9"/>
      <c r="AC1376" s="9"/>
      <c r="AD1376" s="9"/>
      <c r="AE1376" s="9"/>
      <c r="AF1376" s="9"/>
      <c r="AG1376" s="9"/>
      <c r="AH1376" s="9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  <c r="AX1376" s="24"/>
      <c r="AY1376" s="24"/>
      <c r="AZ1376" s="24"/>
      <c r="BA1376" s="24"/>
      <c r="BB1376" s="24"/>
      <c r="BC1376" s="24"/>
      <c r="BD1376" s="24"/>
      <c r="BE1376" s="24"/>
      <c r="BF1376" s="24"/>
    </row>
    <row r="1377" spans="1:58" s="22" customFormat="1" outlineLevel="2" x14ac:dyDescent="0.25">
      <c r="A1377" s="55">
        <v>2723</v>
      </c>
      <c r="B1377" s="9" t="s">
        <v>1953</v>
      </c>
      <c r="C1377" s="9" t="s">
        <v>1983</v>
      </c>
      <c r="D1377" s="9" t="str">
        <f>B1377&amp;" - "&amp;E1377</f>
        <v>Pasco - Family - Lease-Up</v>
      </c>
      <c r="E1377" s="9" t="s">
        <v>2640</v>
      </c>
      <c r="F1377" s="14" t="s">
        <v>36</v>
      </c>
      <c r="G1377" s="9" t="s">
        <v>10</v>
      </c>
      <c r="H1377" s="9" t="s">
        <v>184</v>
      </c>
      <c r="I1377" s="9">
        <v>1</v>
      </c>
      <c r="J1377" s="9">
        <v>96</v>
      </c>
      <c r="K1377" s="9">
        <f>COUNTA(Y1377:AD1377)*J1377</f>
        <v>288</v>
      </c>
      <c r="L1377" s="9">
        <f>SUM(Y1377:AD1377)</f>
        <v>163</v>
      </c>
      <c r="M1377" s="48">
        <v>0.56597222222222221</v>
      </c>
      <c r="N1377" s="9">
        <v>0</v>
      </c>
      <c r="O1377" s="9">
        <v>96</v>
      </c>
      <c r="P1377" s="9"/>
      <c r="Q1377" s="9">
        <v>96</v>
      </c>
      <c r="R1377" s="9"/>
      <c r="S1377" s="9"/>
      <c r="T1377" s="9">
        <v>5</v>
      </c>
      <c r="U1377" s="9"/>
      <c r="V1377" s="49">
        <f>(Y1377+Z1377+AA1377+AB1377+AC1377+AD1377)/(J1377*COUNTA(Y1377,Z1377,AA1377,AB1377,AC1377,AD1377))</f>
        <v>0.56597222222222221</v>
      </c>
      <c r="W1377" s="14"/>
      <c r="X1377" s="14"/>
      <c r="Y1377" s="56">
        <v>73</v>
      </c>
      <c r="Z1377" s="9">
        <v>57</v>
      </c>
      <c r="AA1377" s="9">
        <v>33</v>
      </c>
      <c r="AB1377" s="9"/>
      <c r="AC1377" s="9"/>
      <c r="AD1377" s="9"/>
      <c r="AE1377" s="9" t="s">
        <v>223</v>
      </c>
      <c r="AF1377" s="9"/>
      <c r="AG1377" s="9">
        <v>28.254332999999999</v>
      </c>
      <c r="AH1377" s="9">
        <v>-82.193416999999997</v>
      </c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4"/>
      <c r="AU1377" s="24"/>
      <c r="AV1377" s="24"/>
      <c r="AW1377" s="24"/>
      <c r="AX1377" s="24"/>
      <c r="AY1377" s="24"/>
      <c r="AZ1377" s="24"/>
      <c r="BA1377" s="24"/>
      <c r="BB1377" s="24"/>
      <c r="BC1377" s="24"/>
      <c r="BD1377" s="24"/>
      <c r="BE1377" s="24"/>
      <c r="BF1377" s="24"/>
    </row>
    <row r="1378" spans="1:58" s="22" customFormat="1" outlineLevel="2" x14ac:dyDescent="0.25">
      <c r="A1378" s="55">
        <v>898</v>
      </c>
      <c r="B1378" s="9" t="s">
        <v>1953</v>
      </c>
      <c r="C1378" s="9" t="s">
        <v>1985</v>
      </c>
      <c r="D1378" s="9" t="str">
        <f>B1378&amp;" - "&amp;E1378</f>
        <v>Pasco - Family - Lease-Up</v>
      </c>
      <c r="E1378" s="9" t="s">
        <v>2640</v>
      </c>
      <c r="F1378" s="14" t="s">
        <v>183</v>
      </c>
      <c r="G1378" s="9" t="s">
        <v>10</v>
      </c>
      <c r="H1378" s="9" t="s">
        <v>184</v>
      </c>
      <c r="I1378" s="9">
        <v>1</v>
      </c>
      <c r="J1378" s="9">
        <v>43</v>
      </c>
      <c r="K1378" s="9">
        <f>COUNTA(Y1378:AD1378)*J1378</f>
        <v>86</v>
      </c>
      <c r="L1378" s="9">
        <f>SUM(Y1378:AD1378)</f>
        <v>80</v>
      </c>
      <c r="M1378" s="48">
        <v>0.93023255813953487</v>
      </c>
      <c r="N1378" s="9"/>
      <c r="O1378" s="9">
        <v>43</v>
      </c>
      <c r="P1378" s="9"/>
      <c r="Q1378" s="9">
        <v>43</v>
      </c>
      <c r="R1378" s="9"/>
      <c r="S1378" s="9"/>
      <c r="T1378" s="9"/>
      <c r="U1378" s="9"/>
      <c r="V1378" s="49">
        <f>(Y1378+Z1378+AA1378+AB1378+AC1378+AD1378)/(J1378*COUNTA(Y1378,Z1378,AA1378,AB1378,AC1378,AD1378))</f>
        <v>0.93023255813953487</v>
      </c>
      <c r="W1378" s="14"/>
      <c r="X1378" s="14"/>
      <c r="Y1378" s="56">
        <v>41</v>
      </c>
      <c r="Z1378" s="9">
        <v>39</v>
      </c>
      <c r="AA1378" s="9"/>
      <c r="AB1378" s="9"/>
      <c r="AC1378" s="9"/>
      <c r="AD1378" s="9"/>
      <c r="AE1378" s="9" t="s">
        <v>448</v>
      </c>
      <c r="AF1378" s="9"/>
      <c r="AG1378" s="9">
        <v>28.244880999999999</v>
      </c>
      <c r="AH1378" s="9">
        <v>-82.169143000000005</v>
      </c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4"/>
      <c r="BC1378" s="24"/>
      <c r="BD1378" s="24"/>
      <c r="BE1378" s="24"/>
      <c r="BF1378" s="24"/>
    </row>
    <row r="1379" spans="1:58" s="22" customFormat="1" outlineLevel="1" x14ac:dyDescent="0.25">
      <c r="A1379" s="55"/>
      <c r="B1379" s="9" t="s">
        <v>1953</v>
      </c>
      <c r="C1379" s="9"/>
      <c r="D1379" s="9"/>
      <c r="E1379" s="39" t="s">
        <v>2283</v>
      </c>
      <c r="F1379" s="14"/>
      <c r="G1379" s="9"/>
      <c r="H1379" s="9"/>
      <c r="I1379" s="9">
        <f>SUBTOTAL(9,I1380:I1381)</f>
        <v>2</v>
      </c>
      <c r="J1379" s="9">
        <f>SUBTOTAL(9,J1380:J1381)</f>
        <v>220</v>
      </c>
      <c r="K1379" s="9">
        <f>SUBTOTAL(9,K1380:K1381)</f>
        <v>0</v>
      </c>
      <c r="L1379" s="9">
        <f>SUBTOTAL(9,L1380:L1381)</f>
        <v>0</v>
      </c>
      <c r="M1379" s="42">
        <v>0</v>
      </c>
      <c r="N1379" s="9"/>
      <c r="O1379" s="9"/>
      <c r="P1379" s="9"/>
      <c r="Q1379" s="9"/>
      <c r="R1379" s="9"/>
      <c r="S1379" s="9"/>
      <c r="T1379" s="9"/>
      <c r="U1379" s="9"/>
      <c r="V1379" s="49"/>
      <c r="W1379" s="14"/>
      <c r="X1379" s="14"/>
      <c r="Y1379" s="56"/>
      <c r="Z1379" s="9"/>
      <c r="AA1379" s="9"/>
      <c r="AB1379" s="9"/>
      <c r="AC1379" s="9"/>
      <c r="AD1379" s="9"/>
      <c r="AE1379" s="9"/>
      <c r="AF1379" s="9"/>
      <c r="AG1379" s="9"/>
      <c r="AH1379" s="9">
        <f>SUBTOTAL(9,AH1380:AH1381)</f>
        <v>-165.4850055588889</v>
      </c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4"/>
      <c r="AU1379" s="24"/>
      <c r="AV1379" s="24"/>
      <c r="AW1379" s="24"/>
      <c r="AX1379" s="24"/>
      <c r="AY1379" s="24"/>
      <c r="AZ1379" s="24"/>
      <c r="BA1379" s="24"/>
      <c r="BB1379" s="24"/>
      <c r="BC1379" s="24"/>
      <c r="BD1379" s="24"/>
      <c r="BE1379" s="24"/>
      <c r="BF1379" s="24"/>
    </row>
    <row r="1380" spans="1:58" s="22" customFormat="1" outlineLevel="2" x14ac:dyDescent="0.25">
      <c r="A1380" s="55">
        <v>2761</v>
      </c>
      <c r="B1380" s="9" t="s">
        <v>1953</v>
      </c>
      <c r="C1380" s="9" t="s">
        <v>1977</v>
      </c>
      <c r="D1380" s="9" t="str">
        <f>B1380&amp;" - "&amp;E1380</f>
        <v>Pasco - Family - Pipeline</v>
      </c>
      <c r="E1380" s="9" t="s">
        <v>2283</v>
      </c>
      <c r="F1380" s="14" t="s">
        <v>91</v>
      </c>
      <c r="G1380" s="9" t="s">
        <v>10</v>
      </c>
      <c r="H1380" s="9" t="s">
        <v>42</v>
      </c>
      <c r="I1380" s="9">
        <v>1</v>
      </c>
      <c r="J1380" s="9">
        <v>110</v>
      </c>
      <c r="K1380" s="9">
        <f>COUNTA(Y1380:AD1380)*J1380</f>
        <v>0</v>
      </c>
      <c r="L1380" s="9">
        <f>SUM(Y1380:AD1380)</f>
        <v>0</v>
      </c>
      <c r="M1380" s="42">
        <v>0</v>
      </c>
      <c r="N1380" s="9">
        <v>0</v>
      </c>
      <c r="O1380" s="9">
        <v>110</v>
      </c>
      <c r="P1380" s="9"/>
      <c r="Q1380" s="9">
        <v>110</v>
      </c>
      <c r="R1380" s="9"/>
      <c r="S1380" s="9"/>
      <c r="T1380" s="9">
        <v>6</v>
      </c>
      <c r="U1380" s="9"/>
      <c r="V1380" s="49"/>
      <c r="W1380" s="14"/>
      <c r="X1380" s="14"/>
      <c r="Y1380" s="56"/>
      <c r="Z1380" s="9"/>
      <c r="AA1380" s="9"/>
      <c r="AB1380" s="9"/>
      <c r="AC1380" s="9"/>
      <c r="AD1380" s="9"/>
      <c r="AE1380" s="9" t="s">
        <v>409</v>
      </c>
      <c r="AF1380" s="9"/>
      <c r="AG1380" s="9">
        <v>28.199038890000001</v>
      </c>
      <c r="AH1380" s="9">
        <v>-82.741666670000001</v>
      </c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4"/>
      <c r="AU1380" s="24"/>
      <c r="AV1380" s="24"/>
      <c r="AW1380" s="24"/>
      <c r="AX1380" s="24"/>
      <c r="AY1380" s="24"/>
      <c r="AZ1380" s="24"/>
      <c r="BA1380" s="24"/>
      <c r="BB1380" s="24"/>
      <c r="BC1380" s="24"/>
      <c r="BD1380" s="24"/>
      <c r="BE1380" s="24"/>
      <c r="BF1380" s="24"/>
    </row>
    <row r="1381" spans="1:58" s="22" customFormat="1" outlineLevel="2" x14ac:dyDescent="0.25">
      <c r="A1381" s="55">
        <v>2825</v>
      </c>
      <c r="B1381" s="9" t="s">
        <v>1953</v>
      </c>
      <c r="C1381" s="9" t="s">
        <v>1978</v>
      </c>
      <c r="D1381" s="9" t="str">
        <f>B1381&amp;" - "&amp;E1381</f>
        <v>Pasco - Family - Pipeline</v>
      </c>
      <c r="E1381" s="9" t="s">
        <v>2283</v>
      </c>
      <c r="F1381" s="14" t="s">
        <v>612</v>
      </c>
      <c r="G1381" s="9" t="s">
        <v>10</v>
      </c>
      <c r="H1381" s="9" t="s">
        <v>42</v>
      </c>
      <c r="I1381" s="9">
        <v>1</v>
      </c>
      <c r="J1381" s="9">
        <v>110</v>
      </c>
      <c r="K1381" s="9">
        <f>COUNTA(Y1381:AD1381)*J1381</f>
        <v>0</v>
      </c>
      <c r="L1381" s="9">
        <f>SUM(Y1381:AD1381)</f>
        <v>0</v>
      </c>
      <c r="M1381" s="42">
        <v>0</v>
      </c>
      <c r="N1381" s="9">
        <v>0</v>
      </c>
      <c r="O1381" s="9">
        <v>110</v>
      </c>
      <c r="P1381" s="9"/>
      <c r="Q1381" s="9">
        <v>110</v>
      </c>
      <c r="R1381" s="9"/>
      <c r="S1381" s="9"/>
      <c r="T1381" s="9">
        <v>6</v>
      </c>
      <c r="U1381" s="9"/>
      <c r="V1381" s="49"/>
      <c r="W1381" s="14"/>
      <c r="X1381" s="14"/>
      <c r="Y1381" s="56"/>
      <c r="Z1381" s="9"/>
      <c r="AA1381" s="9"/>
      <c r="AB1381" s="9"/>
      <c r="AC1381" s="9"/>
      <c r="AD1381" s="9"/>
      <c r="AE1381" s="9"/>
      <c r="AF1381" s="9"/>
      <c r="AG1381" s="9">
        <v>28.199288888888901</v>
      </c>
      <c r="AH1381" s="9">
        <v>-82.7433388888889</v>
      </c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4"/>
      <c r="AU1381" s="24"/>
      <c r="AV1381" s="24"/>
      <c r="AW1381" s="24"/>
      <c r="AX1381" s="24"/>
      <c r="AY1381" s="24"/>
      <c r="AZ1381" s="24"/>
      <c r="BA1381" s="24"/>
      <c r="BB1381" s="24"/>
      <c r="BC1381" s="24"/>
      <c r="BD1381" s="24"/>
      <c r="BE1381" s="24"/>
      <c r="BF1381" s="24"/>
    </row>
    <row r="1382" spans="1:58" s="22" customFormat="1" outlineLevel="2" x14ac:dyDescent="0.25">
      <c r="A1382" s="55"/>
      <c r="B1382" s="51" t="s">
        <v>1987</v>
      </c>
      <c r="C1382" s="51"/>
      <c r="D1382" s="51"/>
      <c r="E1382" s="51"/>
      <c r="F1382" s="53"/>
      <c r="G1382" s="51"/>
      <c r="H1382" s="51"/>
      <c r="I1382" s="51"/>
      <c r="J1382" s="51"/>
      <c r="K1382" s="51"/>
      <c r="L1382" s="51"/>
      <c r="M1382" s="54"/>
      <c r="N1382" s="51"/>
      <c r="O1382" s="51"/>
      <c r="P1382" s="51"/>
      <c r="Q1382" s="51"/>
      <c r="R1382" s="51"/>
      <c r="S1382" s="51"/>
      <c r="T1382" s="51"/>
      <c r="U1382" s="51"/>
      <c r="V1382" s="52"/>
      <c r="W1382" s="53"/>
      <c r="X1382" s="53"/>
      <c r="Y1382" s="56"/>
      <c r="Z1382" s="9"/>
      <c r="AA1382" s="9"/>
      <c r="AB1382" s="9"/>
      <c r="AC1382" s="9"/>
      <c r="AD1382" s="9"/>
      <c r="AE1382" s="9"/>
      <c r="AF1382" s="9"/>
      <c r="AG1382" s="9"/>
      <c r="AH1382" s="9"/>
      <c r="AI1382" s="24"/>
      <c r="AJ1382" s="24"/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4"/>
      <c r="AU1382" s="24"/>
      <c r="AV1382" s="24"/>
      <c r="AW1382" s="24"/>
      <c r="AX1382" s="24"/>
      <c r="AY1382" s="24"/>
      <c r="AZ1382" s="24"/>
      <c r="BA1382" s="24"/>
      <c r="BB1382" s="24"/>
      <c r="BC1382" s="24"/>
      <c r="BD1382" s="24"/>
      <c r="BE1382" s="24"/>
      <c r="BF1382" s="24"/>
    </row>
    <row r="1383" spans="1:58" s="22" customFormat="1" outlineLevel="1" x14ac:dyDescent="0.25">
      <c r="A1383" s="55"/>
      <c r="B1383" s="9" t="s">
        <v>1987</v>
      </c>
      <c r="C1383" s="9"/>
      <c r="D1383" s="9"/>
      <c r="E1383" s="39" t="s">
        <v>2280</v>
      </c>
      <c r="F1383" s="14"/>
      <c r="G1383" s="9"/>
      <c r="H1383" s="9"/>
      <c r="I1383" s="9">
        <f>SUBTOTAL(9,I1384:I1395)</f>
        <v>12</v>
      </c>
      <c r="J1383" s="9">
        <f>SUBTOTAL(9,J1384:J1395)</f>
        <v>1352</v>
      </c>
      <c r="K1383" s="9">
        <f>SUBTOTAL(9,K1384:K1395)</f>
        <v>8112</v>
      </c>
      <c r="L1383" s="9">
        <f>SUBTOTAL(9,L1384:L1395)</f>
        <v>8003</v>
      </c>
      <c r="M1383" s="48">
        <v>0.98656311637080862</v>
      </c>
      <c r="N1383" s="9"/>
      <c r="O1383" s="9"/>
      <c r="P1383" s="9"/>
      <c r="Q1383" s="9"/>
      <c r="R1383" s="9"/>
      <c r="S1383" s="9"/>
      <c r="T1383" s="9"/>
      <c r="U1383" s="9"/>
      <c r="V1383" s="49"/>
      <c r="W1383" s="14"/>
      <c r="X1383" s="14"/>
      <c r="Y1383" s="56"/>
      <c r="Z1383" s="9"/>
      <c r="AA1383" s="9"/>
      <c r="AB1383" s="9"/>
      <c r="AC1383" s="9"/>
      <c r="AD1383" s="9"/>
      <c r="AE1383" s="9"/>
      <c r="AF1383" s="9"/>
      <c r="AG1383" s="9"/>
      <c r="AH1383" s="9">
        <f>SUBTOTAL(9,AH1384:AH1395)</f>
        <v>-992.28860288888893</v>
      </c>
      <c r="AI1383" s="24"/>
      <c r="AJ1383" s="24"/>
      <c r="AK1383" s="24"/>
      <c r="AL1383" s="24"/>
      <c r="AM1383" s="24"/>
      <c r="AN1383" s="24"/>
      <c r="AO1383" s="24"/>
      <c r="AP1383" s="24"/>
      <c r="AQ1383" s="24"/>
      <c r="AR1383" s="24"/>
      <c r="AS1383" s="24"/>
      <c r="AT1383" s="24"/>
      <c r="AU1383" s="24"/>
      <c r="AV1383" s="24"/>
      <c r="AW1383" s="24"/>
      <c r="AX1383" s="24"/>
      <c r="AY1383" s="24"/>
      <c r="AZ1383" s="24"/>
      <c r="BA1383" s="24"/>
      <c r="BB1383" s="24"/>
      <c r="BC1383" s="24"/>
      <c r="BD1383" s="24"/>
      <c r="BE1383" s="24"/>
      <c r="BF1383" s="24"/>
    </row>
    <row r="1384" spans="1:58" s="22" customFormat="1" outlineLevel="2" x14ac:dyDescent="0.25">
      <c r="A1384" s="55">
        <v>1047</v>
      </c>
      <c r="B1384" s="9" t="s">
        <v>1987</v>
      </c>
      <c r="C1384" s="9" t="s">
        <v>1988</v>
      </c>
      <c r="D1384" s="9" t="str">
        <f t="shared" ref="D1384:D1395" si="199">B1384&amp;" - "&amp;E1384</f>
        <v>Pinellas - Elderly - Active</v>
      </c>
      <c r="E1384" s="9" t="s">
        <v>2280</v>
      </c>
      <c r="F1384" s="14" t="s">
        <v>66</v>
      </c>
      <c r="G1384" s="9" t="s">
        <v>9</v>
      </c>
      <c r="H1384" s="9" t="s">
        <v>37</v>
      </c>
      <c r="I1384" s="9">
        <v>1</v>
      </c>
      <c r="J1384" s="9">
        <v>145</v>
      </c>
      <c r="K1384" s="9">
        <f t="shared" ref="K1384:K1395" si="200">COUNTA(Y1384:AD1384)*J1384</f>
        <v>870</v>
      </c>
      <c r="L1384" s="9">
        <f t="shared" ref="L1384:L1395" si="201">SUM(Y1384:AD1384)</f>
        <v>863</v>
      </c>
      <c r="M1384" s="48">
        <v>0.99195402298850577</v>
      </c>
      <c r="N1384" s="9">
        <v>0</v>
      </c>
      <c r="O1384" s="9">
        <v>145</v>
      </c>
      <c r="P1384" s="9">
        <v>116</v>
      </c>
      <c r="Q1384" s="9">
        <v>29</v>
      </c>
      <c r="R1384" s="9"/>
      <c r="S1384" s="9"/>
      <c r="T1384" s="9">
        <v>15</v>
      </c>
      <c r="U1384" s="9"/>
      <c r="V1384" s="49">
        <f t="shared" ref="V1384:V1395" si="202">(Y1384+Z1384+AA1384+AB1384+AC1384+AD1384)/(J1384*COUNTA(Y1384,Z1384,AA1384,AB1384,AC1384,AD1384))</f>
        <v>0.99195402298850577</v>
      </c>
      <c r="W1384" s="14">
        <v>0.98740000000000006</v>
      </c>
      <c r="X1384" s="14">
        <v>0.97009999999999996</v>
      </c>
      <c r="Y1384" s="56">
        <v>145</v>
      </c>
      <c r="Z1384" s="9">
        <v>143</v>
      </c>
      <c r="AA1384" s="9">
        <v>144</v>
      </c>
      <c r="AB1384" s="9">
        <v>143</v>
      </c>
      <c r="AC1384" s="9">
        <v>145</v>
      </c>
      <c r="AD1384" s="9">
        <v>143</v>
      </c>
      <c r="AE1384" s="9" t="s">
        <v>1989</v>
      </c>
      <c r="AF1384" s="9">
        <v>145</v>
      </c>
      <c r="AG1384" s="9">
        <v>27.769277779999999</v>
      </c>
      <c r="AH1384" s="9">
        <v>-82.640666666666704</v>
      </c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4"/>
      <c r="AU1384" s="24"/>
      <c r="AV1384" s="24"/>
      <c r="AW1384" s="24"/>
      <c r="AX1384" s="24"/>
      <c r="AY1384" s="24"/>
      <c r="AZ1384" s="24"/>
      <c r="BA1384" s="24"/>
      <c r="BB1384" s="24"/>
      <c r="BC1384" s="24"/>
      <c r="BD1384" s="24"/>
      <c r="BE1384" s="24"/>
      <c r="BF1384" s="24"/>
    </row>
    <row r="1385" spans="1:58" s="22" customFormat="1" outlineLevel="2" x14ac:dyDescent="0.25">
      <c r="A1385" s="55">
        <v>2218</v>
      </c>
      <c r="B1385" s="9" t="s">
        <v>1987</v>
      </c>
      <c r="C1385" s="9" t="s">
        <v>1998</v>
      </c>
      <c r="D1385" s="9" t="str">
        <f t="shared" si="199"/>
        <v>Pinellas - Elderly - Active</v>
      </c>
      <c r="E1385" s="9" t="s">
        <v>2280</v>
      </c>
      <c r="F1385" s="14" t="s">
        <v>925</v>
      </c>
      <c r="G1385" s="9" t="s">
        <v>9</v>
      </c>
      <c r="H1385" s="9" t="s">
        <v>37</v>
      </c>
      <c r="I1385" s="9">
        <v>1</v>
      </c>
      <c r="J1385" s="9">
        <v>82</v>
      </c>
      <c r="K1385" s="9">
        <f t="shared" si="200"/>
        <v>492</v>
      </c>
      <c r="L1385" s="9">
        <f t="shared" si="201"/>
        <v>489</v>
      </c>
      <c r="M1385" s="48">
        <v>0.99390243902439024</v>
      </c>
      <c r="N1385" s="9">
        <v>0</v>
      </c>
      <c r="O1385" s="9">
        <v>82</v>
      </c>
      <c r="P1385" s="9">
        <v>66</v>
      </c>
      <c r="Q1385" s="9">
        <v>16</v>
      </c>
      <c r="R1385" s="9"/>
      <c r="S1385" s="9"/>
      <c r="T1385" s="9"/>
      <c r="U1385" s="9"/>
      <c r="V1385" s="49">
        <f t="shared" si="202"/>
        <v>0.99390243902439024</v>
      </c>
      <c r="W1385" s="14">
        <v>0.98370000000000002</v>
      </c>
      <c r="X1385" s="14">
        <v>0.98580000000000001</v>
      </c>
      <c r="Y1385" s="56">
        <v>82</v>
      </c>
      <c r="Z1385" s="9">
        <v>82</v>
      </c>
      <c r="AA1385" s="9">
        <v>80</v>
      </c>
      <c r="AB1385" s="9">
        <v>82</v>
      </c>
      <c r="AC1385" s="9">
        <v>82</v>
      </c>
      <c r="AD1385" s="9">
        <v>81</v>
      </c>
      <c r="AE1385" s="9" t="s">
        <v>39</v>
      </c>
      <c r="AF1385" s="9"/>
      <c r="AG1385" s="9">
        <v>27.774972000000002</v>
      </c>
      <c r="AH1385" s="9">
        <v>-82.645443999999998</v>
      </c>
      <c r="AI1385" s="24"/>
      <c r="AJ1385" s="24"/>
      <c r="AK1385" s="24"/>
      <c r="AL1385" s="24"/>
      <c r="AM1385" s="24"/>
      <c r="AN1385" s="24"/>
      <c r="AO1385" s="24"/>
      <c r="AP1385" s="24"/>
      <c r="AQ1385" s="24"/>
      <c r="AR1385" s="24"/>
      <c r="AS1385" s="24"/>
      <c r="AT1385" s="24"/>
      <c r="AU1385" s="24"/>
      <c r="AV1385" s="24"/>
      <c r="AW1385" s="24"/>
      <c r="AX1385" s="24"/>
      <c r="AY1385" s="24"/>
      <c r="AZ1385" s="24"/>
      <c r="BA1385" s="24"/>
      <c r="BB1385" s="24"/>
      <c r="BC1385" s="24"/>
      <c r="BD1385" s="24"/>
      <c r="BE1385" s="24"/>
      <c r="BF1385" s="24"/>
    </row>
    <row r="1386" spans="1:58" s="22" customFormat="1" outlineLevel="2" x14ac:dyDescent="0.25">
      <c r="A1386" s="55">
        <v>2576</v>
      </c>
      <c r="B1386" s="9" t="s">
        <v>1987</v>
      </c>
      <c r="C1386" s="9" t="s">
        <v>1999</v>
      </c>
      <c r="D1386" s="9" t="str">
        <f t="shared" si="199"/>
        <v>Pinellas - Elderly - Active</v>
      </c>
      <c r="E1386" s="9" t="s">
        <v>2280</v>
      </c>
      <c r="F1386" s="14" t="s">
        <v>66</v>
      </c>
      <c r="G1386" s="9" t="s">
        <v>9</v>
      </c>
      <c r="H1386" s="9" t="s">
        <v>37</v>
      </c>
      <c r="I1386" s="9">
        <v>1</v>
      </c>
      <c r="J1386" s="9">
        <v>96</v>
      </c>
      <c r="K1386" s="9">
        <f t="shared" si="200"/>
        <v>576</v>
      </c>
      <c r="L1386" s="9">
        <f t="shared" si="201"/>
        <v>567</v>
      </c>
      <c r="M1386" s="48">
        <v>0.984375</v>
      </c>
      <c r="N1386" s="9">
        <v>0</v>
      </c>
      <c r="O1386" s="9">
        <v>96</v>
      </c>
      <c r="P1386" s="9">
        <v>77</v>
      </c>
      <c r="Q1386" s="9">
        <v>19</v>
      </c>
      <c r="R1386" s="9"/>
      <c r="S1386" s="9"/>
      <c r="T1386" s="9">
        <v>5</v>
      </c>
      <c r="U1386" s="9"/>
      <c r="V1386" s="49">
        <f t="shared" si="202"/>
        <v>0.984375</v>
      </c>
      <c r="W1386" s="14">
        <v>0.98960000000000004</v>
      </c>
      <c r="X1386" s="14">
        <v>0.96879999999999999</v>
      </c>
      <c r="Y1386" s="56">
        <v>95</v>
      </c>
      <c r="Z1386" s="9">
        <v>93</v>
      </c>
      <c r="AA1386" s="9">
        <v>94</v>
      </c>
      <c r="AB1386" s="9">
        <v>94</v>
      </c>
      <c r="AC1386" s="9">
        <v>95</v>
      </c>
      <c r="AD1386" s="9">
        <v>96</v>
      </c>
      <c r="AE1386" s="9" t="s">
        <v>2000</v>
      </c>
      <c r="AF1386" s="9"/>
      <c r="AG1386" s="9">
        <v>27.767583333333299</v>
      </c>
      <c r="AH1386" s="9">
        <v>-82.641972222222194</v>
      </c>
      <c r="AI1386" s="24"/>
      <c r="AJ1386" s="24"/>
      <c r="AK1386" s="24"/>
      <c r="AL1386" s="24"/>
      <c r="AM1386" s="24"/>
      <c r="AN1386" s="24"/>
      <c r="AO1386" s="24"/>
      <c r="AP1386" s="24"/>
      <c r="AQ1386" s="24"/>
      <c r="AR1386" s="24"/>
      <c r="AS1386" s="24"/>
      <c r="AT1386" s="24"/>
      <c r="AU1386" s="24"/>
      <c r="AV1386" s="24"/>
      <c r="AW1386" s="24"/>
      <c r="AX1386" s="24"/>
      <c r="AY1386" s="24"/>
      <c r="AZ1386" s="24"/>
      <c r="BA1386" s="24"/>
      <c r="BB1386" s="24"/>
      <c r="BC1386" s="24"/>
      <c r="BD1386" s="24"/>
      <c r="BE1386" s="24"/>
      <c r="BF1386" s="24"/>
    </row>
    <row r="1387" spans="1:58" s="22" customFormat="1" outlineLevel="2" x14ac:dyDescent="0.25">
      <c r="A1387" s="55">
        <v>1893</v>
      </c>
      <c r="B1387" s="9" t="s">
        <v>1987</v>
      </c>
      <c r="C1387" s="9" t="s">
        <v>2008</v>
      </c>
      <c r="D1387" s="9" t="str">
        <f t="shared" si="199"/>
        <v>Pinellas - Elderly - Active</v>
      </c>
      <c r="E1387" s="9" t="s">
        <v>2280</v>
      </c>
      <c r="F1387" s="14" t="s">
        <v>2009</v>
      </c>
      <c r="G1387" s="9" t="s">
        <v>9</v>
      </c>
      <c r="H1387" s="9" t="s">
        <v>37</v>
      </c>
      <c r="I1387" s="9">
        <v>1</v>
      </c>
      <c r="J1387" s="9">
        <v>52</v>
      </c>
      <c r="K1387" s="9">
        <f t="shared" si="200"/>
        <v>312</v>
      </c>
      <c r="L1387" s="9">
        <f t="shared" si="201"/>
        <v>308</v>
      </c>
      <c r="M1387" s="48">
        <v>0.98717948717948723</v>
      </c>
      <c r="N1387" s="9">
        <v>0</v>
      </c>
      <c r="O1387" s="9">
        <v>52</v>
      </c>
      <c r="P1387" s="9">
        <v>42</v>
      </c>
      <c r="Q1387" s="9">
        <v>10</v>
      </c>
      <c r="R1387" s="9"/>
      <c r="S1387" s="9"/>
      <c r="T1387" s="9"/>
      <c r="U1387" s="9"/>
      <c r="V1387" s="49">
        <f t="shared" si="202"/>
        <v>0.98717948717948723</v>
      </c>
      <c r="W1387" s="14">
        <v>0.98399999999999999</v>
      </c>
      <c r="X1387" s="14">
        <v>0.98719999999999997</v>
      </c>
      <c r="Y1387" s="56">
        <v>50</v>
      </c>
      <c r="Z1387" s="9">
        <v>51</v>
      </c>
      <c r="AA1387" s="9">
        <v>51</v>
      </c>
      <c r="AB1387" s="9">
        <v>52</v>
      </c>
      <c r="AC1387" s="9">
        <v>52</v>
      </c>
      <c r="AD1387" s="9">
        <v>52</v>
      </c>
      <c r="AE1387" s="9" t="s">
        <v>2010</v>
      </c>
      <c r="AF1387" s="9">
        <v>52</v>
      </c>
      <c r="AG1387" s="9">
        <v>27.773443</v>
      </c>
      <c r="AH1387" s="9">
        <v>-82.650946000000005</v>
      </c>
      <c r="AI1387" s="24"/>
      <c r="AJ1387" s="24"/>
      <c r="AK1387" s="24"/>
      <c r="AL1387" s="24"/>
      <c r="AM1387" s="24"/>
      <c r="AN1387" s="24"/>
      <c r="AO1387" s="24"/>
      <c r="AP1387" s="24"/>
      <c r="AQ1387" s="24"/>
      <c r="AR1387" s="24"/>
      <c r="AS1387" s="24"/>
      <c r="AT1387" s="24"/>
      <c r="AU1387" s="24"/>
      <c r="AV1387" s="24"/>
      <c r="AW1387" s="24"/>
      <c r="AX1387" s="24"/>
      <c r="AY1387" s="24"/>
      <c r="AZ1387" s="24"/>
      <c r="BA1387" s="24"/>
      <c r="BB1387" s="24"/>
      <c r="BC1387" s="24"/>
      <c r="BD1387" s="24"/>
      <c r="BE1387" s="24"/>
      <c r="BF1387" s="24"/>
    </row>
    <row r="1388" spans="1:58" s="22" customFormat="1" outlineLevel="2" x14ac:dyDescent="0.25">
      <c r="A1388" s="55">
        <v>2584</v>
      </c>
      <c r="B1388" s="9" t="s">
        <v>1987</v>
      </c>
      <c r="C1388" s="9" t="s">
        <v>2011</v>
      </c>
      <c r="D1388" s="9" t="str">
        <f t="shared" si="199"/>
        <v>Pinellas - Elderly - Active</v>
      </c>
      <c r="E1388" s="9" t="s">
        <v>2280</v>
      </c>
      <c r="F1388" s="14" t="s">
        <v>66</v>
      </c>
      <c r="G1388" s="9" t="s">
        <v>9</v>
      </c>
      <c r="H1388" s="9" t="s">
        <v>37</v>
      </c>
      <c r="I1388" s="9">
        <v>1</v>
      </c>
      <c r="J1388" s="9">
        <v>85</v>
      </c>
      <c r="K1388" s="9">
        <f t="shared" si="200"/>
        <v>510</v>
      </c>
      <c r="L1388" s="9">
        <f t="shared" si="201"/>
        <v>509</v>
      </c>
      <c r="M1388" s="48">
        <v>0.99803921568627452</v>
      </c>
      <c r="N1388" s="9">
        <v>0</v>
      </c>
      <c r="O1388" s="9">
        <v>85</v>
      </c>
      <c r="P1388" s="9">
        <v>68</v>
      </c>
      <c r="Q1388" s="9">
        <v>17</v>
      </c>
      <c r="R1388" s="9"/>
      <c r="S1388" s="9"/>
      <c r="T1388" s="9">
        <v>5</v>
      </c>
      <c r="U1388" s="9"/>
      <c r="V1388" s="49">
        <f t="shared" si="202"/>
        <v>0.99803921568627452</v>
      </c>
      <c r="W1388" s="14">
        <v>0.99409999999999998</v>
      </c>
      <c r="X1388" s="14">
        <v>0.998</v>
      </c>
      <c r="Y1388" s="56">
        <v>85</v>
      </c>
      <c r="Z1388" s="9">
        <v>84</v>
      </c>
      <c r="AA1388" s="9">
        <v>85</v>
      </c>
      <c r="AB1388" s="9">
        <v>85</v>
      </c>
      <c r="AC1388" s="9">
        <v>85</v>
      </c>
      <c r="AD1388" s="9">
        <v>85</v>
      </c>
      <c r="AE1388" s="9" t="s">
        <v>180</v>
      </c>
      <c r="AF1388" s="9"/>
      <c r="AG1388" s="9">
        <v>27.766667000000002</v>
      </c>
      <c r="AH1388" s="9">
        <v>-82.638221999999999</v>
      </c>
      <c r="AI1388" s="24"/>
      <c r="AJ1388" s="24"/>
      <c r="AK1388" s="24"/>
      <c r="AL1388" s="24"/>
      <c r="AM1388" s="24"/>
      <c r="AN1388" s="24"/>
      <c r="AO1388" s="24"/>
      <c r="AP1388" s="24"/>
      <c r="AQ1388" s="24"/>
      <c r="AR1388" s="24"/>
      <c r="AS1388" s="24"/>
      <c r="AT1388" s="24"/>
      <c r="AU1388" s="24"/>
      <c r="AV1388" s="24"/>
      <c r="AW1388" s="24"/>
      <c r="AX1388" s="24"/>
      <c r="AY1388" s="24"/>
      <c r="AZ1388" s="24"/>
      <c r="BA1388" s="24"/>
      <c r="BB1388" s="24"/>
      <c r="BC1388" s="24"/>
      <c r="BD1388" s="24"/>
      <c r="BE1388" s="24"/>
      <c r="BF1388" s="24"/>
    </row>
    <row r="1389" spans="1:58" s="22" customFormat="1" outlineLevel="2" x14ac:dyDescent="0.25">
      <c r="A1389" s="55">
        <v>1049</v>
      </c>
      <c r="B1389" s="9" t="s">
        <v>1987</v>
      </c>
      <c r="C1389" s="9" t="s">
        <v>2026</v>
      </c>
      <c r="D1389" s="9" t="str">
        <f t="shared" si="199"/>
        <v>Pinellas - Elderly - Active</v>
      </c>
      <c r="E1389" s="9" t="s">
        <v>2280</v>
      </c>
      <c r="F1389" s="14" t="s">
        <v>2027</v>
      </c>
      <c r="G1389" s="9" t="s">
        <v>9</v>
      </c>
      <c r="H1389" s="9" t="s">
        <v>37</v>
      </c>
      <c r="I1389" s="9">
        <v>1</v>
      </c>
      <c r="J1389" s="9">
        <v>150</v>
      </c>
      <c r="K1389" s="9">
        <f t="shared" si="200"/>
        <v>900</v>
      </c>
      <c r="L1389" s="9">
        <f t="shared" si="201"/>
        <v>893</v>
      </c>
      <c r="M1389" s="48">
        <v>0.99222222222222223</v>
      </c>
      <c r="N1389" s="9">
        <v>0</v>
      </c>
      <c r="O1389" s="9">
        <v>150</v>
      </c>
      <c r="P1389" s="9">
        <v>150</v>
      </c>
      <c r="Q1389" s="9">
        <v>30</v>
      </c>
      <c r="R1389" s="9"/>
      <c r="S1389" s="9"/>
      <c r="T1389" s="9"/>
      <c r="U1389" s="9"/>
      <c r="V1389" s="49">
        <f t="shared" si="202"/>
        <v>0.99222222222222223</v>
      </c>
      <c r="W1389" s="14">
        <v>0.8478</v>
      </c>
      <c r="X1389" s="14"/>
      <c r="Y1389" s="56">
        <v>149</v>
      </c>
      <c r="Z1389" s="9">
        <v>149</v>
      </c>
      <c r="AA1389" s="9">
        <v>149</v>
      </c>
      <c r="AB1389" s="9">
        <v>150</v>
      </c>
      <c r="AC1389" s="9">
        <v>150</v>
      </c>
      <c r="AD1389" s="9">
        <v>146</v>
      </c>
      <c r="AE1389" s="9" t="s">
        <v>2028</v>
      </c>
      <c r="AF1389" s="9">
        <v>150</v>
      </c>
      <c r="AG1389" s="9">
        <v>27.776299999999999</v>
      </c>
      <c r="AH1389" s="9">
        <v>-82.639600000000002</v>
      </c>
      <c r="AI1389" s="24"/>
      <c r="AJ1389" s="24"/>
      <c r="AK1389" s="24"/>
      <c r="AL1389" s="24"/>
      <c r="AM1389" s="24"/>
      <c r="AN1389" s="24"/>
      <c r="AO1389" s="24"/>
      <c r="AP1389" s="24"/>
      <c r="AQ1389" s="24"/>
      <c r="AR1389" s="24"/>
      <c r="AS1389" s="24"/>
      <c r="AT1389" s="24"/>
      <c r="AU1389" s="24"/>
      <c r="AV1389" s="24"/>
      <c r="AW1389" s="24"/>
      <c r="AX1389" s="24"/>
      <c r="AY1389" s="24"/>
      <c r="AZ1389" s="24"/>
      <c r="BA1389" s="24"/>
      <c r="BB1389" s="24"/>
      <c r="BC1389" s="24"/>
      <c r="BD1389" s="24"/>
      <c r="BE1389" s="24"/>
      <c r="BF1389" s="24"/>
    </row>
    <row r="1390" spans="1:58" s="22" customFormat="1" outlineLevel="2" x14ac:dyDescent="0.25">
      <c r="A1390" s="55">
        <v>2223</v>
      </c>
      <c r="B1390" s="9" t="s">
        <v>1987</v>
      </c>
      <c r="C1390" s="9" t="s">
        <v>2029</v>
      </c>
      <c r="D1390" s="9" t="str">
        <f t="shared" si="199"/>
        <v>Pinellas - Elderly - Active</v>
      </c>
      <c r="E1390" s="9" t="s">
        <v>2280</v>
      </c>
      <c r="F1390" s="14" t="s">
        <v>199</v>
      </c>
      <c r="G1390" s="9" t="s">
        <v>9</v>
      </c>
      <c r="H1390" s="9" t="s">
        <v>37</v>
      </c>
      <c r="I1390" s="9">
        <v>1</v>
      </c>
      <c r="J1390" s="9">
        <v>85</v>
      </c>
      <c r="K1390" s="9">
        <f t="shared" si="200"/>
        <v>510</v>
      </c>
      <c r="L1390" s="9">
        <f t="shared" si="201"/>
        <v>508</v>
      </c>
      <c r="M1390" s="48">
        <v>0.99607843137254903</v>
      </c>
      <c r="N1390" s="9">
        <v>0</v>
      </c>
      <c r="O1390" s="9">
        <v>85</v>
      </c>
      <c r="P1390" s="9">
        <v>68</v>
      </c>
      <c r="Q1390" s="9">
        <v>17</v>
      </c>
      <c r="R1390" s="9"/>
      <c r="S1390" s="9"/>
      <c r="T1390" s="9"/>
      <c r="U1390" s="9"/>
      <c r="V1390" s="49">
        <f t="shared" si="202"/>
        <v>0.99607843137254903</v>
      </c>
      <c r="W1390" s="14">
        <v>0.99609999999999999</v>
      </c>
      <c r="X1390" s="14">
        <v>0.97840000000000005</v>
      </c>
      <c r="Y1390" s="56">
        <v>84</v>
      </c>
      <c r="Z1390" s="9">
        <v>85</v>
      </c>
      <c r="AA1390" s="9">
        <v>85</v>
      </c>
      <c r="AB1390" s="9">
        <v>85</v>
      </c>
      <c r="AC1390" s="9">
        <v>85</v>
      </c>
      <c r="AD1390" s="9">
        <v>84</v>
      </c>
      <c r="AE1390" s="9" t="s">
        <v>223</v>
      </c>
      <c r="AF1390" s="9"/>
      <c r="AG1390" s="9">
        <v>27.952293000000001</v>
      </c>
      <c r="AH1390" s="9">
        <v>-82.774011000000002</v>
      </c>
      <c r="AI1390" s="24"/>
      <c r="AJ1390" s="24"/>
      <c r="AK1390" s="24"/>
      <c r="AL1390" s="24"/>
      <c r="AM1390" s="24"/>
      <c r="AN1390" s="24"/>
      <c r="AO1390" s="24"/>
      <c r="AP1390" s="24"/>
      <c r="AQ1390" s="24"/>
      <c r="AR1390" s="24"/>
      <c r="AS1390" s="24"/>
      <c r="AT1390" s="24"/>
      <c r="AU1390" s="24"/>
      <c r="AV1390" s="24"/>
      <c r="AW1390" s="24"/>
      <c r="AX1390" s="24"/>
      <c r="AY1390" s="24"/>
      <c r="AZ1390" s="24"/>
      <c r="BA1390" s="24"/>
      <c r="BB1390" s="24"/>
      <c r="BC1390" s="24"/>
      <c r="BD1390" s="24"/>
      <c r="BE1390" s="24"/>
      <c r="BF1390" s="24"/>
    </row>
    <row r="1391" spans="1:58" s="22" customFormat="1" outlineLevel="2" x14ac:dyDescent="0.25">
      <c r="A1391" s="55">
        <v>2607</v>
      </c>
      <c r="B1391" s="9" t="s">
        <v>1987</v>
      </c>
      <c r="C1391" s="9" t="s">
        <v>2030</v>
      </c>
      <c r="D1391" s="9" t="str">
        <f t="shared" si="199"/>
        <v>Pinellas - Elderly - Active</v>
      </c>
      <c r="E1391" s="9" t="s">
        <v>2280</v>
      </c>
      <c r="F1391" s="14" t="s">
        <v>879</v>
      </c>
      <c r="G1391" s="9" t="s">
        <v>9</v>
      </c>
      <c r="H1391" s="9" t="s">
        <v>37</v>
      </c>
      <c r="I1391" s="9">
        <v>1</v>
      </c>
      <c r="J1391" s="9">
        <v>153</v>
      </c>
      <c r="K1391" s="9">
        <f t="shared" si="200"/>
        <v>918</v>
      </c>
      <c r="L1391" s="9">
        <f t="shared" si="201"/>
        <v>882</v>
      </c>
      <c r="M1391" s="48">
        <v>0.96078431372549022</v>
      </c>
      <c r="N1391" s="9">
        <v>0</v>
      </c>
      <c r="O1391" s="9">
        <v>153</v>
      </c>
      <c r="P1391" s="9">
        <v>123</v>
      </c>
      <c r="Q1391" s="9">
        <v>30</v>
      </c>
      <c r="R1391" s="9"/>
      <c r="S1391" s="9"/>
      <c r="T1391" s="9"/>
      <c r="U1391" s="9"/>
      <c r="V1391" s="49">
        <f t="shared" si="202"/>
        <v>0.96078431372549022</v>
      </c>
      <c r="W1391" s="14">
        <v>0.95750000000000002</v>
      </c>
      <c r="X1391" s="14">
        <v>0.98909999999999998</v>
      </c>
      <c r="Y1391" s="56">
        <v>150</v>
      </c>
      <c r="Z1391" s="9">
        <v>148</v>
      </c>
      <c r="AA1391" s="9">
        <v>145</v>
      </c>
      <c r="AB1391" s="9">
        <v>148</v>
      </c>
      <c r="AC1391" s="9">
        <v>144</v>
      </c>
      <c r="AD1391" s="9">
        <v>147</v>
      </c>
      <c r="AE1391" s="9" t="s">
        <v>423</v>
      </c>
      <c r="AF1391" s="9"/>
      <c r="AG1391" s="9">
        <v>27.894788999999999</v>
      </c>
      <c r="AH1391" s="9">
        <v>-82.798890999999998</v>
      </c>
      <c r="AI1391" s="24"/>
      <c r="AJ1391" s="24"/>
      <c r="AK1391" s="24"/>
      <c r="AL1391" s="24"/>
      <c r="AM1391" s="24"/>
      <c r="AN1391" s="24"/>
      <c r="AO1391" s="24"/>
      <c r="AP1391" s="24"/>
      <c r="AQ1391" s="24"/>
      <c r="AR1391" s="24"/>
      <c r="AS1391" s="24"/>
      <c r="AT1391" s="24"/>
      <c r="AU1391" s="24"/>
      <c r="AV1391" s="24"/>
      <c r="AW1391" s="24"/>
      <c r="AX1391" s="24"/>
      <c r="AY1391" s="24"/>
      <c r="AZ1391" s="24"/>
      <c r="BA1391" s="24"/>
      <c r="BB1391" s="24"/>
      <c r="BC1391" s="24"/>
      <c r="BD1391" s="24"/>
      <c r="BE1391" s="24"/>
      <c r="BF1391" s="24"/>
    </row>
    <row r="1392" spans="1:58" s="22" customFormat="1" outlineLevel="2" x14ac:dyDescent="0.25">
      <c r="A1392" s="55">
        <v>2575</v>
      </c>
      <c r="B1392" s="9" t="s">
        <v>1987</v>
      </c>
      <c r="C1392" s="9" t="s">
        <v>2040</v>
      </c>
      <c r="D1392" s="9" t="str">
        <f t="shared" si="199"/>
        <v>Pinellas - Elderly - Active</v>
      </c>
      <c r="E1392" s="9" t="s">
        <v>2280</v>
      </c>
      <c r="F1392" s="14" t="s">
        <v>66</v>
      </c>
      <c r="G1392" s="9" t="s">
        <v>9</v>
      </c>
      <c r="H1392" s="9" t="s">
        <v>37</v>
      </c>
      <c r="I1392" s="9">
        <v>1</v>
      </c>
      <c r="J1392" s="9">
        <v>50</v>
      </c>
      <c r="K1392" s="9">
        <f t="shared" si="200"/>
        <v>300</v>
      </c>
      <c r="L1392" s="9">
        <f t="shared" si="201"/>
        <v>298</v>
      </c>
      <c r="M1392" s="48">
        <v>0.99333333333333329</v>
      </c>
      <c r="N1392" s="9">
        <v>0</v>
      </c>
      <c r="O1392" s="9">
        <v>50</v>
      </c>
      <c r="P1392" s="9">
        <v>40</v>
      </c>
      <c r="Q1392" s="9">
        <v>10</v>
      </c>
      <c r="R1392" s="9"/>
      <c r="S1392" s="9"/>
      <c r="T1392" s="9">
        <v>3</v>
      </c>
      <c r="U1392" s="9"/>
      <c r="V1392" s="49">
        <f t="shared" si="202"/>
        <v>0.99333333333333329</v>
      </c>
      <c r="W1392" s="14">
        <v>0.99</v>
      </c>
      <c r="X1392" s="14">
        <v>1</v>
      </c>
      <c r="Y1392" s="56">
        <v>50</v>
      </c>
      <c r="Z1392" s="9">
        <v>50</v>
      </c>
      <c r="AA1392" s="9">
        <v>50</v>
      </c>
      <c r="AB1392" s="9">
        <v>50</v>
      </c>
      <c r="AC1392" s="9">
        <v>48</v>
      </c>
      <c r="AD1392" s="9">
        <v>50</v>
      </c>
      <c r="AE1392" s="9" t="s">
        <v>104</v>
      </c>
      <c r="AF1392" s="9"/>
      <c r="AG1392" s="9">
        <v>28.141583333333301</v>
      </c>
      <c r="AH1392" s="9">
        <v>-82.755250000000004</v>
      </c>
      <c r="AI1392" s="24"/>
      <c r="AJ1392" s="24"/>
      <c r="AK1392" s="24"/>
      <c r="AL1392" s="24"/>
      <c r="AM1392" s="24"/>
      <c r="AN1392" s="24"/>
      <c r="AO1392" s="24"/>
      <c r="AP1392" s="24"/>
      <c r="AQ1392" s="24"/>
      <c r="AR1392" s="24"/>
      <c r="AS1392" s="24"/>
      <c r="AT1392" s="24"/>
      <c r="AU1392" s="24"/>
      <c r="AV1392" s="24"/>
      <c r="AW1392" s="24"/>
      <c r="AX1392" s="24"/>
      <c r="AY1392" s="24"/>
      <c r="AZ1392" s="24"/>
      <c r="BA1392" s="24"/>
      <c r="BB1392" s="24"/>
      <c r="BC1392" s="24"/>
      <c r="BD1392" s="24"/>
      <c r="BE1392" s="24"/>
      <c r="BF1392" s="24"/>
    </row>
    <row r="1393" spans="1:58" s="22" customFormat="1" outlineLevel="2" x14ac:dyDescent="0.25">
      <c r="A1393" s="55">
        <v>1353</v>
      </c>
      <c r="B1393" s="9" t="s">
        <v>1987</v>
      </c>
      <c r="C1393" s="9" t="s">
        <v>2041</v>
      </c>
      <c r="D1393" s="9" t="str">
        <f t="shared" si="199"/>
        <v>Pinellas - Elderly - Active</v>
      </c>
      <c r="E1393" s="9" t="s">
        <v>2280</v>
      </c>
      <c r="F1393" s="14" t="s">
        <v>815</v>
      </c>
      <c r="G1393" s="9" t="s">
        <v>9</v>
      </c>
      <c r="H1393" s="9" t="s">
        <v>37</v>
      </c>
      <c r="I1393" s="9">
        <v>1</v>
      </c>
      <c r="J1393" s="9">
        <v>160</v>
      </c>
      <c r="K1393" s="9">
        <f t="shared" si="200"/>
        <v>960</v>
      </c>
      <c r="L1393" s="9">
        <f t="shared" si="201"/>
        <v>946</v>
      </c>
      <c r="M1393" s="48">
        <v>0.98541666666666672</v>
      </c>
      <c r="N1393" s="9">
        <v>0</v>
      </c>
      <c r="O1393" s="9">
        <v>160</v>
      </c>
      <c r="P1393" s="9">
        <v>128</v>
      </c>
      <c r="Q1393" s="9">
        <v>32</v>
      </c>
      <c r="R1393" s="9"/>
      <c r="S1393" s="9"/>
      <c r="T1393" s="9"/>
      <c r="U1393" s="9"/>
      <c r="V1393" s="49">
        <f t="shared" si="202"/>
        <v>0.98541666666666672</v>
      </c>
      <c r="W1393" s="14">
        <v>0.99060000000000004</v>
      </c>
      <c r="X1393" s="14">
        <v>0.97709999999999997</v>
      </c>
      <c r="Y1393" s="56">
        <v>157</v>
      </c>
      <c r="Z1393" s="9">
        <v>158</v>
      </c>
      <c r="AA1393" s="9">
        <v>159</v>
      </c>
      <c r="AB1393" s="9">
        <v>158</v>
      </c>
      <c r="AC1393" s="9">
        <v>157</v>
      </c>
      <c r="AD1393" s="9">
        <v>157</v>
      </c>
      <c r="AE1393" s="9" t="s">
        <v>172</v>
      </c>
      <c r="AF1393" s="9"/>
      <c r="AG1393" s="9">
        <v>28.1358</v>
      </c>
      <c r="AH1393" s="9">
        <v>-82.760599999999997</v>
      </c>
      <c r="AI1393" s="24"/>
      <c r="AJ1393" s="24"/>
      <c r="AK1393" s="24"/>
      <c r="AL1393" s="24"/>
      <c r="AM1393" s="24"/>
      <c r="AN1393" s="24"/>
      <c r="AO1393" s="24"/>
      <c r="AP1393" s="24"/>
      <c r="AQ1393" s="24"/>
      <c r="AR1393" s="24"/>
      <c r="AS1393" s="24"/>
      <c r="AT1393" s="24"/>
      <c r="AU1393" s="24"/>
      <c r="AV1393" s="24"/>
      <c r="AW1393" s="24"/>
      <c r="AX1393" s="24"/>
      <c r="AY1393" s="24"/>
      <c r="AZ1393" s="24"/>
      <c r="BA1393" s="24"/>
      <c r="BB1393" s="24"/>
      <c r="BC1393" s="24"/>
      <c r="BD1393" s="24"/>
      <c r="BE1393" s="24"/>
      <c r="BF1393" s="24"/>
    </row>
    <row r="1394" spans="1:58" s="22" customFormat="1" outlineLevel="2" x14ac:dyDescent="0.25">
      <c r="A1394" s="55">
        <v>1932</v>
      </c>
      <c r="B1394" s="9" t="s">
        <v>1987</v>
      </c>
      <c r="C1394" s="9" t="s">
        <v>2042</v>
      </c>
      <c r="D1394" s="9" t="str">
        <f t="shared" si="199"/>
        <v>Pinellas - Elderly - Active</v>
      </c>
      <c r="E1394" s="9" t="s">
        <v>2280</v>
      </c>
      <c r="F1394" s="14" t="s">
        <v>342</v>
      </c>
      <c r="G1394" s="9" t="s">
        <v>9</v>
      </c>
      <c r="H1394" s="9" t="s">
        <v>37</v>
      </c>
      <c r="I1394" s="9">
        <v>1</v>
      </c>
      <c r="J1394" s="9">
        <v>106</v>
      </c>
      <c r="K1394" s="9">
        <f t="shared" si="200"/>
        <v>636</v>
      </c>
      <c r="L1394" s="9">
        <f t="shared" si="201"/>
        <v>634</v>
      </c>
      <c r="M1394" s="48">
        <v>0.99685534591194969</v>
      </c>
      <c r="N1394" s="9">
        <v>0</v>
      </c>
      <c r="O1394" s="9">
        <v>106</v>
      </c>
      <c r="P1394" s="9">
        <v>85</v>
      </c>
      <c r="Q1394" s="9">
        <v>21</v>
      </c>
      <c r="R1394" s="9"/>
      <c r="S1394" s="9"/>
      <c r="T1394" s="9">
        <v>6</v>
      </c>
      <c r="U1394" s="9"/>
      <c r="V1394" s="49">
        <f t="shared" si="202"/>
        <v>0.99685534591194969</v>
      </c>
      <c r="W1394" s="14">
        <v>0.99839999999999995</v>
      </c>
      <c r="X1394" s="14">
        <v>0.99370000000000003</v>
      </c>
      <c r="Y1394" s="56">
        <v>104</v>
      </c>
      <c r="Z1394" s="9">
        <v>106</v>
      </c>
      <c r="AA1394" s="9">
        <v>106</v>
      </c>
      <c r="AB1394" s="9">
        <v>106</v>
      </c>
      <c r="AC1394" s="9">
        <v>106</v>
      </c>
      <c r="AD1394" s="9">
        <v>106</v>
      </c>
      <c r="AE1394" s="9" t="s">
        <v>2043</v>
      </c>
      <c r="AF1394" s="9">
        <v>106</v>
      </c>
      <c r="AG1394" s="9">
        <v>27.846599999999999</v>
      </c>
      <c r="AH1394" s="9">
        <v>-82.702299999999994</v>
      </c>
      <c r="AI1394" s="24"/>
      <c r="AJ1394" s="24"/>
      <c r="AK1394" s="24"/>
      <c r="AL1394" s="24"/>
      <c r="AM1394" s="24"/>
      <c r="AN1394" s="24"/>
      <c r="AO1394" s="24"/>
      <c r="AP1394" s="24"/>
      <c r="AQ1394" s="24"/>
      <c r="AR1394" s="24"/>
      <c r="AS1394" s="24"/>
      <c r="AT1394" s="24"/>
      <c r="AU1394" s="24"/>
      <c r="AV1394" s="24"/>
      <c r="AW1394" s="24"/>
      <c r="AX1394" s="24"/>
      <c r="AY1394" s="24"/>
      <c r="AZ1394" s="24"/>
      <c r="BA1394" s="24"/>
      <c r="BB1394" s="24"/>
      <c r="BC1394" s="24"/>
      <c r="BD1394" s="24"/>
      <c r="BE1394" s="24"/>
      <c r="BF1394" s="24"/>
    </row>
    <row r="1395" spans="1:58" s="22" customFormat="1" outlineLevel="2" x14ac:dyDescent="0.25">
      <c r="A1395" s="55">
        <v>2270</v>
      </c>
      <c r="B1395" s="9" t="s">
        <v>1987</v>
      </c>
      <c r="C1395" s="9" t="s">
        <v>2046</v>
      </c>
      <c r="D1395" s="9" t="str">
        <f t="shared" si="199"/>
        <v>Pinellas - Elderly - Active</v>
      </c>
      <c r="E1395" s="9" t="s">
        <v>2280</v>
      </c>
      <c r="F1395" s="14" t="s">
        <v>2047</v>
      </c>
      <c r="G1395" s="9" t="s">
        <v>9</v>
      </c>
      <c r="H1395" s="9" t="s">
        <v>37</v>
      </c>
      <c r="I1395" s="9">
        <v>1</v>
      </c>
      <c r="J1395" s="9">
        <v>188</v>
      </c>
      <c r="K1395" s="9">
        <f t="shared" si="200"/>
        <v>1128</v>
      </c>
      <c r="L1395" s="9">
        <f t="shared" si="201"/>
        <v>1106</v>
      </c>
      <c r="M1395" s="48">
        <v>0.98049645390070927</v>
      </c>
      <c r="N1395" s="9">
        <v>0</v>
      </c>
      <c r="O1395" s="9">
        <v>188</v>
      </c>
      <c r="P1395" s="9">
        <v>188</v>
      </c>
      <c r="Q1395" s="9"/>
      <c r="R1395" s="9"/>
      <c r="S1395" s="9"/>
      <c r="T1395" s="9"/>
      <c r="U1395" s="9"/>
      <c r="V1395" s="49">
        <f t="shared" si="202"/>
        <v>0.98049645390070927</v>
      </c>
      <c r="W1395" s="14">
        <v>0.99560000000000004</v>
      </c>
      <c r="X1395" s="14">
        <v>0.98760000000000003</v>
      </c>
      <c r="Y1395" s="56">
        <v>183</v>
      </c>
      <c r="Z1395" s="9">
        <v>187</v>
      </c>
      <c r="AA1395" s="9">
        <v>186</v>
      </c>
      <c r="AB1395" s="9">
        <v>185</v>
      </c>
      <c r="AC1395" s="9">
        <v>181</v>
      </c>
      <c r="AD1395" s="9">
        <v>184</v>
      </c>
      <c r="AE1395" s="9" t="s">
        <v>843</v>
      </c>
      <c r="AF1395" s="9">
        <v>133</v>
      </c>
      <c r="AG1395" s="9">
        <v>27.7684</v>
      </c>
      <c r="AH1395" s="9">
        <v>-82.640699999999995</v>
      </c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24"/>
      <c r="AX1395" s="24"/>
      <c r="AY1395" s="24"/>
      <c r="AZ1395" s="24"/>
      <c r="BA1395" s="24"/>
      <c r="BB1395" s="24"/>
      <c r="BC1395" s="24"/>
      <c r="BD1395" s="24"/>
      <c r="BE1395" s="24"/>
      <c r="BF1395" s="24"/>
    </row>
    <row r="1396" spans="1:58" s="22" customFormat="1" outlineLevel="1" x14ac:dyDescent="0.25">
      <c r="A1396" s="55"/>
      <c r="B1396" s="9" t="s">
        <v>1987</v>
      </c>
      <c r="C1396" s="9"/>
      <c r="D1396" s="9"/>
      <c r="E1396" s="39" t="s">
        <v>2641</v>
      </c>
      <c r="F1396" s="14"/>
      <c r="G1396" s="9"/>
      <c r="H1396" s="9"/>
      <c r="I1396" s="9">
        <f>SUBTOTAL(9,I1397:I1397)</f>
        <v>1</v>
      </c>
      <c r="J1396" s="9">
        <f>SUBTOTAL(9,J1397:J1397)</f>
        <v>95</v>
      </c>
      <c r="K1396" s="9">
        <f>SUBTOTAL(9,K1397:K1397)</f>
        <v>570</v>
      </c>
      <c r="L1396" s="9">
        <f>SUBTOTAL(9,L1397:L1397)</f>
        <v>308</v>
      </c>
      <c r="M1396" s="48">
        <v>0.54035087719298247</v>
      </c>
      <c r="N1396" s="9"/>
      <c r="O1396" s="9"/>
      <c r="P1396" s="9"/>
      <c r="Q1396" s="9"/>
      <c r="R1396" s="9"/>
      <c r="S1396" s="9"/>
      <c r="T1396" s="9"/>
      <c r="U1396" s="9"/>
      <c r="V1396" s="49"/>
      <c r="W1396" s="14"/>
      <c r="X1396" s="14"/>
      <c r="Y1396" s="56"/>
      <c r="Z1396" s="9"/>
      <c r="AA1396" s="9"/>
      <c r="AB1396" s="9"/>
      <c r="AC1396" s="9"/>
      <c r="AD1396" s="9"/>
      <c r="AE1396" s="9"/>
      <c r="AF1396" s="9"/>
      <c r="AG1396" s="9"/>
      <c r="AH1396" s="9">
        <f>SUBTOTAL(9,AH1397:AH1397)</f>
        <v>-82.746806000000007</v>
      </c>
      <c r="AI1396" s="24"/>
      <c r="AJ1396" s="24"/>
      <c r="AK1396" s="24"/>
      <c r="AL1396" s="24"/>
      <c r="AM1396" s="24"/>
      <c r="AN1396" s="24"/>
      <c r="AO1396" s="24"/>
      <c r="AP1396" s="24"/>
      <c r="AQ1396" s="24"/>
      <c r="AR1396" s="24"/>
      <c r="AS1396" s="24"/>
      <c r="AT1396" s="24"/>
      <c r="AU1396" s="24"/>
      <c r="AV1396" s="24"/>
      <c r="AW1396" s="24"/>
      <c r="AX1396" s="24"/>
      <c r="AY1396" s="24"/>
      <c r="AZ1396" s="24"/>
      <c r="BA1396" s="24"/>
      <c r="BB1396" s="24"/>
      <c r="BC1396" s="24"/>
      <c r="BD1396" s="24"/>
      <c r="BE1396" s="24"/>
      <c r="BF1396" s="24"/>
    </row>
    <row r="1397" spans="1:58" s="22" customFormat="1" outlineLevel="2" x14ac:dyDescent="0.25">
      <c r="A1397" s="55">
        <v>2696</v>
      </c>
      <c r="B1397" s="9" t="s">
        <v>1987</v>
      </c>
      <c r="C1397" s="9" t="s">
        <v>2045</v>
      </c>
      <c r="D1397" s="9" t="str">
        <f>B1397&amp;" - "&amp;E1397</f>
        <v>Pinellas - Elderly - Lease-Up</v>
      </c>
      <c r="E1397" s="9" t="s">
        <v>2641</v>
      </c>
      <c r="F1397" s="14" t="s">
        <v>36</v>
      </c>
      <c r="G1397" s="9" t="s">
        <v>9</v>
      </c>
      <c r="H1397" s="9" t="s">
        <v>184</v>
      </c>
      <c r="I1397" s="9">
        <v>1</v>
      </c>
      <c r="J1397" s="9">
        <v>95</v>
      </c>
      <c r="K1397" s="9">
        <f>COUNTA(Y1397:AD1397)*J1397</f>
        <v>570</v>
      </c>
      <c r="L1397" s="9">
        <f>SUM(Y1397:AD1397)</f>
        <v>308</v>
      </c>
      <c r="M1397" s="48">
        <v>0.54035087719298247</v>
      </c>
      <c r="N1397" s="9">
        <v>0</v>
      </c>
      <c r="O1397" s="9">
        <v>95</v>
      </c>
      <c r="P1397" s="9">
        <v>76</v>
      </c>
      <c r="Q1397" s="9">
        <v>19</v>
      </c>
      <c r="R1397" s="9"/>
      <c r="S1397" s="9"/>
      <c r="T1397" s="9">
        <v>15</v>
      </c>
      <c r="U1397" s="9"/>
      <c r="V1397" s="49">
        <f>(Y1397+Z1397+AA1397+AB1397+AC1397+AD1397)/(J1397*COUNTA(Y1397,Z1397,AA1397,AB1397,AC1397,AD1397))</f>
        <v>0.54035087719298247</v>
      </c>
      <c r="W1397" s="14">
        <v>0.54039999999999999</v>
      </c>
      <c r="X1397" s="14">
        <v>0.85260000000000002</v>
      </c>
      <c r="Y1397" s="56">
        <v>95</v>
      </c>
      <c r="Z1397" s="9">
        <v>68</v>
      </c>
      <c r="AA1397" s="9">
        <v>56</v>
      </c>
      <c r="AB1397" s="9">
        <v>35</v>
      </c>
      <c r="AC1397" s="9">
        <v>31</v>
      </c>
      <c r="AD1397" s="9">
        <v>23</v>
      </c>
      <c r="AE1397" s="9" t="s">
        <v>160</v>
      </c>
      <c r="AF1397" s="9">
        <v>95</v>
      </c>
      <c r="AG1397" s="9">
        <v>28.142083</v>
      </c>
      <c r="AH1397" s="9">
        <v>-82.746806000000007</v>
      </c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4"/>
      <c r="BC1397" s="24"/>
      <c r="BD1397" s="24"/>
      <c r="BE1397" s="24"/>
      <c r="BF1397" s="24"/>
    </row>
    <row r="1398" spans="1:58" s="22" customFormat="1" outlineLevel="1" x14ac:dyDescent="0.25">
      <c r="A1398" s="55"/>
      <c r="B1398" s="9" t="s">
        <v>1987</v>
      </c>
      <c r="C1398" s="9"/>
      <c r="D1398" s="9"/>
      <c r="E1398" s="39" t="s">
        <v>2281</v>
      </c>
      <c r="F1398" s="14"/>
      <c r="G1398" s="9"/>
      <c r="H1398" s="9"/>
      <c r="I1398" s="9">
        <f>SUBTOTAL(9,I1399:I1399)</f>
        <v>1</v>
      </c>
      <c r="J1398" s="9">
        <f>SUBTOTAL(9,J1399:J1399)</f>
        <v>86</v>
      </c>
      <c r="K1398" s="9">
        <f>SUBTOTAL(9,K1399:K1399)</f>
        <v>0</v>
      </c>
      <c r="L1398" s="9">
        <f>SUBTOTAL(9,L1399:L1399)</f>
        <v>0</v>
      </c>
      <c r="M1398" s="42">
        <v>0</v>
      </c>
      <c r="N1398" s="9"/>
      <c r="O1398" s="9"/>
      <c r="P1398" s="9"/>
      <c r="Q1398" s="9"/>
      <c r="R1398" s="9"/>
      <c r="S1398" s="9"/>
      <c r="T1398" s="9"/>
      <c r="U1398" s="9"/>
      <c r="V1398" s="49"/>
      <c r="W1398" s="14"/>
      <c r="X1398" s="14"/>
      <c r="Y1398" s="56"/>
      <c r="Z1398" s="9"/>
      <c r="AA1398" s="9"/>
      <c r="AB1398" s="9"/>
      <c r="AC1398" s="9"/>
      <c r="AD1398" s="9"/>
      <c r="AE1398" s="9"/>
      <c r="AF1398" s="9"/>
      <c r="AG1398" s="9"/>
      <c r="AH1398" s="9">
        <f>SUBTOTAL(9,AH1399:AH1399)</f>
        <v>-82.677125000000004</v>
      </c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4"/>
      <c r="AU1398" s="24"/>
      <c r="AV1398" s="24"/>
      <c r="AW1398" s="24"/>
      <c r="AX1398" s="24"/>
      <c r="AY1398" s="24"/>
      <c r="AZ1398" s="24"/>
      <c r="BA1398" s="24"/>
      <c r="BB1398" s="24"/>
      <c r="BC1398" s="24"/>
      <c r="BD1398" s="24"/>
      <c r="BE1398" s="24"/>
      <c r="BF1398" s="24"/>
    </row>
    <row r="1399" spans="1:58" s="22" customFormat="1" outlineLevel="2" x14ac:dyDescent="0.25">
      <c r="A1399" s="55">
        <v>2857</v>
      </c>
      <c r="B1399" s="9" t="s">
        <v>1987</v>
      </c>
      <c r="C1399" s="9" t="s">
        <v>1997</v>
      </c>
      <c r="D1399" s="9" t="str">
        <f>B1399&amp;" - "&amp;E1399</f>
        <v>Pinellas - Elderly - Pipeline</v>
      </c>
      <c r="E1399" s="9" t="s">
        <v>2281</v>
      </c>
      <c r="F1399" s="14" t="s">
        <v>238</v>
      </c>
      <c r="G1399" s="9" t="s">
        <v>9</v>
      </c>
      <c r="H1399" s="9" t="s">
        <v>42</v>
      </c>
      <c r="I1399" s="9">
        <v>1</v>
      </c>
      <c r="J1399" s="9">
        <v>86</v>
      </c>
      <c r="K1399" s="9">
        <f>COUNTA(Y1399:AD1399)*J1399</f>
        <v>0</v>
      </c>
      <c r="L1399" s="9">
        <f>SUM(Y1399:AD1399)</f>
        <v>0</v>
      </c>
      <c r="M1399" s="42">
        <v>0</v>
      </c>
      <c r="N1399" s="9">
        <v>0</v>
      </c>
      <c r="O1399" s="9">
        <v>86</v>
      </c>
      <c r="P1399" s="9">
        <v>69</v>
      </c>
      <c r="Q1399" s="9">
        <v>17</v>
      </c>
      <c r="R1399" s="9"/>
      <c r="S1399" s="9"/>
      <c r="T1399" s="9">
        <v>5</v>
      </c>
      <c r="U1399" s="9"/>
      <c r="V1399" s="49"/>
      <c r="W1399" s="14"/>
      <c r="X1399" s="14"/>
      <c r="Y1399" s="56"/>
      <c r="Z1399" s="9"/>
      <c r="AA1399" s="9"/>
      <c r="AB1399" s="9"/>
      <c r="AC1399" s="9"/>
      <c r="AD1399" s="9"/>
      <c r="AE1399" s="9"/>
      <c r="AF1399" s="9"/>
      <c r="AG1399" s="9">
        <v>27.774381000000002</v>
      </c>
      <c r="AH1399" s="9">
        <v>-82.677125000000004</v>
      </c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4"/>
      <c r="AS1399" s="24"/>
      <c r="AT1399" s="24"/>
      <c r="AU1399" s="24"/>
      <c r="AV1399" s="24"/>
      <c r="AW1399" s="24"/>
      <c r="AX1399" s="24"/>
      <c r="AY1399" s="24"/>
      <c r="AZ1399" s="24"/>
      <c r="BA1399" s="24"/>
      <c r="BB1399" s="24"/>
      <c r="BC1399" s="24"/>
      <c r="BD1399" s="24"/>
      <c r="BE1399" s="24"/>
      <c r="BF1399" s="24"/>
    </row>
    <row r="1400" spans="1:58" s="22" customFormat="1" outlineLevel="1" x14ac:dyDescent="0.25">
      <c r="A1400" s="55"/>
      <c r="B1400" s="9" t="s">
        <v>1987</v>
      </c>
      <c r="C1400" s="9"/>
      <c r="D1400" s="9"/>
      <c r="E1400" s="39" t="s">
        <v>2286</v>
      </c>
      <c r="F1400" s="14"/>
      <c r="G1400" s="9"/>
      <c r="H1400" s="9"/>
      <c r="I1400" s="9">
        <f>SUBTOTAL(9,I1401:I1401)</f>
        <v>1</v>
      </c>
      <c r="J1400" s="9">
        <f>SUBTOTAL(9,J1401:J1401)</f>
        <v>225</v>
      </c>
      <c r="K1400" s="9">
        <f>SUBTOTAL(9,K1401:K1401)</f>
        <v>1125</v>
      </c>
      <c r="L1400" s="9">
        <f>SUBTOTAL(9,L1401:L1401)</f>
        <v>1111</v>
      </c>
      <c r="M1400" s="48">
        <v>0.98755555555555552</v>
      </c>
      <c r="N1400" s="9"/>
      <c r="O1400" s="9"/>
      <c r="P1400" s="9"/>
      <c r="Q1400" s="9"/>
      <c r="R1400" s="9"/>
      <c r="S1400" s="9"/>
      <c r="T1400" s="9"/>
      <c r="U1400" s="9"/>
      <c r="V1400" s="49"/>
      <c r="W1400" s="14"/>
      <c r="X1400" s="14"/>
      <c r="Y1400" s="56"/>
      <c r="Z1400" s="9"/>
      <c r="AA1400" s="9"/>
      <c r="AB1400" s="9"/>
      <c r="AC1400" s="9"/>
      <c r="AD1400" s="9"/>
      <c r="AE1400" s="9"/>
      <c r="AF1400" s="9"/>
      <c r="AG1400" s="9"/>
      <c r="AH1400" s="9">
        <f>SUBTOTAL(9,AH1401:AH1401)</f>
        <v>-82.641199999999998</v>
      </c>
      <c r="AI1400" s="24"/>
      <c r="AJ1400" s="24"/>
      <c r="AK1400" s="24"/>
      <c r="AL1400" s="24"/>
      <c r="AM1400" s="24"/>
      <c r="AN1400" s="24"/>
      <c r="AO1400" s="24"/>
      <c r="AP1400" s="24"/>
      <c r="AQ1400" s="24"/>
      <c r="AR1400" s="24"/>
      <c r="AS1400" s="24"/>
      <c r="AT1400" s="24"/>
      <c r="AU1400" s="24"/>
      <c r="AV1400" s="24"/>
      <c r="AW1400" s="24"/>
      <c r="AX1400" s="24"/>
      <c r="AY1400" s="24"/>
      <c r="AZ1400" s="24"/>
      <c r="BA1400" s="24"/>
      <c r="BB1400" s="24"/>
      <c r="BC1400" s="24"/>
      <c r="BD1400" s="24"/>
      <c r="BE1400" s="24"/>
      <c r="BF1400" s="24"/>
    </row>
    <row r="1401" spans="1:58" s="22" customFormat="1" outlineLevel="2" x14ac:dyDescent="0.25">
      <c r="A1401" s="55">
        <v>2111</v>
      </c>
      <c r="B1401" s="9" t="s">
        <v>1987</v>
      </c>
      <c r="C1401" s="9" t="s">
        <v>2020</v>
      </c>
      <c r="D1401" s="9" t="str">
        <f>B1401&amp;" - "&amp;E1401</f>
        <v>Pinellas - Elderly|MR - Active</v>
      </c>
      <c r="E1401" s="9" t="s">
        <v>2286</v>
      </c>
      <c r="F1401" s="14" t="s">
        <v>1186</v>
      </c>
      <c r="G1401" s="9" t="s">
        <v>194</v>
      </c>
      <c r="H1401" s="9" t="s">
        <v>37</v>
      </c>
      <c r="I1401" s="9">
        <v>1</v>
      </c>
      <c r="J1401" s="9">
        <v>225</v>
      </c>
      <c r="K1401" s="9">
        <f>COUNTA(Y1401:AD1401)*J1401</f>
        <v>1125</v>
      </c>
      <c r="L1401" s="9">
        <f>SUM(Y1401:AD1401)</f>
        <v>1111</v>
      </c>
      <c r="M1401" s="48">
        <v>0.98755555555555552</v>
      </c>
      <c r="N1401" s="9">
        <v>110</v>
      </c>
      <c r="O1401" s="9">
        <v>115</v>
      </c>
      <c r="P1401" s="9">
        <v>115</v>
      </c>
      <c r="Q1401" s="9"/>
      <c r="R1401" s="9"/>
      <c r="S1401" s="9"/>
      <c r="T1401" s="9"/>
      <c r="U1401" s="9"/>
      <c r="V1401" s="49">
        <f>(Y1401+Z1401+AA1401+AB1401+AC1401+AD1401)/(J1401*COUNTA(Y1401,Z1401,AA1401,AB1401,AC1401,AD1401))</f>
        <v>0.98755555555555552</v>
      </c>
      <c r="W1401" s="14">
        <v>0.98809999999999998</v>
      </c>
      <c r="X1401" s="14">
        <v>0.9667</v>
      </c>
      <c r="Y1401" s="56">
        <v>220</v>
      </c>
      <c r="Z1401" s="9">
        <v>222</v>
      </c>
      <c r="AA1401" s="9">
        <v>224</v>
      </c>
      <c r="AB1401" s="9">
        <v>222</v>
      </c>
      <c r="AC1401" s="9"/>
      <c r="AD1401" s="9">
        <v>223</v>
      </c>
      <c r="AE1401" s="9" t="s">
        <v>2021</v>
      </c>
      <c r="AF1401" s="9"/>
      <c r="AG1401" s="9">
        <v>27.770199999999999</v>
      </c>
      <c r="AH1401" s="9">
        <v>-82.641199999999998</v>
      </c>
      <c r="AI1401" s="24"/>
      <c r="AJ1401" s="24"/>
      <c r="AK1401" s="24"/>
      <c r="AL1401" s="24"/>
      <c r="AM1401" s="24"/>
      <c r="AN1401" s="24"/>
      <c r="AO1401" s="24"/>
      <c r="AP1401" s="24"/>
      <c r="AQ1401" s="24"/>
      <c r="AR1401" s="24"/>
      <c r="AS1401" s="24"/>
      <c r="AT1401" s="24"/>
      <c r="AU1401" s="24"/>
      <c r="AV1401" s="24"/>
      <c r="AW1401" s="24"/>
      <c r="AX1401" s="24"/>
      <c r="AY1401" s="24"/>
      <c r="AZ1401" s="24"/>
      <c r="BA1401" s="24"/>
      <c r="BB1401" s="24"/>
      <c r="BC1401" s="24"/>
      <c r="BD1401" s="24"/>
      <c r="BE1401" s="24"/>
      <c r="BF1401" s="24"/>
    </row>
    <row r="1402" spans="1:58" s="22" customFormat="1" outlineLevel="1" x14ac:dyDescent="0.25">
      <c r="A1402" s="55"/>
      <c r="B1402" s="9" t="s">
        <v>1987</v>
      </c>
      <c r="C1402" s="9"/>
      <c r="D1402" s="9"/>
      <c r="E1402" s="39" t="s">
        <v>2282</v>
      </c>
      <c r="F1402" s="14"/>
      <c r="G1402" s="9"/>
      <c r="H1402" s="9"/>
      <c r="I1402" s="9">
        <f>SUBTOTAL(9,I1403:I1419)</f>
        <v>17</v>
      </c>
      <c r="J1402" s="9">
        <f>SUBTOTAL(9,J1403:J1419)</f>
        <v>1993</v>
      </c>
      <c r="K1402" s="9">
        <f>SUBTOTAL(9,K1403:K1419)</f>
        <v>11904</v>
      </c>
      <c r="L1402" s="9">
        <f>SUBTOTAL(9,L1403:L1419)</f>
        <v>11412</v>
      </c>
      <c r="M1402" s="48">
        <v>0.95866935483870963</v>
      </c>
      <c r="N1402" s="9"/>
      <c r="O1402" s="9"/>
      <c r="P1402" s="9"/>
      <c r="Q1402" s="9"/>
      <c r="R1402" s="9"/>
      <c r="S1402" s="9"/>
      <c r="T1402" s="9"/>
      <c r="U1402" s="9"/>
      <c r="V1402" s="49"/>
      <c r="W1402" s="14"/>
      <c r="X1402" s="14"/>
      <c r="Y1402" s="56"/>
      <c r="Z1402" s="9"/>
      <c r="AA1402" s="9"/>
      <c r="AB1402" s="9"/>
      <c r="AC1402" s="9"/>
      <c r="AD1402" s="9"/>
      <c r="AE1402" s="9"/>
      <c r="AF1402" s="9"/>
      <c r="AG1402" s="9"/>
      <c r="AH1402" s="9">
        <f>SUBTOTAL(9,AH1403:AH1419)</f>
        <v>-1405.8441399999999</v>
      </c>
      <c r="AI1402" s="24"/>
      <c r="AJ1402" s="24"/>
      <c r="AK1402" s="24"/>
      <c r="AL1402" s="24"/>
      <c r="AM1402" s="24"/>
      <c r="AN1402" s="24"/>
      <c r="AO1402" s="24"/>
      <c r="AP1402" s="24"/>
      <c r="AQ1402" s="24"/>
      <c r="AR1402" s="24"/>
      <c r="AS1402" s="24"/>
      <c r="AT1402" s="24"/>
      <c r="AU1402" s="24"/>
      <c r="AV1402" s="24"/>
      <c r="AW1402" s="24"/>
      <c r="AX1402" s="24"/>
      <c r="AY1402" s="24"/>
      <c r="AZ1402" s="24"/>
      <c r="BA1402" s="24"/>
      <c r="BB1402" s="24"/>
      <c r="BC1402" s="24"/>
      <c r="BD1402" s="24"/>
      <c r="BE1402" s="24"/>
      <c r="BF1402" s="24"/>
    </row>
    <row r="1403" spans="1:58" s="22" customFormat="1" outlineLevel="2" x14ac:dyDescent="0.25">
      <c r="A1403" s="55">
        <v>2741</v>
      </c>
      <c r="B1403" s="9" t="s">
        <v>1987</v>
      </c>
      <c r="C1403" s="9" t="s">
        <v>1995</v>
      </c>
      <c r="D1403" s="9" t="str">
        <f t="shared" ref="D1403:D1419" si="203">B1403&amp;" - "&amp;E1403</f>
        <v>Pinellas - Family - Active</v>
      </c>
      <c r="E1403" s="9" t="s">
        <v>2282</v>
      </c>
      <c r="F1403" s="14" t="s">
        <v>1094</v>
      </c>
      <c r="G1403" s="9" t="s">
        <v>10</v>
      </c>
      <c r="H1403" s="9" t="s">
        <v>37</v>
      </c>
      <c r="I1403" s="9">
        <v>1</v>
      </c>
      <c r="J1403" s="9">
        <v>142</v>
      </c>
      <c r="K1403" s="9">
        <f t="shared" ref="K1403:K1419" si="204">COUNTA(Y1403:AD1403)*J1403</f>
        <v>852</v>
      </c>
      <c r="L1403" s="9">
        <f t="shared" ref="L1403:L1419" si="205">SUM(Y1403:AD1403)</f>
        <v>848</v>
      </c>
      <c r="M1403" s="48">
        <v>0.99530516431924887</v>
      </c>
      <c r="N1403" s="9">
        <v>0</v>
      </c>
      <c r="O1403" s="9">
        <v>142</v>
      </c>
      <c r="P1403" s="9"/>
      <c r="Q1403" s="9">
        <v>142</v>
      </c>
      <c r="R1403" s="9"/>
      <c r="S1403" s="9"/>
      <c r="T1403" s="9">
        <v>15</v>
      </c>
      <c r="U1403" s="9"/>
      <c r="V1403" s="49">
        <f>(Y1403+Z1403+AA1403+AB1403+AC1403+AD1403)/(J1403*COUNTA(Y1403,Z1403,AA1403,AB1403,AC1403,AD1403))</f>
        <v>0.99530516431924887</v>
      </c>
      <c r="W1403" s="14">
        <v>0.91549999999999998</v>
      </c>
      <c r="X1403" s="14"/>
      <c r="Y1403" s="56">
        <v>140</v>
      </c>
      <c r="Z1403" s="9">
        <v>142</v>
      </c>
      <c r="AA1403" s="9">
        <v>142</v>
      </c>
      <c r="AB1403" s="9">
        <v>141</v>
      </c>
      <c r="AC1403" s="9">
        <v>142</v>
      </c>
      <c r="AD1403" s="9">
        <v>141</v>
      </c>
      <c r="AE1403" s="9" t="s">
        <v>1989</v>
      </c>
      <c r="AF1403" s="9">
        <v>137</v>
      </c>
      <c r="AG1403" s="9">
        <v>27.837208</v>
      </c>
      <c r="AH1403" s="9">
        <v>-82.636425000000003</v>
      </c>
      <c r="AI1403" s="24"/>
      <c r="AJ1403" s="24"/>
      <c r="AK1403" s="24"/>
      <c r="AL1403" s="24"/>
      <c r="AM1403" s="24"/>
      <c r="AN1403" s="24"/>
      <c r="AO1403" s="24"/>
      <c r="AP1403" s="24"/>
      <c r="AQ1403" s="24"/>
      <c r="AR1403" s="24"/>
      <c r="AS1403" s="24"/>
      <c r="AT1403" s="24"/>
      <c r="AU1403" s="24"/>
      <c r="AV1403" s="24"/>
      <c r="AW1403" s="24"/>
      <c r="AX1403" s="24"/>
      <c r="AY1403" s="24"/>
      <c r="AZ1403" s="24"/>
      <c r="BA1403" s="24"/>
      <c r="BB1403" s="24"/>
      <c r="BC1403" s="24"/>
      <c r="BD1403" s="24"/>
      <c r="BE1403" s="24"/>
      <c r="BF1403" s="24"/>
    </row>
    <row r="1404" spans="1:58" s="22" customFormat="1" outlineLevel="2" x14ac:dyDescent="0.25">
      <c r="A1404" s="55">
        <v>1763</v>
      </c>
      <c r="B1404" s="9" t="s">
        <v>1987</v>
      </c>
      <c r="C1404" s="9" t="s">
        <v>2001</v>
      </c>
      <c r="D1404" s="9" t="str">
        <f t="shared" si="203"/>
        <v>Pinellas - Family - Active</v>
      </c>
      <c r="E1404" s="9" t="s">
        <v>2282</v>
      </c>
      <c r="F1404" s="14" t="s">
        <v>2002</v>
      </c>
      <c r="G1404" s="9" t="s">
        <v>10</v>
      </c>
      <c r="H1404" s="9" t="s">
        <v>37</v>
      </c>
      <c r="I1404" s="9">
        <v>1</v>
      </c>
      <c r="J1404" s="9">
        <v>84</v>
      </c>
      <c r="K1404" s="9">
        <f t="shared" si="204"/>
        <v>504</v>
      </c>
      <c r="L1404" s="9">
        <f t="shared" si="205"/>
        <v>500</v>
      </c>
      <c r="M1404" s="48">
        <v>0.99206349206349209</v>
      </c>
      <c r="N1404" s="9">
        <v>0</v>
      </c>
      <c r="O1404" s="9">
        <v>84</v>
      </c>
      <c r="P1404" s="9"/>
      <c r="Q1404" s="9">
        <v>84</v>
      </c>
      <c r="R1404" s="9"/>
      <c r="S1404" s="9"/>
      <c r="T1404" s="9"/>
      <c r="U1404" s="9"/>
      <c r="V1404" s="49">
        <f>(Y1404+Z1404+AA1404+AB1404+AC1404+AD1404)/(J1404*COUNTA(Y1404,Z1404,AA1404,AB1404,AC1404,AD1404))</f>
        <v>0.99206349206349209</v>
      </c>
      <c r="W1404" s="14">
        <v>0.998</v>
      </c>
      <c r="X1404" s="14">
        <v>0.998</v>
      </c>
      <c r="Y1404" s="56">
        <v>84</v>
      </c>
      <c r="Z1404" s="9">
        <v>84</v>
      </c>
      <c r="AA1404" s="9">
        <v>83</v>
      </c>
      <c r="AB1404" s="9">
        <v>84</v>
      </c>
      <c r="AC1404" s="9">
        <v>84</v>
      </c>
      <c r="AD1404" s="9">
        <v>81</v>
      </c>
      <c r="AE1404" s="9" t="s">
        <v>104</v>
      </c>
      <c r="AF1404" s="9"/>
      <c r="AG1404" s="9">
        <v>27.874400000000001</v>
      </c>
      <c r="AH1404" s="9">
        <v>-82.7089</v>
      </c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4"/>
      <c r="AU1404" s="24"/>
      <c r="AV1404" s="24"/>
      <c r="AW1404" s="24"/>
      <c r="AX1404" s="24"/>
      <c r="AY1404" s="24"/>
      <c r="AZ1404" s="24"/>
      <c r="BA1404" s="24"/>
      <c r="BB1404" s="24"/>
      <c r="BC1404" s="24"/>
      <c r="BD1404" s="24"/>
      <c r="BE1404" s="24"/>
      <c r="BF1404" s="24"/>
    </row>
    <row r="1405" spans="1:58" s="22" customFormat="1" outlineLevel="2" x14ac:dyDescent="0.25">
      <c r="A1405" s="55">
        <v>2801</v>
      </c>
      <c r="B1405" s="9" t="s">
        <v>1987</v>
      </c>
      <c r="C1405" s="9" t="s">
        <v>2003</v>
      </c>
      <c r="D1405" s="9" t="str">
        <f t="shared" si="203"/>
        <v>Pinellas - Family - Active</v>
      </c>
      <c r="E1405" s="9" t="s">
        <v>2282</v>
      </c>
      <c r="F1405" s="14" t="s">
        <v>1124</v>
      </c>
      <c r="G1405" s="9" t="s">
        <v>10</v>
      </c>
      <c r="H1405" s="9" t="s">
        <v>37</v>
      </c>
      <c r="I1405" s="9">
        <v>1</v>
      </c>
      <c r="J1405" s="9">
        <v>90</v>
      </c>
      <c r="K1405" s="9">
        <f t="shared" si="204"/>
        <v>540</v>
      </c>
      <c r="L1405" s="9">
        <f t="shared" si="205"/>
        <v>358</v>
      </c>
      <c r="M1405" s="48">
        <v>0.66296296296296298</v>
      </c>
      <c r="N1405" s="9">
        <v>0</v>
      </c>
      <c r="O1405" s="9">
        <v>90</v>
      </c>
      <c r="P1405" s="9"/>
      <c r="Q1405" s="9">
        <v>90</v>
      </c>
      <c r="R1405" s="9"/>
      <c r="S1405" s="9"/>
      <c r="T1405" s="9"/>
      <c r="U1405" s="9"/>
      <c r="V1405" s="49">
        <f>(Y1405+Z1405+AA1405+AB1405+AC1405+AD1405)/(J1405*COUNTA(Y1405,Z1405,AA1405,AB1405,AC1405,AD1405))</f>
        <v>0.66296296296296298</v>
      </c>
      <c r="W1405" s="14">
        <v>0.99070000000000003</v>
      </c>
      <c r="X1405" s="14"/>
      <c r="Y1405" s="56">
        <v>54</v>
      </c>
      <c r="Z1405" s="9">
        <v>55</v>
      </c>
      <c r="AA1405" s="9">
        <v>53</v>
      </c>
      <c r="AB1405" s="9">
        <v>54</v>
      </c>
      <c r="AC1405" s="9">
        <v>54</v>
      </c>
      <c r="AD1405" s="9">
        <v>88</v>
      </c>
      <c r="AE1405" s="9" t="s">
        <v>39</v>
      </c>
      <c r="AF1405" s="9">
        <v>89</v>
      </c>
      <c r="AG1405" s="9">
        <v>27.976972</v>
      </c>
      <c r="AH1405" s="9">
        <v>-82.763471999999993</v>
      </c>
      <c r="AI1405" s="24"/>
      <c r="AJ1405" s="24"/>
      <c r="AK1405" s="24"/>
      <c r="AL1405" s="24"/>
      <c r="AM1405" s="24"/>
      <c r="AN1405" s="24"/>
      <c r="AO1405" s="24"/>
      <c r="AP1405" s="24"/>
      <c r="AQ1405" s="24"/>
      <c r="AR1405" s="24"/>
      <c r="AS1405" s="24"/>
      <c r="AT1405" s="24"/>
      <c r="AU1405" s="24"/>
      <c r="AV1405" s="24"/>
      <c r="AW1405" s="24"/>
      <c r="AX1405" s="24"/>
      <c r="AY1405" s="24"/>
      <c r="AZ1405" s="24"/>
      <c r="BA1405" s="24"/>
      <c r="BB1405" s="24"/>
      <c r="BC1405" s="24"/>
      <c r="BD1405" s="24"/>
      <c r="BE1405" s="24"/>
      <c r="BF1405" s="24"/>
    </row>
    <row r="1406" spans="1:58" s="22" customFormat="1" outlineLevel="2" x14ac:dyDescent="0.25">
      <c r="A1406" s="55">
        <v>263</v>
      </c>
      <c r="B1406" s="9" t="s">
        <v>1987</v>
      </c>
      <c r="C1406" s="9" t="s">
        <v>2004</v>
      </c>
      <c r="D1406" s="9" t="str">
        <f t="shared" si="203"/>
        <v>Pinellas - Family - Active</v>
      </c>
      <c r="E1406" s="9" t="s">
        <v>2282</v>
      </c>
      <c r="F1406" s="14" t="s">
        <v>243</v>
      </c>
      <c r="G1406" s="9" t="s">
        <v>10</v>
      </c>
      <c r="H1406" s="9" t="s">
        <v>37</v>
      </c>
      <c r="I1406" s="9">
        <v>1</v>
      </c>
      <c r="J1406" s="9">
        <v>4</v>
      </c>
      <c r="K1406" s="9">
        <f t="shared" si="204"/>
        <v>0</v>
      </c>
      <c r="L1406" s="9">
        <f t="shared" si="205"/>
        <v>0</v>
      </c>
      <c r="M1406" s="42">
        <v>0</v>
      </c>
      <c r="N1406" s="9">
        <v>0</v>
      </c>
      <c r="O1406" s="9">
        <v>4</v>
      </c>
      <c r="P1406" s="9"/>
      <c r="Q1406" s="9">
        <v>4</v>
      </c>
      <c r="R1406" s="9"/>
      <c r="S1406" s="9"/>
      <c r="T1406" s="9"/>
      <c r="U1406" s="9"/>
      <c r="V1406" s="49"/>
      <c r="W1406" s="14"/>
      <c r="X1406" s="14"/>
      <c r="Y1406" s="56"/>
      <c r="Z1406" s="9"/>
      <c r="AA1406" s="9"/>
      <c r="AB1406" s="9"/>
      <c r="AC1406" s="9"/>
      <c r="AD1406" s="9"/>
      <c r="AE1406" s="9" t="s">
        <v>2005</v>
      </c>
      <c r="AF1406" s="9"/>
      <c r="AG1406" s="9">
        <v>27.730399999999999</v>
      </c>
      <c r="AH1406" s="9">
        <v>-82.629099999999994</v>
      </c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24"/>
      <c r="BA1406" s="24"/>
      <c r="BB1406" s="24"/>
      <c r="BC1406" s="24"/>
      <c r="BD1406" s="24"/>
      <c r="BE1406" s="24"/>
      <c r="BF1406" s="24"/>
    </row>
    <row r="1407" spans="1:58" s="22" customFormat="1" outlineLevel="2" x14ac:dyDescent="0.25">
      <c r="A1407" s="55">
        <v>264</v>
      </c>
      <c r="B1407" s="9" t="s">
        <v>1987</v>
      </c>
      <c r="C1407" s="9" t="s">
        <v>2006</v>
      </c>
      <c r="D1407" s="9" t="str">
        <f t="shared" si="203"/>
        <v>Pinellas - Family - Active</v>
      </c>
      <c r="E1407" s="9" t="s">
        <v>2282</v>
      </c>
      <c r="F1407" s="14" t="s">
        <v>519</v>
      </c>
      <c r="G1407" s="9" t="s">
        <v>10</v>
      </c>
      <c r="H1407" s="9" t="s">
        <v>37</v>
      </c>
      <c r="I1407" s="9">
        <v>1</v>
      </c>
      <c r="J1407" s="9">
        <v>5</v>
      </c>
      <c r="K1407" s="9">
        <f t="shared" si="204"/>
        <v>0</v>
      </c>
      <c r="L1407" s="9">
        <f t="shared" si="205"/>
        <v>0</v>
      </c>
      <c r="M1407" s="42">
        <v>0</v>
      </c>
      <c r="N1407" s="9">
        <v>0</v>
      </c>
      <c r="O1407" s="9">
        <v>5</v>
      </c>
      <c r="P1407" s="9"/>
      <c r="Q1407" s="9">
        <v>5</v>
      </c>
      <c r="R1407" s="9"/>
      <c r="S1407" s="9"/>
      <c r="T1407" s="9"/>
      <c r="U1407" s="9"/>
      <c r="V1407" s="49"/>
      <c r="W1407" s="14"/>
      <c r="X1407" s="14"/>
      <c r="Y1407" s="56"/>
      <c r="Z1407" s="9"/>
      <c r="AA1407" s="9"/>
      <c r="AB1407" s="9"/>
      <c r="AC1407" s="9"/>
      <c r="AD1407" s="9"/>
      <c r="AE1407" s="9" t="s">
        <v>126</v>
      </c>
      <c r="AF1407" s="9"/>
      <c r="AG1407" s="9">
        <v>27.7621</v>
      </c>
      <c r="AH1407" s="9">
        <v>-82.652299999999997</v>
      </c>
      <c r="AI1407" s="24"/>
      <c r="AJ1407" s="24"/>
      <c r="AK1407" s="24"/>
      <c r="AL1407" s="24"/>
      <c r="AM1407" s="24"/>
      <c r="AN1407" s="24"/>
      <c r="AO1407" s="24"/>
      <c r="AP1407" s="24"/>
      <c r="AQ1407" s="24"/>
      <c r="AR1407" s="24"/>
      <c r="AS1407" s="24"/>
      <c r="AT1407" s="24"/>
      <c r="AU1407" s="24"/>
      <c r="AV1407" s="24"/>
      <c r="AW1407" s="24"/>
      <c r="AX1407" s="24"/>
      <c r="AY1407" s="24"/>
      <c r="AZ1407" s="24"/>
      <c r="BA1407" s="24"/>
      <c r="BB1407" s="24"/>
      <c r="BC1407" s="24"/>
      <c r="BD1407" s="24"/>
      <c r="BE1407" s="24"/>
      <c r="BF1407" s="24"/>
    </row>
    <row r="1408" spans="1:58" s="22" customFormat="1" outlineLevel="2" x14ac:dyDescent="0.25">
      <c r="A1408" s="55">
        <v>1865</v>
      </c>
      <c r="B1408" s="9" t="s">
        <v>1987</v>
      </c>
      <c r="C1408" s="9" t="s">
        <v>2012</v>
      </c>
      <c r="D1408" s="9" t="str">
        <f t="shared" si="203"/>
        <v>Pinellas - Family - Active</v>
      </c>
      <c r="E1408" s="9" t="s">
        <v>2282</v>
      </c>
      <c r="F1408" s="14" t="s">
        <v>2013</v>
      </c>
      <c r="G1408" s="9" t="s">
        <v>10</v>
      </c>
      <c r="H1408" s="9" t="s">
        <v>37</v>
      </c>
      <c r="I1408" s="9">
        <v>1</v>
      </c>
      <c r="J1408" s="9">
        <v>82</v>
      </c>
      <c r="K1408" s="9">
        <f t="shared" si="204"/>
        <v>492</v>
      </c>
      <c r="L1408" s="9">
        <f t="shared" si="205"/>
        <v>474</v>
      </c>
      <c r="M1408" s="48">
        <v>0.96341463414634143</v>
      </c>
      <c r="N1408" s="9">
        <v>0</v>
      </c>
      <c r="O1408" s="9">
        <v>82</v>
      </c>
      <c r="P1408" s="9"/>
      <c r="Q1408" s="9">
        <v>82</v>
      </c>
      <c r="R1408" s="9"/>
      <c r="S1408" s="9"/>
      <c r="T1408" s="9"/>
      <c r="U1408" s="9"/>
      <c r="V1408" s="49">
        <f t="shared" ref="V1408:V1419" si="206">(Y1408+Z1408+AA1408+AB1408+AC1408+AD1408)/(J1408*COUNTA(Y1408,Z1408,AA1408,AB1408,AC1408,AD1408))</f>
        <v>0.96341463414634143</v>
      </c>
      <c r="W1408" s="14">
        <v>0.91459999999999997</v>
      </c>
      <c r="X1408" s="14">
        <v>0.8679</v>
      </c>
      <c r="Y1408" s="56">
        <v>78</v>
      </c>
      <c r="Z1408" s="9">
        <v>78</v>
      </c>
      <c r="AA1408" s="9">
        <v>76</v>
      </c>
      <c r="AB1408" s="9">
        <v>80</v>
      </c>
      <c r="AC1408" s="9">
        <v>80</v>
      </c>
      <c r="AD1408" s="9">
        <v>82</v>
      </c>
      <c r="AE1408" s="9" t="s">
        <v>2010</v>
      </c>
      <c r="AF1408" s="9"/>
      <c r="AG1408" s="9">
        <v>27.775185</v>
      </c>
      <c r="AH1408" s="9">
        <v>-82.648713999999998</v>
      </c>
      <c r="AI1408" s="24"/>
      <c r="AJ1408" s="24"/>
      <c r="AK1408" s="24"/>
      <c r="AL1408" s="24"/>
      <c r="AM1408" s="24"/>
      <c r="AN1408" s="24"/>
      <c r="AO1408" s="24"/>
      <c r="AP1408" s="24"/>
      <c r="AQ1408" s="24"/>
      <c r="AR1408" s="24"/>
      <c r="AS1408" s="24"/>
      <c r="AT1408" s="24"/>
      <c r="AU1408" s="24"/>
      <c r="AV1408" s="24"/>
      <c r="AW1408" s="24"/>
      <c r="AX1408" s="24"/>
      <c r="AY1408" s="24"/>
      <c r="AZ1408" s="24"/>
      <c r="BA1408" s="24"/>
      <c r="BB1408" s="24"/>
      <c r="BC1408" s="24"/>
      <c r="BD1408" s="24"/>
      <c r="BE1408" s="24"/>
      <c r="BF1408" s="24"/>
    </row>
    <row r="1409" spans="1:58" s="22" customFormat="1" outlineLevel="2" x14ac:dyDescent="0.25">
      <c r="A1409" s="55">
        <v>402</v>
      </c>
      <c r="B1409" s="9" t="s">
        <v>1987</v>
      </c>
      <c r="C1409" s="9" t="s">
        <v>2014</v>
      </c>
      <c r="D1409" s="9" t="str">
        <f t="shared" si="203"/>
        <v>Pinellas - Family - Active</v>
      </c>
      <c r="E1409" s="9" t="s">
        <v>2282</v>
      </c>
      <c r="F1409" s="14" t="s">
        <v>659</v>
      </c>
      <c r="G1409" s="9" t="s">
        <v>10</v>
      </c>
      <c r="H1409" s="9" t="s">
        <v>37</v>
      </c>
      <c r="I1409" s="9">
        <v>1</v>
      </c>
      <c r="J1409" s="9">
        <v>237</v>
      </c>
      <c r="K1409" s="9">
        <f t="shared" si="204"/>
        <v>1422</v>
      </c>
      <c r="L1409" s="9">
        <f t="shared" si="205"/>
        <v>1384</v>
      </c>
      <c r="M1409" s="48">
        <v>0.97327707454289736</v>
      </c>
      <c r="N1409" s="9">
        <v>0</v>
      </c>
      <c r="O1409" s="9">
        <v>237</v>
      </c>
      <c r="P1409" s="9"/>
      <c r="Q1409" s="9">
        <v>237</v>
      </c>
      <c r="R1409" s="9"/>
      <c r="S1409" s="9"/>
      <c r="T1409" s="9"/>
      <c r="U1409" s="9"/>
      <c r="V1409" s="49">
        <f t="shared" si="206"/>
        <v>0.97327707454289736</v>
      </c>
      <c r="W1409" s="14">
        <v>0.97470000000000001</v>
      </c>
      <c r="X1409" s="14">
        <v>0.97889999999999999</v>
      </c>
      <c r="Y1409" s="56">
        <v>231</v>
      </c>
      <c r="Z1409" s="9">
        <v>232</v>
      </c>
      <c r="AA1409" s="9">
        <v>232</v>
      </c>
      <c r="AB1409" s="9">
        <v>228</v>
      </c>
      <c r="AC1409" s="9">
        <v>230</v>
      </c>
      <c r="AD1409" s="9">
        <v>231</v>
      </c>
      <c r="AE1409" s="9" t="s">
        <v>2015</v>
      </c>
      <c r="AF1409" s="9"/>
      <c r="AG1409" s="9">
        <v>27.757888999999999</v>
      </c>
      <c r="AH1409" s="9">
        <v>-82.665361000000004</v>
      </c>
      <c r="AI1409" s="24"/>
      <c r="AJ1409" s="24"/>
      <c r="AK1409" s="24"/>
      <c r="AL1409" s="24"/>
      <c r="AM1409" s="24"/>
      <c r="AN1409" s="24"/>
      <c r="AO1409" s="24"/>
      <c r="AP1409" s="24"/>
      <c r="AQ1409" s="24"/>
      <c r="AR1409" s="24"/>
      <c r="AS1409" s="24"/>
      <c r="AT1409" s="24"/>
      <c r="AU1409" s="24"/>
      <c r="AV1409" s="24"/>
      <c r="AW1409" s="24"/>
      <c r="AX1409" s="24"/>
      <c r="AY1409" s="24"/>
      <c r="AZ1409" s="24"/>
      <c r="BA1409" s="24"/>
      <c r="BB1409" s="24"/>
      <c r="BC1409" s="24"/>
      <c r="BD1409" s="24"/>
      <c r="BE1409" s="24"/>
      <c r="BF1409" s="24"/>
    </row>
    <row r="1410" spans="1:58" s="22" customFormat="1" outlineLevel="2" x14ac:dyDescent="0.25">
      <c r="A1410" s="55">
        <v>2668</v>
      </c>
      <c r="B1410" s="9" t="s">
        <v>1987</v>
      </c>
      <c r="C1410" s="9" t="s">
        <v>2016</v>
      </c>
      <c r="D1410" s="9" t="str">
        <f t="shared" si="203"/>
        <v>Pinellas - Family - Active</v>
      </c>
      <c r="E1410" s="9" t="s">
        <v>2282</v>
      </c>
      <c r="F1410" s="14" t="s">
        <v>41</v>
      </c>
      <c r="G1410" s="9" t="s">
        <v>10</v>
      </c>
      <c r="H1410" s="9" t="s">
        <v>37</v>
      </c>
      <c r="I1410" s="9">
        <v>1</v>
      </c>
      <c r="J1410" s="9">
        <v>184</v>
      </c>
      <c r="K1410" s="9">
        <f t="shared" si="204"/>
        <v>1104</v>
      </c>
      <c r="L1410" s="9">
        <f t="shared" si="205"/>
        <v>1026</v>
      </c>
      <c r="M1410" s="48">
        <v>0.92934782608695654</v>
      </c>
      <c r="N1410" s="9">
        <v>0</v>
      </c>
      <c r="O1410" s="9">
        <v>184</v>
      </c>
      <c r="P1410" s="9"/>
      <c r="Q1410" s="9">
        <v>184</v>
      </c>
      <c r="R1410" s="9"/>
      <c r="S1410" s="9"/>
      <c r="T1410" s="9">
        <v>19</v>
      </c>
      <c r="U1410" s="9"/>
      <c r="V1410" s="49">
        <f t="shared" si="206"/>
        <v>0.92934782608695654</v>
      </c>
      <c r="W1410" s="14">
        <v>0.96109999999999995</v>
      </c>
      <c r="X1410" s="14">
        <v>0.62139999999999995</v>
      </c>
      <c r="Y1410" s="56">
        <v>169</v>
      </c>
      <c r="Z1410" s="9">
        <v>172</v>
      </c>
      <c r="AA1410" s="9">
        <v>170</v>
      </c>
      <c r="AB1410" s="9">
        <v>171</v>
      </c>
      <c r="AC1410" s="9">
        <v>172</v>
      </c>
      <c r="AD1410" s="9">
        <v>172</v>
      </c>
      <c r="AE1410" s="9" t="s">
        <v>423</v>
      </c>
      <c r="AF1410" s="9"/>
      <c r="AG1410" s="9">
        <v>27.882583</v>
      </c>
      <c r="AH1410" s="9">
        <v>-82.700500000000005</v>
      </c>
      <c r="AI1410" s="24"/>
      <c r="AJ1410" s="24"/>
      <c r="AK1410" s="24"/>
      <c r="AL1410" s="24"/>
      <c r="AM1410" s="24"/>
      <c r="AN1410" s="24"/>
      <c r="AO1410" s="24"/>
      <c r="AP1410" s="24"/>
      <c r="AQ1410" s="24"/>
      <c r="AR1410" s="24"/>
      <c r="AS1410" s="24"/>
      <c r="AT1410" s="24"/>
      <c r="AU1410" s="24"/>
      <c r="AV1410" s="24"/>
      <c r="AW1410" s="24"/>
      <c r="AX1410" s="24"/>
      <c r="AY1410" s="24"/>
      <c r="AZ1410" s="24"/>
      <c r="BA1410" s="24"/>
      <c r="BB1410" s="24"/>
      <c r="BC1410" s="24"/>
      <c r="BD1410" s="24"/>
      <c r="BE1410" s="24"/>
      <c r="BF1410" s="24"/>
    </row>
    <row r="1411" spans="1:58" s="22" customFormat="1" outlineLevel="2" x14ac:dyDescent="0.25">
      <c r="A1411" s="55">
        <v>879</v>
      </c>
      <c r="B1411" s="9" t="s">
        <v>1987</v>
      </c>
      <c r="C1411" s="9" t="s">
        <v>2017</v>
      </c>
      <c r="D1411" s="9" t="str">
        <f t="shared" si="203"/>
        <v>Pinellas - Family - Active</v>
      </c>
      <c r="E1411" s="9" t="s">
        <v>2282</v>
      </c>
      <c r="F1411" s="14" t="s">
        <v>1332</v>
      </c>
      <c r="G1411" s="9" t="s">
        <v>10</v>
      </c>
      <c r="H1411" s="9" t="s">
        <v>37</v>
      </c>
      <c r="I1411" s="9">
        <v>1</v>
      </c>
      <c r="J1411" s="9">
        <v>240</v>
      </c>
      <c r="K1411" s="9">
        <f t="shared" si="204"/>
        <v>1440</v>
      </c>
      <c r="L1411" s="9">
        <f t="shared" si="205"/>
        <v>1367</v>
      </c>
      <c r="M1411" s="48">
        <v>0.94930555555555551</v>
      </c>
      <c r="N1411" s="9">
        <v>0</v>
      </c>
      <c r="O1411" s="9">
        <v>240</v>
      </c>
      <c r="P1411" s="9"/>
      <c r="Q1411" s="9">
        <v>240</v>
      </c>
      <c r="R1411" s="9"/>
      <c r="S1411" s="9"/>
      <c r="T1411" s="9"/>
      <c r="U1411" s="9"/>
      <c r="V1411" s="49">
        <f t="shared" si="206"/>
        <v>0.94930555555555551</v>
      </c>
      <c r="W1411" s="14">
        <v>0.97570000000000001</v>
      </c>
      <c r="X1411" s="14">
        <v>0.97150000000000003</v>
      </c>
      <c r="Y1411" s="56">
        <v>225</v>
      </c>
      <c r="Z1411" s="9">
        <v>223</v>
      </c>
      <c r="AA1411" s="9">
        <v>227</v>
      </c>
      <c r="AB1411" s="9">
        <v>231</v>
      </c>
      <c r="AC1411" s="9">
        <v>232</v>
      </c>
      <c r="AD1411" s="9">
        <v>229</v>
      </c>
      <c r="AE1411" s="9"/>
      <c r="AF1411" s="9"/>
      <c r="AG1411" s="9">
        <v>27.954377999999998</v>
      </c>
      <c r="AH1411" s="9">
        <v>-82.789749999999998</v>
      </c>
      <c r="AI1411" s="24"/>
      <c r="AJ1411" s="24"/>
      <c r="AK1411" s="24"/>
      <c r="AL1411" s="24"/>
      <c r="AM1411" s="24"/>
      <c r="AN1411" s="24"/>
      <c r="AO1411" s="24"/>
      <c r="AP1411" s="24"/>
      <c r="AQ1411" s="24"/>
      <c r="AR1411" s="24"/>
      <c r="AS1411" s="24"/>
      <c r="AT1411" s="24"/>
      <c r="AU1411" s="24"/>
      <c r="AV1411" s="24"/>
      <c r="AW1411" s="24"/>
      <c r="AX1411" s="24"/>
      <c r="AY1411" s="24"/>
      <c r="AZ1411" s="24"/>
      <c r="BA1411" s="24"/>
      <c r="BB1411" s="24"/>
      <c r="BC1411" s="24"/>
      <c r="BD1411" s="24"/>
      <c r="BE1411" s="24"/>
      <c r="BF1411" s="24"/>
    </row>
    <row r="1412" spans="1:58" s="22" customFormat="1" outlineLevel="2" x14ac:dyDescent="0.25">
      <c r="A1412" s="55">
        <v>2477</v>
      </c>
      <c r="B1412" s="9" t="s">
        <v>1987</v>
      </c>
      <c r="C1412" s="9" t="s">
        <v>2019</v>
      </c>
      <c r="D1412" s="9" t="str">
        <f t="shared" si="203"/>
        <v>Pinellas - Family - Active</v>
      </c>
      <c r="E1412" s="9" t="s">
        <v>2282</v>
      </c>
      <c r="F1412" s="14" t="s">
        <v>143</v>
      </c>
      <c r="G1412" s="9" t="s">
        <v>10</v>
      </c>
      <c r="H1412" s="9" t="s">
        <v>37</v>
      </c>
      <c r="I1412" s="9">
        <v>1</v>
      </c>
      <c r="J1412" s="9">
        <v>120</v>
      </c>
      <c r="K1412" s="9">
        <f t="shared" si="204"/>
        <v>720</v>
      </c>
      <c r="L1412" s="9">
        <f t="shared" si="205"/>
        <v>715</v>
      </c>
      <c r="M1412" s="48">
        <v>0.99305555555555558</v>
      </c>
      <c r="N1412" s="9">
        <v>0</v>
      </c>
      <c r="O1412" s="9">
        <v>120</v>
      </c>
      <c r="P1412" s="9"/>
      <c r="Q1412" s="9">
        <v>120</v>
      </c>
      <c r="R1412" s="9"/>
      <c r="S1412" s="9"/>
      <c r="T1412" s="9">
        <v>6</v>
      </c>
      <c r="U1412" s="9"/>
      <c r="V1412" s="49">
        <f t="shared" si="206"/>
        <v>0.99305555555555558</v>
      </c>
      <c r="W1412" s="14">
        <v>0.98470000000000002</v>
      </c>
      <c r="X1412" s="14">
        <v>0.98470000000000002</v>
      </c>
      <c r="Y1412" s="56">
        <v>120</v>
      </c>
      <c r="Z1412" s="9">
        <v>120</v>
      </c>
      <c r="AA1412" s="9">
        <v>119</v>
      </c>
      <c r="AB1412" s="9">
        <v>120</v>
      </c>
      <c r="AC1412" s="9">
        <v>118</v>
      </c>
      <c r="AD1412" s="9">
        <v>118</v>
      </c>
      <c r="AE1412" s="9" t="s">
        <v>1877</v>
      </c>
      <c r="AF1412" s="9"/>
      <c r="AG1412" s="9">
        <v>27.84</v>
      </c>
      <c r="AH1412" s="9">
        <v>-82.731999999999999</v>
      </c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4"/>
      <c r="AS1412" s="24"/>
      <c r="AT1412" s="24"/>
      <c r="AU1412" s="24"/>
      <c r="AV1412" s="24"/>
      <c r="AW1412" s="24"/>
      <c r="AX1412" s="24"/>
      <c r="AY1412" s="24"/>
      <c r="AZ1412" s="24"/>
      <c r="BA1412" s="24"/>
      <c r="BB1412" s="24"/>
      <c r="BC1412" s="24"/>
      <c r="BD1412" s="24"/>
      <c r="BE1412" s="24"/>
      <c r="BF1412" s="24"/>
    </row>
    <row r="1413" spans="1:58" s="22" customFormat="1" outlineLevel="2" x14ac:dyDescent="0.25">
      <c r="A1413" s="55">
        <v>2489</v>
      </c>
      <c r="B1413" s="9" t="s">
        <v>1987</v>
      </c>
      <c r="C1413" s="9" t="s">
        <v>2022</v>
      </c>
      <c r="D1413" s="9" t="str">
        <f t="shared" si="203"/>
        <v>Pinellas - Family - Active</v>
      </c>
      <c r="E1413" s="9" t="s">
        <v>2282</v>
      </c>
      <c r="F1413" s="14" t="s">
        <v>143</v>
      </c>
      <c r="G1413" s="9" t="s">
        <v>10</v>
      </c>
      <c r="H1413" s="9" t="s">
        <v>37</v>
      </c>
      <c r="I1413" s="9">
        <v>1</v>
      </c>
      <c r="J1413" s="9">
        <v>62</v>
      </c>
      <c r="K1413" s="9">
        <f t="shared" si="204"/>
        <v>372</v>
      </c>
      <c r="L1413" s="9">
        <f t="shared" si="205"/>
        <v>363</v>
      </c>
      <c r="M1413" s="48">
        <v>0.97580645161290325</v>
      </c>
      <c r="N1413" s="9">
        <v>0</v>
      </c>
      <c r="O1413" s="9">
        <v>62</v>
      </c>
      <c r="P1413" s="9"/>
      <c r="Q1413" s="9">
        <v>62</v>
      </c>
      <c r="R1413" s="9"/>
      <c r="S1413" s="9"/>
      <c r="T1413" s="9">
        <v>4</v>
      </c>
      <c r="U1413" s="9"/>
      <c r="V1413" s="49">
        <f t="shared" si="206"/>
        <v>0.97580645161290325</v>
      </c>
      <c r="W1413" s="14">
        <v>0.97309999999999997</v>
      </c>
      <c r="X1413" s="14">
        <v>0.98119999999999996</v>
      </c>
      <c r="Y1413" s="56">
        <v>59</v>
      </c>
      <c r="Z1413" s="9">
        <v>58</v>
      </c>
      <c r="AA1413" s="9">
        <v>61</v>
      </c>
      <c r="AB1413" s="9">
        <v>62</v>
      </c>
      <c r="AC1413" s="9">
        <v>61</v>
      </c>
      <c r="AD1413" s="9">
        <v>62</v>
      </c>
      <c r="AE1413" s="9" t="s">
        <v>2023</v>
      </c>
      <c r="AF1413" s="9"/>
      <c r="AG1413" s="9">
        <v>28.140421</v>
      </c>
      <c r="AH1413" s="9">
        <v>-82.752392</v>
      </c>
      <c r="AI1413" s="24"/>
      <c r="AJ1413" s="24"/>
      <c r="AK1413" s="24"/>
      <c r="AL1413" s="24"/>
      <c r="AM1413" s="24"/>
      <c r="AN1413" s="24"/>
      <c r="AO1413" s="24"/>
      <c r="AP1413" s="24"/>
      <c r="AQ1413" s="24"/>
      <c r="AR1413" s="24"/>
      <c r="AS1413" s="24"/>
      <c r="AT1413" s="24"/>
      <c r="AU1413" s="24"/>
      <c r="AV1413" s="24"/>
      <c r="AW1413" s="24"/>
      <c r="AX1413" s="24"/>
      <c r="AY1413" s="24"/>
      <c r="AZ1413" s="24"/>
      <c r="BA1413" s="24"/>
      <c r="BB1413" s="24"/>
      <c r="BC1413" s="24"/>
      <c r="BD1413" s="24"/>
      <c r="BE1413" s="24"/>
      <c r="BF1413" s="24"/>
    </row>
    <row r="1414" spans="1:58" s="22" customFormat="1" outlineLevel="2" x14ac:dyDescent="0.25">
      <c r="A1414" s="55">
        <v>2721</v>
      </c>
      <c r="B1414" s="9" t="s">
        <v>1987</v>
      </c>
      <c r="C1414" s="9" t="s">
        <v>2025</v>
      </c>
      <c r="D1414" s="9" t="str">
        <f t="shared" si="203"/>
        <v>Pinellas - Family - Active</v>
      </c>
      <c r="E1414" s="9" t="s">
        <v>2282</v>
      </c>
      <c r="F1414" s="14" t="s">
        <v>36</v>
      </c>
      <c r="G1414" s="9" t="s">
        <v>10</v>
      </c>
      <c r="H1414" s="9" t="s">
        <v>37</v>
      </c>
      <c r="I1414" s="9">
        <v>1</v>
      </c>
      <c r="J1414" s="9">
        <v>60</v>
      </c>
      <c r="K1414" s="9">
        <f t="shared" si="204"/>
        <v>360</v>
      </c>
      <c r="L1414" s="9">
        <f t="shared" si="205"/>
        <v>336</v>
      </c>
      <c r="M1414" s="48">
        <v>0.93333333333333335</v>
      </c>
      <c r="N1414" s="9">
        <v>0</v>
      </c>
      <c r="O1414" s="9">
        <v>60</v>
      </c>
      <c r="P1414" s="9"/>
      <c r="Q1414" s="9">
        <v>60</v>
      </c>
      <c r="R1414" s="9"/>
      <c r="S1414" s="9"/>
      <c r="T1414" s="9">
        <v>3</v>
      </c>
      <c r="U1414" s="9"/>
      <c r="V1414" s="49">
        <f t="shared" si="206"/>
        <v>0.93333333333333335</v>
      </c>
      <c r="W1414" s="14">
        <v>0.72919999999999996</v>
      </c>
      <c r="X1414" s="14"/>
      <c r="Y1414" s="56">
        <v>60</v>
      </c>
      <c r="Z1414" s="9">
        <v>59</v>
      </c>
      <c r="AA1414" s="9">
        <v>58</v>
      </c>
      <c r="AB1414" s="9">
        <v>52</v>
      </c>
      <c r="AC1414" s="9">
        <v>49</v>
      </c>
      <c r="AD1414" s="9">
        <v>58</v>
      </c>
      <c r="AE1414" s="9" t="s">
        <v>39</v>
      </c>
      <c r="AF1414" s="9"/>
      <c r="AG1414" s="9">
        <v>27.838833000000001</v>
      </c>
      <c r="AH1414" s="9">
        <v>-82.731860999999995</v>
      </c>
      <c r="AI1414" s="24"/>
      <c r="AJ1414" s="24"/>
      <c r="AK1414" s="24"/>
      <c r="AL1414" s="24"/>
      <c r="AM1414" s="24"/>
      <c r="AN1414" s="24"/>
      <c r="AO1414" s="24"/>
      <c r="AP1414" s="24"/>
      <c r="AQ1414" s="24"/>
      <c r="AR1414" s="24"/>
      <c r="AS1414" s="24"/>
      <c r="AT1414" s="24"/>
      <c r="AU1414" s="24"/>
      <c r="AV1414" s="24"/>
      <c r="AW1414" s="24"/>
      <c r="AX1414" s="24"/>
      <c r="AY1414" s="24"/>
      <c r="AZ1414" s="24"/>
      <c r="BA1414" s="24"/>
      <c r="BB1414" s="24"/>
      <c r="BC1414" s="24"/>
      <c r="BD1414" s="24"/>
      <c r="BE1414" s="24"/>
      <c r="BF1414" s="24"/>
    </row>
    <row r="1415" spans="1:58" s="22" customFormat="1" outlineLevel="2" x14ac:dyDescent="0.25">
      <c r="A1415" s="55">
        <v>2318</v>
      </c>
      <c r="B1415" s="9" t="s">
        <v>1987</v>
      </c>
      <c r="C1415" s="9" t="s">
        <v>2031</v>
      </c>
      <c r="D1415" s="9" t="str">
        <f t="shared" si="203"/>
        <v>Pinellas - Family - Active</v>
      </c>
      <c r="E1415" s="9" t="s">
        <v>2282</v>
      </c>
      <c r="F1415" s="14" t="s">
        <v>342</v>
      </c>
      <c r="G1415" s="9" t="s">
        <v>10</v>
      </c>
      <c r="H1415" s="9" t="s">
        <v>37</v>
      </c>
      <c r="I1415" s="9">
        <v>1</v>
      </c>
      <c r="J1415" s="9">
        <v>68</v>
      </c>
      <c r="K1415" s="9">
        <f t="shared" si="204"/>
        <v>408</v>
      </c>
      <c r="L1415" s="9">
        <f t="shared" si="205"/>
        <v>398</v>
      </c>
      <c r="M1415" s="48">
        <v>0.97549019607843135</v>
      </c>
      <c r="N1415" s="9">
        <v>0</v>
      </c>
      <c r="O1415" s="9">
        <v>68</v>
      </c>
      <c r="P1415" s="9"/>
      <c r="Q1415" s="9">
        <v>68</v>
      </c>
      <c r="R1415" s="9"/>
      <c r="S1415" s="9"/>
      <c r="T1415" s="9"/>
      <c r="U1415" s="9"/>
      <c r="V1415" s="49">
        <f t="shared" si="206"/>
        <v>0.97549019607843135</v>
      </c>
      <c r="W1415" s="14">
        <v>0.98040000000000005</v>
      </c>
      <c r="X1415" s="14">
        <v>0.98529999999999995</v>
      </c>
      <c r="Y1415" s="56">
        <v>68</v>
      </c>
      <c r="Z1415" s="9">
        <v>67</v>
      </c>
      <c r="AA1415" s="9">
        <v>66</v>
      </c>
      <c r="AB1415" s="9">
        <v>65</v>
      </c>
      <c r="AC1415" s="9">
        <v>66</v>
      </c>
      <c r="AD1415" s="9">
        <v>66</v>
      </c>
      <c r="AE1415" s="9" t="s">
        <v>2032</v>
      </c>
      <c r="AF1415" s="9"/>
      <c r="AG1415" s="9">
        <v>27.775300000000001</v>
      </c>
      <c r="AH1415" s="9">
        <v>-82.645099999999999</v>
      </c>
      <c r="AI1415" s="24"/>
      <c r="AJ1415" s="24"/>
      <c r="AK1415" s="24"/>
      <c r="AL1415" s="24"/>
      <c r="AM1415" s="24"/>
      <c r="AN1415" s="24"/>
      <c r="AO1415" s="24"/>
      <c r="AP1415" s="24"/>
      <c r="AQ1415" s="24"/>
      <c r="AR1415" s="24"/>
      <c r="AS1415" s="24"/>
      <c r="AT1415" s="24"/>
      <c r="AU1415" s="24"/>
      <c r="AV1415" s="24"/>
      <c r="AW1415" s="24"/>
      <c r="AX1415" s="24"/>
      <c r="AY1415" s="24"/>
      <c r="AZ1415" s="24"/>
      <c r="BA1415" s="24"/>
      <c r="BB1415" s="24"/>
      <c r="BC1415" s="24"/>
      <c r="BD1415" s="24"/>
      <c r="BE1415" s="24"/>
      <c r="BF1415" s="24"/>
    </row>
    <row r="1416" spans="1:58" s="22" customFormat="1" outlineLevel="2" x14ac:dyDescent="0.25">
      <c r="A1416" s="55">
        <v>746</v>
      </c>
      <c r="B1416" s="9" t="s">
        <v>1987</v>
      </c>
      <c r="C1416" s="9" t="s">
        <v>2038</v>
      </c>
      <c r="D1416" s="9" t="str">
        <f t="shared" si="203"/>
        <v>Pinellas - Family - Active</v>
      </c>
      <c r="E1416" s="9" t="s">
        <v>2282</v>
      </c>
      <c r="F1416" s="14" t="s">
        <v>437</v>
      </c>
      <c r="G1416" s="9" t="s">
        <v>10</v>
      </c>
      <c r="H1416" s="9" t="s">
        <v>37</v>
      </c>
      <c r="I1416" s="9">
        <v>1</v>
      </c>
      <c r="J1416" s="9">
        <v>18</v>
      </c>
      <c r="K1416" s="9">
        <f t="shared" si="204"/>
        <v>108</v>
      </c>
      <c r="L1416" s="9">
        <f t="shared" si="205"/>
        <v>100</v>
      </c>
      <c r="M1416" s="48">
        <v>0.92592592592592593</v>
      </c>
      <c r="N1416" s="9">
        <v>0</v>
      </c>
      <c r="O1416" s="9">
        <v>18</v>
      </c>
      <c r="P1416" s="9"/>
      <c r="Q1416" s="9">
        <v>18</v>
      </c>
      <c r="R1416" s="9"/>
      <c r="S1416" s="9"/>
      <c r="T1416" s="9"/>
      <c r="U1416" s="9"/>
      <c r="V1416" s="49">
        <f t="shared" si="206"/>
        <v>0.92592592592592593</v>
      </c>
      <c r="W1416" s="14">
        <v>0.98150000000000004</v>
      </c>
      <c r="X1416" s="14">
        <v>0.89810000000000001</v>
      </c>
      <c r="Y1416" s="56">
        <v>17</v>
      </c>
      <c r="Z1416" s="9">
        <v>18</v>
      </c>
      <c r="AA1416" s="9">
        <v>17</v>
      </c>
      <c r="AB1416" s="9">
        <v>17</v>
      </c>
      <c r="AC1416" s="9">
        <v>16</v>
      </c>
      <c r="AD1416" s="9">
        <v>15</v>
      </c>
      <c r="AE1416" s="9" t="s">
        <v>2039</v>
      </c>
      <c r="AF1416" s="9"/>
      <c r="AG1416" s="9">
        <v>27.819199999999999</v>
      </c>
      <c r="AH1416" s="9">
        <v>-82.669899999999998</v>
      </c>
      <c r="AI1416" s="24"/>
      <c r="AJ1416" s="24"/>
      <c r="AK1416" s="24"/>
      <c r="AL1416" s="24"/>
      <c r="AM1416" s="24"/>
      <c r="AN1416" s="24"/>
      <c r="AO1416" s="24"/>
      <c r="AP1416" s="24"/>
      <c r="AQ1416" s="24"/>
      <c r="AR1416" s="24"/>
      <c r="AS1416" s="24"/>
      <c r="AT1416" s="24"/>
      <c r="AU1416" s="24"/>
      <c r="AV1416" s="24"/>
      <c r="AW1416" s="24"/>
      <c r="AX1416" s="24"/>
      <c r="AY1416" s="24"/>
      <c r="AZ1416" s="24"/>
      <c r="BA1416" s="24"/>
      <c r="BB1416" s="24"/>
      <c r="BC1416" s="24"/>
      <c r="BD1416" s="24"/>
      <c r="BE1416" s="24"/>
      <c r="BF1416" s="24"/>
    </row>
    <row r="1417" spans="1:58" s="22" customFormat="1" outlineLevel="2" x14ac:dyDescent="0.25">
      <c r="A1417" s="55">
        <v>1037</v>
      </c>
      <c r="B1417" s="9" t="s">
        <v>1987</v>
      </c>
      <c r="C1417" s="9" t="s">
        <v>2049</v>
      </c>
      <c r="D1417" s="9" t="str">
        <f t="shared" si="203"/>
        <v>Pinellas - Family - Active</v>
      </c>
      <c r="E1417" s="9" t="s">
        <v>2282</v>
      </c>
      <c r="F1417" s="14" t="s">
        <v>784</v>
      </c>
      <c r="G1417" s="9" t="s">
        <v>10</v>
      </c>
      <c r="H1417" s="9" t="s">
        <v>37</v>
      </c>
      <c r="I1417" s="9">
        <v>1</v>
      </c>
      <c r="J1417" s="9">
        <v>270</v>
      </c>
      <c r="K1417" s="9">
        <f t="shared" si="204"/>
        <v>1620</v>
      </c>
      <c r="L1417" s="9">
        <f t="shared" si="205"/>
        <v>1597</v>
      </c>
      <c r="M1417" s="48">
        <v>0.98580246913580249</v>
      </c>
      <c r="N1417" s="9">
        <v>0</v>
      </c>
      <c r="O1417" s="9">
        <v>270</v>
      </c>
      <c r="P1417" s="9"/>
      <c r="Q1417" s="9">
        <v>270</v>
      </c>
      <c r="R1417" s="9"/>
      <c r="S1417" s="9"/>
      <c r="T1417" s="9"/>
      <c r="U1417" s="9"/>
      <c r="V1417" s="49">
        <f t="shared" si="206"/>
        <v>0.98580246913580249</v>
      </c>
      <c r="W1417" s="14">
        <v>0.99570000000000003</v>
      </c>
      <c r="X1417" s="14">
        <v>0.99439999999999995</v>
      </c>
      <c r="Y1417" s="56">
        <v>268</v>
      </c>
      <c r="Z1417" s="9">
        <v>264</v>
      </c>
      <c r="AA1417" s="9">
        <v>269</v>
      </c>
      <c r="AB1417" s="9">
        <v>264</v>
      </c>
      <c r="AC1417" s="9">
        <v>267</v>
      </c>
      <c r="AD1417" s="9">
        <v>265</v>
      </c>
      <c r="AE1417" s="9" t="s">
        <v>550</v>
      </c>
      <c r="AF1417" s="9"/>
      <c r="AG1417" s="9">
        <v>28.046700000000001</v>
      </c>
      <c r="AH1417" s="9">
        <v>-82.674300000000002</v>
      </c>
      <c r="AI1417" s="24"/>
      <c r="AJ1417" s="24"/>
      <c r="AK1417" s="24"/>
      <c r="AL1417" s="24"/>
      <c r="AM1417" s="24"/>
      <c r="AN1417" s="24"/>
      <c r="AO1417" s="24"/>
      <c r="AP1417" s="24"/>
      <c r="AQ1417" s="24"/>
      <c r="AR1417" s="24"/>
      <c r="AS1417" s="24"/>
      <c r="AT1417" s="24"/>
      <c r="AU1417" s="24"/>
      <c r="AV1417" s="24"/>
      <c r="AW1417" s="24"/>
      <c r="AX1417" s="24"/>
      <c r="AY1417" s="24"/>
      <c r="AZ1417" s="24"/>
      <c r="BA1417" s="24"/>
      <c r="BB1417" s="24"/>
      <c r="BC1417" s="24"/>
      <c r="BD1417" s="24"/>
      <c r="BE1417" s="24"/>
      <c r="BF1417" s="24"/>
    </row>
    <row r="1418" spans="1:58" s="22" customFormat="1" outlineLevel="2" x14ac:dyDescent="0.25">
      <c r="A1418" s="55">
        <v>2722</v>
      </c>
      <c r="B1418" s="9" t="s">
        <v>1987</v>
      </c>
      <c r="C1418" s="9" t="s">
        <v>2050</v>
      </c>
      <c r="D1418" s="9" t="str">
        <f t="shared" si="203"/>
        <v>Pinellas - Family - Active</v>
      </c>
      <c r="E1418" s="9" t="s">
        <v>2282</v>
      </c>
      <c r="F1418" s="14" t="s">
        <v>36</v>
      </c>
      <c r="G1418" s="9" t="s">
        <v>10</v>
      </c>
      <c r="H1418" s="9" t="s">
        <v>37</v>
      </c>
      <c r="I1418" s="9">
        <v>1</v>
      </c>
      <c r="J1418" s="9">
        <v>63</v>
      </c>
      <c r="K1418" s="9">
        <f t="shared" si="204"/>
        <v>378</v>
      </c>
      <c r="L1418" s="9">
        <f t="shared" si="205"/>
        <v>369</v>
      </c>
      <c r="M1418" s="48">
        <v>0.97619047619047616</v>
      </c>
      <c r="N1418" s="9">
        <v>0</v>
      </c>
      <c r="O1418" s="9">
        <v>63</v>
      </c>
      <c r="P1418" s="9"/>
      <c r="Q1418" s="9">
        <v>63</v>
      </c>
      <c r="R1418" s="9"/>
      <c r="S1418" s="9"/>
      <c r="T1418" s="9">
        <v>4</v>
      </c>
      <c r="U1418" s="9"/>
      <c r="V1418" s="49">
        <f t="shared" si="206"/>
        <v>0.97619047619047616</v>
      </c>
      <c r="W1418" s="14">
        <v>0.66139999999999999</v>
      </c>
      <c r="X1418" s="14"/>
      <c r="Y1418" s="56">
        <v>62</v>
      </c>
      <c r="Z1418" s="9">
        <v>62</v>
      </c>
      <c r="AA1418" s="9">
        <v>62</v>
      </c>
      <c r="AB1418" s="9">
        <v>62</v>
      </c>
      <c r="AC1418" s="9">
        <v>61</v>
      </c>
      <c r="AD1418" s="9">
        <v>60</v>
      </c>
      <c r="AE1418" s="9" t="s">
        <v>409</v>
      </c>
      <c r="AF1418" s="9"/>
      <c r="AG1418" s="9">
        <v>27.916471999999999</v>
      </c>
      <c r="AH1418" s="9">
        <v>-82.806749999999994</v>
      </c>
      <c r="AI1418" s="24"/>
      <c r="AJ1418" s="24"/>
      <c r="AK1418" s="24"/>
      <c r="AL1418" s="24"/>
      <c r="AM1418" s="24"/>
      <c r="AN1418" s="24"/>
      <c r="AO1418" s="24"/>
      <c r="AP1418" s="24"/>
      <c r="AQ1418" s="24"/>
      <c r="AR1418" s="24"/>
      <c r="AS1418" s="24"/>
      <c r="AT1418" s="24"/>
      <c r="AU1418" s="24"/>
      <c r="AV1418" s="24"/>
      <c r="AW1418" s="24"/>
      <c r="AX1418" s="24"/>
      <c r="AY1418" s="24"/>
      <c r="AZ1418" s="24"/>
      <c r="BA1418" s="24"/>
      <c r="BB1418" s="24"/>
      <c r="BC1418" s="24"/>
      <c r="BD1418" s="24"/>
      <c r="BE1418" s="24"/>
      <c r="BF1418" s="24"/>
    </row>
    <row r="1419" spans="1:58" s="22" customFormat="1" outlineLevel="2" x14ac:dyDescent="0.25">
      <c r="A1419" s="55">
        <v>1201</v>
      </c>
      <c r="B1419" s="9" t="s">
        <v>1987</v>
      </c>
      <c r="C1419" s="9" t="s">
        <v>2053</v>
      </c>
      <c r="D1419" s="9" t="str">
        <f t="shared" si="203"/>
        <v>Pinellas - Family - Active</v>
      </c>
      <c r="E1419" s="9" t="s">
        <v>2282</v>
      </c>
      <c r="F1419" s="14" t="s">
        <v>259</v>
      </c>
      <c r="G1419" s="9" t="s">
        <v>10</v>
      </c>
      <c r="H1419" s="9" t="s">
        <v>37</v>
      </c>
      <c r="I1419" s="9">
        <v>1</v>
      </c>
      <c r="J1419" s="9">
        <v>264</v>
      </c>
      <c r="K1419" s="9">
        <f t="shared" si="204"/>
        <v>1584</v>
      </c>
      <c r="L1419" s="9">
        <f t="shared" si="205"/>
        <v>1577</v>
      </c>
      <c r="M1419" s="48">
        <v>0.99558080808080807</v>
      </c>
      <c r="N1419" s="9">
        <v>0</v>
      </c>
      <c r="O1419" s="9">
        <v>264</v>
      </c>
      <c r="P1419" s="9"/>
      <c r="Q1419" s="9">
        <v>264</v>
      </c>
      <c r="R1419" s="9"/>
      <c r="S1419" s="9"/>
      <c r="T1419" s="9"/>
      <c r="U1419" s="9"/>
      <c r="V1419" s="49">
        <f t="shared" si="206"/>
        <v>0.99558080808080807</v>
      </c>
      <c r="W1419" s="14">
        <v>0.98670000000000002</v>
      </c>
      <c r="X1419" s="14">
        <v>1</v>
      </c>
      <c r="Y1419" s="56">
        <v>263</v>
      </c>
      <c r="Z1419" s="9">
        <v>264</v>
      </c>
      <c r="AA1419" s="9">
        <v>262</v>
      </c>
      <c r="AB1419" s="9">
        <v>263</v>
      </c>
      <c r="AC1419" s="9">
        <v>262</v>
      </c>
      <c r="AD1419" s="9">
        <v>263</v>
      </c>
      <c r="AE1419" s="9" t="s">
        <v>550</v>
      </c>
      <c r="AF1419" s="9"/>
      <c r="AG1419" s="9">
        <v>27.872959000000002</v>
      </c>
      <c r="AH1419" s="9">
        <v>-82.637315000000001</v>
      </c>
      <c r="AI1419" s="24"/>
      <c r="AJ1419" s="24"/>
      <c r="AK1419" s="24"/>
      <c r="AL1419" s="24"/>
      <c r="AM1419" s="24"/>
      <c r="AN1419" s="24"/>
      <c r="AO1419" s="24"/>
      <c r="AP1419" s="24"/>
      <c r="AQ1419" s="24"/>
      <c r="AR1419" s="24"/>
      <c r="AS1419" s="24"/>
      <c r="AT1419" s="24"/>
      <c r="AU1419" s="24"/>
      <c r="AV1419" s="24"/>
      <c r="AW1419" s="24"/>
      <c r="AX1419" s="24"/>
      <c r="AY1419" s="24"/>
      <c r="AZ1419" s="24"/>
      <c r="BA1419" s="24"/>
      <c r="BB1419" s="24"/>
      <c r="BC1419" s="24"/>
      <c r="BD1419" s="24"/>
      <c r="BE1419" s="24"/>
      <c r="BF1419" s="24"/>
    </row>
    <row r="1420" spans="1:58" s="22" customFormat="1" outlineLevel="1" x14ac:dyDescent="0.25">
      <c r="A1420" s="55"/>
      <c r="B1420" s="9" t="s">
        <v>1987</v>
      </c>
      <c r="C1420" s="9"/>
      <c r="D1420" s="9"/>
      <c r="E1420" s="39" t="s">
        <v>2640</v>
      </c>
      <c r="F1420" s="14"/>
      <c r="G1420" s="9"/>
      <c r="H1420" s="9"/>
      <c r="I1420" s="9">
        <f>SUBTOTAL(9,I1421:I1421)</f>
        <v>1</v>
      </c>
      <c r="J1420" s="9">
        <f>SUBTOTAL(9,J1421:J1421)</f>
        <v>76</v>
      </c>
      <c r="K1420" s="9">
        <f>SUBTOTAL(9,K1421:K1421)</f>
        <v>380</v>
      </c>
      <c r="L1420" s="9">
        <f>SUBTOTAL(9,L1421:L1421)</f>
        <v>294</v>
      </c>
      <c r="M1420" s="48">
        <v>0.77368421052631575</v>
      </c>
      <c r="N1420" s="9"/>
      <c r="O1420" s="9"/>
      <c r="P1420" s="9"/>
      <c r="Q1420" s="9"/>
      <c r="R1420" s="9"/>
      <c r="S1420" s="9"/>
      <c r="T1420" s="9"/>
      <c r="U1420" s="9"/>
      <c r="V1420" s="49"/>
      <c r="W1420" s="14"/>
      <c r="X1420" s="14"/>
      <c r="Y1420" s="56"/>
      <c r="Z1420" s="9"/>
      <c r="AA1420" s="9"/>
      <c r="AB1420" s="9"/>
      <c r="AC1420" s="9"/>
      <c r="AD1420" s="9"/>
      <c r="AE1420" s="9"/>
      <c r="AF1420" s="9"/>
      <c r="AG1420" s="9"/>
      <c r="AH1420" s="9">
        <f>SUBTOTAL(9,AH1421:AH1421)</f>
        <v>-82.798570999999995</v>
      </c>
      <c r="AI1420" s="24"/>
      <c r="AJ1420" s="24"/>
      <c r="AK1420" s="24"/>
      <c r="AL1420" s="24"/>
      <c r="AM1420" s="24"/>
      <c r="AN1420" s="24"/>
      <c r="AO1420" s="24"/>
      <c r="AP1420" s="24"/>
      <c r="AQ1420" s="24"/>
      <c r="AR1420" s="24"/>
      <c r="AS1420" s="24"/>
      <c r="AT1420" s="24"/>
      <c r="AU1420" s="24"/>
      <c r="AV1420" s="24"/>
      <c r="AW1420" s="24"/>
      <c r="AX1420" s="24"/>
      <c r="AY1420" s="24"/>
      <c r="AZ1420" s="24"/>
      <c r="BA1420" s="24"/>
      <c r="BB1420" s="24"/>
      <c r="BC1420" s="24"/>
      <c r="BD1420" s="24"/>
      <c r="BE1420" s="24"/>
      <c r="BF1420" s="24"/>
    </row>
    <row r="1421" spans="1:58" s="22" customFormat="1" outlineLevel="2" x14ac:dyDescent="0.25">
      <c r="A1421" s="55">
        <v>2395</v>
      </c>
      <c r="B1421" s="9" t="s">
        <v>1987</v>
      </c>
      <c r="C1421" s="9" t="s">
        <v>2007</v>
      </c>
      <c r="D1421" s="9" t="str">
        <f>B1421&amp;" - "&amp;E1421</f>
        <v>Pinellas - Family - Lease-Up</v>
      </c>
      <c r="E1421" s="9" t="s">
        <v>2640</v>
      </c>
      <c r="F1421" s="14" t="s">
        <v>1094</v>
      </c>
      <c r="G1421" s="9" t="s">
        <v>10</v>
      </c>
      <c r="H1421" s="9" t="s">
        <v>184</v>
      </c>
      <c r="I1421" s="9">
        <v>1</v>
      </c>
      <c r="J1421" s="9">
        <v>76</v>
      </c>
      <c r="K1421" s="9">
        <f>COUNTA(Y1421:AD1421)*J1421</f>
        <v>380</v>
      </c>
      <c r="L1421" s="9">
        <f>SUM(Y1421:AD1421)</f>
        <v>294</v>
      </c>
      <c r="M1421" s="48">
        <v>0.77368421052631575</v>
      </c>
      <c r="N1421" s="9">
        <v>0</v>
      </c>
      <c r="O1421" s="9">
        <v>76</v>
      </c>
      <c r="P1421" s="9"/>
      <c r="Q1421" s="9">
        <v>76</v>
      </c>
      <c r="R1421" s="9"/>
      <c r="S1421" s="9"/>
      <c r="T1421" s="9">
        <v>8</v>
      </c>
      <c r="U1421" s="9"/>
      <c r="V1421" s="49">
        <f>(Y1421+Z1421+AA1421+AB1421+AC1421+AD1421)/(J1421*COUNTA(Y1421,Z1421,AA1421,AB1421,AC1421,AD1421))</f>
        <v>0.77368421052631575</v>
      </c>
      <c r="W1421" s="14"/>
      <c r="X1421" s="14"/>
      <c r="Y1421" s="56">
        <v>74</v>
      </c>
      <c r="Z1421" s="9">
        <v>75</v>
      </c>
      <c r="AA1421" s="9">
        <v>76</v>
      </c>
      <c r="AB1421" s="9">
        <v>52</v>
      </c>
      <c r="AC1421" s="9">
        <v>17</v>
      </c>
      <c r="AD1421" s="9"/>
      <c r="AE1421" s="9" t="s">
        <v>39</v>
      </c>
      <c r="AF1421" s="9"/>
      <c r="AG1421" s="9">
        <v>27.972936000000001</v>
      </c>
      <c r="AH1421" s="9">
        <v>-82.798570999999995</v>
      </c>
      <c r="AI1421" s="24"/>
      <c r="AJ1421" s="24"/>
      <c r="AK1421" s="24"/>
      <c r="AL1421" s="24"/>
      <c r="AM1421" s="24"/>
      <c r="AN1421" s="24"/>
      <c r="AO1421" s="24"/>
      <c r="AP1421" s="24"/>
      <c r="AQ1421" s="24"/>
      <c r="AR1421" s="24"/>
      <c r="AS1421" s="24"/>
      <c r="AT1421" s="24"/>
      <c r="AU1421" s="24"/>
      <c r="AV1421" s="24"/>
      <c r="AW1421" s="24"/>
      <c r="AX1421" s="24"/>
      <c r="AY1421" s="24"/>
      <c r="AZ1421" s="24"/>
      <c r="BA1421" s="24"/>
      <c r="BB1421" s="24"/>
      <c r="BC1421" s="24"/>
      <c r="BD1421" s="24"/>
      <c r="BE1421" s="24"/>
      <c r="BF1421" s="24"/>
    </row>
    <row r="1422" spans="1:58" s="22" customFormat="1" outlineLevel="1" x14ac:dyDescent="0.25">
      <c r="A1422" s="55"/>
      <c r="B1422" s="9" t="s">
        <v>1987</v>
      </c>
      <c r="C1422" s="9"/>
      <c r="D1422" s="9"/>
      <c r="E1422" s="39" t="s">
        <v>2283</v>
      </c>
      <c r="F1422" s="14"/>
      <c r="G1422" s="9"/>
      <c r="H1422" s="9"/>
      <c r="I1422" s="9">
        <f>SUBTOTAL(9,I1423:I1425)</f>
        <v>3</v>
      </c>
      <c r="J1422" s="9">
        <f>SUBTOTAL(9,J1423:J1425)</f>
        <v>242</v>
      </c>
      <c r="K1422" s="9">
        <f>SUBTOTAL(9,K1423:K1425)</f>
        <v>0</v>
      </c>
      <c r="L1422" s="9">
        <f>SUBTOTAL(9,L1423:L1425)</f>
        <v>0</v>
      </c>
      <c r="M1422" s="42">
        <v>0</v>
      </c>
      <c r="N1422" s="9"/>
      <c r="O1422" s="9"/>
      <c r="P1422" s="9"/>
      <c r="Q1422" s="9"/>
      <c r="R1422" s="9"/>
      <c r="S1422" s="9"/>
      <c r="T1422" s="9"/>
      <c r="U1422" s="9"/>
      <c r="V1422" s="49"/>
      <c r="W1422" s="14"/>
      <c r="X1422" s="14"/>
      <c r="Y1422" s="56"/>
      <c r="Z1422" s="9"/>
      <c r="AA1422" s="9"/>
      <c r="AB1422" s="9"/>
      <c r="AC1422" s="9"/>
      <c r="AD1422" s="9"/>
      <c r="AE1422" s="9"/>
      <c r="AF1422" s="9"/>
      <c r="AG1422" s="9"/>
      <c r="AH1422" s="9">
        <f>SUBTOTAL(9,AH1423:AH1425)</f>
        <v>-165.46991088999999</v>
      </c>
      <c r="AI1422" s="24"/>
      <c r="AJ1422" s="24"/>
      <c r="AK1422" s="24"/>
      <c r="AL1422" s="24"/>
      <c r="AM1422" s="24"/>
      <c r="AN1422" s="24"/>
      <c r="AO1422" s="24"/>
      <c r="AP1422" s="24"/>
      <c r="AQ1422" s="24"/>
      <c r="AR1422" s="24"/>
      <c r="AS1422" s="24"/>
      <c r="AT1422" s="24"/>
      <c r="AU1422" s="24"/>
      <c r="AV1422" s="24"/>
      <c r="AW1422" s="24"/>
      <c r="AX1422" s="24"/>
      <c r="AY1422" s="24"/>
      <c r="AZ1422" s="24"/>
      <c r="BA1422" s="24"/>
      <c r="BB1422" s="24"/>
      <c r="BC1422" s="24"/>
      <c r="BD1422" s="24"/>
      <c r="BE1422" s="24"/>
      <c r="BF1422" s="24"/>
    </row>
    <row r="1423" spans="1:58" s="22" customFormat="1" outlineLevel="2" x14ac:dyDescent="0.25">
      <c r="A1423" s="55">
        <v>2802</v>
      </c>
      <c r="B1423" s="9" t="s">
        <v>1987</v>
      </c>
      <c r="C1423" s="9" t="s">
        <v>1992</v>
      </c>
      <c r="D1423" s="9" t="str">
        <f>B1423&amp;" - "&amp;E1423</f>
        <v>Pinellas - Family - Pipeline</v>
      </c>
      <c r="E1423" s="9" t="s">
        <v>2283</v>
      </c>
      <c r="F1423" s="14" t="s">
        <v>1124</v>
      </c>
      <c r="G1423" s="9" t="s">
        <v>10</v>
      </c>
      <c r="H1423" s="9" t="s">
        <v>42</v>
      </c>
      <c r="I1423" s="9">
        <v>1</v>
      </c>
      <c r="J1423" s="9">
        <v>109</v>
      </c>
      <c r="K1423" s="9">
        <f>COUNTA(Y1423:AD1423)*J1423</f>
        <v>0</v>
      </c>
      <c r="L1423" s="9">
        <f>SUM(Y1423:AD1423)</f>
        <v>0</v>
      </c>
      <c r="M1423" s="42">
        <v>0</v>
      </c>
      <c r="N1423" s="9"/>
      <c r="O1423" s="9">
        <v>109</v>
      </c>
      <c r="P1423" s="9"/>
      <c r="Q1423" s="9">
        <v>109</v>
      </c>
      <c r="R1423" s="9"/>
      <c r="S1423" s="9"/>
      <c r="T1423" s="9"/>
      <c r="U1423" s="9"/>
      <c r="V1423" s="49"/>
      <c r="W1423" s="14"/>
      <c r="X1423" s="14"/>
      <c r="Y1423" s="56"/>
      <c r="Z1423" s="9"/>
      <c r="AA1423" s="9"/>
      <c r="AB1423" s="9"/>
      <c r="AC1423" s="9"/>
      <c r="AD1423" s="9"/>
      <c r="AE1423" s="9" t="s">
        <v>1993</v>
      </c>
      <c r="AF1423" s="9"/>
      <c r="AG1423" s="9"/>
      <c r="AH1423" s="9"/>
      <c r="AI1423" s="24"/>
      <c r="AJ1423" s="24"/>
      <c r="AK1423" s="24"/>
      <c r="AL1423" s="24"/>
      <c r="AM1423" s="24"/>
      <c r="AN1423" s="24"/>
      <c r="AO1423" s="24"/>
      <c r="AP1423" s="24"/>
      <c r="AQ1423" s="24"/>
      <c r="AR1423" s="24"/>
      <c r="AS1423" s="24"/>
      <c r="AT1423" s="24"/>
      <c r="AU1423" s="24"/>
      <c r="AV1423" s="24"/>
      <c r="AW1423" s="24"/>
      <c r="AX1423" s="24"/>
      <c r="AY1423" s="24"/>
      <c r="AZ1423" s="24"/>
      <c r="BA1423" s="24"/>
      <c r="BB1423" s="24"/>
      <c r="BC1423" s="24"/>
      <c r="BD1423" s="24"/>
      <c r="BE1423" s="24"/>
      <c r="BF1423" s="24"/>
    </row>
    <row r="1424" spans="1:58" s="22" customFormat="1" outlineLevel="2" x14ac:dyDescent="0.25">
      <c r="A1424" s="55">
        <v>2765</v>
      </c>
      <c r="B1424" s="9" t="s">
        <v>1987</v>
      </c>
      <c r="C1424" s="9" t="s">
        <v>1996</v>
      </c>
      <c r="D1424" s="9" t="str">
        <f>B1424&amp;" - "&amp;E1424</f>
        <v>Pinellas - Family - Pipeline</v>
      </c>
      <c r="E1424" s="9" t="s">
        <v>2283</v>
      </c>
      <c r="F1424" s="14" t="s">
        <v>91</v>
      </c>
      <c r="G1424" s="9" t="s">
        <v>10</v>
      </c>
      <c r="H1424" s="9" t="s">
        <v>42</v>
      </c>
      <c r="I1424" s="9">
        <v>1</v>
      </c>
      <c r="J1424" s="9">
        <v>53</v>
      </c>
      <c r="K1424" s="9">
        <f>COUNTA(Y1424:AD1424)*J1424</f>
        <v>0</v>
      </c>
      <c r="L1424" s="9">
        <f>SUM(Y1424:AD1424)</f>
        <v>0</v>
      </c>
      <c r="M1424" s="42">
        <v>0</v>
      </c>
      <c r="N1424" s="9">
        <v>0</v>
      </c>
      <c r="O1424" s="9">
        <v>53</v>
      </c>
      <c r="P1424" s="9"/>
      <c r="Q1424" s="9">
        <v>53</v>
      </c>
      <c r="R1424" s="9"/>
      <c r="S1424" s="9"/>
      <c r="T1424" s="9">
        <v>3</v>
      </c>
      <c r="U1424" s="9"/>
      <c r="V1424" s="49"/>
      <c r="W1424" s="14"/>
      <c r="X1424" s="14"/>
      <c r="Y1424" s="56"/>
      <c r="Z1424" s="9"/>
      <c r="AA1424" s="9"/>
      <c r="AB1424" s="9"/>
      <c r="AC1424" s="9"/>
      <c r="AD1424" s="9"/>
      <c r="AE1424" s="9"/>
      <c r="AF1424" s="9"/>
      <c r="AG1424" s="9">
        <v>27.773975</v>
      </c>
      <c r="AH1424" s="9">
        <v>-82.675638890000002</v>
      </c>
      <c r="AI1424" s="24"/>
      <c r="AJ1424" s="24"/>
      <c r="AK1424" s="24"/>
      <c r="AL1424" s="24"/>
      <c r="AM1424" s="24"/>
      <c r="AN1424" s="24"/>
      <c r="AO1424" s="24"/>
      <c r="AP1424" s="24"/>
      <c r="AQ1424" s="24"/>
      <c r="AR1424" s="24"/>
      <c r="AS1424" s="24"/>
      <c r="AT1424" s="24"/>
      <c r="AU1424" s="24"/>
      <c r="AV1424" s="24"/>
      <c r="AW1424" s="24"/>
      <c r="AX1424" s="24"/>
      <c r="AY1424" s="24"/>
      <c r="AZ1424" s="24"/>
      <c r="BA1424" s="24"/>
      <c r="BB1424" s="24"/>
      <c r="BC1424" s="24"/>
      <c r="BD1424" s="24"/>
      <c r="BE1424" s="24"/>
      <c r="BF1424" s="24"/>
    </row>
    <row r="1425" spans="1:58" s="22" customFormat="1" outlineLevel="2" x14ac:dyDescent="0.25">
      <c r="A1425" s="55">
        <v>2942</v>
      </c>
      <c r="B1425" s="9" t="s">
        <v>1987</v>
      </c>
      <c r="C1425" s="9" t="s">
        <v>2051</v>
      </c>
      <c r="D1425" s="9" t="str">
        <f>B1425&amp;" - "&amp;E1425</f>
        <v>Pinellas - Family - Pipeline</v>
      </c>
      <c r="E1425" s="9" t="s">
        <v>2283</v>
      </c>
      <c r="F1425" s="14" t="s">
        <v>2052</v>
      </c>
      <c r="G1425" s="9" t="s">
        <v>10</v>
      </c>
      <c r="H1425" s="9" t="s">
        <v>42</v>
      </c>
      <c r="I1425" s="9">
        <v>1</v>
      </c>
      <c r="J1425" s="9">
        <v>80</v>
      </c>
      <c r="K1425" s="9">
        <f>COUNTA(Y1425:AD1425)*J1425</f>
        <v>0</v>
      </c>
      <c r="L1425" s="9">
        <f>SUM(Y1425:AD1425)</f>
        <v>0</v>
      </c>
      <c r="M1425" s="42">
        <v>0</v>
      </c>
      <c r="N1425" s="9"/>
      <c r="O1425" s="9">
        <v>80</v>
      </c>
      <c r="P1425" s="9"/>
      <c r="Q1425" s="9">
        <v>80</v>
      </c>
      <c r="R1425" s="9"/>
      <c r="S1425" s="9"/>
      <c r="T1425" s="9">
        <v>4</v>
      </c>
      <c r="U1425" s="9"/>
      <c r="V1425" s="49"/>
      <c r="W1425" s="14"/>
      <c r="X1425" s="14"/>
      <c r="Y1425" s="56"/>
      <c r="Z1425" s="9"/>
      <c r="AA1425" s="9"/>
      <c r="AB1425" s="9"/>
      <c r="AC1425" s="9"/>
      <c r="AD1425" s="9"/>
      <c r="AE1425" s="9"/>
      <c r="AF1425" s="9"/>
      <c r="AG1425" s="9">
        <v>27.943335999999999</v>
      </c>
      <c r="AH1425" s="9">
        <v>-82.794272000000007</v>
      </c>
      <c r="AI1425" s="24"/>
      <c r="AJ1425" s="24"/>
      <c r="AK1425" s="24"/>
      <c r="AL1425" s="24"/>
      <c r="AM1425" s="24"/>
      <c r="AN1425" s="24"/>
      <c r="AO1425" s="24"/>
      <c r="AP1425" s="24"/>
      <c r="AQ1425" s="24"/>
      <c r="AR1425" s="24"/>
      <c r="AS1425" s="24"/>
      <c r="AT1425" s="24"/>
      <c r="AU1425" s="24"/>
      <c r="AV1425" s="24"/>
      <c r="AW1425" s="24"/>
      <c r="AX1425" s="24"/>
      <c r="AY1425" s="24"/>
      <c r="AZ1425" s="24"/>
      <c r="BA1425" s="24"/>
      <c r="BB1425" s="24"/>
      <c r="BC1425" s="24"/>
      <c r="BD1425" s="24"/>
      <c r="BE1425" s="24"/>
      <c r="BF1425" s="24"/>
    </row>
    <row r="1426" spans="1:58" s="22" customFormat="1" outlineLevel="1" x14ac:dyDescent="0.25">
      <c r="A1426" s="55"/>
      <c r="B1426" s="9" t="s">
        <v>1987</v>
      </c>
      <c r="C1426" s="9"/>
      <c r="D1426" s="9"/>
      <c r="E1426" s="39" t="s">
        <v>2284</v>
      </c>
      <c r="F1426" s="14"/>
      <c r="G1426" s="9"/>
      <c r="H1426" s="9"/>
      <c r="I1426" s="9">
        <f>SUBTOTAL(9,I1427:I1434)</f>
        <v>8</v>
      </c>
      <c r="J1426" s="9">
        <f>SUBTOTAL(9,J1427:J1434)</f>
        <v>2161</v>
      </c>
      <c r="K1426" s="9">
        <f>SUBTOTAL(9,K1427:K1434)</f>
        <v>12966</v>
      </c>
      <c r="L1426" s="9">
        <f>SUBTOTAL(9,L1427:L1434)</f>
        <v>12341</v>
      </c>
      <c r="M1426" s="48">
        <v>0.95179700755822927</v>
      </c>
      <c r="N1426" s="9"/>
      <c r="O1426" s="9"/>
      <c r="P1426" s="9"/>
      <c r="Q1426" s="9"/>
      <c r="R1426" s="9"/>
      <c r="S1426" s="9"/>
      <c r="T1426" s="9"/>
      <c r="U1426" s="9"/>
      <c r="V1426" s="49"/>
      <c r="W1426" s="14"/>
      <c r="X1426" s="14"/>
      <c r="Y1426" s="56"/>
      <c r="Z1426" s="9"/>
      <c r="AA1426" s="9"/>
      <c r="AB1426" s="9"/>
      <c r="AC1426" s="9"/>
      <c r="AD1426" s="9"/>
      <c r="AE1426" s="9"/>
      <c r="AF1426" s="9"/>
      <c r="AG1426" s="9"/>
      <c r="AH1426" s="9">
        <f>SUBTOTAL(9,AH1427:AH1434)</f>
        <v>-661.81246400000009</v>
      </c>
      <c r="AI1426" s="24"/>
      <c r="AJ1426" s="24"/>
      <c r="AK1426" s="24"/>
      <c r="AL1426" s="24"/>
      <c r="AM1426" s="24"/>
      <c r="AN1426" s="24"/>
      <c r="AO1426" s="24"/>
      <c r="AP1426" s="24"/>
      <c r="AQ1426" s="24"/>
      <c r="AR1426" s="24"/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4"/>
      <c r="BC1426" s="24"/>
      <c r="BD1426" s="24"/>
      <c r="BE1426" s="24"/>
      <c r="BF1426" s="24"/>
    </row>
    <row r="1427" spans="1:58" s="22" customFormat="1" outlineLevel="2" x14ac:dyDescent="0.25">
      <c r="A1427" s="55">
        <v>2498</v>
      </c>
      <c r="B1427" s="9" t="s">
        <v>1987</v>
      </c>
      <c r="C1427" s="9" t="s">
        <v>1990</v>
      </c>
      <c r="D1427" s="9" t="str">
        <f t="shared" ref="D1427:D1434" si="207">B1427&amp;" - "&amp;E1427</f>
        <v>Pinellas - Family|MR - Active</v>
      </c>
      <c r="E1427" s="9" t="s">
        <v>2284</v>
      </c>
      <c r="F1427" s="14" t="s">
        <v>1443</v>
      </c>
      <c r="G1427" s="9" t="s">
        <v>99</v>
      </c>
      <c r="H1427" s="9" t="s">
        <v>37</v>
      </c>
      <c r="I1427" s="9">
        <v>1</v>
      </c>
      <c r="J1427" s="9">
        <v>144</v>
      </c>
      <c r="K1427" s="9">
        <f t="shared" ref="K1427:K1434" si="208">COUNTA(Y1427:AD1427)*J1427</f>
        <v>864</v>
      </c>
      <c r="L1427" s="9">
        <f t="shared" ref="L1427:L1434" si="209">SUM(Y1427:AD1427)</f>
        <v>837</v>
      </c>
      <c r="M1427" s="48">
        <v>0.96875</v>
      </c>
      <c r="N1427" s="9">
        <v>86</v>
      </c>
      <c r="O1427" s="9">
        <v>58</v>
      </c>
      <c r="P1427" s="9"/>
      <c r="Q1427" s="9">
        <v>58</v>
      </c>
      <c r="R1427" s="9"/>
      <c r="S1427" s="9"/>
      <c r="T1427" s="9"/>
      <c r="U1427" s="9"/>
      <c r="V1427" s="49">
        <f t="shared" ref="V1427:V1434" si="210">(Y1427+Z1427+AA1427+AB1427+AC1427+AD1427)/(J1427*COUNTA(Y1427,Z1427,AA1427,AB1427,AC1427,AD1427))</f>
        <v>0.96875</v>
      </c>
      <c r="W1427" s="14">
        <v>0.95489999999999997</v>
      </c>
      <c r="X1427" s="14">
        <v>0.97919999999999996</v>
      </c>
      <c r="Y1427" s="56">
        <v>141</v>
      </c>
      <c r="Z1427" s="9">
        <v>137</v>
      </c>
      <c r="AA1427" s="9">
        <v>140</v>
      </c>
      <c r="AB1427" s="9">
        <v>139</v>
      </c>
      <c r="AC1427" s="9">
        <v>142</v>
      </c>
      <c r="AD1427" s="9">
        <v>138</v>
      </c>
      <c r="AE1427" s="9" t="s">
        <v>104</v>
      </c>
      <c r="AF1427" s="9"/>
      <c r="AG1427" s="9">
        <v>27.933033999999999</v>
      </c>
      <c r="AH1427" s="9">
        <v>-82.796251999999996</v>
      </c>
      <c r="AI1427" s="24"/>
      <c r="AJ1427" s="24"/>
      <c r="AK1427" s="24"/>
      <c r="AL1427" s="24"/>
      <c r="AM1427" s="24"/>
      <c r="AN1427" s="24"/>
      <c r="AO1427" s="24"/>
      <c r="AP1427" s="24"/>
      <c r="AQ1427" s="24"/>
      <c r="AR1427" s="24"/>
      <c r="AS1427" s="24"/>
      <c r="AT1427" s="24"/>
      <c r="AU1427" s="24"/>
      <c r="AV1427" s="24"/>
      <c r="AW1427" s="24"/>
      <c r="AX1427" s="24"/>
      <c r="AY1427" s="24"/>
      <c r="AZ1427" s="24"/>
      <c r="BA1427" s="24"/>
      <c r="BB1427" s="24"/>
      <c r="BC1427" s="24"/>
      <c r="BD1427" s="24"/>
      <c r="BE1427" s="24"/>
      <c r="BF1427" s="24"/>
    </row>
    <row r="1428" spans="1:58" s="22" customFormat="1" outlineLevel="2" x14ac:dyDescent="0.25">
      <c r="A1428" s="55">
        <v>1312</v>
      </c>
      <c r="B1428" s="9" t="s">
        <v>1987</v>
      </c>
      <c r="C1428" s="9" t="s">
        <v>1991</v>
      </c>
      <c r="D1428" s="9" t="str">
        <f t="shared" si="207"/>
        <v>Pinellas - Family|MR - Active</v>
      </c>
      <c r="E1428" s="9" t="s">
        <v>2284</v>
      </c>
      <c r="F1428" s="14" t="s">
        <v>157</v>
      </c>
      <c r="G1428" s="9" t="s">
        <v>99</v>
      </c>
      <c r="H1428" s="9" t="s">
        <v>37</v>
      </c>
      <c r="I1428" s="9">
        <v>1</v>
      </c>
      <c r="J1428" s="9">
        <v>180</v>
      </c>
      <c r="K1428" s="9">
        <f t="shared" si="208"/>
        <v>1080</v>
      </c>
      <c r="L1428" s="9">
        <f t="shared" si="209"/>
        <v>1066</v>
      </c>
      <c r="M1428" s="48">
        <v>0.98703703703703705</v>
      </c>
      <c r="N1428" s="9">
        <v>54</v>
      </c>
      <c r="O1428" s="9">
        <v>126</v>
      </c>
      <c r="P1428" s="9"/>
      <c r="Q1428" s="9">
        <v>126</v>
      </c>
      <c r="R1428" s="9"/>
      <c r="S1428" s="9"/>
      <c r="T1428" s="9"/>
      <c r="U1428" s="9"/>
      <c r="V1428" s="49">
        <f t="shared" si="210"/>
        <v>0.98703703703703705</v>
      </c>
      <c r="W1428" s="14">
        <v>0.96779999999999999</v>
      </c>
      <c r="X1428" s="14">
        <v>0.97130000000000005</v>
      </c>
      <c r="Y1428" s="56">
        <v>179</v>
      </c>
      <c r="Z1428" s="9">
        <v>179</v>
      </c>
      <c r="AA1428" s="9">
        <v>178</v>
      </c>
      <c r="AB1428" s="9">
        <v>180</v>
      </c>
      <c r="AC1428" s="9">
        <v>176</v>
      </c>
      <c r="AD1428" s="9">
        <v>174</v>
      </c>
      <c r="AE1428" s="9" t="s">
        <v>104</v>
      </c>
      <c r="AF1428" s="9"/>
      <c r="AG1428" s="9">
        <v>27.934740000000001</v>
      </c>
      <c r="AH1428" s="9">
        <v>-82.798848000000007</v>
      </c>
      <c r="AI1428" s="24"/>
      <c r="AJ1428" s="24"/>
      <c r="AK1428" s="24"/>
      <c r="AL1428" s="24"/>
      <c r="AM1428" s="24"/>
      <c r="AN1428" s="24"/>
      <c r="AO1428" s="24"/>
      <c r="AP1428" s="24"/>
      <c r="AQ1428" s="24"/>
      <c r="AR1428" s="24"/>
      <c r="AS1428" s="24"/>
      <c r="AT1428" s="24"/>
      <c r="AU1428" s="24"/>
      <c r="AV1428" s="24"/>
      <c r="AW1428" s="24"/>
      <c r="AX1428" s="24"/>
      <c r="AY1428" s="24"/>
      <c r="AZ1428" s="24"/>
      <c r="BA1428" s="24"/>
      <c r="BB1428" s="24"/>
      <c r="BC1428" s="24"/>
      <c r="BD1428" s="24"/>
      <c r="BE1428" s="24"/>
      <c r="BF1428" s="24"/>
    </row>
    <row r="1429" spans="1:58" s="22" customFormat="1" outlineLevel="2" x14ac:dyDescent="0.25">
      <c r="A1429" s="55">
        <v>2176</v>
      </c>
      <c r="B1429" s="9" t="s">
        <v>1987</v>
      </c>
      <c r="C1429" s="9" t="s">
        <v>1994</v>
      </c>
      <c r="D1429" s="9" t="str">
        <f t="shared" si="207"/>
        <v>Pinellas - Family|MR - Active</v>
      </c>
      <c r="E1429" s="9" t="s">
        <v>2284</v>
      </c>
      <c r="F1429" s="14" t="s">
        <v>871</v>
      </c>
      <c r="G1429" s="9" t="s">
        <v>99</v>
      </c>
      <c r="H1429" s="9" t="s">
        <v>37</v>
      </c>
      <c r="I1429" s="9">
        <v>1</v>
      </c>
      <c r="J1429" s="9">
        <v>156</v>
      </c>
      <c r="K1429" s="9">
        <f t="shared" si="208"/>
        <v>936</v>
      </c>
      <c r="L1429" s="9">
        <f t="shared" si="209"/>
        <v>922</v>
      </c>
      <c r="M1429" s="48">
        <v>0.9850427350427351</v>
      </c>
      <c r="N1429" s="9">
        <v>93</v>
      </c>
      <c r="O1429" s="9">
        <v>63</v>
      </c>
      <c r="P1429" s="9"/>
      <c r="Q1429" s="9">
        <v>63</v>
      </c>
      <c r="R1429" s="9"/>
      <c r="S1429" s="9"/>
      <c r="T1429" s="9"/>
      <c r="U1429" s="9"/>
      <c r="V1429" s="49">
        <f t="shared" si="210"/>
        <v>0.9850427350427351</v>
      </c>
      <c r="W1429" s="14">
        <v>0.98719999999999997</v>
      </c>
      <c r="X1429" s="14">
        <v>0.98929999999999996</v>
      </c>
      <c r="Y1429" s="56">
        <v>156</v>
      </c>
      <c r="Z1429" s="9">
        <v>154</v>
      </c>
      <c r="AA1429" s="9">
        <v>154</v>
      </c>
      <c r="AB1429" s="9">
        <v>153</v>
      </c>
      <c r="AC1429" s="9">
        <v>153</v>
      </c>
      <c r="AD1429" s="9">
        <v>152</v>
      </c>
      <c r="AE1429" s="9" t="s">
        <v>104</v>
      </c>
      <c r="AF1429" s="9"/>
      <c r="AG1429" s="9">
        <v>27.784469000000001</v>
      </c>
      <c r="AH1429" s="9">
        <v>-82.666174999999996</v>
      </c>
      <c r="AI1429" s="24"/>
      <c r="AJ1429" s="24"/>
      <c r="AK1429" s="24"/>
      <c r="AL1429" s="24"/>
      <c r="AM1429" s="24"/>
      <c r="AN1429" s="24"/>
      <c r="AO1429" s="24"/>
      <c r="AP1429" s="24"/>
      <c r="AQ1429" s="24"/>
      <c r="AR1429" s="24"/>
      <c r="AS1429" s="24"/>
      <c r="AT1429" s="24"/>
      <c r="AU1429" s="24"/>
      <c r="AV1429" s="24"/>
      <c r="AW1429" s="24"/>
      <c r="AX1429" s="24"/>
      <c r="AY1429" s="24"/>
      <c r="AZ1429" s="24"/>
      <c r="BA1429" s="24"/>
      <c r="BB1429" s="24"/>
      <c r="BC1429" s="24"/>
      <c r="BD1429" s="24"/>
      <c r="BE1429" s="24"/>
      <c r="BF1429" s="24"/>
    </row>
    <row r="1430" spans="1:58" s="22" customFormat="1" outlineLevel="2" x14ac:dyDescent="0.25">
      <c r="A1430" s="55">
        <v>1246</v>
      </c>
      <c r="B1430" s="9" t="s">
        <v>1987</v>
      </c>
      <c r="C1430" s="9" t="s">
        <v>2024</v>
      </c>
      <c r="D1430" s="9" t="str">
        <f t="shared" si="207"/>
        <v>Pinellas - Family|MR - Active</v>
      </c>
      <c r="E1430" s="9" t="s">
        <v>2284</v>
      </c>
      <c r="F1430" s="14" t="s">
        <v>962</v>
      </c>
      <c r="G1430" s="9" t="s">
        <v>99</v>
      </c>
      <c r="H1430" s="9" t="s">
        <v>37</v>
      </c>
      <c r="I1430" s="9">
        <v>1</v>
      </c>
      <c r="J1430" s="9">
        <v>179</v>
      </c>
      <c r="K1430" s="9">
        <f t="shared" si="208"/>
        <v>1074</v>
      </c>
      <c r="L1430" s="9">
        <f t="shared" si="209"/>
        <v>1024</v>
      </c>
      <c r="M1430" s="48">
        <v>0.95344506517690875</v>
      </c>
      <c r="N1430" s="9">
        <v>25</v>
      </c>
      <c r="O1430" s="9">
        <v>154</v>
      </c>
      <c r="P1430" s="9"/>
      <c r="Q1430" s="9">
        <v>154</v>
      </c>
      <c r="R1430" s="9"/>
      <c r="S1430" s="9"/>
      <c r="T1430" s="9"/>
      <c r="U1430" s="9"/>
      <c r="V1430" s="49">
        <f t="shared" si="210"/>
        <v>0.95344506517690875</v>
      </c>
      <c r="W1430" s="14">
        <v>0.99070000000000003</v>
      </c>
      <c r="X1430" s="14">
        <v>0.88449999999999995</v>
      </c>
      <c r="Y1430" s="56">
        <v>179</v>
      </c>
      <c r="Z1430" s="9">
        <v>175</v>
      </c>
      <c r="AA1430" s="9">
        <v>166</v>
      </c>
      <c r="AB1430" s="9">
        <v>166</v>
      </c>
      <c r="AC1430" s="9">
        <v>169</v>
      </c>
      <c r="AD1430" s="9">
        <v>169</v>
      </c>
      <c r="AE1430" s="9" t="s">
        <v>1672</v>
      </c>
      <c r="AF1430" s="9"/>
      <c r="AG1430" s="9">
        <v>27.955100000000002</v>
      </c>
      <c r="AH1430" s="9">
        <v>-82.791600000000003</v>
      </c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4"/>
      <c r="BC1430" s="24"/>
      <c r="BD1430" s="24"/>
      <c r="BE1430" s="24"/>
      <c r="BF1430" s="24"/>
    </row>
    <row r="1431" spans="1:58" s="22" customFormat="1" outlineLevel="2" x14ac:dyDescent="0.25">
      <c r="A1431" s="55">
        <v>1530</v>
      </c>
      <c r="B1431" s="9" t="s">
        <v>1987</v>
      </c>
      <c r="C1431" s="9" t="s">
        <v>2033</v>
      </c>
      <c r="D1431" s="9" t="str">
        <f t="shared" si="207"/>
        <v>Pinellas - Family|MR - Active</v>
      </c>
      <c r="E1431" s="9" t="s">
        <v>2284</v>
      </c>
      <c r="F1431" s="14" t="s">
        <v>2034</v>
      </c>
      <c r="G1431" s="9" t="s">
        <v>99</v>
      </c>
      <c r="H1431" s="9" t="s">
        <v>37</v>
      </c>
      <c r="I1431" s="9">
        <v>1</v>
      </c>
      <c r="J1431" s="9">
        <v>806</v>
      </c>
      <c r="K1431" s="9">
        <f t="shared" si="208"/>
        <v>4836</v>
      </c>
      <c r="L1431" s="9">
        <f t="shared" si="209"/>
        <v>4429</v>
      </c>
      <c r="M1431" s="48">
        <v>0.9158395368072787</v>
      </c>
      <c r="N1431" s="9">
        <v>644</v>
      </c>
      <c r="O1431" s="9">
        <v>162</v>
      </c>
      <c r="P1431" s="9"/>
      <c r="Q1431" s="9">
        <v>162</v>
      </c>
      <c r="R1431" s="9"/>
      <c r="S1431" s="9"/>
      <c r="T1431" s="9"/>
      <c r="U1431" s="9"/>
      <c r="V1431" s="49">
        <f t="shared" si="210"/>
        <v>0.9158395368072787</v>
      </c>
      <c r="W1431" s="14">
        <v>0.7732</v>
      </c>
      <c r="X1431" s="14">
        <v>0.93440000000000001</v>
      </c>
      <c r="Y1431" s="56">
        <v>747</v>
      </c>
      <c r="Z1431" s="9">
        <v>739</v>
      </c>
      <c r="AA1431" s="9">
        <v>739</v>
      </c>
      <c r="AB1431" s="9">
        <v>743</v>
      </c>
      <c r="AC1431" s="9">
        <v>729</v>
      </c>
      <c r="AD1431" s="9">
        <v>732</v>
      </c>
      <c r="AE1431" s="9" t="s">
        <v>2035</v>
      </c>
      <c r="AF1431" s="9"/>
      <c r="AG1431" s="9">
        <v>27.714600000000001</v>
      </c>
      <c r="AH1431" s="9">
        <v>-82.6631</v>
      </c>
      <c r="AI1431" s="24"/>
      <c r="AJ1431" s="24"/>
      <c r="AK1431" s="24"/>
      <c r="AL1431" s="24"/>
      <c r="AM1431" s="24"/>
      <c r="AN1431" s="24"/>
      <c r="AO1431" s="24"/>
      <c r="AP1431" s="24"/>
      <c r="AQ1431" s="24"/>
      <c r="AR1431" s="24"/>
      <c r="AS1431" s="24"/>
      <c r="AT1431" s="24"/>
      <c r="AU1431" s="24"/>
      <c r="AV1431" s="24"/>
      <c r="AW1431" s="24"/>
      <c r="AX1431" s="24"/>
      <c r="AY1431" s="24"/>
      <c r="AZ1431" s="24"/>
      <c r="BA1431" s="24"/>
      <c r="BB1431" s="24"/>
      <c r="BC1431" s="24"/>
      <c r="BD1431" s="24"/>
      <c r="BE1431" s="24"/>
      <c r="BF1431" s="24"/>
    </row>
    <row r="1432" spans="1:58" s="22" customFormat="1" outlineLevel="2" x14ac:dyDescent="0.25">
      <c r="A1432" s="55">
        <v>706</v>
      </c>
      <c r="B1432" s="9" t="s">
        <v>1987</v>
      </c>
      <c r="C1432" s="9" t="s">
        <v>2036</v>
      </c>
      <c r="D1432" s="9" t="str">
        <f t="shared" si="207"/>
        <v>Pinellas - Family|MR - Active</v>
      </c>
      <c r="E1432" s="9" t="s">
        <v>2284</v>
      </c>
      <c r="F1432" s="14" t="s">
        <v>2037</v>
      </c>
      <c r="G1432" s="9" t="s">
        <v>99</v>
      </c>
      <c r="H1432" s="9" t="s">
        <v>37</v>
      </c>
      <c r="I1432" s="9">
        <v>1</v>
      </c>
      <c r="J1432" s="9">
        <v>304</v>
      </c>
      <c r="K1432" s="9">
        <f t="shared" si="208"/>
        <v>1824</v>
      </c>
      <c r="L1432" s="9">
        <f t="shared" si="209"/>
        <v>1767</v>
      </c>
      <c r="M1432" s="48">
        <v>0.96875</v>
      </c>
      <c r="N1432" s="9">
        <v>46</v>
      </c>
      <c r="O1432" s="9">
        <v>258</v>
      </c>
      <c r="P1432" s="9"/>
      <c r="Q1432" s="9">
        <v>304</v>
      </c>
      <c r="R1432" s="9"/>
      <c r="S1432" s="9"/>
      <c r="T1432" s="9"/>
      <c r="U1432" s="9"/>
      <c r="V1432" s="49">
        <f t="shared" si="210"/>
        <v>0.96875</v>
      </c>
      <c r="W1432" s="14">
        <v>0.96379999999999999</v>
      </c>
      <c r="X1432" s="14">
        <v>0.93200000000000005</v>
      </c>
      <c r="Y1432" s="56">
        <v>298</v>
      </c>
      <c r="Z1432" s="9">
        <v>296</v>
      </c>
      <c r="AA1432" s="9">
        <v>295</v>
      </c>
      <c r="AB1432" s="9">
        <v>293</v>
      </c>
      <c r="AC1432" s="9">
        <v>293</v>
      </c>
      <c r="AD1432" s="9">
        <v>292</v>
      </c>
      <c r="AE1432" s="9" t="s">
        <v>50</v>
      </c>
      <c r="AF1432" s="9"/>
      <c r="AG1432" s="9">
        <v>28.166699999999999</v>
      </c>
      <c r="AH1432" s="9">
        <v>-82.741799999999998</v>
      </c>
      <c r="AI1432" s="24"/>
      <c r="AJ1432" s="24"/>
      <c r="AK1432" s="24"/>
      <c r="AL1432" s="24"/>
      <c r="AM1432" s="24"/>
      <c r="AN1432" s="24"/>
      <c r="AO1432" s="24"/>
      <c r="AP1432" s="24"/>
      <c r="AQ1432" s="24"/>
      <c r="AR1432" s="24"/>
      <c r="AS1432" s="24"/>
      <c r="AT1432" s="24"/>
      <c r="AU1432" s="24"/>
      <c r="AV1432" s="24"/>
      <c r="AW1432" s="24"/>
      <c r="AX1432" s="24"/>
      <c r="AY1432" s="24"/>
      <c r="AZ1432" s="24"/>
      <c r="BA1432" s="24"/>
      <c r="BB1432" s="24"/>
      <c r="BC1432" s="24"/>
      <c r="BD1432" s="24"/>
      <c r="BE1432" s="24"/>
      <c r="BF1432" s="24"/>
    </row>
    <row r="1433" spans="1:58" s="22" customFormat="1" outlineLevel="2" x14ac:dyDescent="0.25">
      <c r="A1433" s="55">
        <v>2635</v>
      </c>
      <c r="B1433" s="9" t="s">
        <v>1987</v>
      </c>
      <c r="C1433" s="9" t="s">
        <v>2044</v>
      </c>
      <c r="D1433" s="9" t="str">
        <f t="shared" si="207"/>
        <v>Pinellas - Family|MR - Active</v>
      </c>
      <c r="E1433" s="9" t="s">
        <v>2284</v>
      </c>
      <c r="F1433" s="14" t="s">
        <v>41</v>
      </c>
      <c r="G1433" s="9" t="s">
        <v>99</v>
      </c>
      <c r="H1433" s="9" t="s">
        <v>37</v>
      </c>
      <c r="I1433" s="9">
        <v>1</v>
      </c>
      <c r="J1433" s="9">
        <v>40</v>
      </c>
      <c r="K1433" s="9">
        <f t="shared" si="208"/>
        <v>240</v>
      </c>
      <c r="L1433" s="9">
        <f t="shared" si="209"/>
        <v>238</v>
      </c>
      <c r="M1433" s="48">
        <v>0.9916666666666667</v>
      </c>
      <c r="N1433" s="9">
        <v>8</v>
      </c>
      <c r="O1433" s="9">
        <v>32</v>
      </c>
      <c r="P1433" s="9"/>
      <c r="Q1433" s="9">
        <v>40</v>
      </c>
      <c r="R1433" s="9"/>
      <c r="S1433" s="9"/>
      <c r="T1433" s="9">
        <v>2</v>
      </c>
      <c r="U1433" s="9"/>
      <c r="V1433" s="49">
        <f t="shared" si="210"/>
        <v>0.9916666666666667</v>
      </c>
      <c r="W1433" s="14">
        <v>0.98750000000000004</v>
      </c>
      <c r="X1433" s="14">
        <v>0.98329999999999995</v>
      </c>
      <c r="Y1433" s="56">
        <v>40</v>
      </c>
      <c r="Z1433" s="9">
        <v>39</v>
      </c>
      <c r="AA1433" s="9">
        <v>40</v>
      </c>
      <c r="AB1433" s="9">
        <v>40</v>
      </c>
      <c r="AC1433" s="9">
        <v>40</v>
      </c>
      <c r="AD1433" s="9">
        <v>39</v>
      </c>
      <c r="AE1433" s="9" t="s">
        <v>180</v>
      </c>
      <c r="AF1433" s="9"/>
      <c r="AG1433" s="9">
        <v>27.800277999999999</v>
      </c>
      <c r="AH1433" s="9">
        <v>-82.637388999999999</v>
      </c>
      <c r="AI1433" s="24"/>
      <c r="AJ1433" s="24"/>
      <c r="AK1433" s="24"/>
      <c r="AL1433" s="24"/>
      <c r="AM1433" s="24"/>
      <c r="AN1433" s="24"/>
      <c r="AO1433" s="24"/>
      <c r="AP1433" s="24"/>
      <c r="AQ1433" s="24"/>
      <c r="AR1433" s="24"/>
      <c r="AS1433" s="24"/>
      <c r="AT1433" s="24"/>
      <c r="AU1433" s="24"/>
      <c r="AV1433" s="24"/>
      <c r="AW1433" s="24"/>
      <c r="AX1433" s="24"/>
      <c r="AY1433" s="24"/>
      <c r="AZ1433" s="24"/>
      <c r="BA1433" s="24"/>
      <c r="BB1433" s="24"/>
      <c r="BC1433" s="24"/>
      <c r="BD1433" s="24"/>
      <c r="BE1433" s="24"/>
      <c r="BF1433" s="24"/>
    </row>
    <row r="1434" spans="1:58" s="22" customFormat="1" outlineLevel="2" x14ac:dyDescent="0.25">
      <c r="A1434" s="55">
        <v>934</v>
      </c>
      <c r="B1434" s="9" t="s">
        <v>1987</v>
      </c>
      <c r="C1434" s="9" t="s">
        <v>2048</v>
      </c>
      <c r="D1434" s="9" t="str">
        <f t="shared" si="207"/>
        <v>Pinellas - Family|MR - Active</v>
      </c>
      <c r="E1434" s="9" t="s">
        <v>2284</v>
      </c>
      <c r="F1434" s="14" t="s">
        <v>437</v>
      </c>
      <c r="G1434" s="9" t="s">
        <v>99</v>
      </c>
      <c r="H1434" s="9" t="s">
        <v>37</v>
      </c>
      <c r="I1434" s="9">
        <v>1</v>
      </c>
      <c r="J1434" s="9">
        <v>352</v>
      </c>
      <c r="K1434" s="9">
        <f t="shared" si="208"/>
        <v>2112</v>
      </c>
      <c r="L1434" s="9">
        <f t="shared" si="209"/>
        <v>2058</v>
      </c>
      <c r="M1434" s="48">
        <v>0.97443181818181823</v>
      </c>
      <c r="N1434" s="9">
        <v>84</v>
      </c>
      <c r="O1434" s="9">
        <v>268</v>
      </c>
      <c r="P1434" s="9"/>
      <c r="Q1434" s="9">
        <v>268</v>
      </c>
      <c r="R1434" s="9"/>
      <c r="S1434" s="9"/>
      <c r="T1434" s="9"/>
      <c r="U1434" s="9"/>
      <c r="V1434" s="49">
        <f t="shared" si="210"/>
        <v>0.97443181818181823</v>
      </c>
      <c r="W1434" s="14">
        <v>0.99380000000000002</v>
      </c>
      <c r="X1434" s="14">
        <v>0.99950000000000006</v>
      </c>
      <c r="Y1434" s="56">
        <v>348</v>
      </c>
      <c r="Z1434" s="9">
        <v>337</v>
      </c>
      <c r="AA1434" s="9">
        <v>342</v>
      </c>
      <c r="AB1434" s="9">
        <v>344</v>
      </c>
      <c r="AC1434" s="9">
        <v>343</v>
      </c>
      <c r="AD1434" s="9">
        <v>344</v>
      </c>
      <c r="AE1434" s="9" t="s">
        <v>550</v>
      </c>
      <c r="AF1434" s="9"/>
      <c r="AG1434" s="9">
        <v>27.9681</v>
      </c>
      <c r="AH1434" s="9">
        <v>-82.717299999999994</v>
      </c>
      <c r="AI1434" s="24"/>
      <c r="AJ1434" s="24"/>
      <c r="AK1434" s="24"/>
      <c r="AL1434" s="24"/>
      <c r="AM1434" s="24"/>
      <c r="AN1434" s="24"/>
      <c r="AO1434" s="24"/>
      <c r="AP1434" s="24"/>
      <c r="AQ1434" s="24"/>
      <c r="AR1434" s="24"/>
      <c r="AS1434" s="24"/>
      <c r="AT1434" s="24"/>
      <c r="AU1434" s="24"/>
      <c r="AV1434" s="24"/>
      <c r="AW1434" s="24"/>
      <c r="AX1434" s="24"/>
      <c r="AY1434" s="24"/>
      <c r="AZ1434" s="24"/>
      <c r="BA1434" s="24"/>
      <c r="BB1434" s="24"/>
      <c r="BC1434" s="24"/>
      <c r="BD1434" s="24"/>
      <c r="BE1434" s="24"/>
      <c r="BF1434" s="24"/>
    </row>
    <row r="1435" spans="1:58" s="22" customFormat="1" outlineLevel="2" x14ac:dyDescent="0.25">
      <c r="A1435" s="55"/>
      <c r="B1435" s="51" t="s">
        <v>2054</v>
      </c>
      <c r="C1435" s="51"/>
      <c r="D1435" s="51"/>
      <c r="E1435" s="51"/>
      <c r="F1435" s="53"/>
      <c r="G1435" s="51"/>
      <c r="H1435" s="51"/>
      <c r="I1435" s="51"/>
      <c r="J1435" s="51"/>
      <c r="K1435" s="51"/>
      <c r="L1435" s="51"/>
      <c r="M1435" s="54"/>
      <c r="N1435" s="51"/>
      <c r="O1435" s="51"/>
      <c r="P1435" s="51"/>
      <c r="Q1435" s="51"/>
      <c r="R1435" s="51"/>
      <c r="S1435" s="51"/>
      <c r="T1435" s="51"/>
      <c r="U1435" s="51"/>
      <c r="V1435" s="52"/>
      <c r="W1435" s="53"/>
      <c r="X1435" s="53"/>
      <c r="Y1435" s="56"/>
      <c r="Z1435" s="9"/>
      <c r="AA1435" s="9"/>
      <c r="AB1435" s="9"/>
      <c r="AC1435" s="9"/>
      <c r="AD1435" s="9"/>
      <c r="AE1435" s="9"/>
      <c r="AF1435" s="9"/>
      <c r="AG1435" s="9"/>
      <c r="AH1435" s="9"/>
      <c r="AI1435" s="24"/>
      <c r="AJ1435" s="24"/>
      <c r="AK1435" s="24"/>
      <c r="AL1435" s="24"/>
      <c r="AM1435" s="24"/>
      <c r="AN1435" s="24"/>
      <c r="AO1435" s="24"/>
      <c r="AP1435" s="24"/>
      <c r="AQ1435" s="24"/>
      <c r="AR1435" s="24"/>
      <c r="AS1435" s="24"/>
      <c r="AT1435" s="24"/>
      <c r="AU1435" s="24"/>
      <c r="AV1435" s="24"/>
      <c r="AW1435" s="24"/>
      <c r="AX1435" s="24"/>
      <c r="AY1435" s="24"/>
      <c r="AZ1435" s="24"/>
      <c r="BA1435" s="24"/>
      <c r="BB1435" s="24"/>
      <c r="BC1435" s="24"/>
      <c r="BD1435" s="24"/>
      <c r="BE1435" s="24"/>
      <c r="BF1435" s="24"/>
    </row>
    <row r="1436" spans="1:58" s="22" customFormat="1" outlineLevel="1" x14ac:dyDescent="0.25">
      <c r="A1436" s="55"/>
      <c r="B1436" s="9" t="s">
        <v>2054</v>
      </c>
      <c r="C1436" s="9"/>
      <c r="D1436" s="9"/>
      <c r="E1436" s="39" t="s">
        <v>2280</v>
      </c>
      <c r="F1436" s="14"/>
      <c r="G1436" s="9"/>
      <c r="H1436" s="9"/>
      <c r="I1436" s="9">
        <f>SUBTOTAL(9,I1437:I1441)</f>
        <v>5</v>
      </c>
      <c r="J1436" s="9">
        <f>SUBTOTAL(9,J1437:J1441)</f>
        <v>562</v>
      </c>
      <c r="K1436" s="9">
        <f>SUBTOTAL(9,K1437:K1441)</f>
        <v>3372</v>
      </c>
      <c r="L1436" s="9">
        <f>SUBTOTAL(9,L1437:L1441)</f>
        <v>3328</v>
      </c>
      <c r="M1436" s="48">
        <v>0.98695136417556351</v>
      </c>
      <c r="N1436" s="9"/>
      <c r="O1436" s="9"/>
      <c r="P1436" s="9"/>
      <c r="Q1436" s="9"/>
      <c r="R1436" s="9"/>
      <c r="S1436" s="9"/>
      <c r="T1436" s="9"/>
      <c r="U1436" s="9"/>
      <c r="V1436" s="49"/>
      <c r="W1436" s="14"/>
      <c r="X1436" s="14"/>
      <c r="Y1436" s="56"/>
      <c r="Z1436" s="9"/>
      <c r="AA1436" s="9"/>
      <c r="AB1436" s="9"/>
      <c r="AC1436" s="9"/>
      <c r="AD1436" s="9"/>
      <c r="AE1436" s="9"/>
      <c r="AF1436" s="9"/>
      <c r="AG1436" s="9"/>
      <c r="AH1436" s="9">
        <f>SUBTOTAL(9,AH1437:AH1441)</f>
        <v>-409.13191899999998</v>
      </c>
      <c r="AI1436" s="24"/>
      <c r="AJ1436" s="24"/>
      <c r="AK1436" s="24"/>
      <c r="AL1436" s="24"/>
      <c r="AM1436" s="24"/>
      <c r="AN1436" s="24"/>
      <c r="AO1436" s="24"/>
      <c r="AP1436" s="24"/>
      <c r="AQ1436" s="24"/>
      <c r="AR1436" s="24"/>
      <c r="AS1436" s="24"/>
      <c r="AT1436" s="24"/>
      <c r="AU1436" s="24"/>
      <c r="AV1436" s="24"/>
      <c r="AW1436" s="24"/>
      <c r="AX1436" s="24"/>
      <c r="AY1436" s="24"/>
      <c r="AZ1436" s="24"/>
      <c r="BA1436" s="24"/>
      <c r="BB1436" s="24"/>
      <c r="BC1436" s="24"/>
      <c r="BD1436" s="24"/>
      <c r="BE1436" s="24"/>
      <c r="BF1436" s="24"/>
    </row>
    <row r="1437" spans="1:58" s="22" customFormat="1" outlineLevel="2" x14ac:dyDescent="0.25">
      <c r="A1437" s="55">
        <v>2697</v>
      </c>
      <c r="B1437" s="9" t="s">
        <v>2054</v>
      </c>
      <c r="C1437" s="9" t="s">
        <v>2062</v>
      </c>
      <c r="D1437" s="9" t="str">
        <f>B1437&amp;" - "&amp;E1437</f>
        <v>Polk - Elderly - Active</v>
      </c>
      <c r="E1437" s="9" t="s">
        <v>2280</v>
      </c>
      <c r="F1437" s="14" t="s">
        <v>394</v>
      </c>
      <c r="G1437" s="9" t="s">
        <v>9</v>
      </c>
      <c r="H1437" s="9" t="s">
        <v>37</v>
      </c>
      <c r="I1437" s="9">
        <v>1</v>
      </c>
      <c r="J1437" s="9">
        <v>68</v>
      </c>
      <c r="K1437" s="9">
        <f>COUNTA(Y1437:AD1437)*J1437</f>
        <v>408</v>
      </c>
      <c r="L1437" s="9">
        <f>SUM(Y1437:AD1437)</f>
        <v>405</v>
      </c>
      <c r="M1437" s="48">
        <v>0.99264705882352944</v>
      </c>
      <c r="N1437" s="9">
        <v>0</v>
      </c>
      <c r="O1437" s="9">
        <v>68</v>
      </c>
      <c r="P1437" s="9">
        <v>68</v>
      </c>
      <c r="Q1437" s="9"/>
      <c r="R1437" s="9"/>
      <c r="S1437" s="9"/>
      <c r="T1437" s="9"/>
      <c r="U1437" s="9"/>
      <c r="V1437" s="49">
        <f>(Y1437+Z1437+AA1437+AB1437+AC1437+AD1437)/(J1437*COUNTA(Y1437,Z1437,AA1437,AB1437,AC1437,AD1437))</f>
        <v>0.99264705882352944</v>
      </c>
      <c r="W1437" s="14">
        <v>0.99260000000000004</v>
      </c>
      <c r="X1437" s="14">
        <v>0.98280000000000001</v>
      </c>
      <c r="Y1437" s="56">
        <v>68</v>
      </c>
      <c r="Z1437" s="9">
        <v>66</v>
      </c>
      <c r="AA1437" s="9">
        <v>68</v>
      </c>
      <c r="AB1437" s="9">
        <v>68</v>
      </c>
      <c r="AC1437" s="9">
        <v>67</v>
      </c>
      <c r="AD1437" s="9">
        <v>68</v>
      </c>
      <c r="AE1437" s="9" t="s">
        <v>2063</v>
      </c>
      <c r="AF1437" s="9"/>
      <c r="AG1437" s="9">
        <v>28.045383999999999</v>
      </c>
      <c r="AH1437" s="9">
        <v>-81.745130000000003</v>
      </c>
      <c r="AI1437" s="24"/>
      <c r="AJ1437" s="24"/>
      <c r="AK1437" s="24"/>
      <c r="AL1437" s="24"/>
      <c r="AM1437" s="24"/>
      <c r="AN1437" s="24"/>
      <c r="AO1437" s="24"/>
      <c r="AP1437" s="24"/>
      <c r="AQ1437" s="24"/>
      <c r="AR1437" s="24"/>
      <c r="AS1437" s="24"/>
      <c r="AT1437" s="24"/>
      <c r="AU1437" s="24"/>
      <c r="AV1437" s="24"/>
      <c r="AW1437" s="24"/>
      <c r="AX1437" s="24"/>
      <c r="AY1437" s="24"/>
      <c r="AZ1437" s="24"/>
      <c r="BA1437" s="24"/>
      <c r="BB1437" s="24"/>
      <c r="BC1437" s="24"/>
      <c r="BD1437" s="24"/>
      <c r="BE1437" s="24"/>
      <c r="BF1437" s="24"/>
    </row>
    <row r="1438" spans="1:58" s="22" customFormat="1" outlineLevel="2" x14ac:dyDescent="0.25">
      <c r="A1438" s="55">
        <v>1839</v>
      </c>
      <c r="B1438" s="9" t="s">
        <v>2054</v>
      </c>
      <c r="C1438" s="9" t="s">
        <v>2067</v>
      </c>
      <c r="D1438" s="9" t="str">
        <f>B1438&amp;" - "&amp;E1438</f>
        <v>Polk - Elderly - Active</v>
      </c>
      <c r="E1438" s="9" t="s">
        <v>2280</v>
      </c>
      <c r="F1438" s="14" t="s">
        <v>113</v>
      </c>
      <c r="G1438" s="9" t="s">
        <v>9</v>
      </c>
      <c r="H1438" s="9" t="s">
        <v>37</v>
      </c>
      <c r="I1438" s="9">
        <v>1</v>
      </c>
      <c r="J1438" s="9">
        <v>84</v>
      </c>
      <c r="K1438" s="9">
        <f>COUNTA(Y1438:AD1438)*J1438</f>
        <v>504</v>
      </c>
      <c r="L1438" s="9">
        <f>SUM(Y1438:AD1438)</f>
        <v>497</v>
      </c>
      <c r="M1438" s="48">
        <v>0.98611111111111116</v>
      </c>
      <c r="N1438" s="9">
        <v>0</v>
      </c>
      <c r="O1438" s="9">
        <v>84</v>
      </c>
      <c r="P1438" s="9">
        <v>68</v>
      </c>
      <c r="Q1438" s="9">
        <v>16</v>
      </c>
      <c r="R1438" s="9"/>
      <c r="S1438" s="9"/>
      <c r="T1438" s="9"/>
      <c r="U1438" s="9"/>
      <c r="V1438" s="49">
        <f>(Y1438+Z1438+AA1438+AB1438+AC1438+AD1438)/(J1438*COUNTA(Y1438,Z1438,AA1438,AB1438,AC1438,AD1438))</f>
        <v>0.98611111111111116</v>
      </c>
      <c r="W1438" s="14">
        <v>0.98019999999999996</v>
      </c>
      <c r="X1438" s="14">
        <v>0.95240000000000002</v>
      </c>
      <c r="Y1438" s="56">
        <v>83</v>
      </c>
      <c r="Z1438" s="9">
        <v>81</v>
      </c>
      <c r="AA1438" s="9">
        <v>84</v>
      </c>
      <c r="AB1438" s="9">
        <v>83</v>
      </c>
      <c r="AC1438" s="9">
        <v>83</v>
      </c>
      <c r="AD1438" s="9">
        <v>83</v>
      </c>
      <c r="AE1438" s="9" t="s">
        <v>2068</v>
      </c>
      <c r="AF1438" s="9"/>
      <c r="AG1438" s="9">
        <v>28.036860999999998</v>
      </c>
      <c r="AH1438" s="9">
        <v>-81.725583</v>
      </c>
      <c r="AI1438" s="24"/>
      <c r="AJ1438" s="24"/>
      <c r="AK1438" s="24"/>
      <c r="AL1438" s="24"/>
      <c r="AM1438" s="24"/>
      <c r="AN1438" s="24"/>
      <c r="AO1438" s="24"/>
      <c r="AP1438" s="24"/>
      <c r="AQ1438" s="24"/>
      <c r="AR1438" s="24"/>
      <c r="AS1438" s="24"/>
      <c r="AT1438" s="24"/>
      <c r="AU1438" s="24"/>
      <c r="AV1438" s="24"/>
      <c r="AW1438" s="24"/>
      <c r="AX1438" s="24"/>
      <c r="AY1438" s="24"/>
      <c r="AZ1438" s="24"/>
      <c r="BA1438" s="24"/>
      <c r="BB1438" s="24"/>
      <c r="BC1438" s="24"/>
      <c r="BD1438" s="24"/>
      <c r="BE1438" s="24"/>
      <c r="BF1438" s="24"/>
    </row>
    <row r="1439" spans="1:58" s="22" customFormat="1" outlineLevel="2" x14ac:dyDescent="0.25">
      <c r="A1439" s="55">
        <v>1945</v>
      </c>
      <c r="B1439" s="9" t="s">
        <v>2054</v>
      </c>
      <c r="C1439" s="9" t="s">
        <v>2071</v>
      </c>
      <c r="D1439" s="9" t="str">
        <f>B1439&amp;" - "&amp;E1439</f>
        <v>Polk - Elderly - Active</v>
      </c>
      <c r="E1439" s="9" t="s">
        <v>2280</v>
      </c>
      <c r="F1439" s="14" t="s">
        <v>1268</v>
      </c>
      <c r="G1439" s="9" t="s">
        <v>9</v>
      </c>
      <c r="H1439" s="9" t="s">
        <v>37</v>
      </c>
      <c r="I1439" s="9">
        <v>1</v>
      </c>
      <c r="J1439" s="9">
        <v>100</v>
      </c>
      <c r="K1439" s="9">
        <f>COUNTA(Y1439:AD1439)*J1439</f>
        <v>600</v>
      </c>
      <c r="L1439" s="9">
        <f>SUM(Y1439:AD1439)</f>
        <v>592</v>
      </c>
      <c r="M1439" s="48">
        <v>0.98666666666666669</v>
      </c>
      <c r="N1439" s="9">
        <v>0</v>
      </c>
      <c r="O1439" s="9">
        <v>100</v>
      </c>
      <c r="P1439" s="9">
        <v>100</v>
      </c>
      <c r="Q1439" s="9"/>
      <c r="R1439" s="9"/>
      <c r="S1439" s="9"/>
      <c r="T1439" s="9"/>
      <c r="U1439" s="9"/>
      <c r="V1439" s="49">
        <f>(Y1439+Z1439+AA1439+AB1439+AC1439+AD1439)/(J1439*COUNTA(Y1439,Z1439,AA1439,AB1439,AC1439,AD1439))</f>
        <v>0.98666666666666669</v>
      </c>
      <c r="W1439" s="14">
        <v>0.98670000000000002</v>
      </c>
      <c r="X1439" s="14">
        <v>0.95830000000000004</v>
      </c>
      <c r="Y1439" s="56">
        <v>99</v>
      </c>
      <c r="Z1439" s="9">
        <v>99</v>
      </c>
      <c r="AA1439" s="9">
        <v>99</v>
      </c>
      <c r="AB1439" s="9">
        <v>97</v>
      </c>
      <c r="AC1439" s="9">
        <v>99</v>
      </c>
      <c r="AD1439" s="9">
        <v>99</v>
      </c>
      <c r="AE1439" s="9" t="s">
        <v>2060</v>
      </c>
      <c r="AF1439" s="9"/>
      <c r="AG1439" s="9">
        <v>27.901934000000001</v>
      </c>
      <c r="AH1439" s="9">
        <v>-81.855605999999995</v>
      </c>
      <c r="AI1439" s="24"/>
      <c r="AJ1439" s="24"/>
      <c r="AK1439" s="24"/>
      <c r="AL1439" s="24"/>
      <c r="AM1439" s="24"/>
      <c r="AN1439" s="24"/>
      <c r="AO1439" s="24"/>
      <c r="AP1439" s="24"/>
      <c r="AQ1439" s="24"/>
      <c r="AR1439" s="24"/>
      <c r="AS1439" s="24"/>
      <c r="AT1439" s="24"/>
      <c r="AU1439" s="24"/>
      <c r="AV1439" s="24"/>
      <c r="AW1439" s="24"/>
      <c r="AX1439" s="24"/>
      <c r="AY1439" s="24"/>
      <c r="AZ1439" s="24"/>
      <c r="BA1439" s="24"/>
      <c r="BB1439" s="24"/>
      <c r="BC1439" s="24"/>
      <c r="BD1439" s="24"/>
      <c r="BE1439" s="24"/>
      <c r="BF1439" s="24"/>
    </row>
    <row r="1440" spans="1:58" s="22" customFormat="1" outlineLevel="2" x14ac:dyDescent="0.25">
      <c r="A1440" s="55">
        <v>1334</v>
      </c>
      <c r="B1440" s="9" t="s">
        <v>2054</v>
      </c>
      <c r="C1440" s="9" t="s">
        <v>2072</v>
      </c>
      <c r="D1440" s="9" t="str">
        <f>B1440&amp;" - "&amp;E1440</f>
        <v>Polk - Elderly - Active</v>
      </c>
      <c r="E1440" s="9" t="s">
        <v>2280</v>
      </c>
      <c r="F1440" s="14" t="s">
        <v>157</v>
      </c>
      <c r="G1440" s="9" t="s">
        <v>9</v>
      </c>
      <c r="H1440" s="9" t="s">
        <v>37</v>
      </c>
      <c r="I1440" s="9">
        <v>1</v>
      </c>
      <c r="J1440" s="9">
        <v>160</v>
      </c>
      <c r="K1440" s="9">
        <f>COUNTA(Y1440:AD1440)*J1440</f>
        <v>960</v>
      </c>
      <c r="L1440" s="9">
        <f>SUM(Y1440:AD1440)</f>
        <v>958</v>
      </c>
      <c r="M1440" s="48">
        <v>0.99791666666666667</v>
      </c>
      <c r="N1440" s="9">
        <v>0</v>
      </c>
      <c r="O1440" s="9">
        <v>160</v>
      </c>
      <c r="P1440" s="9">
        <v>128</v>
      </c>
      <c r="Q1440" s="9">
        <v>32</v>
      </c>
      <c r="R1440" s="9"/>
      <c r="S1440" s="9"/>
      <c r="T1440" s="9"/>
      <c r="U1440" s="9"/>
      <c r="V1440" s="49">
        <f>(Y1440+Z1440+AA1440+AB1440+AC1440+AD1440)/(J1440*COUNTA(Y1440,Z1440,AA1440,AB1440,AC1440,AD1440))</f>
        <v>0.99791666666666667</v>
      </c>
      <c r="W1440" s="14">
        <v>1</v>
      </c>
      <c r="X1440" s="14">
        <v>1</v>
      </c>
      <c r="Y1440" s="56">
        <v>160</v>
      </c>
      <c r="Z1440" s="9">
        <v>160</v>
      </c>
      <c r="AA1440" s="9">
        <v>159</v>
      </c>
      <c r="AB1440" s="9">
        <v>159</v>
      </c>
      <c r="AC1440" s="9">
        <v>160</v>
      </c>
      <c r="AD1440" s="9">
        <v>160</v>
      </c>
      <c r="AE1440" s="9" t="s">
        <v>640</v>
      </c>
      <c r="AF1440" s="9"/>
      <c r="AG1440" s="9">
        <v>27.911200000000001</v>
      </c>
      <c r="AH1440" s="9">
        <v>-81.8386</v>
      </c>
      <c r="AI1440" s="24"/>
      <c r="AJ1440" s="24"/>
      <c r="AK1440" s="24"/>
      <c r="AL1440" s="24"/>
      <c r="AM1440" s="24"/>
      <c r="AN1440" s="24"/>
      <c r="AO1440" s="24"/>
      <c r="AP1440" s="24"/>
      <c r="AQ1440" s="24"/>
      <c r="AR1440" s="24"/>
      <c r="AS1440" s="24"/>
      <c r="AT1440" s="24"/>
      <c r="AU1440" s="24"/>
      <c r="AV1440" s="24"/>
      <c r="AW1440" s="24"/>
      <c r="AX1440" s="24"/>
      <c r="AY1440" s="24"/>
      <c r="AZ1440" s="24"/>
      <c r="BA1440" s="24"/>
      <c r="BB1440" s="24"/>
      <c r="BC1440" s="24"/>
      <c r="BD1440" s="24"/>
      <c r="BE1440" s="24"/>
      <c r="BF1440" s="24"/>
    </row>
    <row r="1441" spans="1:58" s="22" customFormat="1" outlineLevel="2" x14ac:dyDescent="0.25">
      <c r="A1441" s="55">
        <v>1606</v>
      </c>
      <c r="B1441" s="9" t="s">
        <v>2054</v>
      </c>
      <c r="C1441" s="9" t="s">
        <v>2079</v>
      </c>
      <c r="D1441" s="9" t="str">
        <f>B1441&amp;" - "&amp;E1441</f>
        <v>Polk - Elderly - Active</v>
      </c>
      <c r="E1441" s="9" t="s">
        <v>2280</v>
      </c>
      <c r="F1441" s="14" t="s">
        <v>240</v>
      </c>
      <c r="G1441" s="9" t="s">
        <v>9</v>
      </c>
      <c r="H1441" s="9" t="s">
        <v>37</v>
      </c>
      <c r="I1441" s="9">
        <v>1</v>
      </c>
      <c r="J1441" s="9">
        <v>150</v>
      </c>
      <c r="K1441" s="9">
        <f>COUNTA(Y1441:AD1441)*J1441</f>
        <v>900</v>
      </c>
      <c r="L1441" s="9">
        <f>SUM(Y1441:AD1441)</f>
        <v>876</v>
      </c>
      <c r="M1441" s="48">
        <v>0.97333333333333338</v>
      </c>
      <c r="N1441" s="9">
        <v>0</v>
      </c>
      <c r="O1441" s="9">
        <v>150</v>
      </c>
      <c r="P1441" s="9">
        <v>120</v>
      </c>
      <c r="Q1441" s="9">
        <v>30</v>
      </c>
      <c r="R1441" s="9"/>
      <c r="S1441" s="9"/>
      <c r="T1441" s="9"/>
      <c r="U1441" s="9"/>
      <c r="V1441" s="49">
        <f>(Y1441+Z1441+AA1441+AB1441+AC1441+AD1441)/(J1441*COUNTA(Y1441,Z1441,AA1441,AB1441,AC1441,AD1441))</f>
        <v>0.97333333333333338</v>
      </c>
      <c r="W1441" s="14">
        <v>0.96</v>
      </c>
      <c r="X1441" s="14">
        <v>0.91890000000000005</v>
      </c>
      <c r="Y1441" s="56">
        <v>148</v>
      </c>
      <c r="Z1441" s="9">
        <v>143</v>
      </c>
      <c r="AA1441" s="9">
        <v>143</v>
      </c>
      <c r="AB1441" s="9">
        <v>147</v>
      </c>
      <c r="AC1441" s="9">
        <v>148</v>
      </c>
      <c r="AD1441" s="9">
        <v>147</v>
      </c>
      <c r="AE1441" s="9" t="s">
        <v>317</v>
      </c>
      <c r="AF1441" s="9"/>
      <c r="AG1441" s="9">
        <v>28.054099999999998</v>
      </c>
      <c r="AH1441" s="9">
        <v>-81.966999999999999</v>
      </c>
      <c r="AI1441" s="24"/>
      <c r="AJ1441" s="24"/>
      <c r="AK1441" s="24"/>
      <c r="AL1441" s="24"/>
      <c r="AM1441" s="24"/>
      <c r="AN1441" s="24"/>
      <c r="AO1441" s="24"/>
      <c r="AP1441" s="24"/>
      <c r="AQ1441" s="24"/>
      <c r="AR1441" s="24"/>
      <c r="AS1441" s="24"/>
      <c r="AT1441" s="24"/>
      <c r="AU1441" s="24"/>
      <c r="AV1441" s="24"/>
      <c r="AW1441" s="24"/>
      <c r="AX1441" s="24"/>
      <c r="AY1441" s="24"/>
      <c r="AZ1441" s="24"/>
      <c r="BA1441" s="24"/>
      <c r="BB1441" s="24"/>
      <c r="BC1441" s="24"/>
      <c r="BD1441" s="24"/>
      <c r="BE1441" s="24"/>
      <c r="BF1441" s="24"/>
    </row>
    <row r="1442" spans="1:58" s="22" customFormat="1" outlineLevel="1" x14ac:dyDescent="0.25">
      <c r="A1442" s="55"/>
      <c r="B1442" s="9" t="s">
        <v>2054</v>
      </c>
      <c r="C1442" s="9"/>
      <c r="D1442" s="9"/>
      <c r="E1442" s="39" t="s">
        <v>2281</v>
      </c>
      <c r="F1442" s="14"/>
      <c r="G1442" s="9"/>
      <c r="H1442" s="9"/>
      <c r="I1442" s="9">
        <f>SUBTOTAL(9,I1443:I1443)</f>
        <v>1</v>
      </c>
      <c r="J1442" s="9">
        <f>SUBTOTAL(9,J1443:J1443)</f>
        <v>100</v>
      </c>
      <c r="K1442" s="9">
        <f>SUBTOTAL(9,K1443:K1443)</f>
        <v>0</v>
      </c>
      <c r="L1442" s="9">
        <f>SUBTOTAL(9,L1443:L1443)</f>
        <v>0</v>
      </c>
      <c r="M1442" s="42">
        <v>0</v>
      </c>
      <c r="N1442" s="9"/>
      <c r="O1442" s="9"/>
      <c r="P1442" s="9"/>
      <c r="Q1442" s="9"/>
      <c r="R1442" s="9"/>
      <c r="S1442" s="9"/>
      <c r="T1442" s="9"/>
      <c r="U1442" s="9"/>
      <c r="V1442" s="49"/>
      <c r="W1442" s="14"/>
      <c r="X1442" s="14"/>
      <c r="Y1442" s="56"/>
      <c r="Z1442" s="9"/>
      <c r="AA1442" s="9"/>
      <c r="AB1442" s="9"/>
      <c r="AC1442" s="9"/>
      <c r="AD1442" s="9"/>
      <c r="AE1442" s="9"/>
      <c r="AF1442" s="9"/>
      <c r="AG1442" s="9"/>
      <c r="AH1442" s="9">
        <f>SUBTOTAL(9,AH1443:AH1443)</f>
        <v>-81.968669444444402</v>
      </c>
      <c r="AI1442" s="24"/>
      <c r="AJ1442" s="24"/>
      <c r="AK1442" s="24"/>
      <c r="AL1442" s="24"/>
      <c r="AM1442" s="24"/>
      <c r="AN1442" s="24"/>
      <c r="AO1442" s="24"/>
      <c r="AP1442" s="24"/>
      <c r="AQ1442" s="24"/>
      <c r="AR1442" s="24"/>
      <c r="AS1442" s="24"/>
      <c r="AT1442" s="24"/>
      <c r="AU1442" s="24"/>
      <c r="AV1442" s="24"/>
      <c r="AW1442" s="24"/>
      <c r="AX1442" s="24"/>
      <c r="AY1442" s="24"/>
      <c r="AZ1442" s="24"/>
      <c r="BA1442" s="24"/>
      <c r="BB1442" s="24"/>
      <c r="BC1442" s="24"/>
      <c r="BD1442" s="24"/>
      <c r="BE1442" s="24"/>
      <c r="BF1442" s="24"/>
    </row>
    <row r="1443" spans="1:58" s="22" customFormat="1" outlineLevel="2" x14ac:dyDescent="0.25">
      <c r="A1443" s="55">
        <v>2826</v>
      </c>
      <c r="B1443" s="9" t="s">
        <v>2054</v>
      </c>
      <c r="C1443" s="9" t="s">
        <v>2090</v>
      </c>
      <c r="D1443" s="9" t="str">
        <f>B1443&amp;" - "&amp;E1443</f>
        <v>Polk - Elderly - Pipeline</v>
      </c>
      <c r="E1443" s="9" t="s">
        <v>2281</v>
      </c>
      <c r="F1443" s="14" t="s">
        <v>2091</v>
      </c>
      <c r="G1443" s="9" t="s">
        <v>9</v>
      </c>
      <c r="H1443" s="9" t="s">
        <v>42</v>
      </c>
      <c r="I1443" s="9">
        <v>1</v>
      </c>
      <c r="J1443" s="9">
        <v>100</v>
      </c>
      <c r="K1443" s="9">
        <f>COUNTA(Y1443:AD1443)*J1443</f>
        <v>0</v>
      </c>
      <c r="L1443" s="9">
        <f>SUM(Y1443:AD1443)</f>
        <v>0</v>
      </c>
      <c r="M1443" s="42">
        <v>0</v>
      </c>
      <c r="N1443" s="9">
        <v>0</v>
      </c>
      <c r="O1443" s="9">
        <v>100</v>
      </c>
      <c r="P1443" s="9">
        <v>80</v>
      </c>
      <c r="Q1443" s="9">
        <v>20</v>
      </c>
      <c r="R1443" s="9"/>
      <c r="S1443" s="9"/>
      <c r="T1443" s="9">
        <v>5</v>
      </c>
      <c r="U1443" s="9"/>
      <c r="V1443" s="49"/>
      <c r="W1443" s="14"/>
      <c r="X1443" s="14"/>
      <c r="Y1443" s="56"/>
      <c r="Z1443" s="9"/>
      <c r="AA1443" s="9"/>
      <c r="AB1443" s="9"/>
      <c r="AC1443" s="9"/>
      <c r="AD1443" s="9"/>
      <c r="AE1443" s="9"/>
      <c r="AF1443" s="9"/>
      <c r="AG1443" s="9">
        <v>28.037091666666701</v>
      </c>
      <c r="AH1443" s="9">
        <v>-81.968669444444402</v>
      </c>
      <c r="AI1443" s="24"/>
      <c r="AJ1443" s="24"/>
      <c r="AK1443" s="24"/>
      <c r="AL1443" s="24"/>
      <c r="AM1443" s="24"/>
      <c r="AN1443" s="24"/>
      <c r="AO1443" s="24"/>
      <c r="AP1443" s="24"/>
      <c r="AQ1443" s="24"/>
      <c r="AR1443" s="24"/>
      <c r="AS1443" s="24"/>
      <c r="AT1443" s="24"/>
      <c r="AU1443" s="24"/>
      <c r="AV1443" s="24"/>
      <c r="AW1443" s="24"/>
      <c r="AX1443" s="24"/>
      <c r="AY1443" s="24"/>
      <c r="AZ1443" s="24"/>
      <c r="BA1443" s="24"/>
      <c r="BB1443" s="24"/>
      <c r="BC1443" s="24"/>
      <c r="BD1443" s="24"/>
      <c r="BE1443" s="24"/>
      <c r="BF1443" s="24"/>
    </row>
    <row r="1444" spans="1:58" s="22" customFormat="1" outlineLevel="1" x14ac:dyDescent="0.25">
      <c r="A1444" s="55"/>
      <c r="B1444" s="9" t="s">
        <v>2054</v>
      </c>
      <c r="C1444" s="9"/>
      <c r="D1444" s="9"/>
      <c r="E1444" s="39" t="s">
        <v>2282</v>
      </c>
      <c r="F1444" s="14"/>
      <c r="G1444" s="9"/>
      <c r="H1444" s="9"/>
      <c r="I1444" s="9">
        <f>SUBTOTAL(9,I1445:I1462)</f>
        <v>18</v>
      </c>
      <c r="J1444" s="9">
        <f>SUBTOTAL(9,J1445:J1462)</f>
        <v>2317</v>
      </c>
      <c r="K1444" s="9">
        <f>SUBTOTAL(9,K1445:K1462)</f>
        <v>13782</v>
      </c>
      <c r="L1444" s="9">
        <f>SUBTOTAL(9,L1445:L1462)</f>
        <v>13453</v>
      </c>
      <c r="M1444" s="48">
        <v>0.97612828326803081</v>
      </c>
      <c r="N1444" s="9"/>
      <c r="O1444" s="9"/>
      <c r="P1444" s="9"/>
      <c r="Q1444" s="9"/>
      <c r="R1444" s="9"/>
      <c r="S1444" s="9"/>
      <c r="T1444" s="9"/>
      <c r="U1444" s="9"/>
      <c r="V1444" s="49"/>
      <c r="W1444" s="14"/>
      <c r="X1444" s="14"/>
      <c r="Y1444" s="56"/>
      <c r="Z1444" s="9"/>
      <c r="AA1444" s="9"/>
      <c r="AB1444" s="9"/>
      <c r="AC1444" s="9"/>
      <c r="AD1444" s="9"/>
      <c r="AE1444" s="9"/>
      <c r="AF1444" s="9"/>
      <c r="AG1444" s="9"/>
      <c r="AH1444" s="9">
        <f>SUBTOTAL(9,AH1445:AH1462)</f>
        <v>-1473.1019230000002</v>
      </c>
      <c r="AI1444" s="24"/>
      <c r="AJ1444" s="24"/>
      <c r="AK1444" s="24"/>
      <c r="AL1444" s="24"/>
      <c r="AM1444" s="24"/>
      <c r="AN1444" s="24"/>
      <c r="AO1444" s="24"/>
      <c r="AP1444" s="24"/>
      <c r="AQ1444" s="24"/>
      <c r="AR1444" s="24"/>
      <c r="AS1444" s="24"/>
      <c r="AT1444" s="24"/>
      <c r="AU1444" s="24"/>
      <c r="AV1444" s="24"/>
      <c r="AW1444" s="24"/>
      <c r="AX1444" s="24"/>
      <c r="AY1444" s="24"/>
      <c r="AZ1444" s="24"/>
      <c r="BA1444" s="24"/>
      <c r="BB1444" s="24"/>
      <c r="BC1444" s="24"/>
      <c r="BD1444" s="24"/>
      <c r="BE1444" s="24"/>
      <c r="BF1444" s="24"/>
    </row>
    <row r="1445" spans="1:58" s="22" customFormat="1" outlineLevel="2" x14ac:dyDescent="0.25">
      <c r="A1445" s="55">
        <v>323</v>
      </c>
      <c r="B1445" s="9" t="s">
        <v>2054</v>
      </c>
      <c r="C1445" s="9" t="s">
        <v>2056</v>
      </c>
      <c r="D1445" s="9" t="str">
        <f t="shared" ref="D1445:D1462" si="211">B1445&amp;" - "&amp;E1445</f>
        <v>Polk - Family - Active</v>
      </c>
      <c r="E1445" s="9" t="s">
        <v>2282</v>
      </c>
      <c r="F1445" s="14" t="s">
        <v>1199</v>
      </c>
      <c r="G1445" s="9" t="s">
        <v>10</v>
      </c>
      <c r="H1445" s="9" t="s">
        <v>37</v>
      </c>
      <c r="I1445" s="9">
        <v>1</v>
      </c>
      <c r="J1445" s="9">
        <v>120</v>
      </c>
      <c r="K1445" s="9">
        <f t="shared" ref="K1445:K1462" si="212">COUNTA(Y1445:AD1445)*J1445</f>
        <v>600</v>
      </c>
      <c r="L1445" s="9">
        <f t="shared" ref="L1445:L1462" si="213">SUM(Y1445:AD1445)</f>
        <v>555</v>
      </c>
      <c r="M1445" s="48">
        <v>0.92500000000000004</v>
      </c>
      <c r="N1445" s="9">
        <v>0</v>
      </c>
      <c r="O1445" s="9">
        <v>120</v>
      </c>
      <c r="P1445" s="9"/>
      <c r="Q1445" s="9">
        <v>120</v>
      </c>
      <c r="R1445" s="9"/>
      <c r="S1445" s="9"/>
      <c r="T1445" s="9"/>
      <c r="U1445" s="9"/>
      <c r="V1445" s="49">
        <f t="shared" ref="V1445:V1462" si="214">(Y1445+Z1445+AA1445+AB1445+AC1445+AD1445)/(J1445*COUNTA(Y1445,Z1445,AA1445,AB1445,AC1445,AD1445))</f>
        <v>0.92500000000000004</v>
      </c>
      <c r="W1445" s="14">
        <v>0.97640000000000005</v>
      </c>
      <c r="X1445" s="14">
        <v>0.9597</v>
      </c>
      <c r="Y1445" s="56">
        <v>114</v>
      </c>
      <c r="Z1445" s="9">
        <v>117</v>
      </c>
      <c r="AA1445" s="9">
        <v>112</v>
      </c>
      <c r="AB1445" s="9">
        <v>106</v>
      </c>
      <c r="AC1445" s="9"/>
      <c r="AD1445" s="9">
        <v>106</v>
      </c>
      <c r="AE1445" s="9" t="s">
        <v>123</v>
      </c>
      <c r="AF1445" s="9">
        <v>120</v>
      </c>
      <c r="AG1445" s="9">
        <v>27.89</v>
      </c>
      <c r="AH1445" s="9">
        <v>-81.822299999999998</v>
      </c>
      <c r="AI1445" s="24"/>
      <c r="AJ1445" s="24"/>
      <c r="AK1445" s="24"/>
      <c r="AL1445" s="24"/>
      <c r="AM1445" s="24"/>
      <c r="AN1445" s="24"/>
      <c r="AO1445" s="24"/>
      <c r="AP1445" s="24"/>
      <c r="AQ1445" s="24"/>
      <c r="AR1445" s="24"/>
      <c r="AS1445" s="24"/>
      <c r="AT1445" s="24"/>
      <c r="AU1445" s="24"/>
      <c r="AV1445" s="24"/>
      <c r="AW1445" s="24"/>
      <c r="AX1445" s="24"/>
      <c r="AY1445" s="24"/>
      <c r="AZ1445" s="24"/>
      <c r="BA1445" s="24"/>
      <c r="BB1445" s="24"/>
      <c r="BC1445" s="24"/>
      <c r="BD1445" s="24"/>
      <c r="BE1445" s="24"/>
      <c r="BF1445" s="24"/>
    </row>
    <row r="1446" spans="1:58" s="22" customFormat="1" outlineLevel="2" x14ac:dyDescent="0.25">
      <c r="A1446" s="55">
        <v>1065</v>
      </c>
      <c r="B1446" s="9" t="s">
        <v>2054</v>
      </c>
      <c r="C1446" s="9" t="s">
        <v>2057</v>
      </c>
      <c r="D1446" s="9" t="str">
        <f t="shared" si="211"/>
        <v>Polk - Family - Active</v>
      </c>
      <c r="E1446" s="9" t="s">
        <v>2282</v>
      </c>
      <c r="F1446" s="14" t="s">
        <v>623</v>
      </c>
      <c r="G1446" s="9" t="s">
        <v>10</v>
      </c>
      <c r="H1446" s="9" t="s">
        <v>37</v>
      </c>
      <c r="I1446" s="9">
        <v>1</v>
      </c>
      <c r="J1446" s="9">
        <v>200</v>
      </c>
      <c r="K1446" s="9">
        <f t="shared" si="212"/>
        <v>1200</v>
      </c>
      <c r="L1446" s="9">
        <f t="shared" si="213"/>
        <v>1162</v>
      </c>
      <c r="M1446" s="48">
        <v>0.96833333333333338</v>
      </c>
      <c r="N1446" s="9">
        <v>0</v>
      </c>
      <c r="O1446" s="9">
        <v>200</v>
      </c>
      <c r="P1446" s="9"/>
      <c r="Q1446" s="9">
        <v>200</v>
      </c>
      <c r="R1446" s="9"/>
      <c r="S1446" s="9"/>
      <c r="T1446" s="9"/>
      <c r="U1446" s="9"/>
      <c r="V1446" s="49">
        <f t="shared" si="214"/>
        <v>0.96833333333333338</v>
      </c>
      <c r="W1446" s="14">
        <v>0.95669999999999999</v>
      </c>
      <c r="X1446" s="14">
        <v>0.9708</v>
      </c>
      <c r="Y1446" s="56">
        <v>193</v>
      </c>
      <c r="Z1446" s="9">
        <v>195</v>
      </c>
      <c r="AA1446" s="9">
        <v>194</v>
      </c>
      <c r="AB1446" s="9">
        <v>194</v>
      </c>
      <c r="AC1446" s="9">
        <v>194</v>
      </c>
      <c r="AD1446" s="9">
        <v>192</v>
      </c>
      <c r="AE1446" s="9" t="s">
        <v>50</v>
      </c>
      <c r="AF1446" s="9"/>
      <c r="AG1446" s="9">
        <v>28.074999999999999</v>
      </c>
      <c r="AH1446" s="9">
        <v>-81.987799999999993</v>
      </c>
      <c r="AI1446" s="24"/>
      <c r="AJ1446" s="24"/>
      <c r="AK1446" s="24"/>
      <c r="AL1446" s="24"/>
      <c r="AM1446" s="24"/>
      <c r="AN1446" s="24"/>
      <c r="AO1446" s="24"/>
      <c r="AP1446" s="24"/>
      <c r="AQ1446" s="24"/>
      <c r="AR1446" s="24"/>
      <c r="AS1446" s="24"/>
      <c r="AT1446" s="24"/>
      <c r="AU1446" s="24"/>
      <c r="AV1446" s="24"/>
      <c r="AW1446" s="24"/>
      <c r="AX1446" s="24"/>
      <c r="AY1446" s="24"/>
      <c r="AZ1446" s="24"/>
      <c r="BA1446" s="24"/>
      <c r="BB1446" s="24"/>
      <c r="BC1446" s="24"/>
      <c r="BD1446" s="24"/>
      <c r="BE1446" s="24"/>
      <c r="BF1446" s="24"/>
    </row>
    <row r="1447" spans="1:58" s="22" customFormat="1" outlineLevel="2" x14ac:dyDescent="0.25">
      <c r="A1447" s="55">
        <v>1991</v>
      </c>
      <c r="B1447" s="9" t="s">
        <v>2054</v>
      </c>
      <c r="C1447" s="9" t="s">
        <v>2058</v>
      </c>
      <c r="D1447" s="9" t="str">
        <f t="shared" si="211"/>
        <v>Polk - Family - Active</v>
      </c>
      <c r="E1447" s="9" t="s">
        <v>2282</v>
      </c>
      <c r="F1447" s="14" t="s">
        <v>741</v>
      </c>
      <c r="G1447" s="9" t="s">
        <v>10</v>
      </c>
      <c r="H1447" s="9" t="s">
        <v>37</v>
      </c>
      <c r="I1447" s="9">
        <v>1</v>
      </c>
      <c r="J1447" s="9">
        <v>80</v>
      </c>
      <c r="K1447" s="9">
        <f t="shared" si="212"/>
        <v>480</v>
      </c>
      <c r="L1447" s="9">
        <f t="shared" si="213"/>
        <v>466</v>
      </c>
      <c r="M1447" s="48">
        <v>0.97083333333333333</v>
      </c>
      <c r="N1447" s="9">
        <v>0</v>
      </c>
      <c r="O1447" s="9">
        <v>80</v>
      </c>
      <c r="P1447" s="9"/>
      <c r="Q1447" s="9">
        <v>80</v>
      </c>
      <c r="R1447" s="9"/>
      <c r="S1447" s="9"/>
      <c r="T1447" s="9"/>
      <c r="U1447" s="9"/>
      <c r="V1447" s="49">
        <f t="shared" si="214"/>
        <v>0.97083333333333333</v>
      </c>
      <c r="W1447" s="14">
        <v>0.95630000000000004</v>
      </c>
      <c r="X1447" s="14">
        <v>0.97499999999999998</v>
      </c>
      <c r="Y1447" s="56">
        <v>78</v>
      </c>
      <c r="Z1447" s="9">
        <v>76</v>
      </c>
      <c r="AA1447" s="9">
        <v>79</v>
      </c>
      <c r="AB1447" s="9">
        <v>79</v>
      </c>
      <c r="AC1447" s="9">
        <v>77</v>
      </c>
      <c r="AD1447" s="9">
        <v>77</v>
      </c>
      <c r="AE1447" s="9" t="s">
        <v>202</v>
      </c>
      <c r="AF1447" s="9"/>
      <c r="AG1447" s="9">
        <v>28.116099999999999</v>
      </c>
      <c r="AH1447" s="9">
        <v>-82.046599999999998</v>
      </c>
      <c r="AI1447" s="24"/>
      <c r="AJ1447" s="24"/>
      <c r="AK1447" s="24"/>
      <c r="AL1447" s="24"/>
      <c r="AM1447" s="24"/>
      <c r="AN1447" s="24"/>
      <c r="AO1447" s="24"/>
      <c r="AP1447" s="24"/>
      <c r="AQ1447" s="24"/>
      <c r="AR1447" s="24"/>
      <c r="AS1447" s="24"/>
      <c r="AT1447" s="24"/>
      <c r="AU1447" s="24"/>
      <c r="AV1447" s="24"/>
      <c r="AW1447" s="24"/>
      <c r="AX1447" s="24"/>
      <c r="AY1447" s="24"/>
      <c r="AZ1447" s="24"/>
      <c r="BA1447" s="24"/>
      <c r="BB1447" s="24"/>
      <c r="BC1447" s="24"/>
      <c r="BD1447" s="24"/>
      <c r="BE1447" s="24"/>
      <c r="BF1447" s="24"/>
    </row>
    <row r="1448" spans="1:58" s="22" customFormat="1" outlineLevel="2" x14ac:dyDescent="0.25">
      <c r="A1448" s="55">
        <v>226</v>
      </c>
      <c r="B1448" s="9" t="s">
        <v>2054</v>
      </c>
      <c r="C1448" s="9" t="s">
        <v>2059</v>
      </c>
      <c r="D1448" s="9" t="str">
        <f t="shared" si="211"/>
        <v>Polk - Family - Active</v>
      </c>
      <c r="E1448" s="9" t="s">
        <v>2282</v>
      </c>
      <c r="F1448" s="14" t="s">
        <v>659</v>
      </c>
      <c r="G1448" s="9" t="s">
        <v>10</v>
      </c>
      <c r="H1448" s="9" t="s">
        <v>37</v>
      </c>
      <c r="I1448" s="9">
        <v>1</v>
      </c>
      <c r="J1448" s="9">
        <v>40</v>
      </c>
      <c r="K1448" s="9">
        <f t="shared" si="212"/>
        <v>240</v>
      </c>
      <c r="L1448" s="9">
        <f t="shared" si="213"/>
        <v>237</v>
      </c>
      <c r="M1448" s="48">
        <v>0.98750000000000004</v>
      </c>
      <c r="N1448" s="9">
        <v>0</v>
      </c>
      <c r="O1448" s="9">
        <v>40</v>
      </c>
      <c r="P1448" s="9"/>
      <c r="Q1448" s="9">
        <v>40</v>
      </c>
      <c r="R1448" s="9"/>
      <c r="S1448" s="9"/>
      <c r="T1448" s="9"/>
      <c r="U1448" s="9"/>
      <c r="V1448" s="49">
        <f t="shared" si="214"/>
        <v>0.98750000000000004</v>
      </c>
      <c r="W1448" s="14">
        <v>0.98750000000000004</v>
      </c>
      <c r="X1448" s="14">
        <v>0.98750000000000004</v>
      </c>
      <c r="Y1448" s="56">
        <v>39</v>
      </c>
      <c r="Z1448" s="9">
        <v>39</v>
      </c>
      <c r="AA1448" s="9">
        <v>39</v>
      </c>
      <c r="AB1448" s="9">
        <v>40</v>
      </c>
      <c r="AC1448" s="9">
        <v>40</v>
      </c>
      <c r="AD1448" s="9">
        <v>40</v>
      </c>
      <c r="AE1448" s="9" t="s">
        <v>2060</v>
      </c>
      <c r="AF1448" s="9"/>
      <c r="AG1448" s="9">
        <v>28.058299999999999</v>
      </c>
      <c r="AH1448" s="9">
        <v>-81.963399999999993</v>
      </c>
      <c r="AI1448" s="24"/>
      <c r="AJ1448" s="24"/>
      <c r="AK1448" s="24"/>
      <c r="AL1448" s="24"/>
      <c r="AM1448" s="24"/>
      <c r="AN1448" s="24"/>
      <c r="AO1448" s="24"/>
      <c r="AP1448" s="24"/>
      <c r="AQ1448" s="24"/>
      <c r="AR1448" s="24"/>
      <c r="AS1448" s="24"/>
      <c r="AT1448" s="24"/>
      <c r="AU1448" s="24"/>
      <c r="AV1448" s="24"/>
      <c r="AW1448" s="24"/>
      <c r="AX1448" s="24"/>
      <c r="AY1448" s="24"/>
      <c r="AZ1448" s="24"/>
      <c r="BA1448" s="24"/>
      <c r="BB1448" s="24"/>
      <c r="BC1448" s="24"/>
      <c r="BD1448" s="24"/>
      <c r="BE1448" s="24"/>
      <c r="BF1448" s="24"/>
    </row>
    <row r="1449" spans="1:58" s="22" customFormat="1" outlineLevel="2" x14ac:dyDescent="0.25">
      <c r="A1449" s="55">
        <v>2224</v>
      </c>
      <c r="B1449" s="9" t="s">
        <v>2054</v>
      </c>
      <c r="C1449" s="9" t="s">
        <v>2061</v>
      </c>
      <c r="D1449" s="9" t="str">
        <f t="shared" si="211"/>
        <v>Polk - Family - Active</v>
      </c>
      <c r="E1449" s="9" t="s">
        <v>2282</v>
      </c>
      <c r="F1449" s="14" t="s">
        <v>147</v>
      </c>
      <c r="G1449" s="9" t="s">
        <v>10</v>
      </c>
      <c r="H1449" s="9" t="s">
        <v>37</v>
      </c>
      <c r="I1449" s="9">
        <v>1</v>
      </c>
      <c r="J1449" s="9">
        <v>72</v>
      </c>
      <c r="K1449" s="9">
        <f t="shared" si="212"/>
        <v>432</v>
      </c>
      <c r="L1449" s="9">
        <f t="shared" si="213"/>
        <v>430</v>
      </c>
      <c r="M1449" s="48">
        <v>0.99537037037037035</v>
      </c>
      <c r="N1449" s="9">
        <v>0</v>
      </c>
      <c r="O1449" s="9">
        <v>72</v>
      </c>
      <c r="P1449" s="9"/>
      <c r="Q1449" s="9">
        <v>72</v>
      </c>
      <c r="R1449" s="9"/>
      <c r="S1449" s="9"/>
      <c r="T1449" s="9">
        <v>4</v>
      </c>
      <c r="U1449" s="9"/>
      <c r="V1449" s="49">
        <f t="shared" si="214"/>
        <v>0.99537037037037035</v>
      </c>
      <c r="W1449" s="14">
        <v>0.99770000000000003</v>
      </c>
      <c r="X1449" s="14">
        <v>0.98839999999999995</v>
      </c>
      <c r="Y1449" s="56">
        <v>72</v>
      </c>
      <c r="Z1449" s="9">
        <v>70</v>
      </c>
      <c r="AA1449" s="9">
        <v>72</v>
      </c>
      <c r="AB1449" s="9">
        <v>72</v>
      </c>
      <c r="AC1449" s="9">
        <v>72</v>
      </c>
      <c r="AD1449" s="9">
        <v>72</v>
      </c>
      <c r="AE1449" s="9" t="s">
        <v>2060</v>
      </c>
      <c r="AF1449" s="9"/>
      <c r="AG1449" s="9">
        <v>28.0623</v>
      </c>
      <c r="AH1449" s="9">
        <v>-81.987300000000005</v>
      </c>
      <c r="AI1449" s="24"/>
      <c r="AJ1449" s="24"/>
      <c r="AK1449" s="24"/>
      <c r="AL1449" s="24"/>
      <c r="AM1449" s="24"/>
      <c r="AN1449" s="24"/>
      <c r="AO1449" s="24"/>
      <c r="AP1449" s="24"/>
      <c r="AQ1449" s="24"/>
      <c r="AR1449" s="24"/>
      <c r="AS1449" s="24"/>
      <c r="AT1449" s="24"/>
      <c r="AU1449" s="24"/>
      <c r="AV1449" s="24"/>
      <c r="AW1449" s="24"/>
      <c r="AX1449" s="24"/>
      <c r="AY1449" s="24"/>
      <c r="AZ1449" s="24"/>
      <c r="BA1449" s="24"/>
      <c r="BB1449" s="24"/>
      <c r="BC1449" s="24"/>
      <c r="BD1449" s="24"/>
      <c r="BE1449" s="24"/>
      <c r="BF1449" s="24"/>
    </row>
    <row r="1450" spans="1:58" s="22" customFormat="1" outlineLevel="2" x14ac:dyDescent="0.25">
      <c r="A1450" s="55">
        <v>2719</v>
      </c>
      <c r="B1450" s="9" t="s">
        <v>2054</v>
      </c>
      <c r="C1450" s="9" t="s">
        <v>2065</v>
      </c>
      <c r="D1450" s="9" t="str">
        <f t="shared" si="211"/>
        <v>Polk - Family - Active</v>
      </c>
      <c r="E1450" s="9" t="s">
        <v>2282</v>
      </c>
      <c r="F1450" s="14" t="s">
        <v>1094</v>
      </c>
      <c r="G1450" s="9" t="s">
        <v>10</v>
      </c>
      <c r="H1450" s="9" t="s">
        <v>37</v>
      </c>
      <c r="I1450" s="9">
        <v>1</v>
      </c>
      <c r="J1450" s="9">
        <v>64</v>
      </c>
      <c r="K1450" s="9">
        <f t="shared" si="212"/>
        <v>384</v>
      </c>
      <c r="L1450" s="9">
        <f t="shared" si="213"/>
        <v>367</v>
      </c>
      <c r="M1450" s="48">
        <v>0.95572916666666663</v>
      </c>
      <c r="N1450" s="9">
        <v>0</v>
      </c>
      <c r="O1450" s="9">
        <v>64</v>
      </c>
      <c r="P1450" s="9"/>
      <c r="Q1450" s="9">
        <v>64</v>
      </c>
      <c r="R1450" s="9"/>
      <c r="S1450" s="9"/>
      <c r="T1450" s="9">
        <v>7</v>
      </c>
      <c r="U1450" s="9"/>
      <c r="V1450" s="49">
        <f t="shared" si="214"/>
        <v>0.95572916666666663</v>
      </c>
      <c r="W1450" s="14">
        <v>0.91930000000000001</v>
      </c>
      <c r="X1450" s="14"/>
      <c r="Y1450" s="56">
        <v>60</v>
      </c>
      <c r="Z1450" s="9">
        <v>60</v>
      </c>
      <c r="AA1450" s="9">
        <v>61</v>
      </c>
      <c r="AB1450" s="9">
        <v>62</v>
      </c>
      <c r="AC1450" s="9">
        <v>62</v>
      </c>
      <c r="AD1450" s="9">
        <v>62</v>
      </c>
      <c r="AE1450" s="9" t="s">
        <v>39</v>
      </c>
      <c r="AF1450" s="9">
        <v>63</v>
      </c>
      <c r="AG1450" s="9">
        <v>28.102111000000001</v>
      </c>
      <c r="AH1450" s="9">
        <v>-81.600499999999997</v>
      </c>
      <c r="AI1450" s="24"/>
      <c r="AJ1450" s="24"/>
      <c r="AK1450" s="24"/>
      <c r="AL1450" s="24"/>
      <c r="AM1450" s="24"/>
      <c r="AN1450" s="24"/>
      <c r="AO1450" s="24"/>
      <c r="AP1450" s="24"/>
      <c r="AQ1450" s="24"/>
      <c r="AR1450" s="24"/>
      <c r="AS1450" s="24"/>
      <c r="AT1450" s="24"/>
      <c r="AU1450" s="24"/>
      <c r="AV1450" s="24"/>
      <c r="AW1450" s="24"/>
      <c r="AX1450" s="24"/>
      <c r="AY1450" s="24"/>
      <c r="AZ1450" s="24"/>
      <c r="BA1450" s="24"/>
      <c r="BB1450" s="24"/>
      <c r="BC1450" s="24"/>
      <c r="BD1450" s="24"/>
      <c r="BE1450" s="24"/>
      <c r="BF1450" s="24"/>
    </row>
    <row r="1451" spans="1:58" s="22" customFormat="1" outlineLevel="2" x14ac:dyDescent="0.25">
      <c r="A1451" s="55">
        <v>448</v>
      </c>
      <c r="B1451" s="9" t="s">
        <v>2054</v>
      </c>
      <c r="C1451" s="9" t="s">
        <v>2069</v>
      </c>
      <c r="D1451" s="9" t="str">
        <f t="shared" si="211"/>
        <v>Polk - Family - Active</v>
      </c>
      <c r="E1451" s="9" t="s">
        <v>2282</v>
      </c>
      <c r="F1451" s="14" t="s">
        <v>2070</v>
      </c>
      <c r="G1451" s="9" t="s">
        <v>10</v>
      </c>
      <c r="H1451" s="9" t="s">
        <v>37</v>
      </c>
      <c r="I1451" s="9">
        <v>1</v>
      </c>
      <c r="J1451" s="9">
        <v>132</v>
      </c>
      <c r="K1451" s="9">
        <f t="shared" si="212"/>
        <v>792</v>
      </c>
      <c r="L1451" s="9">
        <f t="shared" si="213"/>
        <v>772</v>
      </c>
      <c r="M1451" s="48">
        <v>0.9747474747474747</v>
      </c>
      <c r="N1451" s="9">
        <v>0</v>
      </c>
      <c r="O1451" s="9">
        <v>132</v>
      </c>
      <c r="P1451" s="9"/>
      <c r="Q1451" s="9">
        <v>132</v>
      </c>
      <c r="R1451" s="9"/>
      <c r="S1451" s="9"/>
      <c r="T1451" s="9"/>
      <c r="U1451" s="9"/>
      <c r="V1451" s="49">
        <f t="shared" si="214"/>
        <v>0.9747474747474747</v>
      </c>
      <c r="W1451" s="14">
        <v>0.97729999999999995</v>
      </c>
      <c r="X1451" s="14">
        <v>0.97219999999999995</v>
      </c>
      <c r="Y1451" s="56">
        <v>129</v>
      </c>
      <c r="Z1451" s="9">
        <v>130</v>
      </c>
      <c r="AA1451" s="9">
        <v>130</v>
      </c>
      <c r="AB1451" s="9">
        <v>130</v>
      </c>
      <c r="AC1451" s="9">
        <v>127</v>
      </c>
      <c r="AD1451" s="9">
        <v>126</v>
      </c>
      <c r="AE1451" s="9" t="s">
        <v>1821</v>
      </c>
      <c r="AF1451" s="9">
        <v>132</v>
      </c>
      <c r="AG1451" s="9">
        <v>28.066452000000002</v>
      </c>
      <c r="AH1451" s="9">
        <v>-81.976643999999993</v>
      </c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4"/>
      <c r="BC1451" s="24"/>
      <c r="BD1451" s="24"/>
      <c r="BE1451" s="24"/>
      <c r="BF1451" s="24"/>
    </row>
    <row r="1452" spans="1:58" s="22" customFormat="1" outlineLevel="2" x14ac:dyDescent="0.25">
      <c r="A1452" s="55">
        <v>1476</v>
      </c>
      <c r="B1452" s="9" t="s">
        <v>2054</v>
      </c>
      <c r="C1452" s="9" t="s">
        <v>2073</v>
      </c>
      <c r="D1452" s="9" t="str">
        <f t="shared" si="211"/>
        <v>Polk - Family - Active</v>
      </c>
      <c r="E1452" s="9" t="s">
        <v>2282</v>
      </c>
      <c r="F1452" s="14" t="s">
        <v>179</v>
      </c>
      <c r="G1452" s="9" t="s">
        <v>10</v>
      </c>
      <c r="H1452" s="9" t="s">
        <v>37</v>
      </c>
      <c r="I1452" s="9">
        <v>1</v>
      </c>
      <c r="J1452" s="9">
        <v>156</v>
      </c>
      <c r="K1452" s="9">
        <f t="shared" si="212"/>
        <v>936</v>
      </c>
      <c r="L1452" s="9">
        <f t="shared" si="213"/>
        <v>906</v>
      </c>
      <c r="M1452" s="48">
        <v>0.96794871794871795</v>
      </c>
      <c r="N1452" s="9">
        <v>0</v>
      </c>
      <c r="O1452" s="9">
        <v>156</v>
      </c>
      <c r="P1452" s="9"/>
      <c r="Q1452" s="9">
        <v>156</v>
      </c>
      <c r="R1452" s="9"/>
      <c r="S1452" s="9"/>
      <c r="T1452" s="9"/>
      <c r="U1452" s="9"/>
      <c r="V1452" s="49">
        <f t="shared" si="214"/>
        <v>0.96794871794871795</v>
      </c>
      <c r="W1452" s="14">
        <v>0.98080000000000001</v>
      </c>
      <c r="X1452" s="14">
        <v>0.96689999999999998</v>
      </c>
      <c r="Y1452" s="56">
        <v>154</v>
      </c>
      <c r="Z1452" s="9">
        <v>151</v>
      </c>
      <c r="AA1452" s="9">
        <v>151</v>
      </c>
      <c r="AB1452" s="9">
        <v>150</v>
      </c>
      <c r="AC1452" s="9">
        <v>151</v>
      </c>
      <c r="AD1452" s="9">
        <v>149</v>
      </c>
      <c r="AE1452" s="9" t="s">
        <v>160</v>
      </c>
      <c r="AF1452" s="9"/>
      <c r="AG1452" s="9">
        <v>28.104299999999999</v>
      </c>
      <c r="AH1452" s="9">
        <v>-81.636399999999995</v>
      </c>
      <c r="AI1452" s="24"/>
      <c r="AJ1452" s="24"/>
      <c r="AK1452" s="24"/>
      <c r="AL1452" s="24"/>
      <c r="AM1452" s="24"/>
      <c r="AN1452" s="24"/>
      <c r="AO1452" s="24"/>
      <c r="AP1452" s="24"/>
      <c r="AQ1452" s="24"/>
      <c r="AR1452" s="24"/>
      <c r="AS1452" s="24"/>
      <c r="AT1452" s="24"/>
      <c r="AU1452" s="24"/>
      <c r="AV1452" s="24"/>
      <c r="AW1452" s="24"/>
      <c r="AX1452" s="24"/>
      <c r="AY1452" s="24"/>
      <c r="AZ1452" s="24"/>
      <c r="BA1452" s="24"/>
      <c r="BB1452" s="24"/>
      <c r="BC1452" s="24"/>
      <c r="BD1452" s="24"/>
      <c r="BE1452" s="24"/>
      <c r="BF1452" s="24"/>
    </row>
    <row r="1453" spans="1:58" s="22" customFormat="1" outlineLevel="2" x14ac:dyDescent="0.25">
      <c r="A1453" s="55">
        <v>658</v>
      </c>
      <c r="B1453" s="9" t="s">
        <v>2054</v>
      </c>
      <c r="C1453" s="9" t="s">
        <v>2074</v>
      </c>
      <c r="D1453" s="9" t="str">
        <f t="shared" si="211"/>
        <v>Polk - Family - Active</v>
      </c>
      <c r="E1453" s="9" t="s">
        <v>2282</v>
      </c>
      <c r="F1453" s="14" t="s">
        <v>122</v>
      </c>
      <c r="G1453" s="9" t="s">
        <v>10</v>
      </c>
      <c r="H1453" s="9" t="s">
        <v>37</v>
      </c>
      <c r="I1453" s="9">
        <v>1</v>
      </c>
      <c r="J1453" s="9">
        <v>220</v>
      </c>
      <c r="K1453" s="9">
        <f t="shared" si="212"/>
        <v>1320</v>
      </c>
      <c r="L1453" s="9">
        <f t="shared" si="213"/>
        <v>1313</v>
      </c>
      <c r="M1453" s="48">
        <v>0.99469696969696975</v>
      </c>
      <c r="N1453" s="9">
        <v>0</v>
      </c>
      <c r="O1453" s="9">
        <v>220</v>
      </c>
      <c r="P1453" s="9"/>
      <c r="Q1453" s="9">
        <v>220</v>
      </c>
      <c r="R1453" s="9"/>
      <c r="S1453" s="9"/>
      <c r="T1453" s="9"/>
      <c r="U1453" s="9"/>
      <c r="V1453" s="49">
        <f t="shared" si="214"/>
        <v>0.99469696969696975</v>
      </c>
      <c r="W1453" s="14">
        <v>0.97499999999999998</v>
      </c>
      <c r="X1453" s="14">
        <v>0.97270000000000001</v>
      </c>
      <c r="Y1453" s="56">
        <v>219</v>
      </c>
      <c r="Z1453" s="9">
        <v>219</v>
      </c>
      <c r="AA1453" s="9">
        <v>217</v>
      </c>
      <c r="AB1453" s="9">
        <v>219</v>
      </c>
      <c r="AC1453" s="9">
        <v>219</v>
      </c>
      <c r="AD1453" s="9">
        <v>220</v>
      </c>
      <c r="AE1453" s="9" t="s">
        <v>206</v>
      </c>
      <c r="AF1453" s="9"/>
      <c r="AG1453" s="9">
        <v>28.0762</v>
      </c>
      <c r="AH1453" s="9">
        <v>-81.973200000000006</v>
      </c>
      <c r="AI1453" s="24"/>
      <c r="AJ1453" s="24"/>
      <c r="AK1453" s="24"/>
      <c r="AL1453" s="24"/>
      <c r="AM1453" s="24"/>
      <c r="AN1453" s="24"/>
      <c r="AO1453" s="24"/>
      <c r="AP1453" s="24"/>
      <c r="AQ1453" s="24"/>
      <c r="AR1453" s="24"/>
      <c r="AS1453" s="24"/>
      <c r="AT1453" s="24"/>
      <c r="AU1453" s="24"/>
      <c r="AV1453" s="24"/>
      <c r="AW1453" s="24"/>
      <c r="AX1453" s="24"/>
      <c r="AY1453" s="24"/>
      <c r="AZ1453" s="24"/>
      <c r="BA1453" s="24"/>
      <c r="BB1453" s="24"/>
      <c r="BC1453" s="24"/>
      <c r="BD1453" s="24"/>
      <c r="BE1453" s="24"/>
      <c r="BF1453" s="24"/>
    </row>
    <row r="1454" spans="1:58" s="22" customFormat="1" outlineLevel="2" x14ac:dyDescent="0.25">
      <c r="A1454" s="55">
        <v>1234</v>
      </c>
      <c r="B1454" s="9" t="s">
        <v>2054</v>
      </c>
      <c r="C1454" s="9" t="s">
        <v>2075</v>
      </c>
      <c r="D1454" s="9" t="str">
        <f t="shared" si="211"/>
        <v>Polk - Family - Active</v>
      </c>
      <c r="E1454" s="9" t="s">
        <v>2282</v>
      </c>
      <c r="F1454" s="14" t="s">
        <v>118</v>
      </c>
      <c r="G1454" s="9" t="s">
        <v>10</v>
      </c>
      <c r="H1454" s="9" t="s">
        <v>37</v>
      </c>
      <c r="I1454" s="9">
        <v>1</v>
      </c>
      <c r="J1454" s="9">
        <v>196</v>
      </c>
      <c r="K1454" s="9">
        <f t="shared" si="212"/>
        <v>1176</v>
      </c>
      <c r="L1454" s="9">
        <f t="shared" si="213"/>
        <v>1171</v>
      </c>
      <c r="M1454" s="48">
        <v>0.99574829931972786</v>
      </c>
      <c r="N1454" s="9">
        <v>0</v>
      </c>
      <c r="O1454" s="9">
        <v>196</v>
      </c>
      <c r="P1454" s="9"/>
      <c r="Q1454" s="9">
        <v>196</v>
      </c>
      <c r="R1454" s="9"/>
      <c r="S1454" s="9"/>
      <c r="T1454" s="9"/>
      <c r="U1454" s="9"/>
      <c r="V1454" s="49">
        <f t="shared" si="214"/>
        <v>0.99574829931972786</v>
      </c>
      <c r="W1454" s="14">
        <v>0.99570000000000003</v>
      </c>
      <c r="X1454" s="14">
        <v>0.99739999999999995</v>
      </c>
      <c r="Y1454" s="56">
        <v>195</v>
      </c>
      <c r="Z1454" s="9">
        <v>196</v>
      </c>
      <c r="AA1454" s="9">
        <v>194</v>
      </c>
      <c r="AB1454" s="9">
        <v>195</v>
      </c>
      <c r="AC1454" s="9">
        <v>195</v>
      </c>
      <c r="AD1454" s="9">
        <v>196</v>
      </c>
      <c r="AE1454" s="9" t="s">
        <v>2060</v>
      </c>
      <c r="AF1454" s="9"/>
      <c r="AG1454" s="9">
        <v>28.062000000000001</v>
      </c>
      <c r="AH1454" s="9">
        <v>-81.952699999999993</v>
      </c>
      <c r="AI1454" s="24"/>
      <c r="AJ1454" s="24"/>
      <c r="AK1454" s="24"/>
      <c r="AL1454" s="24"/>
      <c r="AM1454" s="24"/>
      <c r="AN1454" s="24"/>
      <c r="AO1454" s="24"/>
      <c r="AP1454" s="24"/>
      <c r="AQ1454" s="24"/>
      <c r="AR1454" s="24"/>
      <c r="AS1454" s="24"/>
      <c r="AT1454" s="24"/>
      <c r="AU1454" s="24"/>
      <c r="AV1454" s="24"/>
      <c r="AW1454" s="24"/>
      <c r="AX1454" s="24"/>
      <c r="AY1454" s="24"/>
      <c r="AZ1454" s="24"/>
      <c r="BA1454" s="24"/>
      <c r="BB1454" s="24"/>
      <c r="BC1454" s="24"/>
      <c r="BD1454" s="24"/>
      <c r="BE1454" s="24"/>
      <c r="BF1454" s="24"/>
    </row>
    <row r="1455" spans="1:58" s="22" customFormat="1" outlineLevel="2" x14ac:dyDescent="0.25">
      <c r="A1455" s="55">
        <v>1600</v>
      </c>
      <c r="B1455" s="9" t="s">
        <v>2054</v>
      </c>
      <c r="C1455" s="9" t="s">
        <v>2080</v>
      </c>
      <c r="D1455" s="9" t="str">
        <f t="shared" si="211"/>
        <v>Polk - Family - Active</v>
      </c>
      <c r="E1455" s="9" t="s">
        <v>2282</v>
      </c>
      <c r="F1455" s="14" t="s">
        <v>240</v>
      </c>
      <c r="G1455" s="9" t="s">
        <v>10</v>
      </c>
      <c r="H1455" s="9" t="s">
        <v>37</v>
      </c>
      <c r="I1455" s="9">
        <v>1</v>
      </c>
      <c r="J1455" s="9">
        <v>144</v>
      </c>
      <c r="K1455" s="9">
        <f t="shared" si="212"/>
        <v>864</v>
      </c>
      <c r="L1455" s="9">
        <f t="shared" si="213"/>
        <v>851</v>
      </c>
      <c r="M1455" s="48">
        <v>0.98495370370370372</v>
      </c>
      <c r="N1455" s="9">
        <v>0</v>
      </c>
      <c r="O1455" s="9">
        <v>144</v>
      </c>
      <c r="P1455" s="9"/>
      <c r="Q1455" s="9">
        <v>144</v>
      </c>
      <c r="R1455" s="9"/>
      <c r="S1455" s="9"/>
      <c r="T1455" s="9"/>
      <c r="U1455" s="9"/>
      <c r="V1455" s="49">
        <f t="shared" si="214"/>
        <v>0.98495370370370372</v>
      </c>
      <c r="W1455" s="14">
        <v>0.94440000000000002</v>
      </c>
      <c r="X1455" s="14">
        <v>0.94910000000000005</v>
      </c>
      <c r="Y1455" s="56">
        <v>143</v>
      </c>
      <c r="Z1455" s="9">
        <v>142</v>
      </c>
      <c r="AA1455" s="9">
        <v>143</v>
      </c>
      <c r="AB1455" s="9">
        <v>143</v>
      </c>
      <c r="AC1455" s="9">
        <v>141</v>
      </c>
      <c r="AD1455" s="9">
        <v>139</v>
      </c>
      <c r="AE1455" s="9" t="s">
        <v>2081</v>
      </c>
      <c r="AF1455" s="9"/>
      <c r="AG1455" s="9">
        <v>27.898700000000002</v>
      </c>
      <c r="AH1455" s="9">
        <v>-81.833600000000004</v>
      </c>
      <c r="AI1455" s="24"/>
      <c r="AJ1455" s="24"/>
      <c r="AK1455" s="24"/>
      <c r="AL1455" s="24"/>
      <c r="AM1455" s="24"/>
      <c r="AN1455" s="24"/>
      <c r="AO1455" s="24"/>
      <c r="AP1455" s="24"/>
      <c r="AQ1455" s="24"/>
      <c r="AR1455" s="24"/>
      <c r="AS1455" s="24"/>
      <c r="AT1455" s="24"/>
      <c r="AU1455" s="24"/>
      <c r="AV1455" s="24"/>
      <c r="AW1455" s="24"/>
      <c r="AX1455" s="24"/>
      <c r="AY1455" s="24"/>
      <c r="AZ1455" s="24"/>
      <c r="BA1455" s="24"/>
      <c r="BB1455" s="24"/>
      <c r="BC1455" s="24"/>
      <c r="BD1455" s="24"/>
      <c r="BE1455" s="24"/>
      <c r="BF1455" s="24"/>
    </row>
    <row r="1456" spans="1:58" s="22" customFormat="1" outlineLevel="2" x14ac:dyDescent="0.25">
      <c r="A1456" s="55">
        <v>1665</v>
      </c>
      <c r="B1456" s="9" t="s">
        <v>2054</v>
      </c>
      <c r="C1456" s="9" t="s">
        <v>2082</v>
      </c>
      <c r="D1456" s="9" t="str">
        <f t="shared" si="211"/>
        <v>Polk - Family - Active</v>
      </c>
      <c r="E1456" s="9" t="s">
        <v>2282</v>
      </c>
      <c r="F1456" s="14" t="s">
        <v>143</v>
      </c>
      <c r="G1456" s="9" t="s">
        <v>10</v>
      </c>
      <c r="H1456" s="9" t="s">
        <v>37</v>
      </c>
      <c r="I1456" s="9">
        <v>1</v>
      </c>
      <c r="J1456" s="9">
        <v>72</v>
      </c>
      <c r="K1456" s="9">
        <f t="shared" si="212"/>
        <v>432</v>
      </c>
      <c r="L1456" s="9">
        <f t="shared" si="213"/>
        <v>415</v>
      </c>
      <c r="M1456" s="48">
        <v>0.96064814814814814</v>
      </c>
      <c r="N1456" s="9">
        <v>0</v>
      </c>
      <c r="O1456" s="9">
        <v>72</v>
      </c>
      <c r="P1456" s="9"/>
      <c r="Q1456" s="9">
        <v>72</v>
      </c>
      <c r="R1456" s="9"/>
      <c r="S1456" s="9"/>
      <c r="T1456" s="9">
        <v>4</v>
      </c>
      <c r="U1456" s="9"/>
      <c r="V1456" s="49">
        <f t="shared" si="214"/>
        <v>0.96064814814814814</v>
      </c>
      <c r="W1456" s="14">
        <v>0.95369999999999999</v>
      </c>
      <c r="X1456" s="14">
        <v>0.97689999999999999</v>
      </c>
      <c r="Y1456" s="56">
        <v>70</v>
      </c>
      <c r="Z1456" s="9">
        <v>69</v>
      </c>
      <c r="AA1456" s="9">
        <v>69</v>
      </c>
      <c r="AB1456" s="9">
        <v>70</v>
      </c>
      <c r="AC1456" s="9">
        <v>69</v>
      </c>
      <c r="AD1456" s="9">
        <v>68</v>
      </c>
      <c r="AE1456" s="9" t="s">
        <v>423</v>
      </c>
      <c r="AF1456" s="9"/>
      <c r="AG1456" s="9">
        <v>27.9114</v>
      </c>
      <c r="AH1456" s="9">
        <v>-81.586399999999998</v>
      </c>
      <c r="AI1456" s="24"/>
      <c r="AJ1456" s="24"/>
      <c r="AK1456" s="24"/>
      <c r="AL1456" s="24"/>
      <c r="AM1456" s="24"/>
      <c r="AN1456" s="24"/>
      <c r="AO1456" s="24"/>
      <c r="AP1456" s="24"/>
      <c r="AQ1456" s="24"/>
      <c r="AR1456" s="24"/>
      <c r="AS1456" s="24"/>
      <c r="AT1456" s="24"/>
      <c r="AU1456" s="24"/>
      <c r="AV1456" s="24"/>
      <c r="AW1456" s="24"/>
      <c r="AX1456" s="24"/>
      <c r="AY1456" s="24"/>
      <c r="AZ1456" s="24"/>
      <c r="BA1456" s="24"/>
      <c r="BB1456" s="24"/>
      <c r="BC1456" s="24"/>
      <c r="BD1456" s="24"/>
      <c r="BE1456" s="24"/>
      <c r="BF1456" s="24"/>
    </row>
    <row r="1457" spans="1:58" s="22" customFormat="1" outlineLevel="2" x14ac:dyDescent="0.25">
      <c r="A1457" s="55">
        <v>1224</v>
      </c>
      <c r="B1457" s="9" t="s">
        <v>2054</v>
      </c>
      <c r="C1457" s="9" t="s">
        <v>2083</v>
      </c>
      <c r="D1457" s="9" t="str">
        <f t="shared" si="211"/>
        <v>Polk - Family - Active</v>
      </c>
      <c r="E1457" s="9" t="s">
        <v>2282</v>
      </c>
      <c r="F1457" s="14" t="s">
        <v>118</v>
      </c>
      <c r="G1457" s="9" t="s">
        <v>10</v>
      </c>
      <c r="H1457" s="9" t="s">
        <v>37</v>
      </c>
      <c r="I1457" s="9">
        <v>1</v>
      </c>
      <c r="J1457" s="9">
        <v>192</v>
      </c>
      <c r="K1457" s="9">
        <f t="shared" si="212"/>
        <v>1152</v>
      </c>
      <c r="L1457" s="9">
        <f t="shared" si="213"/>
        <v>1094</v>
      </c>
      <c r="M1457" s="48">
        <v>0.94965277777777779</v>
      </c>
      <c r="N1457" s="9">
        <v>0</v>
      </c>
      <c r="O1457" s="9">
        <v>192</v>
      </c>
      <c r="P1457" s="9"/>
      <c r="Q1457" s="9">
        <v>192</v>
      </c>
      <c r="R1457" s="9"/>
      <c r="S1457" s="9"/>
      <c r="T1457" s="9"/>
      <c r="U1457" s="9"/>
      <c r="V1457" s="49">
        <f t="shared" si="214"/>
        <v>0.94965277777777779</v>
      </c>
      <c r="W1457" s="14">
        <v>0.96789999999999998</v>
      </c>
      <c r="X1457" s="14">
        <v>0.9365</v>
      </c>
      <c r="Y1457" s="56">
        <v>185</v>
      </c>
      <c r="Z1457" s="9">
        <v>180</v>
      </c>
      <c r="AA1457" s="9">
        <v>183</v>
      </c>
      <c r="AB1457" s="9">
        <v>185</v>
      </c>
      <c r="AC1457" s="9">
        <v>181</v>
      </c>
      <c r="AD1457" s="9">
        <v>180</v>
      </c>
      <c r="AE1457" s="9" t="s">
        <v>427</v>
      </c>
      <c r="AF1457" s="9"/>
      <c r="AG1457" s="9">
        <v>27.960599999999999</v>
      </c>
      <c r="AH1457" s="9">
        <v>-81.624099999999999</v>
      </c>
      <c r="AI1457" s="24"/>
      <c r="AJ1457" s="24"/>
      <c r="AK1457" s="24"/>
      <c r="AL1457" s="24"/>
      <c r="AM1457" s="24"/>
      <c r="AN1457" s="24"/>
      <c r="AO1457" s="24"/>
      <c r="AP1457" s="24"/>
      <c r="AQ1457" s="24"/>
      <c r="AR1457" s="24"/>
      <c r="AS1457" s="24"/>
      <c r="AT1457" s="24"/>
      <c r="AU1457" s="24"/>
      <c r="AV1457" s="24"/>
      <c r="AW1457" s="24"/>
      <c r="AX1457" s="24"/>
      <c r="AY1457" s="24"/>
      <c r="AZ1457" s="24"/>
      <c r="BA1457" s="24"/>
      <c r="BB1457" s="24"/>
      <c r="BC1457" s="24"/>
      <c r="BD1457" s="24"/>
      <c r="BE1457" s="24"/>
      <c r="BF1457" s="24"/>
    </row>
    <row r="1458" spans="1:58" s="22" customFormat="1" outlineLevel="2" x14ac:dyDescent="0.25">
      <c r="A1458" s="55">
        <v>2624</v>
      </c>
      <c r="B1458" s="9" t="s">
        <v>2054</v>
      </c>
      <c r="C1458" s="9" t="s">
        <v>2084</v>
      </c>
      <c r="D1458" s="9" t="str">
        <f t="shared" si="211"/>
        <v>Polk - Family - Active</v>
      </c>
      <c r="E1458" s="9" t="s">
        <v>2282</v>
      </c>
      <c r="F1458" s="14" t="s">
        <v>41</v>
      </c>
      <c r="G1458" s="9" t="s">
        <v>10</v>
      </c>
      <c r="H1458" s="9" t="s">
        <v>37</v>
      </c>
      <c r="I1458" s="9">
        <v>1</v>
      </c>
      <c r="J1458" s="9">
        <v>70</v>
      </c>
      <c r="K1458" s="9">
        <f t="shared" si="212"/>
        <v>420</v>
      </c>
      <c r="L1458" s="9">
        <f t="shared" si="213"/>
        <v>401</v>
      </c>
      <c r="M1458" s="48">
        <v>0.95476190476190481</v>
      </c>
      <c r="N1458" s="9">
        <v>0</v>
      </c>
      <c r="O1458" s="9">
        <v>70</v>
      </c>
      <c r="P1458" s="9"/>
      <c r="Q1458" s="9">
        <v>70</v>
      </c>
      <c r="R1458" s="9"/>
      <c r="S1458" s="9"/>
      <c r="T1458" s="9">
        <v>4</v>
      </c>
      <c r="U1458" s="9"/>
      <c r="V1458" s="49">
        <f t="shared" si="214"/>
        <v>0.95476190476190481</v>
      </c>
      <c r="W1458" s="14"/>
      <c r="X1458" s="14"/>
      <c r="Y1458" s="56">
        <v>68</v>
      </c>
      <c r="Z1458" s="9">
        <v>62</v>
      </c>
      <c r="AA1458" s="9">
        <v>68</v>
      </c>
      <c r="AB1458" s="9">
        <v>66</v>
      </c>
      <c r="AC1458" s="9">
        <v>69</v>
      </c>
      <c r="AD1458" s="9">
        <v>68</v>
      </c>
      <c r="AE1458" s="9" t="s">
        <v>160</v>
      </c>
      <c r="AF1458" s="9"/>
      <c r="AG1458" s="9">
        <v>28.029527999999999</v>
      </c>
      <c r="AH1458" s="9">
        <v>-81.731916999999996</v>
      </c>
      <c r="AI1458" s="24"/>
      <c r="AJ1458" s="24"/>
      <c r="AK1458" s="24"/>
      <c r="AL1458" s="24"/>
      <c r="AM1458" s="24"/>
      <c r="AN1458" s="24"/>
      <c r="AO1458" s="24"/>
      <c r="AP1458" s="24"/>
      <c r="AQ1458" s="24"/>
      <c r="AR1458" s="24"/>
      <c r="AS1458" s="24"/>
      <c r="AT1458" s="24"/>
      <c r="AU1458" s="24"/>
      <c r="AV1458" s="24"/>
      <c r="AW1458" s="24"/>
      <c r="AX1458" s="24"/>
      <c r="AY1458" s="24"/>
      <c r="AZ1458" s="24"/>
      <c r="BA1458" s="24"/>
      <c r="BB1458" s="24"/>
      <c r="BC1458" s="24"/>
      <c r="BD1458" s="24"/>
      <c r="BE1458" s="24"/>
      <c r="BF1458" s="24"/>
    </row>
    <row r="1459" spans="1:58" s="22" customFormat="1" outlineLevel="2" x14ac:dyDescent="0.25">
      <c r="A1459" s="55">
        <v>2179</v>
      </c>
      <c r="B1459" s="9" t="s">
        <v>2054</v>
      </c>
      <c r="C1459" s="9" t="s">
        <v>2085</v>
      </c>
      <c r="D1459" s="9" t="str">
        <f t="shared" si="211"/>
        <v>Polk - Family - Active</v>
      </c>
      <c r="E1459" s="9" t="s">
        <v>2282</v>
      </c>
      <c r="F1459" s="14" t="s">
        <v>199</v>
      </c>
      <c r="G1459" s="9" t="s">
        <v>10</v>
      </c>
      <c r="H1459" s="9" t="s">
        <v>37</v>
      </c>
      <c r="I1459" s="9">
        <v>1</v>
      </c>
      <c r="J1459" s="9">
        <v>75</v>
      </c>
      <c r="K1459" s="9">
        <f t="shared" si="212"/>
        <v>450</v>
      </c>
      <c r="L1459" s="9">
        <f t="shared" si="213"/>
        <v>444</v>
      </c>
      <c r="M1459" s="48">
        <v>0.98666666666666669</v>
      </c>
      <c r="N1459" s="9">
        <v>0</v>
      </c>
      <c r="O1459" s="9">
        <v>75</v>
      </c>
      <c r="P1459" s="9"/>
      <c r="Q1459" s="9">
        <v>75</v>
      </c>
      <c r="R1459" s="9"/>
      <c r="S1459" s="9"/>
      <c r="T1459" s="9"/>
      <c r="U1459" s="9"/>
      <c r="V1459" s="49">
        <f t="shared" si="214"/>
        <v>0.98666666666666669</v>
      </c>
      <c r="W1459" s="14">
        <v>0.99780000000000002</v>
      </c>
      <c r="X1459" s="14">
        <v>0.98440000000000005</v>
      </c>
      <c r="Y1459" s="56">
        <v>73</v>
      </c>
      <c r="Z1459" s="9">
        <v>74</v>
      </c>
      <c r="AA1459" s="9">
        <v>75</v>
      </c>
      <c r="AB1459" s="9">
        <v>74</v>
      </c>
      <c r="AC1459" s="9">
        <v>74</v>
      </c>
      <c r="AD1459" s="9">
        <v>74</v>
      </c>
      <c r="AE1459" s="9" t="s">
        <v>2060</v>
      </c>
      <c r="AF1459" s="9"/>
      <c r="AG1459" s="9">
        <v>28.046600000000002</v>
      </c>
      <c r="AH1459" s="9">
        <v>-81.980500000000006</v>
      </c>
      <c r="AI1459" s="24"/>
      <c r="AJ1459" s="24"/>
      <c r="AK1459" s="24"/>
      <c r="AL1459" s="24"/>
      <c r="AM1459" s="24"/>
      <c r="AN1459" s="24"/>
      <c r="AO1459" s="24"/>
      <c r="AP1459" s="24"/>
      <c r="AQ1459" s="24"/>
      <c r="AR1459" s="24"/>
      <c r="AS1459" s="24"/>
      <c r="AT1459" s="24"/>
      <c r="AU1459" s="24"/>
      <c r="AV1459" s="24"/>
      <c r="AW1459" s="24"/>
      <c r="AX1459" s="24"/>
      <c r="AY1459" s="24"/>
      <c r="AZ1459" s="24"/>
      <c r="BA1459" s="24"/>
      <c r="BB1459" s="24"/>
      <c r="BC1459" s="24"/>
      <c r="BD1459" s="24"/>
      <c r="BE1459" s="24"/>
      <c r="BF1459" s="24"/>
    </row>
    <row r="1460" spans="1:58" s="22" customFormat="1" outlineLevel="2" x14ac:dyDescent="0.25">
      <c r="A1460" s="55">
        <v>1038</v>
      </c>
      <c r="B1460" s="9" t="s">
        <v>2054</v>
      </c>
      <c r="C1460" s="9" t="s">
        <v>2086</v>
      </c>
      <c r="D1460" s="9" t="str">
        <f t="shared" si="211"/>
        <v>Polk - Family - Active</v>
      </c>
      <c r="E1460" s="9" t="s">
        <v>2282</v>
      </c>
      <c r="F1460" s="14" t="s">
        <v>2087</v>
      </c>
      <c r="G1460" s="9" t="s">
        <v>10</v>
      </c>
      <c r="H1460" s="9" t="s">
        <v>37</v>
      </c>
      <c r="I1460" s="9">
        <v>1</v>
      </c>
      <c r="J1460" s="9">
        <v>220</v>
      </c>
      <c r="K1460" s="9">
        <f t="shared" si="212"/>
        <v>1320</v>
      </c>
      <c r="L1460" s="9">
        <f t="shared" si="213"/>
        <v>1303</v>
      </c>
      <c r="M1460" s="48">
        <v>0.98712121212121207</v>
      </c>
      <c r="N1460" s="9">
        <v>0</v>
      </c>
      <c r="O1460" s="9">
        <v>220</v>
      </c>
      <c r="P1460" s="9"/>
      <c r="Q1460" s="9">
        <v>220</v>
      </c>
      <c r="R1460" s="9"/>
      <c r="S1460" s="9"/>
      <c r="T1460" s="9">
        <v>22</v>
      </c>
      <c r="U1460" s="9"/>
      <c r="V1460" s="49">
        <f t="shared" si="214"/>
        <v>0.98712121212121207</v>
      </c>
      <c r="W1460" s="14">
        <v>0.92120000000000002</v>
      </c>
      <c r="X1460" s="14">
        <v>0.81210000000000004</v>
      </c>
      <c r="Y1460" s="56">
        <v>219</v>
      </c>
      <c r="Z1460" s="9">
        <v>219</v>
      </c>
      <c r="AA1460" s="9">
        <v>217</v>
      </c>
      <c r="AB1460" s="9">
        <v>216</v>
      </c>
      <c r="AC1460" s="9">
        <v>217</v>
      </c>
      <c r="AD1460" s="9">
        <v>215</v>
      </c>
      <c r="AE1460" s="9" t="s">
        <v>420</v>
      </c>
      <c r="AF1460" s="9"/>
      <c r="AG1460" s="9">
        <v>28.062294999999999</v>
      </c>
      <c r="AH1460" s="9">
        <v>-81.705461999999997</v>
      </c>
      <c r="AI1460" s="24"/>
      <c r="AJ1460" s="24"/>
      <c r="AK1460" s="24"/>
      <c r="AL1460" s="24"/>
      <c r="AM1460" s="24"/>
      <c r="AN1460" s="24"/>
      <c r="AO1460" s="24"/>
      <c r="AP1460" s="24"/>
      <c r="AQ1460" s="24"/>
      <c r="AR1460" s="24"/>
      <c r="AS1460" s="24"/>
      <c r="AT1460" s="24"/>
      <c r="AU1460" s="24"/>
      <c r="AV1460" s="24"/>
      <c r="AW1460" s="24"/>
      <c r="AX1460" s="24"/>
      <c r="AY1460" s="24"/>
      <c r="AZ1460" s="24"/>
      <c r="BA1460" s="24"/>
      <c r="BB1460" s="24"/>
      <c r="BC1460" s="24"/>
      <c r="BD1460" s="24"/>
      <c r="BE1460" s="24"/>
      <c r="BF1460" s="24"/>
    </row>
    <row r="1461" spans="1:58" s="22" customFormat="1" outlineLevel="2" x14ac:dyDescent="0.25">
      <c r="A1461" s="55">
        <v>2370</v>
      </c>
      <c r="B1461" s="9" t="s">
        <v>2054</v>
      </c>
      <c r="C1461" s="9" t="s">
        <v>2088</v>
      </c>
      <c r="D1461" s="9" t="str">
        <f t="shared" si="211"/>
        <v>Polk - Family - Active</v>
      </c>
      <c r="E1461" s="9" t="s">
        <v>2282</v>
      </c>
      <c r="F1461" s="14" t="s">
        <v>143</v>
      </c>
      <c r="G1461" s="9" t="s">
        <v>10</v>
      </c>
      <c r="H1461" s="9" t="s">
        <v>37</v>
      </c>
      <c r="I1461" s="9">
        <v>1</v>
      </c>
      <c r="J1461" s="9">
        <v>64</v>
      </c>
      <c r="K1461" s="9">
        <f t="shared" si="212"/>
        <v>384</v>
      </c>
      <c r="L1461" s="9">
        <f t="shared" si="213"/>
        <v>379</v>
      </c>
      <c r="M1461" s="48">
        <v>0.98697916666666663</v>
      </c>
      <c r="N1461" s="9">
        <v>0</v>
      </c>
      <c r="O1461" s="9">
        <v>64</v>
      </c>
      <c r="P1461" s="9"/>
      <c r="Q1461" s="9">
        <v>64</v>
      </c>
      <c r="R1461" s="9"/>
      <c r="S1461" s="9"/>
      <c r="T1461" s="9">
        <v>4</v>
      </c>
      <c r="U1461" s="9"/>
      <c r="V1461" s="49">
        <f t="shared" si="214"/>
        <v>0.98697916666666663</v>
      </c>
      <c r="W1461" s="14">
        <v>0.97660000000000002</v>
      </c>
      <c r="X1461" s="14">
        <v>0.90629999999999999</v>
      </c>
      <c r="Y1461" s="56">
        <v>63</v>
      </c>
      <c r="Z1461" s="9">
        <v>64</v>
      </c>
      <c r="AA1461" s="9">
        <v>64</v>
      </c>
      <c r="AB1461" s="9">
        <v>64</v>
      </c>
      <c r="AC1461" s="9">
        <v>61</v>
      </c>
      <c r="AD1461" s="9">
        <v>63</v>
      </c>
      <c r="AE1461" s="9" t="s">
        <v>2089</v>
      </c>
      <c r="AF1461" s="9"/>
      <c r="AG1461" s="9">
        <v>27.956700000000001</v>
      </c>
      <c r="AH1461" s="9">
        <v>-81.724699999999999</v>
      </c>
      <c r="AI1461" s="24"/>
      <c r="AJ1461" s="24"/>
      <c r="AK1461" s="24"/>
      <c r="AL1461" s="24"/>
      <c r="AM1461" s="24"/>
      <c r="AN1461" s="24"/>
      <c r="AO1461" s="24"/>
      <c r="AP1461" s="24"/>
      <c r="AQ1461" s="24"/>
      <c r="AR1461" s="24"/>
      <c r="AS1461" s="24"/>
      <c r="AT1461" s="24"/>
      <c r="AU1461" s="24"/>
      <c r="AV1461" s="24"/>
      <c r="AW1461" s="24"/>
      <c r="AX1461" s="24"/>
      <c r="AY1461" s="24"/>
      <c r="AZ1461" s="24"/>
      <c r="BA1461" s="24"/>
      <c r="BB1461" s="24"/>
      <c r="BC1461" s="24"/>
      <c r="BD1461" s="24"/>
      <c r="BE1461" s="24"/>
      <c r="BF1461" s="24"/>
    </row>
    <row r="1462" spans="1:58" s="22" customFormat="1" outlineLevel="2" x14ac:dyDescent="0.25">
      <c r="A1462" s="55">
        <v>1219</v>
      </c>
      <c r="B1462" s="9" t="s">
        <v>2054</v>
      </c>
      <c r="C1462" s="9" t="s">
        <v>2093</v>
      </c>
      <c r="D1462" s="9" t="str">
        <f t="shared" si="211"/>
        <v>Polk - Family - Active</v>
      </c>
      <c r="E1462" s="9" t="s">
        <v>2282</v>
      </c>
      <c r="F1462" s="14" t="s">
        <v>2094</v>
      </c>
      <c r="G1462" s="9" t="s">
        <v>10</v>
      </c>
      <c r="H1462" s="9" t="s">
        <v>37</v>
      </c>
      <c r="I1462" s="9">
        <v>1</v>
      </c>
      <c r="J1462" s="9">
        <v>200</v>
      </c>
      <c r="K1462" s="9">
        <f t="shared" si="212"/>
        <v>1200</v>
      </c>
      <c r="L1462" s="9">
        <f t="shared" si="213"/>
        <v>1187</v>
      </c>
      <c r="M1462" s="48">
        <v>0.98916666666666664</v>
      </c>
      <c r="N1462" s="9">
        <v>0</v>
      </c>
      <c r="O1462" s="9">
        <v>200</v>
      </c>
      <c r="P1462" s="9"/>
      <c r="Q1462" s="9">
        <v>200</v>
      </c>
      <c r="R1462" s="9"/>
      <c r="S1462" s="9"/>
      <c r="T1462" s="9">
        <v>17</v>
      </c>
      <c r="U1462" s="9"/>
      <c r="V1462" s="49">
        <f t="shared" si="214"/>
        <v>0.98916666666666664</v>
      </c>
      <c r="W1462" s="14">
        <v>0.99580000000000002</v>
      </c>
      <c r="X1462" s="14">
        <v>0.99919999999999998</v>
      </c>
      <c r="Y1462" s="56">
        <v>196</v>
      </c>
      <c r="Z1462" s="9">
        <v>196</v>
      </c>
      <c r="AA1462" s="9">
        <v>198</v>
      </c>
      <c r="AB1462" s="9">
        <v>200</v>
      </c>
      <c r="AC1462" s="9">
        <v>198</v>
      </c>
      <c r="AD1462" s="9">
        <v>199</v>
      </c>
      <c r="AE1462" s="9" t="s">
        <v>550</v>
      </c>
      <c r="AF1462" s="9"/>
      <c r="AG1462" s="9">
        <v>27.9663</v>
      </c>
      <c r="AH1462" s="9">
        <v>-81.968400000000003</v>
      </c>
      <c r="AI1462" s="24"/>
      <c r="AJ1462" s="24"/>
      <c r="AK1462" s="24"/>
      <c r="AL1462" s="24"/>
      <c r="AM1462" s="24"/>
      <c r="AN1462" s="24"/>
      <c r="AO1462" s="24"/>
      <c r="AP1462" s="24"/>
      <c r="AQ1462" s="24"/>
      <c r="AR1462" s="24"/>
      <c r="AS1462" s="24"/>
      <c r="AT1462" s="24"/>
      <c r="AU1462" s="24"/>
      <c r="AV1462" s="24"/>
      <c r="AW1462" s="24"/>
      <c r="AX1462" s="24"/>
      <c r="AY1462" s="24"/>
      <c r="AZ1462" s="24"/>
      <c r="BA1462" s="24"/>
      <c r="BB1462" s="24"/>
      <c r="BC1462" s="24"/>
      <c r="BD1462" s="24"/>
      <c r="BE1462" s="24"/>
      <c r="BF1462" s="24"/>
    </row>
    <row r="1463" spans="1:58" s="22" customFormat="1" outlineLevel="1" x14ac:dyDescent="0.25">
      <c r="A1463" s="55"/>
      <c r="B1463" s="9" t="s">
        <v>2054</v>
      </c>
      <c r="C1463" s="9"/>
      <c r="D1463" s="9"/>
      <c r="E1463" s="39" t="s">
        <v>2292</v>
      </c>
      <c r="F1463" s="14"/>
      <c r="G1463" s="9"/>
      <c r="H1463" s="9"/>
      <c r="I1463" s="9">
        <f>SUBTOTAL(9,I1464:I1464)</f>
        <v>1</v>
      </c>
      <c r="J1463" s="9">
        <f>SUBTOTAL(9,J1464:J1464)</f>
        <v>33</v>
      </c>
      <c r="K1463" s="9">
        <f>SUBTOTAL(9,K1464:K1464)</f>
        <v>0</v>
      </c>
      <c r="L1463" s="9">
        <f>SUBTOTAL(9,L1464:L1464)</f>
        <v>0</v>
      </c>
      <c r="M1463" s="42">
        <v>0</v>
      </c>
      <c r="N1463" s="9"/>
      <c r="O1463" s="9"/>
      <c r="P1463" s="9"/>
      <c r="Q1463" s="9"/>
      <c r="R1463" s="9"/>
      <c r="S1463" s="9"/>
      <c r="T1463" s="9"/>
      <c r="U1463" s="9"/>
      <c r="V1463" s="49"/>
      <c r="W1463" s="14"/>
      <c r="X1463" s="14"/>
      <c r="Y1463" s="56"/>
      <c r="Z1463" s="9"/>
      <c r="AA1463" s="9"/>
      <c r="AB1463" s="9"/>
      <c r="AC1463" s="9"/>
      <c r="AD1463" s="9"/>
      <c r="AE1463" s="9"/>
      <c r="AF1463" s="9"/>
      <c r="AG1463" s="9"/>
      <c r="AH1463" s="9">
        <f>SUBTOTAL(9,AH1464:AH1464)</f>
        <v>-81.732671999999994</v>
      </c>
      <c r="AI1463" s="24"/>
      <c r="AJ1463" s="24"/>
      <c r="AK1463" s="24"/>
      <c r="AL1463" s="24"/>
      <c r="AM1463" s="24"/>
      <c r="AN1463" s="24"/>
      <c r="AO1463" s="24"/>
      <c r="AP1463" s="24"/>
      <c r="AQ1463" s="24"/>
      <c r="AR1463" s="24"/>
      <c r="AS1463" s="24"/>
      <c r="AT1463" s="24"/>
      <c r="AU1463" s="24"/>
      <c r="AV1463" s="24"/>
      <c r="AW1463" s="24"/>
      <c r="AX1463" s="24"/>
      <c r="AY1463" s="24"/>
      <c r="AZ1463" s="24"/>
      <c r="BA1463" s="24"/>
      <c r="BB1463" s="24"/>
      <c r="BC1463" s="24"/>
      <c r="BD1463" s="24"/>
      <c r="BE1463" s="24"/>
      <c r="BF1463" s="24"/>
    </row>
    <row r="1464" spans="1:58" s="22" customFormat="1" outlineLevel="2" x14ac:dyDescent="0.25">
      <c r="A1464" s="55">
        <v>15</v>
      </c>
      <c r="B1464" s="9" t="s">
        <v>2054</v>
      </c>
      <c r="C1464" s="9" t="s">
        <v>2076</v>
      </c>
      <c r="D1464" s="9" t="str">
        <f>B1464&amp;" - "&amp;E1464</f>
        <v>Polk - Family - Exempt</v>
      </c>
      <c r="E1464" s="9" t="s">
        <v>2292</v>
      </c>
      <c r="F1464" s="14" t="s">
        <v>2077</v>
      </c>
      <c r="G1464" s="9" t="s">
        <v>10</v>
      </c>
      <c r="H1464" s="9" t="s">
        <v>2078</v>
      </c>
      <c r="I1464" s="9">
        <v>1</v>
      </c>
      <c r="J1464" s="9">
        <v>33</v>
      </c>
      <c r="K1464" s="9">
        <f>COUNTA(Y1464:AD1464)*J1464</f>
        <v>0</v>
      </c>
      <c r="L1464" s="9">
        <f>SUM(Y1464:AD1464)</f>
        <v>0</v>
      </c>
      <c r="M1464" s="42">
        <v>0</v>
      </c>
      <c r="N1464" s="9"/>
      <c r="O1464" s="9">
        <v>33</v>
      </c>
      <c r="P1464" s="9"/>
      <c r="Q1464" s="9">
        <v>33</v>
      </c>
      <c r="R1464" s="9"/>
      <c r="S1464" s="9"/>
      <c r="T1464" s="9"/>
      <c r="U1464" s="9"/>
      <c r="V1464" s="49"/>
      <c r="W1464" s="14"/>
      <c r="X1464" s="14"/>
      <c r="Y1464" s="56"/>
      <c r="Z1464" s="9"/>
      <c r="AA1464" s="9"/>
      <c r="AB1464" s="9"/>
      <c r="AC1464" s="9"/>
      <c r="AD1464" s="9"/>
      <c r="AE1464" s="9"/>
      <c r="AF1464" s="9">
        <v>33</v>
      </c>
      <c r="AG1464" s="9">
        <v>28.046116999999999</v>
      </c>
      <c r="AH1464" s="9">
        <v>-81.732671999999994</v>
      </c>
      <c r="AI1464" s="24"/>
      <c r="AJ1464" s="24"/>
      <c r="AK1464" s="24"/>
      <c r="AL1464" s="24"/>
      <c r="AM1464" s="24"/>
      <c r="AN1464" s="24"/>
      <c r="AO1464" s="24"/>
      <c r="AP1464" s="24"/>
      <c r="AQ1464" s="24"/>
      <c r="AR1464" s="24"/>
      <c r="AS1464" s="24"/>
      <c r="AT1464" s="24"/>
      <c r="AU1464" s="24"/>
      <c r="AV1464" s="24"/>
      <c r="AW1464" s="24"/>
      <c r="AX1464" s="24"/>
      <c r="AY1464" s="24"/>
      <c r="AZ1464" s="24"/>
      <c r="BA1464" s="24"/>
      <c r="BB1464" s="24"/>
      <c r="BC1464" s="24"/>
      <c r="BD1464" s="24"/>
      <c r="BE1464" s="24"/>
      <c r="BF1464" s="24"/>
    </row>
    <row r="1465" spans="1:58" s="22" customFormat="1" outlineLevel="1" x14ac:dyDescent="0.25">
      <c r="A1465" s="55"/>
      <c r="B1465" s="9" t="s">
        <v>2054</v>
      </c>
      <c r="C1465" s="9"/>
      <c r="D1465" s="9"/>
      <c r="E1465" s="39" t="s">
        <v>2283</v>
      </c>
      <c r="F1465" s="14"/>
      <c r="G1465" s="9"/>
      <c r="H1465" s="9"/>
      <c r="I1465" s="9">
        <f>SUBTOTAL(9,I1466:I1467)</f>
        <v>2</v>
      </c>
      <c r="J1465" s="9">
        <f>SUBTOTAL(9,J1466:J1467)</f>
        <v>228</v>
      </c>
      <c r="K1465" s="9">
        <f>SUBTOTAL(9,K1466:K1467)</f>
        <v>0</v>
      </c>
      <c r="L1465" s="9">
        <f>SUBTOTAL(9,L1466:L1467)</f>
        <v>0</v>
      </c>
      <c r="M1465" s="42">
        <v>0</v>
      </c>
      <c r="N1465" s="9"/>
      <c r="O1465" s="9"/>
      <c r="P1465" s="9"/>
      <c r="Q1465" s="9"/>
      <c r="R1465" s="9"/>
      <c r="S1465" s="9"/>
      <c r="T1465" s="9"/>
      <c r="U1465" s="9"/>
      <c r="V1465" s="49"/>
      <c r="W1465" s="14"/>
      <c r="X1465" s="14"/>
      <c r="Y1465" s="56"/>
      <c r="Z1465" s="9"/>
      <c r="AA1465" s="9"/>
      <c r="AB1465" s="9"/>
      <c r="AC1465" s="9"/>
      <c r="AD1465" s="9"/>
      <c r="AE1465" s="9"/>
      <c r="AF1465" s="9"/>
      <c r="AG1465" s="9"/>
      <c r="AH1465" s="9">
        <f>SUBTOTAL(9,AH1466:AH1467)</f>
        <v>-163.78130233000002</v>
      </c>
      <c r="AI1465" s="24"/>
      <c r="AJ1465" s="24"/>
      <c r="AK1465" s="24"/>
      <c r="AL1465" s="24"/>
      <c r="AM1465" s="24"/>
      <c r="AN1465" s="24"/>
      <c r="AO1465" s="24"/>
      <c r="AP1465" s="24"/>
      <c r="AQ1465" s="24"/>
      <c r="AR1465" s="24"/>
      <c r="AS1465" s="24"/>
      <c r="AT1465" s="24"/>
      <c r="AU1465" s="24"/>
      <c r="AV1465" s="24"/>
      <c r="AW1465" s="24"/>
      <c r="AX1465" s="24"/>
      <c r="AY1465" s="24"/>
      <c r="AZ1465" s="24"/>
      <c r="BA1465" s="24"/>
      <c r="BB1465" s="24"/>
      <c r="BC1465" s="24"/>
      <c r="BD1465" s="24"/>
      <c r="BE1465" s="24"/>
      <c r="BF1465" s="24"/>
    </row>
    <row r="1466" spans="1:58" s="22" customFormat="1" outlineLevel="2" x14ac:dyDescent="0.25">
      <c r="A1466" s="55">
        <v>2756</v>
      </c>
      <c r="B1466" s="9" t="s">
        <v>2054</v>
      </c>
      <c r="C1466" s="9" t="s">
        <v>2055</v>
      </c>
      <c r="D1466" s="9" t="str">
        <f>B1466&amp;" - "&amp;E1466</f>
        <v>Polk - Family - Pipeline</v>
      </c>
      <c r="E1466" s="9" t="s">
        <v>2283</v>
      </c>
      <c r="F1466" s="14" t="s">
        <v>91</v>
      </c>
      <c r="G1466" s="9" t="s">
        <v>10</v>
      </c>
      <c r="H1466" s="9" t="s">
        <v>42</v>
      </c>
      <c r="I1466" s="9">
        <v>1</v>
      </c>
      <c r="J1466" s="9">
        <v>96</v>
      </c>
      <c r="K1466" s="9">
        <f>COUNTA(Y1466:AD1466)*J1466</f>
        <v>0</v>
      </c>
      <c r="L1466" s="9">
        <f>SUM(Y1466:AD1466)</f>
        <v>0</v>
      </c>
      <c r="M1466" s="42">
        <v>0</v>
      </c>
      <c r="N1466" s="9">
        <v>0</v>
      </c>
      <c r="O1466" s="9">
        <v>96</v>
      </c>
      <c r="P1466" s="9"/>
      <c r="Q1466" s="9">
        <v>96</v>
      </c>
      <c r="R1466" s="9"/>
      <c r="S1466" s="9"/>
      <c r="T1466" s="9">
        <v>5</v>
      </c>
      <c r="U1466" s="9"/>
      <c r="V1466" s="49"/>
      <c r="W1466" s="14"/>
      <c r="X1466" s="14"/>
      <c r="Y1466" s="56"/>
      <c r="Z1466" s="9"/>
      <c r="AA1466" s="9"/>
      <c r="AB1466" s="9"/>
      <c r="AC1466" s="9"/>
      <c r="AD1466" s="9"/>
      <c r="AE1466" s="9" t="s">
        <v>450</v>
      </c>
      <c r="AF1466" s="9"/>
      <c r="AG1466" s="9">
        <v>28.060575</v>
      </c>
      <c r="AH1466" s="9">
        <v>-81.812708330000007</v>
      </c>
      <c r="AI1466" s="24"/>
      <c r="AJ1466" s="24"/>
      <c r="AK1466" s="24"/>
      <c r="AL1466" s="24"/>
      <c r="AM1466" s="24"/>
      <c r="AN1466" s="24"/>
      <c r="AO1466" s="24"/>
      <c r="AP1466" s="24"/>
      <c r="AQ1466" s="24"/>
      <c r="AR1466" s="24"/>
      <c r="AS1466" s="24"/>
      <c r="AT1466" s="24"/>
      <c r="AU1466" s="24"/>
      <c r="AV1466" s="24"/>
      <c r="AW1466" s="24"/>
      <c r="AX1466" s="24"/>
      <c r="AY1466" s="24"/>
      <c r="AZ1466" s="24"/>
      <c r="BA1466" s="24"/>
      <c r="BB1466" s="24"/>
      <c r="BC1466" s="24"/>
      <c r="BD1466" s="24"/>
      <c r="BE1466" s="24"/>
      <c r="BF1466" s="24"/>
    </row>
    <row r="1467" spans="1:58" s="22" customFormat="1" outlineLevel="2" x14ac:dyDescent="0.25">
      <c r="A1467" s="55">
        <v>2907</v>
      </c>
      <c r="B1467" s="9" t="s">
        <v>2054</v>
      </c>
      <c r="C1467" s="9" t="s">
        <v>2066</v>
      </c>
      <c r="D1467" s="9" t="str">
        <f>B1467&amp;" - "&amp;E1467</f>
        <v>Polk - Family - Pipeline</v>
      </c>
      <c r="E1467" s="9" t="s">
        <v>2283</v>
      </c>
      <c r="F1467" s="14" t="s">
        <v>191</v>
      </c>
      <c r="G1467" s="9" t="s">
        <v>10</v>
      </c>
      <c r="H1467" s="9" t="s">
        <v>42</v>
      </c>
      <c r="I1467" s="9">
        <v>1</v>
      </c>
      <c r="J1467" s="9">
        <v>132</v>
      </c>
      <c r="K1467" s="9">
        <f>COUNTA(Y1467:AD1467)*J1467</f>
        <v>0</v>
      </c>
      <c r="L1467" s="9">
        <f>SUM(Y1467:AD1467)</f>
        <v>0</v>
      </c>
      <c r="M1467" s="42">
        <v>0</v>
      </c>
      <c r="N1467" s="9"/>
      <c r="O1467" s="9">
        <v>132</v>
      </c>
      <c r="P1467" s="9"/>
      <c r="Q1467" s="9">
        <v>132</v>
      </c>
      <c r="R1467" s="9"/>
      <c r="S1467" s="9"/>
      <c r="T1467" s="9">
        <v>7</v>
      </c>
      <c r="U1467" s="9"/>
      <c r="V1467" s="49"/>
      <c r="W1467" s="14"/>
      <c r="X1467" s="14"/>
      <c r="Y1467" s="56"/>
      <c r="Z1467" s="9"/>
      <c r="AA1467" s="9"/>
      <c r="AB1467" s="9"/>
      <c r="AC1467" s="9"/>
      <c r="AD1467" s="9"/>
      <c r="AE1467" s="9"/>
      <c r="AF1467" s="9"/>
      <c r="AG1467" s="9">
        <v>28.038364000000001</v>
      </c>
      <c r="AH1467" s="9">
        <v>-81.968593999999996</v>
      </c>
      <c r="AI1467" s="24"/>
      <c r="AJ1467" s="24"/>
      <c r="AK1467" s="24"/>
      <c r="AL1467" s="24"/>
      <c r="AM1467" s="24"/>
      <c r="AN1467" s="24"/>
      <c r="AO1467" s="24"/>
      <c r="AP1467" s="24"/>
      <c r="AQ1467" s="24"/>
      <c r="AR1467" s="24"/>
      <c r="AS1467" s="24"/>
      <c r="AT1467" s="24"/>
      <c r="AU1467" s="24"/>
      <c r="AV1467" s="24"/>
      <c r="AW1467" s="24"/>
      <c r="AX1467" s="24"/>
      <c r="AY1467" s="24"/>
      <c r="AZ1467" s="24"/>
      <c r="BA1467" s="24"/>
      <c r="BB1467" s="24"/>
      <c r="BC1467" s="24"/>
      <c r="BD1467" s="24"/>
      <c r="BE1467" s="24"/>
      <c r="BF1467" s="24"/>
    </row>
    <row r="1468" spans="1:58" s="22" customFormat="1" outlineLevel="1" x14ac:dyDescent="0.25">
      <c r="A1468" s="55"/>
      <c r="B1468" s="9" t="s">
        <v>2054</v>
      </c>
      <c r="C1468" s="9"/>
      <c r="D1468" s="9"/>
      <c r="E1468" s="39" t="s">
        <v>2288</v>
      </c>
      <c r="F1468" s="14"/>
      <c r="G1468" s="9"/>
      <c r="H1468" s="9"/>
      <c r="I1468" s="9">
        <f>SUBTOTAL(9,I1469:I1470)</f>
        <v>2</v>
      </c>
      <c r="J1468" s="9">
        <f>SUBTOTAL(9,J1469:J1470)</f>
        <v>144</v>
      </c>
      <c r="K1468" s="9">
        <f>SUBTOTAL(9,K1469:K1470)</f>
        <v>864</v>
      </c>
      <c r="L1468" s="9">
        <f>SUBTOTAL(9,L1469:L1470)</f>
        <v>851</v>
      </c>
      <c r="M1468" s="48">
        <v>0.98495370370370372</v>
      </c>
      <c r="N1468" s="9"/>
      <c r="O1468" s="9"/>
      <c r="P1468" s="9"/>
      <c r="Q1468" s="9"/>
      <c r="R1468" s="9"/>
      <c r="S1468" s="9"/>
      <c r="T1468" s="9"/>
      <c r="U1468" s="9"/>
      <c r="V1468" s="49"/>
      <c r="W1468" s="14"/>
      <c r="X1468" s="14"/>
      <c r="Y1468" s="56"/>
      <c r="Z1468" s="9"/>
      <c r="AA1468" s="9"/>
      <c r="AB1468" s="9"/>
      <c r="AC1468" s="9"/>
      <c r="AD1468" s="9"/>
      <c r="AE1468" s="9"/>
      <c r="AF1468" s="9"/>
      <c r="AG1468" s="9"/>
      <c r="AH1468" s="9">
        <f>SUBTOTAL(9,AH1469:AH1470)</f>
        <v>-163.4984</v>
      </c>
      <c r="AI1468" s="24"/>
      <c r="AJ1468" s="24"/>
      <c r="AK1468" s="24"/>
      <c r="AL1468" s="24"/>
      <c r="AM1468" s="24"/>
      <c r="AN1468" s="24"/>
      <c r="AO1468" s="24"/>
      <c r="AP1468" s="24"/>
      <c r="AQ1468" s="24"/>
      <c r="AR1468" s="24"/>
      <c r="AS1468" s="24"/>
      <c r="AT1468" s="24"/>
      <c r="AU1468" s="24"/>
      <c r="AV1468" s="24"/>
      <c r="AW1468" s="24"/>
      <c r="AX1468" s="24"/>
      <c r="AY1468" s="24"/>
      <c r="AZ1468" s="24"/>
      <c r="BA1468" s="24"/>
      <c r="BB1468" s="24"/>
      <c r="BC1468" s="24"/>
      <c r="BD1468" s="24"/>
      <c r="BE1468" s="24"/>
      <c r="BF1468" s="24"/>
    </row>
    <row r="1469" spans="1:58" s="22" customFormat="1" outlineLevel="2" x14ac:dyDescent="0.25">
      <c r="A1469" s="55">
        <v>2236</v>
      </c>
      <c r="B1469" s="9" t="s">
        <v>2054</v>
      </c>
      <c r="C1469" s="9" t="s">
        <v>2064</v>
      </c>
      <c r="D1469" s="9" t="str">
        <f>B1469&amp;" - "&amp;E1469</f>
        <v>Polk - FW|FW - Active</v>
      </c>
      <c r="E1469" s="9" t="s">
        <v>2288</v>
      </c>
      <c r="F1469" s="14" t="s">
        <v>147</v>
      </c>
      <c r="G1469" s="9" t="s">
        <v>499</v>
      </c>
      <c r="H1469" s="9" t="s">
        <v>37</v>
      </c>
      <c r="I1469" s="9">
        <v>1</v>
      </c>
      <c r="J1469" s="9">
        <v>80</v>
      </c>
      <c r="K1469" s="9">
        <f>COUNTA(Y1469:AD1469)*J1469</f>
        <v>480</v>
      </c>
      <c r="L1469" s="9">
        <f>SUM(Y1469:AD1469)</f>
        <v>477</v>
      </c>
      <c r="M1469" s="48">
        <v>0.99375000000000002</v>
      </c>
      <c r="N1469" s="9">
        <v>0</v>
      </c>
      <c r="O1469" s="9">
        <v>80</v>
      </c>
      <c r="P1469" s="9"/>
      <c r="Q1469" s="9">
        <v>48</v>
      </c>
      <c r="R1469" s="9">
        <v>32</v>
      </c>
      <c r="S1469" s="9"/>
      <c r="T1469" s="9"/>
      <c r="U1469" s="9"/>
      <c r="V1469" s="49">
        <f>(Y1469+Z1469+AA1469+AB1469+AC1469+AD1469)/(J1469*COUNTA(Y1469,Z1469,AA1469,AB1469,AC1469,AD1469))</f>
        <v>0.99375000000000002</v>
      </c>
      <c r="W1469" s="14">
        <v>0.97499999999999998</v>
      </c>
      <c r="X1469" s="14">
        <v>0.97919999999999996</v>
      </c>
      <c r="Y1469" s="56">
        <v>80</v>
      </c>
      <c r="Z1469" s="9">
        <v>80</v>
      </c>
      <c r="AA1469" s="9">
        <v>79</v>
      </c>
      <c r="AB1469" s="9">
        <v>79</v>
      </c>
      <c r="AC1469" s="9">
        <v>80</v>
      </c>
      <c r="AD1469" s="9">
        <v>79</v>
      </c>
      <c r="AE1469" s="9" t="s">
        <v>160</v>
      </c>
      <c r="AF1469" s="9"/>
      <c r="AG1469" s="9">
        <v>28.075099999999999</v>
      </c>
      <c r="AH1469" s="9">
        <v>-81.732600000000005</v>
      </c>
      <c r="AI1469" s="24"/>
      <c r="AJ1469" s="24"/>
      <c r="AK1469" s="24"/>
      <c r="AL1469" s="24"/>
      <c r="AM1469" s="24"/>
      <c r="AN1469" s="24"/>
      <c r="AO1469" s="24"/>
      <c r="AP1469" s="24"/>
      <c r="AQ1469" s="24"/>
      <c r="AR1469" s="24"/>
      <c r="AS1469" s="24"/>
      <c r="AT1469" s="24"/>
      <c r="AU1469" s="24"/>
      <c r="AV1469" s="24"/>
      <c r="AW1469" s="24"/>
      <c r="AX1469" s="24"/>
      <c r="AY1469" s="24"/>
      <c r="AZ1469" s="24"/>
      <c r="BA1469" s="24"/>
      <c r="BB1469" s="24"/>
      <c r="BC1469" s="24"/>
      <c r="BD1469" s="24"/>
      <c r="BE1469" s="24"/>
      <c r="BF1469" s="24"/>
    </row>
    <row r="1470" spans="1:58" s="22" customFormat="1" outlineLevel="2" x14ac:dyDescent="0.25">
      <c r="A1470" s="55">
        <v>1152</v>
      </c>
      <c r="B1470" s="9" t="s">
        <v>2054</v>
      </c>
      <c r="C1470" s="9" t="s">
        <v>2092</v>
      </c>
      <c r="D1470" s="9" t="str">
        <f>B1470&amp;" - "&amp;E1470</f>
        <v>Polk - FW|FW - Active</v>
      </c>
      <c r="E1470" s="9" t="s">
        <v>2288</v>
      </c>
      <c r="F1470" s="14" t="s">
        <v>170</v>
      </c>
      <c r="G1470" s="9" t="s">
        <v>499</v>
      </c>
      <c r="H1470" s="9" t="s">
        <v>37</v>
      </c>
      <c r="I1470" s="9">
        <v>1</v>
      </c>
      <c r="J1470" s="9">
        <v>64</v>
      </c>
      <c r="K1470" s="9">
        <f>COUNTA(Y1470:AD1470)*J1470</f>
        <v>384</v>
      </c>
      <c r="L1470" s="9">
        <f>SUM(Y1470:AD1470)</f>
        <v>374</v>
      </c>
      <c r="M1470" s="48">
        <v>0.97395833333333337</v>
      </c>
      <c r="N1470" s="9">
        <v>0</v>
      </c>
      <c r="O1470" s="9">
        <v>64</v>
      </c>
      <c r="P1470" s="9"/>
      <c r="Q1470" s="9">
        <v>54</v>
      </c>
      <c r="R1470" s="9">
        <v>10</v>
      </c>
      <c r="S1470" s="9"/>
      <c r="T1470" s="9"/>
      <c r="U1470" s="9"/>
      <c r="V1470" s="49">
        <f>(Y1470+Z1470+AA1470+AB1470+AC1470+AD1470)/(J1470*COUNTA(Y1470,Z1470,AA1470,AB1470,AC1470,AD1470))</f>
        <v>0.97395833333333337</v>
      </c>
      <c r="W1470" s="14">
        <v>0.86719999999999997</v>
      </c>
      <c r="X1470" s="14">
        <v>0.86199999999999999</v>
      </c>
      <c r="Y1470" s="56">
        <v>61</v>
      </c>
      <c r="Z1470" s="9">
        <v>61</v>
      </c>
      <c r="AA1470" s="9">
        <v>63</v>
      </c>
      <c r="AB1470" s="9">
        <v>62</v>
      </c>
      <c r="AC1470" s="9">
        <v>63</v>
      </c>
      <c r="AD1470" s="9">
        <v>64</v>
      </c>
      <c r="AE1470" s="9" t="s">
        <v>448</v>
      </c>
      <c r="AF1470" s="9">
        <v>39</v>
      </c>
      <c r="AG1470" s="9">
        <v>27.953499999999998</v>
      </c>
      <c r="AH1470" s="9">
        <v>-81.765799999999999</v>
      </c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4"/>
      <c r="BC1470" s="24"/>
      <c r="BD1470" s="24"/>
      <c r="BE1470" s="24"/>
      <c r="BF1470" s="24"/>
    </row>
    <row r="1471" spans="1:58" s="22" customFormat="1" outlineLevel="2" x14ac:dyDescent="0.25">
      <c r="A1471" s="55"/>
      <c r="B1471" s="51" t="s">
        <v>2095</v>
      </c>
      <c r="C1471" s="51"/>
      <c r="D1471" s="51"/>
      <c r="E1471" s="51"/>
      <c r="F1471" s="53"/>
      <c r="G1471" s="51"/>
      <c r="H1471" s="51"/>
      <c r="I1471" s="51"/>
      <c r="J1471" s="51"/>
      <c r="K1471" s="51"/>
      <c r="L1471" s="51"/>
      <c r="M1471" s="54"/>
      <c r="N1471" s="51"/>
      <c r="O1471" s="51"/>
      <c r="P1471" s="51"/>
      <c r="Q1471" s="51"/>
      <c r="R1471" s="51"/>
      <c r="S1471" s="51"/>
      <c r="T1471" s="51"/>
      <c r="U1471" s="51"/>
      <c r="V1471" s="52"/>
      <c r="W1471" s="53"/>
      <c r="X1471" s="53"/>
      <c r="Y1471" s="56"/>
      <c r="Z1471" s="9"/>
      <c r="AA1471" s="9"/>
      <c r="AB1471" s="9"/>
      <c r="AC1471" s="9"/>
      <c r="AD1471" s="9"/>
      <c r="AE1471" s="9"/>
      <c r="AF1471" s="9"/>
      <c r="AG1471" s="9"/>
      <c r="AH1471" s="9"/>
      <c r="AI1471" s="24"/>
      <c r="AJ1471" s="24"/>
      <c r="AK1471" s="24"/>
      <c r="AL1471" s="24"/>
      <c r="AM1471" s="24"/>
      <c r="AN1471" s="24"/>
      <c r="AO1471" s="24"/>
      <c r="AP1471" s="24"/>
      <c r="AQ1471" s="24"/>
      <c r="AR1471" s="24"/>
      <c r="AS1471" s="24"/>
      <c r="AT1471" s="24"/>
      <c r="AU1471" s="24"/>
      <c r="AV1471" s="24"/>
      <c r="AW1471" s="24"/>
      <c r="AX1471" s="24"/>
      <c r="AY1471" s="24"/>
      <c r="AZ1471" s="24"/>
      <c r="BA1471" s="24"/>
      <c r="BB1471" s="24"/>
      <c r="BC1471" s="24"/>
      <c r="BD1471" s="24"/>
      <c r="BE1471" s="24"/>
      <c r="BF1471" s="24"/>
    </row>
    <row r="1472" spans="1:58" s="22" customFormat="1" outlineLevel="1" x14ac:dyDescent="0.25">
      <c r="A1472" s="55"/>
      <c r="B1472" s="9" t="s">
        <v>2095</v>
      </c>
      <c r="C1472" s="9"/>
      <c r="D1472" s="9"/>
      <c r="E1472" s="39" t="s">
        <v>2280</v>
      </c>
      <c r="F1472" s="14"/>
      <c r="G1472" s="9"/>
      <c r="H1472" s="9"/>
      <c r="I1472" s="9">
        <f>SUBTOTAL(9,I1473:I1474)</f>
        <v>2</v>
      </c>
      <c r="J1472" s="9">
        <f>SUBTOTAL(9,J1473:J1474)</f>
        <v>198</v>
      </c>
      <c r="K1472" s="9">
        <f>SUBTOTAL(9,K1473:K1474)</f>
        <v>1188</v>
      </c>
      <c r="L1472" s="9">
        <f>SUBTOTAL(9,L1473:L1474)</f>
        <v>1140</v>
      </c>
      <c r="M1472" s="48">
        <v>0.95959595959595956</v>
      </c>
      <c r="N1472" s="9"/>
      <c r="O1472" s="9"/>
      <c r="P1472" s="9"/>
      <c r="Q1472" s="9"/>
      <c r="R1472" s="9"/>
      <c r="S1472" s="9"/>
      <c r="T1472" s="9"/>
      <c r="U1472" s="9"/>
      <c r="V1472" s="49"/>
      <c r="W1472" s="14"/>
      <c r="X1472" s="14"/>
      <c r="Y1472" s="56"/>
      <c r="Z1472" s="9"/>
      <c r="AA1472" s="9"/>
      <c r="AB1472" s="9"/>
      <c r="AC1472" s="9"/>
      <c r="AD1472" s="9"/>
      <c r="AE1472" s="9"/>
      <c r="AF1472" s="9"/>
      <c r="AG1472" s="9"/>
      <c r="AH1472" s="9">
        <f>SUBTOTAL(9,AH1473:AH1474)</f>
        <v>-163.34710000000001</v>
      </c>
      <c r="AI1472" s="24"/>
      <c r="AJ1472" s="24"/>
      <c r="AK1472" s="24"/>
      <c r="AL1472" s="24"/>
      <c r="AM1472" s="24"/>
      <c r="AN1472" s="24"/>
      <c r="AO1472" s="24"/>
      <c r="AP1472" s="24"/>
      <c r="AQ1472" s="24"/>
      <c r="AR1472" s="24"/>
      <c r="AS1472" s="24"/>
      <c r="AT1472" s="24"/>
      <c r="AU1472" s="24"/>
      <c r="AV1472" s="24"/>
      <c r="AW1472" s="24"/>
      <c r="AX1472" s="24"/>
      <c r="AY1472" s="24"/>
      <c r="AZ1472" s="24"/>
      <c r="BA1472" s="24"/>
      <c r="BB1472" s="24"/>
      <c r="BC1472" s="24"/>
      <c r="BD1472" s="24"/>
      <c r="BE1472" s="24"/>
      <c r="BF1472" s="24"/>
    </row>
    <row r="1473" spans="1:58" s="22" customFormat="1" outlineLevel="2" x14ac:dyDescent="0.25">
      <c r="A1473" s="55">
        <v>1228</v>
      </c>
      <c r="B1473" s="9" t="s">
        <v>2095</v>
      </c>
      <c r="C1473" s="9" t="s">
        <v>2097</v>
      </c>
      <c r="D1473" s="9" t="str">
        <f>B1473&amp;" - "&amp;E1473</f>
        <v>Putnam - Elderly - Active</v>
      </c>
      <c r="E1473" s="9" t="s">
        <v>2280</v>
      </c>
      <c r="F1473" s="14" t="s">
        <v>2098</v>
      </c>
      <c r="G1473" s="9" t="s">
        <v>9</v>
      </c>
      <c r="H1473" s="9" t="s">
        <v>37</v>
      </c>
      <c r="I1473" s="9">
        <v>1</v>
      </c>
      <c r="J1473" s="9">
        <v>78</v>
      </c>
      <c r="K1473" s="9">
        <f>COUNTA(Y1473:AD1473)*J1473</f>
        <v>468</v>
      </c>
      <c r="L1473" s="9">
        <f>SUM(Y1473:AD1473)</f>
        <v>456</v>
      </c>
      <c r="M1473" s="48">
        <v>0.97435897435897434</v>
      </c>
      <c r="N1473" s="9">
        <v>0</v>
      </c>
      <c r="O1473" s="9">
        <v>78</v>
      </c>
      <c r="P1473" s="9">
        <v>63</v>
      </c>
      <c r="Q1473" s="9">
        <v>15</v>
      </c>
      <c r="R1473" s="9"/>
      <c r="S1473" s="9"/>
      <c r="T1473" s="9"/>
      <c r="U1473" s="9"/>
      <c r="V1473" s="49">
        <f>(Y1473+Z1473+AA1473+AB1473+AC1473+AD1473)/(J1473*COUNTA(Y1473,Z1473,AA1473,AB1473,AC1473,AD1473))</f>
        <v>0.97435897435897434</v>
      </c>
      <c r="W1473" s="14">
        <v>0.97860000000000003</v>
      </c>
      <c r="X1473" s="14">
        <v>0.99150000000000005</v>
      </c>
      <c r="Y1473" s="56">
        <v>77</v>
      </c>
      <c r="Z1473" s="9">
        <v>76</v>
      </c>
      <c r="AA1473" s="9">
        <v>75</v>
      </c>
      <c r="AB1473" s="9">
        <v>76</v>
      </c>
      <c r="AC1473" s="9">
        <v>76</v>
      </c>
      <c r="AD1473" s="9">
        <v>76</v>
      </c>
      <c r="AE1473" s="9" t="s">
        <v>2099</v>
      </c>
      <c r="AF1473" s="9"/>
      <c r="AG1473" s="9">
        <v>29.640699999999999</v>
      </c>
      <c r="AH1473" s="9">
        <v>-81.654899999999998</v>
      </c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</row>
    <row r="1474" spans="1:58" s="22" customFormat="1" outlineLevel="2" x14ac:dyDescent="0.25">
      <c r="A1474" s="55">
        <v>370</v>
      </c>
      <c r="B1474" s="9" t="s">
        <v>2095</v>
      </c>
      <c r="C1474" s="9" t="s">
        <v>2100</v>
      </c>
      <c r="D1474" s="9" t="str">
        <f>B1474&amp;" - "&amp;E1474</f>
        <v>Putnam - Elderly - Active</v>
      </c>
      <c r="E1474" s="9" t="s">
        <v>2280</v>
      </c>
      <c r="F1474" s="14" t="s">
        <v>659</v>
      </c>
      <c r="G1474" s="9" t="s">
        <v>9</v>
      </c>
      <c r="H1474" s="9" t="s">
        <v>37</v>
      </c>
      <c r="I1474" s="9">
        <v>1</v>
      </c>
      <c r="J1474" s="9">
        <v>120</v>
      </c>
      <c r="K1474" s="9">
        <f>COUNTA(Y1474:AD1474)*J1474</f>
        <v>720</v>
      </c>
      <c r="L1474" s="9">
        <f>SUM(Y1474:AD1474)</f>
        <v>684</v>
      </c>
      <c r="M1474" s="48">
        <v>0.95</v>
      </c>
      <c r="N1474" s="9">
        <v>0</v>
      </c>
      <c r="O1474" s="9">
        <v>120</v>
      </c>
      <c r="P1474" s="9">
        <v>96</v>
      </c>
      <c r="Q1474" s="9">
        <v>24</v>
      </c>
      <c r="R1474" s="9"/>
      <c r="S1474" s="9"/>
      <c r="T1474" s="9"/>
      <c r="U1474" s="9"/>
      <c r="V1474" s="49">
        <f>(Y1474+Z1474+AA1474+AB1474+AC1474+AD1474)/(J1474*COUNTA(Y1474,Z1474,AA1474,AB1474,AC1474,AD1474))</f>
        <v>0.95</v>
      </c>
      <c r="W1474" s="14">
        <v>0.9667</v>
      </c>
      <c r="X1474" s="14">
        <v>0.95689999999999997</v>
      </c>
      <c r="Y1474" s="56">
        <v>110</v>
      </c>
      <c r="Z1474" s="9">
        <v>114</v>
      </c>
      <c r="AA1474" s="9">
        <v>116</v>
      </c>
      <c r="AB1474" s="9">
        <v>117</v>
      </c>
      <c r="AC1474" s="9">
        <v>112</v>
      </c>
      <c r="AD1474" s="9">
        <v>115</v>
      </c>
      <c r="AE1474" s="9" t="s">
        <v>427</v>
      </c>
      <c r="AF1474" s="9"/>
      <c r="AG1474" s="9">
        <v>29.648099999999999</v>
      </c>
      <c r="AH1474" s="9">
        <v>-81.6922</v>
      </c>
      <c r="AI1474" s="24"/>
      <c r="AJ1474" s="24"/>
      <c r="AK1474" s="24"/>
      <c r="AL1474" s="24"/>
      <c r="AM1474" s="24"/>
      <c r="AN1474" s="24"/>
      <c r="AO1474" s="24"/>
      <c r="AP1474" s="24"/>
      <c r="AQ1474" s="24"/>
      <c r="AR1474" s="24"/>
      <c r="AS1474" s="24"/>
      <c r="AT1474" s="24"/>
      <c r="AU1474" s="24"/>
      <c r="AV1474" s="24"/>
      <c r="AW1474" s="24"/>
      <c r="AX1474" s="24"/>
      <c r="AY1474" s="24"/>
      <c r="AZ1474" s="24"/>
      <c r="BA1474" s="24"/>
      <c r="BB1474" s="24"/>
      <c r="BC1474" s="24"/>
      <c r="BD1474" s="24"/>
      <c r="BE1474" s="24"/>
      <c r="BF1474" s="24"/>
    </row>
    <row r="1475" spans="1:58" s="22" customFormat="1" outlineLevel="1" x14ac:dyDescent="0.25">
      <c r="A1475" s="55"/>
      <c r="B1475" s="9" t="s">
        <v>2095</v>
      </c>
      <c r="C1475" s="9"/>
      <c r="D1475" s="9"/>
      <c r="E1475" s="39" t="s">
        <v>2282</v>
      </c>
      <c r="F1475" s="14"/>
      <c r="G1475" s="9"/>
      <c r="H1475" s="9"/>
      <c r="I1475" s="9">
        <f>SUBTOTAL(9,I1476:I1482)</f>
        <v>7</v>
      </c>
      <c r="J1475" s="9">
        <f>SUBTOTAL(9,J1476:J1482)</f>
        <v>327</v>
      </c>
      <c r="K1475" s="9">
        <f>SUBTOTAL(9,K1476:K1482)</f>
        <v>1962</v>
      </c>
      <c r="L1475" s="9">
        <f>SUBTOTAL(9,L1476:L1482)</f>
        <v>1864</v>
      </c>
      <c r="M1475" s="48">
        <v>0.95005096839959224</v>
      </c>
      <c r="N1475" s="9"/>
      <c r="O1475" s="9"/>
      <c r="P1475" s="9"/>
      <c r="Q1475" s="9"/>
      <c r="R1475" s="9"/>
      <c r="S1475" s="9"/>
      <c r="T1475" s="9"/>
      <c r="U1475" s="9"/>
      <c r="V1475" s="49"/>
      <c r="W1475" s="14"/>
      <c r="X1475" s="14"/>
      <c r="Y1475" s="56"/>
      <c r="Z1475" s="9"/>
      <c r="AA1475" s="9"/>
      <c r="AB1475" s="9"/>
      <c r="AC1475" s="9"/>
      <c r="AD1475" s="9"/>
      <c r="AE1475" s="9"/>
      <c r="AF1475" s="9"/>
      <c r="AG1475" s="9"/>
      <c r="AH1475" s="9">
        <f>SUBTOTAL(9,AH1476:AH1482)</f>
        <v>-572.19899199999998</v>
      </c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</row>
    <row r="1476" spans="1:58" s="22" customFormat="1" outlineLevel="2" x14ac:dyDescent="0.25">
      <c r="A1476" s="55">
        <v>160</v>
      </c>
      <c r="B1476" s="9" t="s">
        <v>2095</v>
      </c>
      <c r="C1476" s="9" t="s">
        <v>2096</v>
      </c>
      <c r="D1476" s="9" t="str">
        <f t="shared" ref="D1476:D1482" si="215">B1476&amp;" - "&amp;E1476</f>
        <v>Putnam - Family - Active</v>
      </c>
      <c r="E1476" s="9" t="s">
        <v>2282</v>
      </c>
      <c r="F1476" s="14" t="s">
        <v>446</v>
      </c>
      <c r="G1476" s="9" t="s">
        <v>10</v>
      </c>
      <c r="H1476" s="9" t="s">
        <v>37</v>
      </c>
      <c r="I1476" s="9">
        <v>1</v>
      </c>
      <c r="J1476" s="9">
        <v>36</v>
      </c>
      <c r="K1476" s="9">
        <f t="shared" ref="K1476:K1482" si="216">COUNTA(Y1476:AD1476)*J1476</f>
        <v>216</v>
      </c>
      <c r="L1476" s="9">
        <f t="shared" ref="L1476:L1482" si="217">SUM(Y1476:AD1476)</f>
        <v>196</v>
      </c>
      <c r="M1476" s="48">
        <v>0.90740740740740744</v>
      </c>
      <c r="N1476" s="9">
        <v>0</v>
      </c>
      <c r="O1476" s="9">
        <v>36</v>
      </c>
      <c r="P1476" s="9"/>
      <c r="Q1476" s="9">
        <v>36</v>
      </c>
      <c r="R1476" s="9"/>
      <c r="S1476" s="9"/>
      <c r="T1476" s="9"/>
      <c r="U1476" s="9"/>
      <c r="V1476" s="49">
        <f t="shared" ref="V1476:V1482" si="218">(Y1476+Z1476+AA1476+AB1476+AC1476+AD1476)/(J1476*COUNTA(Y1476,Z1476,AA1476,AB1476,AC1476,AD1476))</f>
        <v>0.90740740740740744</v>
      </c>
      <c r="W1476" s="14">
        <v>0.95830000000000004</v>
      </c>
      <c r="X1476" s="14">
        <v>0.93520000000000003</v>
      </c>
      <c r="Y1476" s="56">
        <v>33</v>
      </c>
      <c r="Z1476" s="9">
        <v>32</v>
      </c>
      <c r="AA1476" s="9">
        <v>33</v>
      </c>
      <c r="AB1476" s="9">
        <v>32</v>
      </c>
      <c r="AC1476" s="9">
        <v>33</v>
      </c>
      <c r="AD1476" s="9">
        <v>33</v>
      </c>
      <c r="AE1476" s="9" t="s">
        <v>715</v>
      </c>
      <c r="AF1476" s="9">
        <v>31</v>
      </c>
      <c r="AG1476" s="9">
        <v>29.6447</v>
      </c>
      <c r="AH1476" s="9">
        <v>-81.693600000000004</v>
      </c>
      <c r="AI1476" s="24"/>
      <c r="AJ1476" s="24"/>
      <c r="AK1476" s="24"/>
      <c r="AL1476" s="24"/>
      <c r="AM1476" s="24"/>
      <c r="AN1476" s="24"/>
      <c r="AO1476" s="24"/>
      <c r="AP1476" s="24"/>
      <c r="AQ1476" s="24"/>
      <c r="AR1476" s="24"/>
      <c r="AS1476" s="24"/>
      <c r="AT1476" s="24"/>
      <c r="AU1476" s="24"/>
      <c r="AV1476" s="24"/>
      <c r="AW1476" s="24"/>
      <c r="AX1476" s="24"/>
      <c r="AY1476" s="24"/>
      <c r="AZ1476" s="24"/>
      <c r="BA1476" s="24"/>
      <c r="BB1476" s="24"/>
      <c r="BC1476" s="24"/>
      <c r="BD1476" s="24"/>
      <c r="BE1476" s="24"/>
      <c r="BF1476" s="24"/>
    </row>
    <row r="1477" spans="1:58" s="22" customFormat="1" outlineLevel="2" x14ac:dyDescent="0.25">
      <c r="A1477" s="55">
        <v>406</v>
      </c>
      <c r="B1477" s="9" t="s">
        <v>2095</v>
      </c>
      <c r="C1477" s="9" t="s">
        <v>2101</v>
      </c>
      <c r="D1477" s="9" t="str">
        <f t="shared" si="215"/>
        <v>Putnam - Family - Active</v>
      </c>
      <c r="E1477" s="9" t="s">
        <v>2282</v>
      </c>
      <c r="F1477" s="14" t="s">
        <v>943</v>
      </c>
      <c r="G1477" s="9" t="s">
        <v>10</v>
      </c>
      <c r="H1477" s="9" t="s">
        <v>37</v>
      </c>
      <c r="I1477" s="9">
        <v>1</v>
      </c>
      <c r="J1477" s="9">
        <v>60</v>
      </c>
      <c r="K1477" s="9">
        <f t="shared" si="216"/>
        <v>360</v>
      </c>
      <c r="L1477" s="9">
        <f t="shared" si="217"/>
        <v>357</v>
      </c>
      <c r="M1477" s="48">
        <v>0.9916666666666667</v>
      </c>
      <c r="N1477" s="9">
        <v>0</v>
      </c>
      <c r="O1477" s="9">
        <v>60</v>
      </c>
      <c r="P1477" s="9"/>
      <c r="Q1477" s="9">
        <v>60</v>
      </c>
      <c r="R1477" s="9"/>
      <c r="S1477" s="9"/>
      <c r="T1477" s="9"/>
      <c r="U1477" s="9"/>
      <c r="V1477" s="49">
        <f t="shared" si="218"/>
        <v>0.9916666666666667</v>
      </c>
      <c r="W1477" s="14">
        <v>0.97219999999999995</v>
      </c>
      <c r="X1477" s="14">
        <v>0.97499999999999998</v>
      </c>
      <c r="Y1477" s="56">
        <v>60</v>
      </c>
      <c r="Z1477" s="9">
        <v>60</v>
      </c>
      <c r="AA1477" s="9">
        <v>60</v>
      </c>
      <c r="AB1477" s="9">
        <v>59</v>
      </c>
      <c r="AC1477" s="9">
        <v>59</v>
      </c>
      <c r="AD1477" s="9">
        <v>59</v>
      </c>
      <c r="AE1477" s="9" t="s">
        <v>2099</v>
      </c>
      <c r="AF1477" s="9"/>
      <c r="AG1477" s="9">
        <v>29.6524</v>
      </c>
      <c r="AH1477" s="9">
        <v>-81.691800000000001</v>
      </c>
      <c r="AI1477" s="24"/>
      <c r="AJ1477" s="24"/>
      <c r="AK1477" s="24"/>
      <c r="AL1477" s="24"/>
      <c r="AM1477" s="24"/>
      <c r="AN1477" s="24"/>
      <c r="AO1477" s="24"/>
      <c r="AP1477" s="24"/>
      <c r="AQ1477" s="24"/>
      <c r="AR1477" s="24"/>
      <c r="AS1477" s="24"/>
      <c r="AT1477" s="24"/>
      <c r="AU1477" s="24"/>
      <c r="AV1477" s="24"/>
      <c r="AW1477" s="24"/>
      <c r="AX1477" s="24"/>
      <c r="AY1477" s="24"/>
      <c r="AZ1477" s="24"/>
      <c r="BA1477" s="24"/>
      <c r="BB1477" s="24"/>
      <c r="BC1477" s="24"/>
      <c r="BD1477" s="24"/>
      <c r="BE1477" s="24"/>
      <c r="BF1477" s="24"/>
    </row>
    <row r="1478" spans="1:58" s="22" customFormat="1" outlineLevel="2" x14ac:dyDescent="0.25">
      <c r="A1478" s="55">
        <v>444</v>
      </c>
      <c r="B1478" s="9" t="s">
        <v>2095</v>
      </c>
      <c r="C1478" s="9" t="s">
        <v>2102</v>
      </c>
      <c r="D1478" s="9" t="str">
        <f t="shared" si="215"/>
        <v>Putnam - Family - Active</v>
      </c>
      <c r="E1478" s="9" t="s">
        <v>2282</v>
      </c>
      <c r="F1478" s="14" t="s">
        <v>197</v>
      </c>
      <c r="G1478" s="9" t="s">
        <v>10</v>
      </c>
      <c r="H1478" s="9" t="s">
        <v>37</v>
      </c>
      <c r="I1478" s="9">
        <v>1</v>
      </c>
      <c r="J1478" s="9">
        <v>36</v>
      </c>
      <c r="K1478" s="9">
        <f t="shared" si="216"/>
        <v>216</v>
      </c>
      <c r="L1478" s="9">
        <f t="shared" si="217"/>
        <v>206</v>
      </c>
      <c r="M1478" s="48">
        <v>0.95370370370370372</v>
      </c>
      <c r="N1478" s="9">
        <v>0</v>
      </c>
      <c r="O1478" s="9">
        <v>36</v>
      </c>
      <c r="P1478" s="9"/>
      <c r="Q1478" s="9">
        <v>36</v>
      </c>
      <c r="R1478" s="9"/>
      <c r="S1478" s="9"/>
      <c r="T1478" s="9"/>
      <c r="U1478" s="9"/>
      <c r="V1478" s="49">
        <f t="shared" si="218"/>
        <v>0.95370370370370372</v>
      </c>
      <c r="W1478" s="14">
        <v>0.91200000000000003</v>
      </c>
      <c r="X1478" s="14">
        <v>0.92589999999999995</v>
      </c>
      <c r="Y1478" s="56">
        <v>34</v>
      </c>
      <c r="Z1478" s="9">
        <v>34</v>
      </c>
      <c r="AA1478" s="9">
        <v>34</v>
      </c>
      <c r="AB1478" s="9">
        <v>34</v>
      </c>
      <c r="AC1478" s="9">
        <v>35</v>
      </c>
      <c r="AD1478" s="9">
        <v>35</v>
      </c>
      <c r="AE1478" s="9" t="s">
        <v>1175</v>
      </c>
      <c r="AF1478" s="9">
        <v>32</v>
      </c>
      <c r="AG1478" s="9">
        <v>29.438500000000001</v>
      </c>
      <c r="AH1478" s="9">
        <v>-81.515199999999993</v>
      </c>
      <c r="AI1478" s="24"/>
      <c r="AJ1478" s="24"/>
      <c r="AK1478" s="24"/>
      <c r="AL1478" s="24"/>
      <c r="AM1478" s="24"/>
      <c r="AN1478" s="24"/>
      <c r="AO1478" s="24"/>
      <c r="AP1478" s="24"/>
      <c r="AQ1478" s="24"/>
      <c r="AR1478" s="24"/>
      <c r="AS1478" s="24"/>
      <c r="AT1478" s="24"/>
      <c r="AU1478" s="24"/>
      <c r="AV1478" s="24"/>
      <c r="AW1478" s="24"/>
      <c r="AX1478" s="24"/>
      <c r="AY1478" s="24"/>
      <c r="AZ1478" s="24"/>
      <c r="BA1478" s="24"/>
      <c r="BB1478" s="24"/>
      <c r="BC1478" s="24"/>
      <c r="BD1478" s="24"/>
      <c r="BE1478" s="24"/>
      <c r="BF1478" s="24"/>
    </row>
    <row r="1479" spans="1:58" s="22" customFormat="1" outlineLevel="2" x14ac:dyDescent="0.25">
      <c r="A1479" s="55">
        <v>745</v>
      </c>
      <c r="B1479" s="9" t="s">
        <v>2095</v>
      </c>
      <c r="C1479" s="9" t="s">
        <v>2103</v>
      </c>
      <c r="D1479" s="9" t="str">
        <f t="shared" si="215"/>
        <v>Putnam - Family - Active</v>
      </c>
      <c r="E1479" s="9" t="s">
        <v>2282</v>
      </c>
      <c r="F1479" s="14" t="s">
        <v>197</v>
      </c>
      <c r="G1479" s="9" t="s">
        <v>10</v>
      </c>
      <c r="H1479" s="9" t="s">
        <v>37</v>
      </c>
      <c r="I1479" s="9">
        <v>1</v>
      </c>
      <c r="J1479" s="9">
        <v>16</v>
      </c>
      <c r="K1479" s="9">
        <f t="shared" si="216"/>
        <v>96</v>
      </c>
      <c r="L1479" s="9">
        <f t="shared" si="217"/>
        <v>96</v>
      </c>
      <c r="M1479" s="48">
        <v>1</v>
      </c>
      <c r="N1479" s="9">
        <v>0</v>
      </c>
      <c r="O1479" s="9">
        <v>16</v>
      </c>
      <c r="P1479" s="9"/>
      <c r="Q1479" s="9">
        <v>16</v>
      </c>
      <c r="R1479" s="9"/>
      <c r="S1479" s="9"/>
      <c r="T1479" s="9"/>
      <c r="U1479" s="9"/>
      <c r="V1479" s="49">
        <f t="shared" si="218"/>
        <v>1</v>
      </c>
      <c r="W1479" s="14">
        <v>0.91669999999999996</v>
      </c>
      <c r="X1479" s="14">
        <v>0.9375</v>
      </c>
      <c r="Y1479" s="56">
        <v>16</v>
      </c>
      <c r="Z1479" s="9">
        <v>16</v>
      </c>
      <c r="AA1479" s="9">
        <v>16</v>
      </c>
      <c r="AB1479" s="9">
        <v>16</v>
      </c>
      <c r="AC1479" s="9">
        <v>16</v>
      </c>
      <c r="AD1479" s="9">
        <v>16</v>
      </c>
      <c r="AE1479" s="9" t="s">
        <v>1175</v>
      </c>
      <c r="AF1479" s="9"/>
      <c r="AG1479" s="9">
        <v>29.707599999999999</v>
      </c>
      <c r="AH1479" s="9">
        <v>-82.042199999999994</v>
      </c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4"/>
      <c r="AU1479" s="24"/>
      <c r="AV1479" s="24"/>
      <c r="AW1479" s="24"/>
      <c r="AX1479" s="24"/>
      <c r="AY1479" s="24"/>
      <c r="AZ1479" s="24"/>
      <c r="BA1479" s="24"/>
      <c r="BB1479" s="24"/>
      <c r="BC1479" s="24"/>
      <c r="BD1479" s="24"/>
      <c r="BE1479" s="24"/>
      <c r="BF1479" s="24"/>
    </row>
    <row r="1480" spans="1:58" s="22" customFormat="1" outlineLevel="2" x14ac:dyDescent="0.25">
      <c r="A1480" s="55">
        <v>816</v>
      </c>
      <c r="B1480" s="9" t="s">
        <v>2095</v>
      </c>
      <c r="C1480" s="9" t="s">
        <v>2104</v>
      </c>
      <c r="D1480" s="9" t="str">
        <f t="shared" si="215"/>
        <v>Putnam - Family - Active</v>
      </c>
      <c r="E1480" s="9" t="s">
        <v>2282</v>
      </c>
      <c r="F1480" s="14" t="s">
        <v>309</v>
      </c>
      <c r="G1480" s="9" t="s">
        <v>10</v>
      </c>
      <c r="H1480" s="9" t="s">
        <v>37</v>
      </c>
      <c r="I1480" s="9">
        <v>1</v>
      </c>
      <c r="J1480" s="9">
        <v>30</v>
      </c>
      <c r="K1480" s="9">
        <f t="shared" si="216"/>
        <v>180</v>
      </c>
      <c r="L1480" s="9">
        <f t="shared" si="217"/>
        <v>173</v>
      </c>
      <c r="M1480" s="48">
        <v>0.96111111111111114</v>
      </c>
      <c r="N1480" s="9">
        <v>0</v>
      </c>
      <c r="O1480" s="9">
        <v>30</v>
      </c>
      <c r="P1480" s="9"/>
      <c r="Q1480" s="9">
        <v>30</v>
      </c>
      <c r="R1480" s="9"/>
      <c r="S1480" s="9"/>
      <c r="T1480" s="9"/>
      <c r="U1480" s="9"/>
      <c r="V1480" s="49">
        <f t="shared" si="218"/>
        <v>0.96111111111111114</v>
      </c>
      <c r="W1480" s="14">
        <v>0.92220000000000002</v>
      </c>
      <c r="X1480" s="14">
        <v>0.91110000000000002</v>
      </c>
      <c r="Y1480" s="56">
        <v>27</v>
      </c>
      <c r="Z1480" s="9">
        <v>29</v>
      </c>
      <c r="AA1480" s="9">
        <v>30</v>
      </c>
      <c r="AB1480" s="9">
        <v>29</v>
      </c>
      <c r="AC1480" s="9">
        <v>29</v>
      </c>
      <c r="AD1480" s="9">
        <v>29</v>
      </c>
      <c r="AE1480" s="9" t="s">
        <v>715</v>
      </c>
      <c r="AF1480" s="9">
        <v>26</v>
      </c>
      <c r="AG1480" s="9">
        <v>29.4816</v>
      </c>
      <c r="AH1480" s="9">
        <v>-81.671800000000005</v>
      </c>
      <c r="AI1480" s="24"/>
      <c r="AJ1480" s="24"/>
      <c r="AK1480" s="24"/>
      <c r="AL1480" s="24"/>
      <c r="AM1480" s="24"/>
      <c r="AN1480" s="24"/>
      <c r="AO1480" s="24"/>
      <c r="AP1480" s="24"/>
      <c r="AQ1480" s="24"/>
      <c r="AR1480" s="24"/>
      <c r="AS1480" s="24"/>
      <c r="AT1480" s="24"/>
      <c r="AU1480" s="24"/>
      <c r="AV1480" s="24"/>
      <c r="AW1480" s="24"/>
      <c r="AX1480" s="24"/>
      <c r="AY1480" s="24"/>
      <c r="AZ1480" s="24"/>
      <c r="BA1480" s="24"/>
      <c r="BB1480" s="24"/>
      <c r="BC1480" s="24"/>
      <c r="BD1480" s="24"/>
      <c r="BE1480" s="24"/>
      <c r="BF1480" s="24"/>
    </row>
    <row r="1481" spans="1:58" s="22" customFormat="1" outlineLevel="2" x14ac:dyDescent="0.25">
      <c r="A1481" s="55">
        <v>954</v>
      </c>
      <c r="B1481" s="9" t="s">
        <v>2095</v>
      </c>
      <c r="C1481" s="9" t="s">
        <v>2105</v>
      </c>
      <c r="D1481" s="9" t="str">
        <f t="shared" si="215"/>
        <v>Putnam - Family - Active</v>
      </c>
      <c r="E1481" s="9" t="s">
        <v>2282</v>
      </c>
      <c r="F1481" s="14" t="s">
        <v>309</v>
      </c>
      <c r="G1481" s="9" t="s">
        <v>10</v>
      </c>
      <c r="H1481" s="9" t="s">
        <v>37</v>
      </c>
      <c r="I1481" s="9">
        <v>1</v>
      </c>
      <c r="J1481" s="9">
        <v>29</v>
      </c>
      <c r="K1481" s="9">
        <f t="shared" si="216"/>
        <v>174</v>
      </c>
      <c r="L1481" s="9">
        <f t="shared" si="217"/>
        <v>169</v>
      </c>
      <c r="M1481" s="48">
        <v>0.97126436781609193</v>
      </c>
      <c r="N1481" s="9">
        <v>0</v>
      </c>
      <c r="O1481" s="9">
        <v>29</v>
      </c>
      <c r="P1481" s="9"/>
      <c r="Q1481" s="9">
        <v>29</v>
      </c>
      <c r="R1481" s="9"/>
      <c r="S1481" s="9"/>
      <c r="T1481" s="9"/>
      <c r="U1481" s="9"/>
      <c r="V1481" s="49">
        <f t="shared" si="218"/>
        <v>0.97126436781609193</v>
      </c>
      <c r="W1481" s="14">
        <v>0.96550000000000002</v>
      </c>
      <c r="X1481" s="14">
        <v>0.91949999999999998</v>
      </c>
      <c r="Y1481" s="56">
        <v>29</v>
      </c>
      <c r="Z1481" s="9">
        <v>28</v>
      </c>
      <c r="AA1481" s="9">
        <v>28</v>
      </c>
      <c r="AB1481" s="9">
        <v>28</v>
      </c>
      <c r="AC1481" s="9">
        <v>28</v>
      </c>
      <c r="AD1481" s="9">
        <v>28</v>
      </c>
      <c r="AE1481" s="9" t="s">
        <v>448</v>
      </c>
      <c r="AF1481" s="9">
        <v>26</v>
      </c>
      <c r="AG1481" s="9">
        <v>29.6386</v>
      </c>
      <c r="AH1481" s="9">
        <v>-81.891000000000005</v>
      </c>
      <c r="AI1481" s="24"/>
      <c r="AJ1481" s="24"/>
      <c r="AK1481" s="24"/>
      <c r="AL1481" s="24"/>
      <c r="AM1481" s="24"/>
      <c r="AN1481" s="24"/>
      <c r="AO1481" s="24"/>
      <c r="AP1481" s="24"/>
      <c r="AQ1481" s="24"/>
      <c r="AR1481" s="24"/>
      <c r="AS1481" s="24"/>
      <c r="AT1481" s="24"/>
      <c r="AU1481" s="24"/>
      <c r="AV1481" s="24"/>
      <c r="AW1481" s="24"/>
      <c r="AX1481" s="24"/>
      <c r="AY1481" s="24"/>
      <c r="AZ1481" s="24"/>
      <c r="BA1481" s="24"/>
      <c r="BB1481" s="24"/>
      <c r="BC1481" s="24"/>
      <c r="BD1481" s="24"/>
      <c r="BE1481" s="24"/>
      <c r="BF1481" s="24"/>
    </row>
    <row r="1482" spans="1:58" s="22" customFormat="1" outlineLevel="2" x14ac:dyDescent="0.25">
      <c r="A1482" s="55">
        <v>1200</v>
      </c>
      <c r="B1482" s="9" t="s">
        <v>2095</v>
      </c>
      <c r="C1482" s="9" t="s">
        <v>2106</v>
      </c>
      <c r="D1482" s="9" t="str">
        <f t="shared" si="215"/>
        <v>Putnam - Family - Active</v>
      </c>
      <c r="E1482" s="9" t="s">
        <v>2282</v>
      </c>
      <c r="F1482" s="14" t="s">
        <v>259</v>
      </c>
      <c r="G1482" s="9" t="s">
        <v>10</v>
      </c>
      <c r="H1482" s="9" t="s">
        <v>37</v>
      </c>
      <c r="I1482" s="9">
        <v>1</v>
      </c>
      <c r="J1482" s="9">
        <v>120</v>
      </c>
      <c r="K1482" s="9">
        <f t="shared" si="216"/>
        <v>720</v>
      </c>
      <c r="L1482" s="9">
        <f t="shared" si="217"/>
        <v>667</v>
      </c>
      <c r="M1482" s="48">
        <v>0.92638888888888893</v>
      </c>
      <c r="N1482" s="9">
        <v>0</v>
      </c>
      <c r="O1482" s="9">
        <v>120</v>
      </c>
      <c r="P1482" s="9"/>
      <c r="Q1482" s="9">
        <v>120</v>
      </c>
      <c r="R1482" s="9"/>
      <c r="S1482" s="9"/>
      <c r="T1482" s="9"/>
      <c r="U1482" s="9"/>
      <c r="V1482" s="49">
        <f t="shared" si="218"/>
        <v>0.92638888888888893</v>
      </c>
      <c r="W1482" s="14">
        <v>0.94169999999999998</v>
      </c>
      <c r="X1482" s="14">
        <v>0.90690000000000004</v>
      </c>
      <c r="Y1482" s="56">
        <v>110</v>
      </c>
      <c r="Z1482" s="9">
        <v>109</v>
      </c>
      <c r="AA1482" s="9">
        <v>110</v>
      </c>
      <c r="AB1482" s="9">
        <v>111</v>
      </c>
      <c r="AC1482" s="9">
        <v>113</v>
      </c>
      <c r="AD1482" s="9">
        <v>114</v>
      </c>
      <c r="AE1482" s="9" t="s">
        <v>427</v>
      </c>
      <c r="AF1482" s="9"/>
      <c r="AG1482" s="9">
        <v>29.649159999999998</v>
      </c>
      <c r="AH1482" s="9">
        <v>-81.693392000000003</v>
      </c>
      <c r="AI1482" s="24"/>
      <c r="AJ1482" s="24"/>
      <c r="AK1482" s="24"/>
      <c r="AL1482" s="24"/>
      <c r="AM1482" s="24"/>
      <c r="AN1482" s="24"/>
      <c r="AO1482" s="24"/>
      <c r="AP1482" s="24"/>
      <c r="AQ1482" s="24"/>
      <c r="AR1482" s="24"/>
      <c r="AS1482" s="24"/>
      <c r="AT1482" s="24"/>
      <c r="AU1482" s="24"/>
      <c r="AV1482" s="24"/>
      <c r="AW1482" s="24"/>
      <c r="AX1482" s="24"/>
      <c r="AY1482" s="24"/>
      <c r="AZ1482" s="24"/>
      <c r="BA1482" s="24"/>
      <c r="BB1482" s="24"/>
      <c r="BC1482" s="24"/>
      <c r="BD1482" s="24"/>
      <c r="BE1482" s="24"/>
      <c r="BF1482" s="24"/>
    </row>
    <row r="1483" spans="1:58" s="22" customFormat="1" outlineLevel="2" x14ac:dyDescent="0.25">
      <c r="A1483" s="55"/>
      <c r="B1483" s="51" t="s">
        <v>2107</v>
      </c>
      <c r="C1483" s="51"/>
      <c r="D1483" s="51"/>
      <c r="E1483" s="51"/>
      <c r="F1483" s="53"/>
      <c r="G1483" s="51"/>
      <c r="H1483" s="51"/>
      <c r="I1483" s="51"/>
      <c r="J1483" s="51"/>
      <c r="K1483" s="51"/>
      <c r="L1483" s="51"/>
      <c r="M1483" s="54"/>
      <c r="N1483" s="51"/>
      <c r="O1483" s="51"/>
      <c r="P1483" s="51"/>
      <c r="Q1483" s="51"/>
      <c r="R1483" s="51"/>
      <c r="S1483" s="51"/>
      <c r="T1483" s="51"/>
      <c r="U1483" s="51"/>
      <c r="V1483" s="52"/>
      <c r="W1483" s="53"/>
      <c r="X1483" s="53"/>
      <c r="Y1483" s="56"/>
      <c r="Z1483" s="9"/>
      <c r="AA1483" s="9"/>
      <c r="AB1483" s="9"/>
      <c r="AC1483" s="9"/>
      <c r="AD1483" s="9"/>
      <c r="AE1483" s="9"/>
      <c r="AF1483" s="9"/>
      <c r="AG1483" s="9"/>
      <c r="AH1483" s="9"/>
      <c r="AI1483" s="24"/>
      <c r="AJ1483" s="24"/>
      <c r="AK1483" s="24"/>
      <c r="AL1483" s="24"/>
      <c r="AM1483" s="24"/>
      <c r="AN1483" s="24"/>
      <c r="AO1483" s="24"/>
      <c r="AP1483" s="24"/>
      <c r="AQ1483" s="24"/>
      <c r="AR1483" s="24"/>
      <c r="AS1483" s="24"/>
      <c r="AT1483" s="24"/>
      <c r="AU1483" s="24"/>
      <c r="AV1483" s="24"/>
      <c r="AW1483" s="24"/>
      <c r="AX1483" s="24"/>
      <c r="AY1483" s="24"/>
      <c r="AZ1483" s="24"/>
      <c r="BA1483" s="24"/>
      <c r="BB1483" s="24"/>
      <c r="BC1483" s="24"/>
      <c r="BD1483" s="24"/>
      <c r="BE1483" s="24"/>
      <c r="BF1483" s="24"/>
    </row>
    <row r="1484" spans="1:58" s="22" customFormat="1" outlineLevel="1" x14ac:dyDescent="0.25">
      <c r="A1484" s="55"/>
      <c r="B1484" s="9" t="s">
        <v>2107</v>
      </c>
      <c r="C1484" s="9"/>
      <c r="D1484" s="9"/>
      <c r="E1484" s="39" t="s">
        <v>2281</v>
      </c>
      <c r="F1484" s="14"/>
      <c r="G1484" s="9"/>
      <c r="H1484" s="9"/>
      <c r="I1484" s="9">
        <f>SUBTOTAL(9,I1485:I1485)</f>
        <v>1</v>
      </c>
      <c r="J1484" s="9">
        <f>SUBTOTAL(9,J1485:J1485)</f>
        <v>90</v>
      </c>
      <c r="K1484" s="9">
        <f>SUBTOTAL(9,K1485:K1485)</f>
        <v>0</v>
      </c>
      <c r="L1484" s="9">
        <f>SUBTOTAL(9,L1485:L1485)</f>
        <v>0</v>
      </c>
      <c r="M1484" s="42">
        <v>0</v>
      </c>
      <c r="N1484" s="9"/>
      <c r="O1484" s="9"/>
      <c r="P1484" s="9"/>
      <c r="Q1484" s="9"/>
      <c r="R1484" s="9"/>
      <c r="S1484" s="9"/>
      <c r="T1484" s="9"/>
      <c r="U1484" s="9"/>
      <c r="V1484" s="49"/>
      <c r="W1484" s="14"/>
      <c r="X1484" s="14"/>
      <c r="Y1484" s="56"/>
      <c r="Z1484" s="9"/>
      <c r="AA1484" s="9"/>
      <c r="AB1484" s="9"/>
      <c r="AC1484" s="9"/>
      <c r="AD1484" s="9"/>
      <c r="AE1484" s="9"/>
      <c r="AF1484" s="9"/>
      <c r="AG1484" s="9"/>
      <c r="AH1484" s="9">
        <f>SUBTOTAL(9,AH1485:AH1485)</f>
        <v>-87.061717000000002</v>
      </c>
      <c r="AI1484" s="24"/>
      <c r="AJ1484" s="24"/>
      <c r="AK1484" s="24"/>
      <c r="AL1484" s="24"/>
      <c r="AM1484" s="24"/>
      <c r="AN1484" s="24"/>
      <c r="AO1484" s="24"/>
      <c r="AP1484" s="24"/>
      <c r="AQ1484" s="24"/>
      <c r="AR1484" s="24"/>
      <c r="AS1484" s="24"/>
      <c r="AT1484" s="24"/>
      <c r="AU1484" s="24"/>
      <c r="AV1484" s="24"/>
      <c r="AW1484" s="24"/>
      <c r="AX1484" s="24"/>
      <c r="AY1484" s="24"/>
      <c r="AZ1484" s="24"/>
      <c r="BA1484" s="24"/>
      <c r="BB1484" s="24"/>
      <c r="BC1484" s="24"/>
      <c r="BD1484" s="24"/>
      <c r="BE1484" s="24"/>
      <c r="BF1484" s="24"/>
    </row>
    <row r="1485" spans="1:58" s="22" customFormat="1" outlineLevel="2" x14ac:dyDescent="0.25">
      <c r="A1485" s="55">
        <v>2961</v>
      </c>
      <c r="B1485" s="9" t="s">
        <v>2107</v>
      </c>
      <c r="C1485" s="9" t="s">
        <v>2110</v>
      </c>
      <c r="D1485" s="9" t="str">
        <f>B1485&amp;" - "&amp;E1485</f>
        <v>Santa Rosa - Elderly - Pipeline</v>
      </c>
      <c r="E1485" s="9" t="s">
        <v>2281</v>
      </c>
      <c r="F1485" s="14" t="s">
        <v>208</v>
      </c>
      <c r="G1485" s="9" t="s">
        <v>9</v>
      </c>
      <c r="H1485" s="9" t="s">
        <v>42</v>
      </c>
      <c r="I1485" s="9">
        <v>1</v>
      </c>
      <c r="J1485" s="9">
        <v>90</v>
      </c>
      <c r="K1485" s="9">
        <f>COUNTA(Y1485:AD1485)*J1485</f>
        <v>0</v>
      </c>
      <c r="L1485" s="9">
        <f>SUM(Y1485:AD1485)</f>
        <v>0</v>
      </c>
      <c r="M1485" s="42">
        <v>0</v>
      </c>
      <c r="N1485" s="9"/>
      <c r="O1485" s="9">
        <v>90</v>
      </c>
      <c r="P1485" s="9">
        <v>72</v>
      </c>
      <c r="Q1485" s="9">
        <v>18</v>
      </c>
      <c r="R1485" s="9"/>
      <c r="S1485" s="9"/>
      <c r="T1485" s="9">
        <v>5</v>
      </c>
      <c r="U1485" s="9"/>
      <c r="V1485" s="49"/>
      <c r="W1485" s="14"/>
      <c r="X1485" s="14"/>
      <c r="Y1485" s="56"/>
      <c r="Z1485" s="9"/>
      <c r="AA1485" s="9"/>
      <c r="AB1485" s="9"/>
      <c r="AC1485" s="9"/>
      <c r="AD1485" s="9"/>
      <c r="AE1485" s="9"/>
      <c r="AF1485" s="9"/>
      <c r="AG1485" s="9">
        <v>30.630427999999998</v>
      </c>
      <c r="AH1485" s="9">
        <v>-87.061717000000002</v>
      </c>
      <c r="AI1485" s="24"/>
      <c r="AJ1485" s="24"/>
      <c r="AK1485" s="24"/>
      <c r="AL1485" s="24"/>
      <c r="AM1485" s="24"/>
      <c r="AN1485" s="24"/>
      <c r="AO1485" s="24"/>
      <c r="AP1485" s="24"/>
      <c r="AQ1485" s="24"/>
      <c r="AR1485" s="24"/>
      <c r="AS1485" s="24"/>
      <c r="AT1485" s="24"/>
      <c r="AU1485" s="24"/>
      <c r="AV1485" s="24"/>
      <c r="AW1485" s="24"/>
      <c r="AX1485" s="24"/>
      <c r="AY1485" s="24"/>
      <c r="AZ1485" s="24"/>
      <c r="BA1485" s="24"/>
      <c r="BB1485" s="24"/>
      <c r="BC1485" s="24"/>
      <c r="BD1485" s="24"/>
      <c r="BE1485" s="24"/>
      <c r="BF1485" s="24"/>
    </row>
    <row r="1486" spans="1:58" s="22" customFormat="1" outlineLevel="1" x14ac:dyDescent="0.25">
      <c r="A1486" s="55"/>
      <c r="B1486" s="9" t="s">
        <v>2107</v>
      </c>
      <c r="C1486" s="9"/>
      <c r="D1486" s="9"/>
      <c r="E1486" s="39" t="s">
        <v>2282</v>
      </c>
      <c r="F1486" s="14"/>
      <c r="G1486" s="9"/>
      <c r="H1486" s="9"/>
      <c r="I1486" s="9">
        <f>SUBTOTAL(9,I1487:I1489)</f>
        <v>3</v>
      </c>
      <c r="J1486" s="9">
        <f>SUBTOTAL(9,J1487:J1489)</f>
        <v>226</v>
      </c>
      <c r="K1486" s="9">
        <f>SUBTOTAL(9,K1487:K1489)</f>
        <v>1356</v>
      </c>
      <c r="L1486" s="9">
        <f>SUBTOTAL(9,L1487:L1489)</f>
        <v>1283</v>
      </c>
      <c r="M1486" s="48">
        <v>0.94616519174041303</v>
      </c>
      <c r="N1486" s="9"/>
      <c r="O1486" s="9"/>
      <c r="P1486" s="9"/>
      <c r="Q1486" s="9"/>
      <c r="R1486" s="9"/>
      <c r="S1486" s="9"/>
      <c r="T1486" s="9"/>
      <c r="U1486" s="9"/>
      <c r="V1486" s="49"/>
      <c r="W1486" s="14"/>
      <c r="X1486" s="14"/>
      <c r="Y1486" s="56"/>
      <c r="Z1486" s="9"/>
      <c r="AA1486" s="9"/>
      <c r="AB1486" s="9"/>
      <c r="AC1486" s="9"/>
      <c r="AD1486" s="9"/>
      <c r="AE1486" s="9"/>
      <c r="AF1486" s="9"/>
      <c r="AG1486" s="9"/>
      <c r="AH1486" s="9">
        <f>SUBTOTAL(9,AH1487:AH1489)</f>
        <v>-261.38650000000001</v>
      </c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24"/>
      <c r="AU1486" s="24"/>
      <c r="AV1486" s="24"/>
      <c r="AW1486" s="24"/>
      <c r="AX1486" s="24"/>
      <c r="AY1486" s="24"/>
      <c r="AZ1486" s="24"/>
      <c r="BA1486" s="24"/>
      <c r="BB1486" s="24"/>
      <c r="BC1486" s="24"/>
      <c r="BD1486" s="24"/>
      <c r="BE1486" s="24"/>
      <c r="BF1486" s="24"/>
    </row>
    <row r="1487" spans="1:58" s="22" customFormat="1" outlineLevel="2" x14ac:dyDescent="0.25">
      <c r="A1487" s="55">
        <v>1609</v>
      </c>
      <c r="B1487" s="9" t="s">
        <v>2107</v>
      </c>
      <c r="C1487" s="9" t="s">
        <v>2108</v>
      </c>
      <c r="D1487" s="9" t="str">
        <f>B1487&amp;" - "&amp;E1487</f>
        <v>Santa Rosa - Family - Active</v>
      </c>
      <c r="E1487" s="9" t="s">
        <v>2282</v>
      </c>
      <c r="F1487" s="14" t="s">
        <v>240</v>
      </c>
      <c r="G1487" s="9" t="s">
        <v>10</v>
      </c>
      <c r="H1487" s="9" t="s">
        <v>37</v>
      </c>
      <c r="I1487" s="9">
        <v>1</v>
      </c>
      <c r="J1487" s="9">
        <v>122</v>
      </c>
      <c r="K1487" s="9">
        <f>COUNTA(Y1487:AD1487)*J1487</f>
        <v>732</v>
      </c>
      <c r="L1487" s="9">
        <f>SUM(Y1487:AD1487)</f>
        <v>683</v>
      </c>
      <c r="M1487" s="48">
        <v>0.93306010928961747</v>
      </c>
      <c r="N1487" s="9">
        <v>0</v>
      </c>
      <c r="O1487" s="9">
        <v>122</v>
      </c>
      <c r="P1487" s="9"/>
      <c r="Q1487" s="9">
        <v>122</v>
      </c>
      <c r="R1487" s="9"/>
      <c r="S1487" s="9"/>
      <c r="T1487" s="9"/>
      <c r="U1487" s="9"/>
      <c r="V1487" s="49">
        <f>(Y1487+Z1487+AA1487+AB1487+AC1487+AD1487)/(J1487*COUNTA(Y1487,Z1487,AA1487,AB1487,AC1487,AD1487))</f>
        <v>0.93306010928961747</v>
      </c>
      <c r="W1487" s="14">
        <v>0.91669999999999996</v>
      </c>
      <c r="X1487" s="14">
        <v>0.90849999999999997</v>
      </c>
      <c r="Y1487" s="56">
        <v>109</v>
      </c>
      <c r="Z1487" s="9">
        <v>114</v>
      </c>
      <c r="AA1487" s="9">
        <v>115</v>
      </c>
      <c r="AB1487" s="9">
        <v>116</v>
      </c>
      <c r="AC1487" s="9">
        <v>116</v>
      </c>
      <c r="AD1487" s="9">
        <v>113</v>
      </c>
      <c r="AE1487" s="9" t="s">
        <v>317</v>
      </c>
      <c r="AF1487" s="9"/>
      <c r="AG1487" s="9">
        <v>30.5991</v>
      </c>
      <c r="AH1487" s="9">
        <v>-87.115399999999994</v>
      </c>
      <c r="AI1487" s="24"/>
      <c r="AJ1487" s="24"/>
      <c r="AK1487" s="24"/>
      <c r="AL1487" s="24"/>
      <c r="AM1487" s="24"/>
      <c r="AN1487" s="24"/>
      <c r="AO1487" s="24"/>
      <c r="AP1487" s="24"/>
      <c r="AQ1487" s="24"/>
      <c r="AR1487" s="24"/>
      <c r="AS1487" s="24"/>
      <c r="AT1487" s="24"/>
      <c r="AU1487" s="24"/>
      <c r="AV1487" s="24"/>
      <c r="AW1487" s="24"/>
      <c r="AX1487" s="24"/>
      <c r="AY1487" s="24"/>
      <c r="AZ1487" s="24"/>
      <c r="BA1487" s="24"/>
      <c r="BB1487" s="24"/>
      <c r="BC1487" s="24"/>
      <c r="BD1487" s="24"/>
      <c r="BE1487" s="24"/>
      <c r="BF1487" s="24"/>
    </row>
    <row r="1488" spans="1:58" s="22" customFormat="1" outlineLevel="2" x14ac:dyDescent="0.25">
      <c r="A1488" s="55">
        <v>1634</v>
      </c>
      <c r="B1488" s="9" t="s">
        <v>2107</v>
      </c>
      <c r="C1488" s="9" t="s">
        <v>2109</v>
      </c>
      <c r="D1488" s="9" t="str">
        <f>B1488&amp;" - "&amp;E1488</f>
        <v>Santa Rosa - Family - Active</v>
      </c>
      <c r="E1488" s="9" t="s">
        <v>2282</v>
      </c>
      <c r="F1488" s="14" t="s">
        <v>766</v>
      </c>
      <c r="G1488" s="9" t="s">
        <v>10</v>
      </c>
      <c r="H1488" s="9" t="s">
        <v>37</v>
      </c>
      <c r="I1488" s="9">
        <v>1</v>
      </c>
      <c r="J1488" s="9">
        <v>48</v>
      </c>
      <c r="K1488" s="9">
        <f>COUNTA(Y1488:AD1488)*J1488</f>
        <v>288</v>
      </c>
      <c r="L1488" s="9">
        <f>SUM(Y1488:AD1488)</f>
        <v>274</v>
      </c>
      <c r="M1488" s="48">
        <v>0.95138888888888884</v>
      </c>
      <c r="N1488" s="9">
        <v>0</v>
      </c>
      <c r="O1488" s="9">
        <v>48</v>
      </c>
      <c r="P1488" s="9"/>
      <c r="Q1488" s="9">
        <v>48</v>
      </c>
      <c r="R1488" s="9"/>
      <c r="S1488" s="9"/>
      <c r="T1488" s="9"/>
      <c r="U1488" s="9"/>
      <c r="V1488" s="49">
        <f>(Y1488+Z1488+AA1488+AB1488+AC1488+AD1488)/(J1488*COUNTA(Y1488,Z1488,AA1488,AB1488,AC1488,AD1488))</f>
        <v>0.95138888888888884</v>
      </c>
      <c r="W1488" s="14">
        <v>0.92359999999999998</v>
      </c>
      <c r="X1488" s="14">
        <v>0.92710000000000004</v>
      </c>
      <c r="Y1488" s="56">
        <v>45</v>
      </c>
      <c r="Z1488" s="9">
        <v>47</v>
      </c>
      <c r="AA1488" s="9">
        <v>44</v>
      </c>
      <c r="AB1488" s="9">
        <v>46</v>
      </c>
      <c r="AC1488" s="9">
        <v>45</v>
      </c>
      <c r="AD1488" s="9">
        <v>47</v>
      </c>
      <c r="AE1488" s="9" t="s">
        <v>317</v>
      </c>
      <c r="AF1488" s="9"/>
      <c r="AG1488" s="9">
        <v>30.598299999999998</v>
      </c>
      <c r="AH1488" s="9">
        <v>-87.114000000000004</v>
      </c>
      <c r="AI1488" s="24"/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4"/>
      <c r="BC1488" s="24"/>
      <c r="BD1488" s="24"/>
      <c r="BE1488" s="24"/>
      <c r="BF1488" s="24"/>
    </row>
    <row r="1489" spans="1:58" s="22" customFormat="1" outlineLevel="2" x14ac:dyDescent="0.25">
      <c r="A1489" s="55">
        <v>1633</v>
      </c>
      <c r="B1489" s="9" t="s">
        <v>2107</v>
      </c>
      <c r="C1489" s="9" t="s">
        <v>2111</v>
      </c>
      <c r="D1489" s="9" t="str">
        <f>B1489&amp;" - "&amp;E1489</f>
        <v>Santa Rosa - Family - Active</v>
      </c>
      <c r="E1489" s="9" t="s">
        <v>2282</v>
      </c>
      <c r="F1489" s="14" t="s">
        <v>766</v>
      </c>
      <c r="G1489" s="9" t="s">
        <v>10</v>
      </c>
      <c r="H1489" s="9" t="s">
        <v>37</v>
      </c>
      <c r="I1489" s="9">
        <v>1</v>
      </c>
      <c r="J1489" s="9">
        <v>56</v>
      </c>
      <c r="K1489" s="9">
        <f>COUNTA(Y1489:AD1489)*J1489</f>
        <v>336</v>
      </c>
      <c r="L1489" s="9">
        <f>SUM(Y1489:AD1489)</f>
        <v>326</v>
      </c>
      <c r="M1489" s="48">
        <v>0.97023809523809523</v>
      </c>
      <c r="N1489" s="9">
        <v>0</v>
      </c>
      <c r="O1489" s="9">
        <v>56</v>
      </c>
      <c r="P1489" s="9"/>
      <c r="Q1489" s="9">
        <v>56</v>
      </c>
      <c r="R1489" s="9"/>
      <c r="S1489" s="9"/>
      <c r="T1489" s="9"/>
      <c r="U1489" s="9"/>
      <c r="V1489" s="49">
        <f>(Y1489+Z1489+AA1489+AB1489+AC1489+AD1489)/(J1489*COUNTA(Y1489,Z1489,AA1489,AB1489,AC1489,AD1489))</f>
        <v>0.97023809523809523</v>
      </c>
      <c r="W1489" s="14">
        <v>0.97019999999999995</v>
      </c>
      <c r="X1489" s="14">
        <v>0.93149999999999999</v>
      </c>
      <c r="Y1489" s="56">
        <v>51</v>
      </c>
      <c r="Z1489" s="9">
        <v>54</v>
      </c>
      <c r="AA1489" s="9">
        <v>55</v>
      </c>
      <c r="AB1489" s="9">
        <v>55</v>
      </c>
      <c r="AC1489" s="9">
        <v>56</v>
      </c>
      <c r="AD1489" s="9">
        <v>55</v>
      </c>
      <c r="AE1489" s="9" t="s">
        <v>317</v>
      </c>
      <c r="AF1489" s="9"/>
      <c r="AG1489" s="9">
        <v>30.5898</v>
      </c>
      <c r="AH1489" s="9">
        <v>-87.1571</v>
      </c>
      <c r="AI1489" s="24"/>
      <c r="AJ1489" s="24"/>
      <c r="AK1489" s="24"/>
      <c r="AL1489" s="24"/>
      <c r="AM1489" s="24"/>
      <c r="AN1489" s="24"/>
      <c r="AO1489" s="24"/>
      <c r="AP1489" s="24"/>
      <c r="AQ1489" s="24"/>
      <c r="AR1489" s="24"/>
      <c r="AS1489" s="24"/>
      <c r="AT1489" s="24"/>
      <c r="AU1489" s="24"/>
      <c r="AV1489" s="24"/>
      <c r="AW1489" s="24"/>
      <c r="AX1489" s="24"/>
      <c r="AY1489" s="24"/>
      <c r="AZ1489" s="24"/>
      <c r="BA1489" s="24"/>
      <c r="BB1489" s="24"/>
      <c r="BC1489" s="24"/>
      <c r="BD1489" s="24"/>
      <c r="BE1489" s="24"/>
      <c r="BF1489" s="24"/>
    </row>
    <row r="1490" spans="1:58" s="22" customFormat="1" outlineLevel="2" x14ac:dyDescent="0.25">
      <c r="A1490" s="55"/>
      <c r="B1490" s="51" t="s">
        <v>2112</v>
      </c>
      <c r="C1490" s="51"/>
      <c r="D1490" s="51"/>
      <c r="E1490" s="51"/>
      <c r="F1490" s="53"/>
      <c r="G1490" s="51"/>
      <c r="H1490" s="51"/>
      <c r="I1490" s="51"/>
      <c r="J1490" s="51"/>
      <c r="K1490" s="51"/>
      <c r="L1490" s="51"/>
      <c r="M1490" s="54"/>
      <c r="N1490" s="51"/>
      <c r="O1490" s="51"/>
      <c r="P1490" s="51"/>
      <c r="Q1490" s="51"/>
      <c r="R1490" s="51"/>
      <c r="S1490" s="51"/>
      <c r="T1490" s="51"/>
      <c r="U1490" s="51"/>
      <c r="V1490" s="52"/>
      <c r="W1490" s="53"/>
      <c r="X1490" s="53"/>
      <c r="Y1490" s="56"/>
      <c r="Z1490" s="9"/>
      <c r="AA1490" s="9"/>
      <c r="AB1490" s="9"/>
      <c r="AC1490" s="9"/>
      <c r="AD1490" s="9"/>
      <c r="AE1490" s="9"/>
      <c r="AF1490" s="9"/>
      <c r="AG1490" s="9"/>
      <c r="AH1490" s="9"/>
      <c r="AI1490" s="24"/>
      <c r="AJ1490" s="24"/>
      <c r="AK1490" s="24"/>
      <c r="AL1490" s="24"/>
      <c r="AM1490" s="24"/>
      <c r="AN1490" s="24"/>
      <c r="AO1490" s="24"/>
      <c r="AP1490" s="24"/>
      <c r="AQ1490" s="24"/>
      <c r="AR1490" s="24"/>
      <c r="AS1490" s="24"/>
      <c r="AT1490" s="24"/>
      <c r="AU1490" s="24"/>
      <c r="AV1490" s="24"/>
      <c r="AW1490" s="24"/>
      <c r="AX1490" s="24"/>
      <c r="AY1490" s="24"/>
      <c r="AZ1490" s="24"/>
      <c r="BA1490" s="24"/>
      <c r="BB1490" s="24"/>
      <c r="BC1490" s="24"/>
      <c r="BD1490" s="24"/>
      <c r="BE1490" s="24"/>
      <c r="BF1490" s="24"/>
    </row>
    <row r="1491" spans="1:58" s="22" customFormat="1" outlineLevel="1" x14ac:dyDescent="0.25">
      <c r="A1491" s="55"/>
      <c r="B1491" s="9" t="s">
        <v>2112</v>
      </c>
      <c r="C1491" s="9"/>
      <c r="D1491" s="9"/>
      <c r="E1491" s="39" t="s">
        <v>2280</v>
      </c>
      <c r="F1491" s="14"/>
      <c r="G1491" s="9"/>
      <c r="H1491" s="9"/>
      <c r="I1491" s="9">
        <f>SUBTOTAL(9,I1492:I1495)</f>
        <v>4</v>
      </c>
      <c r="J1491" s="9">
        <f>SUBTOTAL(9,J1492:J1495)</f>
        <v>365</v>
      </c>
      <c r="K1491" s="9">
        <f>SUBTOTAL(9,K1492:K1495)</f>
        <v>2190</v>
      </c>
      <c r="L1491" s="9">
        <f>SUBTOTAL(9,L1492:L1495)</f>
        <v>2309</v>
      </c>
      <c r="M1491" s="48">
        <v>1.054337899543379</v>
      </c>
      <c r="N1491" s="9"/>
      <c r="O1491" s="9"/>
      <c r="P1491" s="9"/>
      <c r="Q1491" s="9"/>
      <c r="R1491" s="9"/>
      <c r="S1491" s="9"/>
      <c r="T1491" s="9"/>
      <c r="U1491" s="9"/>
      <c r="V1491" s="49"/>
      <c r="W1491" s="14"/>
      <c r="X1491" s="14"/>
      <c r="Y1491" s="56"/>
      <c r="Z1491" s="9"/>
      <c r="AA1491" s="9"/>
      <c r="AB1491" s="9"/>
      <c r="AC1491" s="9"/>
      <c r="AD1491" s="9"/>
      <c r="AE1491" s="9"/>
      <c r="AF1491" s="9"/>
      <c r="AG1491" s="9"/>
      <c r="AH1491" s="9">
        <f>SUBTOTAL(9,AH1492:AH1495)</f>
        <v>-329.46747777777779</v>
      </c>
      <c r="AI1491" s="24"/>
      <c r="AJ1491" s="24"/>
      <c r="AK1491" s="24"/>
      <c r="AL1491" s="24"/>
      <c r="AM1491" s="24"/>
      <c r="AN1491" s="24"/>
      <c r="AO1491" s="24"/>
      <c r="AP1491" s="24"/>
      <c r="AQ1491" s="24"/>
      <c r="AR1491" s="24"/>
      <c r="AS1491" s="24"/>
      <c r="AT1491" s="24"/>
      <c r="AU1491" s="24"/>
      <c r="AV1491" s="24"/>
      <c r="AW1491" s="24"/>
      <c r="AX1491" s="24"/>
      <c r="AY1491" s="24"/>
      <c r="AZ1491" s="24"/>
      <c r="BA1491" s="24"/>
      <c r="BB1491" s="24"/>
      <c r="BC1491" s="24"/>
      <c r="BD1491" s="24"/>
      <c r="BE1491" s="24"/>
      <c r="BF1491" s="24"/>
    </row>
    <row r="1492" spans="1:58" s="22" customFormat="1" outlineLevel="2" x14ac:dyDescent="0.25">
      <c r="A1492" s="55">
        <v>65</v>
      </c>
      <c r="B1492" s="9" t="s">
        <v>2112</v>
      </c>
      <c r="C1492" s="9" t="s">
        <v>2114</v>
      </c>
      <c r="D1492" s="9" t="str">
        <f>B1492&amp;" - "&amp;E1492</f>
        <v>Sarasota - Elderly - Active</v>
      </c>
      <c r="E1492" s="9" t="s">
        <v>2280</v>
      </c>
      <c r="F1492" s="14" t="s">
        <v>122</v>
      </c>
      <c r="G1492" s="9" t="s">
        <v>9</v>
      </c>
      <c r="H1492" s="9" t="s">
        <v>37</v>
      </c>
      <c r="I1492" s="9">
        <v>1</v>
      </c>
      <c r="J1492" s="9">
        <v>80</v>
      </c>
      <c r="K1492" s="9">
        <f>COUNTA(Y1492:AD1492)*J1492</f>
        <v>480</v>
      </c>
      <c r="L1492" s="9">
        <f>SUM(Y1492:AD1492)</f>
        <v>615</v>
      </c>
      <c r="M1492" s="48">
        <v>1.28125</v>
      </c>
      <c r="N1492" s="9">
        <v>0</v>
      </c>
      <c r="O1492" s="9">
        <v>80</v>
      </c>
      <c r="P1492" s="9">
        <v>64</v>
      </c>
      <c r="Q1492" s="9">
        <v>16</v>
      </c>
      <c r="R1492" s="9"/>
      <c r="S1492" s="9"/>
      <c r="T1492" s="9"/>
      <c r="U1492" s="9"/>
      <c r="V1492" s="49">
        <f>(Y1492+Z1492+AA1492+AB1492+AC1492+AD1492)/(J1492*COUNTA(Y1492,Z1492,AA1492,AB1492,AC1492,AD1492))</f>
        <v>1.28125</v>
      </c>
      <c r="W1492" s="14">
        <v>0.97709999999999997</v>
      </c>
      <c r="X1492" s="14">
        <v>0.95830000000000004</v>
      </c>
      <c r="Y1492" s="56">
        <v>75</v>
      </c>
      <c r="Z1492" s="9">
        <v>77</v>
      </c>
      <c r="AA1492" s="9">
        <v>79</v>
      </c>
      <c r="AB1492" s="9">
        <v>152</v>
      </c>
      <c r="AC1492" s="9">
        <v>154</v>
      </c>
      <c r="AD1492" s="9">
        <v>78</v>
      </c>
      <c r="AE1492" s="9" t="s">
        <v>1103</v>
      </c>
      <c r="AF1492" s="9"/>
      <c r="AG1492" s="9">
        <v>27.377600000000001</v>
      </c>
      <c r="AH1492" s="9">
        <v>-82.547799999999995</v>
      </c>
      <c r="AI1492" s="24"/>
      <c r="AJ1492" s="24"/>
      <c r="AK1492" s="24"/>
      <c r="AL1492" s="24"/>
      <c r="AM1492" s="24"/>
      <c r="AN1492" s="24"/>
      <c r="AO1492" s="24"/>
      <c r="AP1492" s="24"/>
      <c r="AQ1492" s="24"/>
      <c r="AR1492" s="24"/>
      <c r="AS1492" s="24"/>
      <c r="AT1492" s="24"/>
      <c r="AU1492" s="24"/>
      <c r="AV1492" s="24"/>
      <c r="AW1492" s="24"/>
      <c r="AX1492" s="24"/>
      <c r="AY1492" s="24"/>
      <c r="AZ1492" s="24"/>
      <c r="BA1492" s="24"/>
      <c r="BB1492" s="24"/>
      <c r="BC1492" s="24"/>
      <c r="BD1492" s="24"/>
      <c r="BE1492" s="24"/>
      <c r="BF1492" s="24"/>
    </row>
    <row r="1493" spans="1:58" s="22" customFormat="1" outlineLevel="2" x14ac:dyDescent="0.25">
      <c r="A1493" s="55">
        <v>2578</v>
      </c>
      <c r="B1493" s="9" t="s">
        <v>2112</v>
      </c>
      <c r="C1493" s="9" t="s">
        <v>2124</v>
      </c>
      <c r="D1493" s="9" t="str">
        <f>B1493&amp;" - "&amp;E1493</f>
        <v>Sarasota - Elderly - Active</v>
      </c>
      <c r="E1493" s="9" t="s">
        <v>2280</v>
      </c>
      <c r="F1493" s="14" t="s">
        <v>66</v>
      </c>
      <c r="G1493" s="9" t="s">
        <v>9</v>
      </c>
      <c r="H1493" s="9" t="s">
        <v>37</v>
      </c>
      <c r="I1493" s="9">
        <v>1</v>
      </c>
      <c r="J1493" s="9">
        <v>61</v>
      </c>
      <c r="K1493" s="9">
        <f>COUNTA(Y1493:AD1493)*J1493</f>
        <v>366</v>
      </c>
      <c r="L1493" s="9">
        <f>SUM(Y1493:AD1493)</f>
        <v>363</v>
      </c>
      <c r="M1493" s="48">
        <v>0.99180327868852458</v>
      </c>
      <c r="N1493" s="9">
        <v>0</v>
      </c>
      <c r="O1493" s="9">
        <v>61</v>
      </c>
      <c r="P1493" s="9">
        <v>49</v>
      </c>
      <c r="Q1493" s="9">
        <v>12</v>
      </c>
      <c r="R1493" s="9"/>
      <c r="S1493" s="9"/>
      <c r="T1493" s="9">
        <v>4</v>
      </c>
      <c r="U1493" s="9"/>
      <c r="V1493" s="49">
        <f>(Y1493+Z1493+AA1493+AB1493+AC1493+AD1493)/(J1493*COUNTA(Y1493,Z1493,AA1493,AB1493,AC1493,AD1493))</f>
        <v>0.99180327868852458</v>
      </c>
      <c r="W1493" s="14">
        <v>0.98360000000000003</v>
      </c>
      <c r="X1493" s="14">
        <v>0.99019999999999997</v>
      </c>
      <c r="Y1493" s="56">
        <v>60</v>
      </c>
      <c r="Z1493" s="9">
        <v>61</v>
      </c>
      <c r="AA1493" s="9">
        <v>61</v>
      </c>
      <c r="AB1493" s="9">
        <v>60</v>
      </c>
      <c r="AC1493" s="9">
        <v>60</v>
      </c>
      <c r="AD1493" s="9">
        <v>61</v>
      </c>
      <c r="AE1493" s="9" t="s">
        <v>423</v>
      </c>
      <c r="AF1493" s="9"/>
      <c r="AG1493" s="9">
        <v>27.100805555555599</v>
      </c>
      <c r="AH1493" s="9">
        <v>-82.435277777777799</v>
      </c>
      <c r="AI1493" s="24"/>
      <c r="AJ1493" s="24"/>
      <c r="AK1493" s="24"/>
      <c r="AL1493" s="24"/>
      <c r="AM1493" s="24"/>
      <c r="AN1493" s="24"/>
      <c r="AO1493" s="24"/>
      <c r="AP1493" s="24"/>
      <c r="AQ1493" s="24"/>
      <c r="AR1493" s="24"/>
      <c r="AS1493" s="24"/>
      <c r="AT1493" s="24"/>
      <c r="AU1493" s="24"/>
      <c r="AV1493" s="24"/>
      <c r="AW1493" s="24"/>
      <c r="AX1493" s="24"/>
      <c r="AY1493" s="24"/>
      <c r="AZ1493" s="24"/>
      <c r="BA1493" s="24"/>
      <c r="BB1493" s="24"/>
      <c r="BC1493" s="24"/>
      <c r="BD1493" s="24"/>
      <c r="BE1493" s="24"/>
      <c r="BF1493" s="24"/>
    </row>
    <row r="1494" spans="1:58" s="22" customFormat="1" outlineLevel="2" x14ac:dyDescent="0.25">
      <c r="A1494" s="55">
        <v>969</v>
      </c>
      <c r="B1494" s="9" t="s">
        <v>2112</v>
      </c>
      <c r="C1494" s="9" t="s">
        <v>2126</v>
      </c>
      <c r="D1494" s="9" t="str">
        <f>B1494&amp;" - "&amp;E1494</f>
        <v>Sarasota - Elderly - Active</v>
      </c>
      <c r="E1494" s="9" t="s">
        <v>2280</v>
      </c>
      <c r="F1494" s="14" t="s">
        <v>548</v>
      </c>
      <c r="G1494" s="9" t="s">
        <v>9</v>
      </c>
      <c r="H1494" s="9" t="s">
        <v>37</v>
      </c>
      <c r="I1494" s="9">
        <v>1</v>
      </c>
      <c r="J1494" s="9">
        <v>120</v>
      </c>
      <c r="K1494" s="9">
        <f>COUNTA(Y1494:AD1494)*J1494</f>
        <v>720</v>
      </c>
      <c r="L1494" s="9">
        <f>SUM(Y1494:AD1494)</f>
        <v>713</v>
      </c>
      <c r="M1494" s="48">
        <v>0.99027777777777781</v>
      </c>
      <c r="N1494" s="9">
        <v>0</v>
      </c>
      <c r="O1494" s="9">
        <v>120</v>
      </c>
      <c r="P1494" s="9">
        <v>96</v>
      </c>
      <c r="Q1494" s="9">
        <v>24</v>
      </c>
      <c r="R1494" s="9"/>
      <c r="S1494" s="9"/>
      <c r="T1494" s="9"/>
      <c r="U1494" s="9"/>
      <c r="V1494" s="49">
        <f>(Y1494+Z1494+AA1494+AB1494+AC1494+AD1494)/(J1494*COUNTA(Y1494,Z1494,AA1494,AB1494,AC1494,AD1494))</f>
        <v>0.99027777777777781</v>
      </c>
      <c r="W1494" s="14">
        <v>0.9889</v>
      </c>
      <c r="X1494" s="14">
        <v>0.98470000000000002</v>
      </c>
      <c r="Y1494" s="56">
        <v>118</v>
      </c>
      <c r="Z1494" s="9">
        <v>119</v>
      </c>
      <c r="AA1494" s="9">
        <v>120</v>
      </c>
      <c r="AB1494" s="9">
        <v>120</v>
      </c>
      <c r="AC1494" s="9">
        <v>120</v>
      </c>
      <c r="AD1494" s="9">
        <v>116</v>
      </c>
      <c r="AE1494" s="9" t="s">
        <v>317</v>
      </c>
      <c r="AF1494" s="9"/>
      <c r="AG1494" s="9">
        <v>27.0474</v>
      </c>
      <c r="AH1494" s="9">
        <v>-82.241699999999994</v>
      </c>
      <c r="AI1494" s="24"/>
      <c r="AJ1494" s="24"/>
      <c r="AK1494" s="24"/>
      <c r="AL1494" s="24"/>
      <c r="AM1494" s="24"/>
      <c r="AN1494" s="24"/>
      <c r="AO1494" s="24"/>
      <c r="AP1494" s="24"/>
      <c r="AQ1494" s="24"/>
      <c r="AR1494" s="24"/>
      <c r="AS1494" s="24"/>
      <c r="AT1494" s="24"/>
      <c r="AU1494" s="24"/>
      <c r="AV1494" s="24"/>
      <c r="AW1494" s="24"/>
      <c r="AX1494" s="24"/>
      <c r="AY1494" s="24"/>
      <c r="AZ1494" s="24"/>
      <c r="BA1494" s="24"/>
      <c r="BB1494" s="24"/>
      <c r="BC1494" s="24"/>
      <c r="BD1494" s="24"/>
      <c r="BE1494" s="24"/>
      <c r="BF1494" s="24"/>
    </row>
    <row r="1495" spans="1:58" s="22" customFormat="1" outlineLevel="2" x14ac:dyDescent="0.25">
      <c r="A1495" s="55">
        <v>1153</v>
      </c>
      <c r="B1495" s="9" t="s">
        <v>2112</v>
      </c>
      <c r="C1495" s="9" t="s">
        <v>2127</v>
      </c>
      <c r="D1495" s="9" t="str">
        <f>B1495&amp;" - "&amp;E1495</f>
        <v>Sarasota - Elderly - Active</v>
      </c>
      <c r="E1495" s="9" t="s">
        <v>2280</v>
      </c>
      <c r="F1495" s="14" t="s">
        <v>72</v>
      </c>
      <c r="G1495" s="9" t="s">
        <v>9</v>
      </c>
      <c r="H1495" s="9" t="s">
        <v>37</v>
      </c>
      <c r="I1495" s="9">
        <v>1</v>
      </c>
      <c r="J1495" s="9">
        <v>104</v>
      </c>
      <c r="K1495" s="9">
        <f>COUNTA(Y1495:AD1495)*J1495</f>
        <v>624</v>
      </c>
      <c r="L1495" s="9">
        <f>SUM(Y1495:AD1495)</f>
        <v>618</v>
      </c>
      <c r="M1495" s="48">
        <v>0.99038461538461542</v>
      </c>
      <c r="N1495" s="9">
        <v>0</v>
      </c>
      <c r="O1495" s="9">
        <v>104</v>
      </c>
      <c r="P1495" s="9">
        <v>84</v>
      </c>
      <c r="Q1495" s="9">
        <v>20</v>
      </c>
      <c r="R1495" s="9"/>
      <c r="S1495" s="9"/>
      <c r="T1495" s="9"/>
      <c r="U1495" s="9"/>
      <c r="V1495" s="49">
        <f>(Y1495+Z1495+AA1495+AB1495+AC1495+AD1495)/(J1495*COUNTA(Y1495,Z1495,AA1495,AB1495,AC1495,AD1495))</f>
        <v>0.99038461538461542</v>
      </c>
      <c r="W1495" s="14">
        <v>0.99680000000000002</v>
      </c>
      <c r="X1495" s="14">
        <v>0.97599999999999998</v>
      </c>
      <c r="Y1495" s="56">
        <v>101</v>
      </c>
      <c r="Z1495" s="9">
        <v>104</v>
      </c>
      <c r="AA1495" s="9">
        <v>103</v>
      </c>
      <c r="AB1495" s="9">
        <v>104</v>
      </c>
      <c r="AC1495" s="9">
        <v>104</v>
      </c>
      <c r="AD1495" s="9">
        <v>102</v>
      </c>
      <c r="AE1495" s="9" t="s">
        <v>317</v>
      </c>
      <c r="AF1495" s="9"/>
      <c r="AG1495" s="9">
        <v>27.047499999999999</v>
      </c>
      <c r="AH1495" s="9">
        <v>-82.242699999999999</v>
      </c>
      <c r="AI1495" s="24"/>
      <c r="AJ1495" s="24"/>
      <c r="AK1495" s="24"/>
      <c r="AL1495" s="24"/>
      <c r="AM1495" s="24"/>
      <c r="AN1495" s="24"/>
      <c r="AO1495" s="24"/>
      <c r="AP1495" s="24"/>
      <c r="AQ1495" s="24"/>
      <c r="AR1495" s="24"/>
      <c r="AS1495" s="24"/>
      <c r="AT1495" s="24"/>
      <c r="AU1495" s="24"/>
      <c r="AV1495" s="24"/>
      <c r="AW1495" s="24"/>
      <c r="AX1495" s="24"/>
      <c r="AY1495" s="24"/>
      <c r="AZ1495" s="24"/>
      <c r="BA1495" s="24"/>
      <c r="BB1495" s="24"/>
      <c r="BC1495" s="24"/>
      <c r="BD1495" s="24"/>
      <c r="BE1495" s="24"/>
      <c r="BF1495" s="24"/>
    </row>
    <row r="1496" spans="1:58" s="22" customFormat="1" outlineLevel="1" x14ac:dyDescent="0.25">
      <c r="A1496" s="55"/>
      <c r="B1496" s="9" t="s">
        <v>2112</v>
      </c>
      <c r="C1496" s="9"/>
      <c r="D1496" s="9"/>
      <c r="E1496" s="39" t="s">
        <v>2281</v>
      </c>
      <c r="F1496" s="14"/>
      <c r="G1496" s="9"/>
      <c r="H1496" s="9"/>
      <c r="I1496" s="9">
        <f>SUBTOTAL(9,I1497:I1497)</f>
        <v>1</v>
      </c>
      <c r="J1496" s="9">
        <f>SUBTOTAL(9,J1497:J1497)</f>
        <v>84</v>
      </c>
      <c r="K1496" s="9">
        <f>SUBTOTAL(9,K1497:K1497)</f>
        <v>0</v>
      </c>
      <c r="L1496" s="9">
        <f>SUBTOTAL(9,L1497:L1497)</f>
        <v>0</v>
      </c>
      <c r="M1496" s="42">
        <v>0</v>
      </c>
      <c r="N1496" s="9"/>
      <c r="O1496" s="9"/>
      <c r="P1496" s="9"/>
      <c r="Q1496" s="9"/>
      <c r="R1496" s="9"/>
      <c r="S1496" s="9"/>
      <c r="T1496" s="9"/>
      <c r="U1496" s="9"/>
      <c r="V1496" s="49"/>
      <c r="W1496" s="14"/>
      <c r="X1496" s="14"/>
      <c r="Y1496" s="56"/>
      <c r="Z1496" s="9"/>
      <c r="AA1496" s="9"/>
      <c r="AB1496" s="9"/>
      <c r="AC1496" s="9"/>
      <c r="AD1496" s="9"/>
      <c r="AE1496" s="9"/>
      <c r="AF1496" s="9"/>
      <c r="AG1496" s="9"/>
      <c r="AH1496" s="9">
        <f>SUBTOTAL(9,AH1497:AH1497)</f>
        <v>-82.538358000000002</v>
      </c>
      <c r="AI1496" s="24"/>
      <c r="AJ1496" s="24"/>
      <c r="AK1496" s="24"/>
      <c r="AL1496" s="24"/>
      <c r="AM1496" s="24"/>
      <c r="AN1496" s="24"/>
      <c r="AO1496" s="24"/>
      <c r="AP1496" s="24"/>
      <c r="AQ1496" s="24"/>
      <c r="AR1496" s="24"/>
      <c r="AS1496" s="24"/>
      <c r="AT1496" s="24"/>
      <c r="AU1496" s="24"/>
      <c r="AV1496" s="24"/>
      <c r="AW1496" s="24"/>
      <c r="AX1496" s="24"/>
      <c r="AY1496" s="24"/>
      <c r="AZ1496" s="24"/>
      <c r="BA1496" s="24"/>
      <c r="BB1496" s="24"/>
      <c r="BC1496" s="24"/>
      <c r="BD1496" s="24"/>
      <c r="BE1496" s="24"/>
      <c r="BF1496" s="24"/>
    </row>
    <row r="1497" spans="1:58" s="22" customFormat="1" outlineLevel="2" x14ac:dyDescent="0.25">
      <c r="A1497" s="55">
        <v>2956</v>
      </c>
      <c r="B1497" s="9" t="s">
        <v>2112</v>
      </c>
      <c r="C1497" s="9" t="s">
        <v>2113</v>
      </c>
      <c r="D1497" s="9" t="str">
        <f>B1497&amp;" - "&amp;E1497</f>
        <v>Sarasota - Elderly - Pipeline</v>
      </c>
      <c r="E1497" s="9" t="s">
        <v>2281</v>
      </c>
      <c r="F1497" s="14" t="s">
        <v>208</v>
      </c>
      <c r="G1497" s="9" t="s">
        <v>9</v>
      </c>
      <c r="H1497" s="9" t="s">
        <v>42</v>
      </c>
      <c r="I1497" s="9">
        <v>1</v>
      </c>
      <c r="J1497" s="9">
        <v>84</v>
      </c>
      <c r="K1497" s="9">
        <f>COUNTA(Y1497:AD1497)*J1497</f>
        <v>0</v>
      </c>
      <c r="L1497" s="9">
        <f>SUM(Y1497:AD1497)</f>
        <v>0</v>
      </c>
      <c r="M1497" s="42">
        <v>0</v>
      </c>
      <c r="N1497" s="9"/>
      <c r="O1497" s="9">
        <v>84</v>
      </c>
      <c r="P1497" s="9">
        <v>68</v>
      </c>
      <c r="Q1497" s="9">
        <v>16</v>
      </c>
      <c r="R1497" s="9"/>
      <c r="S1497" s="9"/>
      <c r="T1497" s="9">
        <v>5</v>
      </c>
      <c r="U1497" s="9"/>
      <c r="V1497" s="49"/>
      <c r="W1497" s="14"/>
      <c r="X1497" s="14"/>
      <c r="Y1497" s="56"/>
      <c r="Z1497" s="9"/>
      <c r="AA1497" s="9"/>
      <c r="AB1497" s="9"/>
      <c r="AC1497" s="9"/>
      <c r="AD1497" s="9"/>
      <c r="AE1497" s="9"/>
      <c r="AF1497" s="9"/>
      <c r="AG1497" s="9">
        <v>27.356010999999999</v>
      </c>
      <c r="AH1497" s="9">
        <v>-82.538358000000002</v>
      </c>
      <c r="AI1497" s="24"/>
      <c r="AJ1497" s="24"/>
      <c r="AK1497" s="24"/>
      <c r="AL1497" s="24"/>
      <c r="AM1497" s="24"/>
      <c r="AN1497" s="24"/>
      <c r="AO1497" s="24"/>
      <c r="AP1497" s="24"/>
      <c r="AQ1497" s="24"/>
      <c r="AR1497" s="24"/>
      <c r="AS1497" s="24"/>
      <c r="AT1497" s="24"/>
      <c r="AU1497" s="24"/>
      <c r="AV1497" s="24"/>
      <c r="AW1497" s="24"/>
      <c r="AX1497" s="24"/>
      <c r="AY1497" s="24"/>
      <c r="AZ1497" s="24"/>
      <c r="BA1497" s="24"/>
      <c r="BB1497" s="24"/>
      <c r="BC1497" s="24"/>
      <c r="BD1497" s="24"/>
      <c r="BE1497" s="24"/>
      <c r="BF1497" s="24"/>
    </row>
    <row r="1498" spans="1:58" s="22" customFormat="1" outlineLevel="1" x14ac:dyDescent="0.25">
      <c r="A1498" s="55"/>
      <c r="B1498" s="9" t="s">
        <v>2112</v>
      </c>
      <c r="C1498" s="9"/>
      <c r="D1498" s="9"/>
      <c r="E1498" s="39" t="s">
        <v>2286</v>
      </c>
      <c r="F1498" s="14"/>
      <c r="G1498" s="9"/>
      <c r="H1498" s="9"/>
      <c r="I1498" s="9">
        <f>SUBTOTAL(9,I1499:I1499)</f>
        <v>1</v>
      </c>
      <c r="J1498" s="9">
        <f>SUBTOTAL(9,J1499:J1499)</f>
        <v>78</v>
      </c>
      <c r="K1498" s="9">
        <f>SUBTOTAL(9,K1499:K1499)</f>
        <v>468</v>
      </c>
      <c r="L1498" s="9">
        <f>SUBTOTAL(9,L1499:L1499)</f>
        <v>463</v>
      </c>
      <c r="M1498" s="48">
        <v>0.98931623931623935</v>
      </c>
      <c r="N1498" s="9"/>
      <c r="O1498" s="9"/>
      <c r="P1498" s="9"/>
      <c r="Q1498" s="9"/>
      <c r="R1498" s="9"/>
      <c r="S1498" s="9"/>
      <c r="T1498" s="9"/>
      <c r="U1498" s="9"/>
      <c r="V1498" s="49"/>
      <c r="W1498" s="14"/>
      <c r="X1498" s="14"/>
      <c r="Y1498" s="56"/>
      <c r="Z1498" s="9"/>
      <c r="AA1498" s="9"/>
      <c r="AB1498" s="9"/>
      <c r="AC1498" s="9"/>
      <c r="AD1498" s="9"/>
      <c r="AE1498" s="9"/>
      <c r="AF1498" s="9"/>
      <c r="AG1498" s="9"/>
      <c r="AH1498" s="9">
        <f>SUBTOTAL(9,AH1499:AH1499)</f>
        <v>-82.539479</v>
      </c>
      <c r="AI1498" s="24"/>
      <c r="AJ1498" s="24"/>
      <c r="AK1498" s="24"/>
      <c r="AL1498" s="24"/>
      <c r="AM1498" s="24"/>
      <c r="AN1498" s="24"/>
      <c r="AO1498" s="24"/>
      <c r="AP1498" s="24"/>
      <c r="AQ1498" s="24"/>
      <c r="AR1498" s="24"/>
      <c r="AS1498" s="24"/>
      <c r="AT1498" s="24"/>
      <c r="AU1498" s="24"/>
      <c r="AV1498" s="24"/>
      <c r="AW1498" s="24"/>
      <c r="AX1498" s="24"/>
      <c r="AY1498" s="24"/>
      <c r="AZ1498" s="24"/>
      <c r="BA1498" s="24"/>
      <c r="BB1498" s="24"/>
      <c r="BC1498" s="24"/>
      <c r="BD1498" s="24"/>
      <c r="BE1498" s="24"/>
      <c r="BF1498" s="24"/>
    </row>
    <row r="1499" spans="1:58" s="22" customFormat="1" outlineLevel="2" x14ac:dyDescent="0.25">
      <c r="A1499" s="55">
        <v>2109</v>
      </c>
      <c r="B1499" s="9" t="s">
        <v>2112</v>
      </c>
      <c r="C1499" s="9" t="s">
        <v>2115</v>
      </c>
      <c r="D1499" s="9" t="str">
        <f>B1499&amp;" - "&amp;E1499</f>
        <v>Sarasota - Elderly|MR - Active</v>
      </c>
      <c r="E1499" s="9" t="s">
        <v>2286</v>
      </c>
      <c r="F1499" s="14" t="s">
        <v>1186</v>
      </c>
      <c r="G1499" s="9" t="s">
        <v>194</v>
      </c>
      <c r="H1499" s="9" t="s">
        <v>37</v>
      </c>
      <c r="I1499" s="9">
        <v>1</v>
      </c>
      <c r="J1499" s="9">
        <v>78</v>
      </c>
      <c r="K1499" s="9">
        <f>COUNTA(Y1499:AD1499)*J1499</f>
        <v>468</v>
      </c>
      <c r="L1499" s="9">
        <f>SUM(Y1499:AD1499)</f>
        <v>463</v>
      </c>
      <c r="M1499" s="48">
        <v>0.98931623931623935</v>
      </c>
      <c r="N1499" s="9">
        <v>46</v>
      </c>
      <c r="O1499" s="9">
        <v>32</v>
      </c>
      <c r="P1499" s="9">
        <v>63</v>
      </c>
      <c r="Q1499" s="9">
        <v>15</v>
      </c>
      <c r="R1499" s="9"/>
      <c r="S1499" s="9"/>
      <c r="T1499" s="9"/>
      <c r="U1499" s="9"/>
      <c r="V1499" s="49">
        <f>(Y1499+Z1499+AA1499+AB1499+AC1499+AD1499)/(J1499*COUNTA(Y1499,Z1499,AA1499,AB1499,AC1499,AD1499))</f>
        <v>0.98931623931623935</v>
      </c>
      <c r="W1499" s="14">
        <v>0.99790000000000001</v>
      </c>
      <c r="X1499" s="14">
        <v>1</v>
      </c>
      <c r="Y1499" s="56">
        <v>78</v>
      </c>
      <c r="Z1499" s="9">
        <v>77</v>
      </c>
      <c r="AA1499" s="9">
        <v>77</v>
      </c>
      <c r="AB1499" s="9">
        <v>77</v>
      </c>
      <c r="AC1499" s="9">
        <v>77</v>
      </c>
      <c r="AD1499" s="9">
        <v>77</v>
      </c>
      <c r="AE1499" s="9" t="s">
        <v>2116</v>
      </c>
      <c r="AF1499" s="9">
        <v>78</v>
      </c>
      <c r="AG1499" s="9">
        <v>27.342914</v>
      </c>
      <c r="AH1499" s="9">
        <v>-82.539479</v>
      </c>
      <c r="AI1499" s="24"/>
      <c r="AJ1499" s="24"/>
      <c r="AK1499" s="24"/>
      <c r="AL1499" s="24"/>
      <c r="AM1499" s="24"/>
      <c r="AN1499" s="24"/>
      <c r="AO1499" s="24"/>
      <c r="AP1499" s="24"/>
      <c r="AQ1499" s="24"/>
      <c r="AR1499" s="24"/>
      <c r="AS1499" s="24"/>
      <c r="AT1499" s="24"/>
      <c r="AU1499" s="24"/>
      <c r="AV1499" s="24"/>
      <c r="AW1499" s="24"/>
      <c r="AX1499" s="24"/>
      <c r="AY1499" s="24"/>
      <c r="AZ1499" s="24"/>
      <c r="BA1499" s="24"/>
      <c r="BB1499" s="24"/>
      <c r="BC1499" s="24"/>
      <c r="BD1499" s="24"/>
      <c r="BE1499" s="24"/>
      <c r="BF1499" s="24"/>
    </row>
    <row r="1500" spans="1:58" s="22" customFormat="1" outlineLevel="1" x14ac:dyDescent="0.25">
      <c r="A1500" s="55"/>
      <c r="B1500" s="9" t="s">
        <v>2112</v>
      </c>
      <c r="C1500" s="9"/>
      <c r="D1500" s="9"/>
      <c r="E1500" s="39" t="s">
        <v>2282</v>
      </c>
      <c r="F1500" s="14"/>
      <c r="G1500" s="9"/>
      <c r="H1500" s="9"/>
      <c r="I1500" s="9">
        <f>SUBTOTAL(9,I1501:I1505)</f>
        <v>5</v>
      </c>
      <c r="J1500" s="9">
        <f>SUBTOTAL(9,J1501:J1505)</f>
        <v>548</v>
      </c>
      <c r="K1500" s="9">
        <f>SUBTOTAL(9,K1501:K1505)</f>
        <v>3288</v>
      </c>
      <c r="L1500" s="9">
        <f>SUBTOTAL(9,L1501:L1505)</f>
        <v>3211</v>
      </c>
      <c r="M1500" s="48">
        <v>0.97658150851581504</v>
      </c>
      <c r="N1500" s="9"/>
      <c r="O1500" s="9"/>
      <c r="P1500" s="9"/>
      <c r="Q1500" s="9"/>
      <c r="R1500" s="9"/>
      <c r="S1500" s="9"/>
      <c r="T1500" s="9"/>
      <c r="U1500" s="9"/>
      <c r="V1500" s="49"/>
      <c r="W1500" s="14"/>
      <c r="X1500" s="14"/>
      <c r="Y1500" s="56"/>
      <c r="Z1500" s="9"/>
      <c r="AA1500" s="9"/>
      <c r="AB1500" s="9"/>
      <c r="AC1500" s="9"/>
      <c r="AD1500" s="9"/>
      <c r="AE1500" s="9"/>
      <c r="AF1500" s="9"/>
      <c r="AG1500" s="9"/>
      <c r="AH1500" s="9">
        <f>SUBTOTAL(9,AH1501:AH1505)</f>
        <v>-412.00498500000003</v>
      </c>
      <c r="AI1500" s="24"/>
      <c r="AJ1500" s="24"/>
      <c r="AK1500" s="24"/>
      <c r="AL1500" s="24"/>
      <c r="AM1500" s="24"/>
      <c r="AN1500" s="24"/>
      <c r="AO1500" s="24"/>
      <c r="AP1500" s="24"/>
      <c r="AQ1500" s="24"/>
      <c r="AR1500" s="24"/>
      <c r="AS1500" s="24"/>
      <c r="AT1500" s="24"/>
      <c r="AU1500" s="24"/>
      <c r="AV1500" s="24"/>
      <c r="AW1500" s="24"/>
      <c r="AX1500" s="24"/>
      <c r="AY1500" s="24"/>
      <c r="AZ1500" s="24"/>
      <c r="BA1500" s="24"/>
      <c r="BB1500" s="24"/>
      <c r="BC1500" s="24"/>
      <c r="BD1500" s="24"/>
      <c r="BE1500" s="24"/>
      <c r="BF1500" s="24"/>
    </row>
    <row r="1501" spans="1:58" s="22" customFormat="1" outlineLevel="2" x14ac:dyDescent="0.25">
      <c r="A1501" s="55">
        <v>1171</v>
      </c>
      <c r="B1501" s="9" t="s">
        <v>2112</v>
      </c>
      <c r="C1501" s="9" t="s">
        <v>2117</v>
      </c>
      <c r="D1501" s="9" t="str">
        <f>B1501&amp;" - "&amp;E1501</f>
        <v>Sarasota - Family - Active</v>
      </c>
      <c r="E1501" s="9" t="s">
        <v>2282</v>
      </c>
      <c r="F1501" s="14" t="s">
        <v>134</v>
      </c>
      <c r="G1501" s="9" t="s">
        <v>10</v>
      </c>
      <c r="H1501" s="9" t="s">
        <v>37</v>
      </c>
      <c r="I1501" s="9">
        <v>1</v>
      </c>
      <c r="J1501" s="9">
        <v>128</v>
      </c>
      <c r="K1501" s="9">
        <f>COUNTA(Y1501:AD1501)*J1501</f>
        <v>768</v>
      </c>
      <c r="L1501" s="9">
        <f>SUM(Y1501:AD1501)</f>
        <v>756</v>
      </c>
      <c r="M1501" s="48">
        <v>0.984375</v>
      </c>
      <c r="N1501" s="9">
        <v>0</v>
      </c>
      <c r="O1501" s="9">
        <v>128</v>
      </c>
      <c r="P1501" s="9"/>
      <c r="Q1501" s="9">
        <v>128</v>
      </c>
      <c r="R1501" s="9"/>
      <c r="S1501" s="9"/>
      <c r="T1501" s="9"/>
      <c r="U1501" s="9"/>
      <c r="V1501" s="49">
        <f>(Y1501+Z1501+AA1501+AB1501+AC1501+AD1501)/(J1501*COUNTA(Y1501,Z1501,AA1501,AB1501,AC1501,AD1501))</f>
        <v>0.984375</v>
      </c>
      <c r="W1501" s="14">
        <v>0.95830000000000004</v>
      </c>
      <c r="X1501" s="14">
        <v>0.95569999999999999</v>
      </c>
      <c r="Y1501" s="56">
        <v>125</v>
      </c>
      <c r="Z1501" s="9">
        <v>127</v>
      </c>
      <c r="AA1501" s="9">
        <v>125</v>
      </c>
      <c r="AB1501" s="9">
        <v>127</v>
      </c>
      <c r="AC1501" s="9">
        <v>124</v>
      </c>
      <c r="AD1501" s="9">
        <v>128</v>
      </c>
      <c r="AE1501" s="9" t="s">
        <v>2118</v>
      </c>
      <c r="AF1501" s="9"/>
      <c r="AG1501" s="9">
        <v>27.052800000000001</v>
      </c>
      <c r="AH1501" s="9">
        <v>-82.226500000000001</v>
      </c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4"/>
      <c r="AU1501" s="24"/>
      <c r="AV1501" s="24"/>
      <c r="AW1501" s="24"/>
      <c r="AX1501" s="24"/>
      <c r="AY1501" s="24"/>
      <c r="AZ1501" s="24"/>
      <c r="BA1501" s="24"/>
      <c r="BB1501" s="24"/>
      <c r="BC1501" s="24"/>
      <c r="BD1501" s="24"/>
      <c r="BE1501" s="24"/>
      <c r="BF1501" s="24"/>
    </row>
    <row r="1502" spans="1:58" s="22" customFormat="1" outlineLevel="2" x14ac:dyDescent="0.25">
      <c r="A1502" s="55">
        <v>2530</v>
      </c>
      <c r="B1502" s="9" t="s">
        <v>2112</v>
      </c>
      <c r="C1502" s="9" t="s">
        <v>2120</v>
      </c>
      <c r="D1502" s="9" t="str">
        <f>B1502&amp;" - "&amp;E1502</f>
        <v>Sarasota - Family - Active</v>
      </c>
      <c r="E1502" s="9" t="s">
        <v>2282</v>
      </c>
      <c r="F1502" s="14" t="s">
        <v>587</v>
      </c>
      <c r="G1502" s="9" t="s">
        <v>10</v>
      </c>
      <c r="H1502" s="9" t="s">
        <v>37</v>
      </c>
      <c r="I1502" s="9">
        <v>1</v>
      </c>
      <c r="J1502" s="9">
        <v>68</v>
      </c>
      <c r="K1502" s="9">
        <f>COUNTA(Y1502:AD1502)*J1502</f>
        <v>408</v>
      </c>
      <c r="L1502" s="9">
        <f>SUM(Y1502:AD1502)</f>
        <v>389</v>
      </c>
      <c r="M1502" s="48">
        <v>0.95343137254901966</v>
      </c>
      <c r="N1502" s="9">
        <v>0</v>
      </c>
      <c r="O1502" s="9">
        <v>68</v>
      </c>
      <c r="P1502" s="9"/>
      <c r="Q1502" s="9">
        <v>68</v>
      </c>
      <c r="R1502" s="9"/>
      <c r="S1502" s="9"/>
      <c r="T1502" s="9"/>
      <c r="U1502" s="9"/>
      <c r="V1502" s="49">
        <f>(Y1502+Z1502+AA1502+AB1502+AC1502+AD1502)/(J1502*COUNTA(Y1502,Z1502,AA1502,AB1502,AC1502,AD1502))</f>
        <v>0.95343137254901966</v>
      </c>
      <c r="W1502" s="14">
        <v>0.95099999999999996</v>
      </c>
      <c r="X1502" s="14">
        <v>0.9657</v>
      </c>
      <c r="Y1502" s="56">
        <v>68</v>
      </c>
      <c r="Z1502" s="9">
        <v>68</v>
      </c>
      <c r="AA1502" s="9">
        <v>65</v>
      </c>
      <c r="AB1502" s="9">
        <v>62</v>
      </c>
      <c r="AC1502" s="9">
        <v>63</v>
      </c>
      <c r="AD1502" s="9">
        <v>63</v>
      </c>
      <c r="AE1502" s="9" t="s">
        <v>334</v>
      </c>
      <c r="AF1502" s="9"/>
      <c r="AG1502" s="9">
        <v>27.359570999999999</v>
      </c>
      <c r="AH1502" s="9">
        <v>-82.542837000000006</v>
      </c>
      <c r="AI1502" s="24"/>
      <c r="AJ1502" s="24"/>
      <c r="AK1502" s="24"/>
      <c r="AL1502" s="24"/>
      <c r="AM1502" s="24"/>
      <c r="AN1502" s="24"/>
      <c r="AO1502" s="24"/>
      <c r="AP1502" s="24"/>
      <c r="AQ1502" s="24"/>
      <c r="AR1502" s="24"/>
      <c r="AS1502" s="24"/>
      <c r="AT1502" s="24"/>
      <c r="AU1502" s="24"/>
      <c r="AV1502" s="24"/>
      <c r="AW1502" s="24"/>
      <c r="AX1502" s="24"/>
      <c r="AY1502" s="24"/>
      <c r="AZ1502" s="24"/>
      <c r="BA1502" s="24"/>
      <c r="BB1502" s="24"/>
      <c r="BC1502" s="24"/>
      <c r="BD1502" s="24"/>
      <c r="BE1502" s="24"/>
      <c r="BF1502" s="24"/>
    </row>
    <row r="1503" spans="1:58" s="22" customFormat="1" outlineLevel="2" x14ac:dyDescent="0.25">
      <c r="A1503" s="55">
        <v>1443</v>
      </c>
      <c r="B1503" s="9" t="s">
        <v>2112</v>
      </c>
      <c r="C1503" s="9" t="s">
        <v>2122</v>
      </c>
      <c r="D1503" s="9" t="str">
        <f>B1503&amp;" - "&amp;E1503</f>
        <v>Sarasota - Family - Active</v>
      </c>
      <c r="E1503" s="9" t="s">
        <v>2282</v>
      </c>
      <c r="F1503" s="14" t="s">
        <v>1443</v>
      </c>
      <c r="G1503" s="9" t="s">
        <v>10</v>
      </c>
      <c r="H1503" s="9" t="s">
        <v>37</v>
      </c>
      <c r="I1503" s="9">
        <v>1</v>
      </c>
      <c r="J1503" s="9">
        <v>118</v>
      </c>
      <c r="K1503" s="9">
        <f>COUNTA(Y1503:AD1503)*J1503</f>
        <v>708</v>
      </c>
      <c r="L1503" s="9">
        <f>SUM(Y1503:AD1503)</f>
        <v>694</v>
      </c>
      <c r="M1503" s="48">
        <v>0.98022598870056499</v>
      </c>
      <c r="N1503" s="9">
        <v>0</v>
      </c>
      <c r="O1503" s="9">
        <v>118</v>
      </c>
      <c r="P1503" s="9"/>
      <c r="Q1503" s="9">
        <v>118</v>
      </c>
      <c r="R1503" s="9"/>
      <c r="S1503" s="9"/>
      <c r="T1503" s="9"/>
      <c r="U1503" s="9"/>
      <c r="V1503" s="49">
        <f>(Y1503+Z1503+AA1503+AB1503+AC1503+AD1503)/(J1503*COUNTA(Y1503,Z1503,AA1503,AB1503,AC1503,AD1503))</f>
        <v>0.98022598870056499</v>
      </c>
      <c r="W1503" s="14">
        <v>0.98450000000000004</v>
      </c>
      <c r="X1503" s="14">
        <v>0.98729999999999996</v>
      </c>
      <c r="Y1503" s="56">
        <v>116</v>
      </c>
      <c r="Z1503" s="9">
        <v>114</v>
      </c>
      <c r="AA1503" s="9">
        <v>116</v>
      </c>
      <c r="AB1503" s="9">
        <v>117</v>
      </c>
      <c r="AC1503" s="9">
        <v>116</v>
      </c>
      <c r="AD1503" s="9">
        <v>115</v>
      </c>
      <c r="AE1503" s="9" t="s">
        <v>180</v>
      </c>
      <c r="AF1503" s="9"/>
      <c r="AG1503" s="9">
        <v>27.365727</v>
      </c>
      <c r="AH1503" s="9">
        <v>-82.514448000000002</v>
      </c>
      <c r="AI1503" s="24"/>
      <c r="AJ1503" s="24"/>
      <c r="AK1503" s="24"/>
      <c r="AL1503" s="24"/>
      <c r="AM1503" s="24"/>
      <c r="AN1503" s="24"/>
      <c r="AO1503" s="24"/>
      <c r="AP1503" s="24"/>
      <c r="AQ1503" s="24"/>
      <c r="AR1503" s="24"/>
      <c r="AS1503" s="24"/>
      <c r="AT1503" s="24"/>
      <c r="AU1503" s="24"/>
      <c r="AV1503" s="24"/>
      <c r="AW1503" s="24"/>
      <c r="AX1503" s="24"/>
      <c r="AY1503" s="24"/>
      <c r="AZ1503" s="24"/>
      <c r="BA1503" s="24"/>
      <c r="BB1503" s="24"/>
      <c r="BC1503" s="24"/>
      <c r="BD1503" s="24"/>
      <c r="BE1503" s="24"/>
      <c r="BF1503" s="24"/>
    </row>
    <row r="1504" spans="1:58" s="22" customFormat="1" outlineLevel="2" x14ac:dyDescent="0.25">
      <c r="A1504" s="55">
        <v>1151</v>
      </c>
      <c r="B1504" s="9" t="s">
        <v>2112</v>
      </c>
      <c r="C1504" s="9" t="s">
        <v>2123</v>
      </c>
      <c r="D1504" s="9" t="str">
        <f>B1504&amp;" - "&amp;E1504</f>
        <v>Sarasota - Family - Active</v>
      </c>
      <c r="E1504" s="9" t="s">
        <v>2282</v>
      </c>
      <c r="F1504" s="14" t="s">
        <v>389</v>
      </c>
      <c r="G1504" s="9" t="s">
        <v>10</v>
      </c>
      <c r="H1504" s="9" t="s">
        <v>37</v>
      </c>
      <c r="I1504" s="9">
        <v>1</v>
      </c>
      <c r="J1504" s="9">
        <v>192</v>
      </c>
      <c r="K1504" s="9">
        <f>COUNTA(Y1504:AD1504)*J1504</f>
        <v>1152</v>
      </c>
      <c r="L1504" s="9">
        <f>SUM(Y1504:AD1504)</f>
        <v>1136</v>
      </c>
      <c r="M1504" s="48">
        <v>0.98611111111111116</v>
      </c>
      <c r="N1504" s="9">
        <v>0</v>
      </c>
      <c r="O1504" s="9">
        <v>192</v>
      </c>
      <c r="P1504" s="9"/>
      <c r="Q1504" s="9">
        <v>192</v>
      </c>
      <c r="R1504" s="9"/>
      <c r="S1504" s="9"/>
      <c r="T1504" s="9"/>
      <c r="U1504" s="9"/>
      <c r="V1504" s="49">
        <f>(Y1504+Z1504+AA1504+AB1504+AC1504+AD1504)/(J1504*COUNTA(Y1504,Z1504,AA1504,AB1504,AC1504,AD1504))</f>
        <v>0.98611111111111116</v>
      </c>
      <c r="W1504" s="14">
        <v>0.99309999999999998</v>
      </c>
      <c r="X1504" s="14">
        <v>0.98870000000000002</v>
      </c>
      <c r="Y1504" s="56">
        <v>190</v>
      </c>
      <c r="Z1504" s="9">
        <v>187</v>
      </c>
      <c r="AA1504" s="9">
        <v>191</v>
      </c>
      <c r="AB1504" s="9">
        <v>190</v>
      </c>
      <c r="AC1504" s="9">
        <v>189</v>
      </c>
      <c r="AD1504" s="9">
        <v>189</v>
      </c>
      <c r="AE1504" s="9" t="s">
        <v>50</v>
      </c>
      <c r="AF1504" s="9"/>
      <c r="AG1504" s="9">
        <v>27.380299999999998</v>
      </c>
      <c r="AH1504" s="9">
        <v>-82.5047</v>
      </c>
      <c r="AI1504" s="24"/>
      <c r="AJ1504" s="24"/>
      <c r="AK1504" s="24"/>
      <c r="AL1504" s="24"/>
      <c r="AM1504" s="24"/>
      <c r="AN1504" s="24"/>
      <c r="AO1504" s="24"/>
      <c r="AP1504" s="24"/>
      <c r="AQ1504" s="24"/>
      <c r="AR1504" s="24"/>
      <c r="AS1504" s="24"/>
      <c r="AT1504" s="24"/>
      <c r="AU1504" s="24"/>
      <c r="AV1504" s="24"/>
      <c r="AW1504" s="24"/>
      <c r="AX1504" s="24"/>
      <c r="AY1504" s="24"/>
      <c r="AZ1504" s="24"/>
      <c r="BA1504" s="24"/>
      <c r="BB1504" s="24"/>
      <c r="BC1504" s="24"/>
      <c r="BD1504" s="24"/>
      <c r="BE1504" s="24"/>
      <c r="BF1504" s="24"/>
    </row>
    <row r="1505" spans="1:58" s="22" customFormat="1" outlineLevel="2" x14ac:dyDescent="0.25">
      <c r="A1505" s="55">
        <v>888</v>
      </c>
      <c r="B1505" s="9" t="s">
        <v>2112</v>
      </c>
      <c r="C1505" s="9" t="s">
        <v>2125</v>
      </c>
      <c r="D1505" s="9" t="str">
        <f>B1505&amp;" - "&amp;E1505</f>
        <v>Sarasota - Family - Active</v>
      </c>
      <c r="E1505" s="9" t="s">
        <v>2282</v>
      </c>
      <c r="F1505" s="14" t="s">
        <v>197</v>
      </c>
      <c r="G1505" s="9" t="s">
        <v>10</v>
      </c>
      <c r="H1505" s="9" t="s">
        <v>37</v>
      </c>
      <c r="I1505" s="9">
        <v>1</v>
      </c>
      <c r="J1505" s="9">
        <v>42</v>
      </c>
      <c r="K1505" s="9">
        <f>COUNTA(Y1505:AD1505)*J1505</f>
        <v>252</v>
      </c>
      <c r="L1505" s="9">
        <f>SUM(Y1505:AD1505)</f>
        <v>236</v>
      </c>
      <c r="M1505" s="48">
        <v>0.93650793650793651</v>
      </c>
      <c r="N1505" s="9">
        <v>0</v>
      </c>
      <c r="O1505" s="9">
        <v>42</v>
      </c>
      <c r="P1505" s="9"/>
      <c r="Q1505" s="9">
        <v>42</v>
      </c>
      <c r="R1505" s="9"/>
      <c r="S1505" s="9"/>
      <c r="T1505" s="9"/>
      <c r="U1505" s="9"/>
      <c r="V1505" s="49">
        <f>(Y1505+Z1505+AA1505+AB1505+AC1505+AD1505)/(J1505*COUNTA(Y1505,Z1505,AA1505,AB1505,AC1505,AD1505))</f>
        <v>0.93650793650793651</v>
      </c>
      <c r="W1505" s="14">
        <v>0.96830000000000005</v>
      </c>
      <c r="X1505" s="14">
        <v>0.90869999999999995</v>
      </c>
      <c r="Y1505" s="56">
        <v>40</v>
      </c>
      <c r="Z1505" s="9">
        <v>40</v>
      </c>
      <c r="AA1505" s="9">
        <v>40</v>
      </c>
      <c r="AB1505" s="9">
        <v>40</v>
      </c>
      <c r="AC1505" s="9">
        <v>38</v>
      </c>
      <c r="AD1505" s="9">
        <v>38</v>
      </c>
      <c r="AE1505" s="9" t="s">
        <v>575</v>
      </c>
      <c r="AF1505" s="9"/>
      <c r="AG1505" s="9">
        <v>27.050999999999998</v>
      </c>
      <c r="AH1505" s="9">
        <v>-82.216499999999996</v>
      </c>
      <c r="AI1505" s="24"/>
      <c r="AJ1505" s="24"/>
      <c r="AK1505" s="24"/>
      <c r="AL1505" s="24"/>
      <c r="AM1505" s="24"/>
      <c r="AN1505" s="24"/>
      <c r="AO1505" s="24"/>
      <c r="AP1505" s="24"/>
      <c r="AQ1505" s="24"/>
      <c r="AR1505" s="24"/>
      <c r="AS1505" s="24"/>
      <c r="AT1505" s="24"/>
      <c r="AU1505" s="24"/>
      <c r="AV1505" s="24"/>
      <c r="AW1505" s="24"/>
      <c r="AX1505" s="24"/>
      <c r="AY1505" s="24"/>
      <c r="AZ1505" s="24"/>
      <c r="BA1505" s="24"/>
      <c r="BB1505" s="24"/>
      <c r="BC1505" s="24"/>
      <c r="BD1505" s="24"/>
      <c r="BE1505" s="24"/>
      <c r="BF1505" s="24"/>
    </row>
    <row r="1506" spans="1:58" s="22" customFormat="1" outlineLevel="1" x14ac:dyDescent="0.25">
      <c r="A1506" s="55"/>
      <c r="B1506" s="9" t="s">
        <v>2112</v>
      </c>
      <c r="C1506" s="9"/>
      <c r="D1506" s="9"/>
      <c r="E1506" s="39" t="s">
        <v>2284</v>
      </c>
      <c r="F1506" s="14"/>
      <c r="G1506" s="9"/>
      <c r="H1506" s="9"/>
      <c r="I1506" s="9">
        <f>SUBTOTAL(9,I1507:I1508)</f>
        <v>2</v>
      </c>
      <c r="J1506" s="9">
        <f>SUBTOTAL(9,J1507:J1508)</f>
        <v>158</v>
      </c>
      <c r="K1506" s="9">
        <f>SUBTOTAL(9,K1507:K1508)</f>
        <v>876</v>
      </c>
      <c r="L1506" s="9">
        <f>SUBTOTAL(9,L1507:L1508)</f>
        <v>858</v>
      </c>
      <c r="M1506" s="48">
        <v>0.97945205479452058</v>
      </c>
      <c r="N1506" s="9"/>
      <c r="O1506" s="9"/>
      <c r="P1506" s="9"/>
      <c r="Q1506" s="9"/>
      <c r="R1506" s="9"/>
      <c r="S1506" s="9"/>
      <c r="T1506" s="9"/>
      <c r="U1506" s="9"/>
      <c r="V1506" s="49"/>
      <c r="W1506" s="14"/>
      <c r="X1506" s="14"/>
      <c r="Y1506" s="56"/>
      <c r="Z1506" s="9"/>
      <c r="AA1506" s="9"/>
      <c r="AB1506" s="9"/>
      <c r="AC1506" s="9"/>
      <c r="AD1506" s="9"/>
      <c r="AE1506" s="9"/>
      <c r="AF1506" s="9"/>
      <c r="AG1506" s="9"/>
      <c r="AH1506" s="9">
        <f>SUBTOTAL(9,AH1507:AH1508)</f>
        <v>-165.084743</v>
      </c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4"/>
      <c r="AU1506" s="24"/>
      <c r="AV1506" s="24"/>
      <c r="AW1506" s="24"/>
      <c r="AX1506" s="24"/>
      <c r="AY1506" s="24"/>
      <c r="AZ1506" s="24"/>
      <c r="BA1506" s="24"/>
      <c r="BB1506" s="24"/>
      <c r="BC1506" s="24"/>
      <c r="BD1506" s="24"/>
      <c r="BE1506" s="24"/>
      <c r="BF1506" s="24"/>
    </row>
    <row r="1507" spans="1:58" s="22" customFormat="1" outlineLevel="2" x14ac:dyDescent="0.25">
      <c r="A1507" s="55">
        <v>1989</v>
      </c>
      <c r="B1507" s="9" t="s">
        <v>2112</v>
      </c>
      <c r="C1507" s="9" t="s">
        <v>2119</v>
      </c>
      <c r="D1507" s="9" t="str">
        <f>B1507&amp;" - "&amp;E1507</f>
        <v>Sarasota - Family|MR - Active</v>
      </c>
      <c r="E1507" s="9" t="s">
        <v>2284</v>
      </c>
      <c r="F1507" s="14" t="s">
        <v>1268</v>
      </c>
      <c r="G1507" s="9" t="s">
        <v>99</v>
      </c>
      <c r="H1507" s="9" t="s">
        <v>37</v>
      </c>
      <c r="I1507" s="9">
        <v>1</v>
      </c>
      <c r="J1507" s="9">
        <v>86</v>
      </c>
      <c r="K1507" s="9">
        <f>COUNTA(Y1507:AD1507)*J1507</f>
        <v>516</v>
      </c>
      <c r="L1507" s="9">
        <f>SUM(Y1507:AD1507)</f>
        <v>498</v>
      </c>
      <c r="M1507" s="48">
        <v>0.96511627906976749</v>
      </c>
      <c r="N1507" s="9">
        <v>21</v>
      </c>
      <c r="O1507" s="9">
        <v>65</v>
      </c>
      <c r="P1507" s="9"/>
      <c r="Q1507" s="9">
        <v>65</v>
      </c>
      <c r="R1507" s="9"/>
      <c r="S1507" s="9"/>
      <c r="T1507" s="9"/>
      <c r="U1507" s="9"/>
      <c r="V1507" s="49">
        <f>(Y1507+Z1507+AA1507+AB1507+AC1507+AD1507)/(J1507*COUNTA(Y1507,Z1507,AA1507,AB1507,AC1507,AD1507))</f>
        <v>0.96511627906976749</v>
      </c>
      <c r="W1507" s="14">
        <v>0.98260000000000003</v>
      </c>
      <c r="X1507" s="14">
        <v>0.97089999999999999</v>
      </c>
      <c r="Y1507" s="56">
        <v>83</v>
      </c>
      <c r="Z1507" s="9">
        <v>86</v>
      </c>
      <c r="AA1507" s="9">
        <v>83</v>
      </c>
      <c r="AB1507" s="9">
        <v>84</v>
      </c>
      <c r="AC1507" s="9">
        <v>84</v>
      </c>
      <c r="AD1507" s="9">
        <v>78</v>
      </c>
      <c r="AE1507" s="9" t="s">
        <v>334</v>
      </c>
      <c r="AF1507" s="9"/>
      <c r="AG1507" s="9">
        <v>27.357122</v>
      </c>
      <c r="AH1507" s="9">
        <v>-82.542826000000005</v>
      </c>
      <c r="AI1507" s="24"/>
      <c r="AJ1507" s="24"/>
      <c r="AK1507" s="24"/>
      <c r="AL1507" s="24"/>
      <c r="AM1507" s="24"/>
      <c r="AN1507" s="24"/>
      <c r="AO1507" s="24"/>
      <c r="AP1507" s="24"/>
      <c r="AQ1507" s="24"/>
      <c r="AR1507" s="24"/>
      <c r="AS1507" s="24"/>
      <c r="AT1507" s="24"/>
      <c r="AU1507" s="24"/>
      <c r="AV1507" s="24"/>
      <c r="AW1507" s="24"/>
      <c r="AX1507" s="24"/>
      <c r="AY1507" s="24"/>
      <c r="AZ1507" s="24"/>
      <c r="BA1507" s="24"/>
      <c r="BB1507" s="24"/>
      <c r="BC1507" s="24"/>
      <c r="BD1507" s="24"/>
      <c r="BE1507" s="24"/>
      <c r="BF1507" s="24"/>
    </row>
    <row r="1508" spans="1:58" s="22" customFormat="1" outlineLevel="2" x14ac:dyDescent="0.25">
      <c r="A1508" s="55">
        <v>2617</v>
      </c>
      <c r="B1508" s="9" t="s">
        <v>2112</v>
      </c>
      <c r="C1508" s="9" t="s">
        <v>2121</v>
      </c>
      <c r="D1508" s="9" t="str">
        <f>B1508&amp;" - "&amp;E1508</f>
        <v>Sarasota - Family|MR - Active</v>
      </c>
      <c r="E1508" s="9" t="s">
        <v>2284</v>
      </c>
      <c r="F1508" s="14" t="s">
        <v>41</v>
      </c>
      <c r="G1508" s="9" t="s">
        <v>99</v>
      </c>
      <c r="H1508" s="9" t="s">
        <v>37</v>
      </c>
      <c r="I1508" s="9">
        <v>1</v>
      </c>
      <c r="J1508" s="9">
        <v>72</v>
      </c>
      <c r="K1508" s="9">
        <f>COUNTA(Y1508:AD1508)*J1508</f>
        <v>360</v>
      </c>
      <c r="L1508" s="9">
        <f>SUM(Y1508:AD1508)</f>
        <v>360</v>
      </c>
      <c r="M1508" s="48">
        <v>1</v>
      </c>
      <c r="N1508" s="9">
        <v>14</v>
      </c>
      <c r="O1508" s="9">
        <v>58</v>
      </c>
      <c r="P1508" s="9"/>
      <c r="Q1508" s="9">
        <v>72</v>
      </c>
      <c r="R1508" s="9"/>
      <c r="S1508" s="9"/>
      <c r="T1508" s="9">
        <v>8</v>
      </c>
      <c r="U1508" s="9"/>
      <c r="V1508" s="49">
        <f>(Y1508+Z1508+AA1508+AB1508+AC1508+AD1508)/(J1508*COUNTA(Y1508,Z1508,AA1508,AB1508,AC1508,AD1508))</f>
        <v>1</v>
      </c>
      <c r="W1508" s="14"/>
      <c r="X1508" s="14"/>
      <c r="Y1508" s="56">
        <v>72</v>
      </c>
      <c r="Z1508" s="9">
        <v>72</v>
      </c>
      <c r="AA1508" s="9">
        <v>72</v>
      </c>
      <c r="AB1508" s="9"/>
      <c r="AC1508" s="9">
        <v>72</v>
      </c>
      <c r="AD1508" s="9">
        <v>72</v>
      </c>
      <c r="AE1508" s="9" t="s">
        <v>334</v>
      </c>
      <c r="AF1508" s="9"/>
      <c r="AG1508" s="9">
        <v>27.357444000000001</v>
      </c>
      <c r="AH1508" s="9">
        <v>-82.541916999999998</v>
      </c>
      <c r="AI1508" s="24"/>
      <c r="AJ1508" s="24"/>
      <c r="AK1508" s="24"/>
      <c r="AL1508" s="24"/>
      <c r="AM1508" s="24"/>
      <c r="AN1508" s="24"/>
      <c r="AO1508" s="24"/>
      <c r="AP1508" s="24"/>
      <c r="AQ1508" s="24"/>
      <c r="AR1508" s="24"/>
      <c r="AS1508" s="24"/>
      <c r="AT1508" s="24"/>
      <c r="AU1508" s="24"/>
      <c r="AV1508" s="24"/>
      <c r="AW1508" s="24"/>
      <c r="AX1508" s="24"/>
      <c r="AY1508" s="24"/>
      <c r="AZ1508" s="24"/>
      <c r="BA1508" s="24"/>
      <c r="BB1508" s="24"/>
      <c r="BC1508" s="24"/>
      <c r="BD1508" s="24"/>
      <c r="BE1508" s="24"/>
      <c r="BF1508" s="24"/>
    </row>
    <row r="1509" spans="1:58" s="22" customFormat="1" outlineLevel="2" x14ac:dyDescent="0.25">
      <c r="A1509" s="55"/>
      <c r="B1509" s="51" t="s">
        <v>2128</v>
      </c>
      <c r="C1509" s="51"/>
      <c r="D1509" s="51"/>
      <c r="E1509" s="51"/>
      <c r="F1509" s="53"/>
      <c r="G1509" s="51"/>
      <c r="H1509" s="51"/>
      <c r="I1509" s="51"/>
      <c r="J1509" s="51"/>
      <c r="K1509" s="51"/>
      <c r="L1509" s="51"/>
      <c r="M1509" s="54"/>
      <c r="N1509" s="51"/>
      <c r="O1509" s="51"/>
      <c r="P1509" s="51"/>
      <c r="Q1509" s="51"/>
      <c r="R1509" s="51"/>
      <c r="S1509" s="51"/>
      <c r="T1509" s="51"/>
      <c r="U1509" s="51"/>
      <c r="V1509" s="52"/>
      <c r="W1509" s="53"/>
      <c r="X1509" s="53"/>
      <c r="Y1509" s="56"/>
      <c r="Z1509" s="9"/>
      <c r="AA1509" s="9"/>
      <c r="AB1509" s="9"/>
      <c r="AC1509" s="9"/>
      <c r="AD1509" s="9"/>
      <c r="AE1509" s="9"/>
      <c r="AF1509" s="9"/>
      <c r="AG1509" s="9"/>
      <c r="AH1509" s="9"/>
      <c r="AI1509" s="24"/>
      <c r="AJ1509" s="24"/>
      <c r="AK1509" s="24"/>
      <c r="AL1509" s="24"/>
      <c r="AM1509" s="24"/>
      <c r="AN1509" s="24"/>
      <c r="AO1509" s="24"/>
      <c r="AP1509" s="24"/>
      <c r="AQ1509" s="24"/>
      <c r="AR1509" s="24"/>
      <c r="AS1509" s="24"/>
      <c r="AT1509" s="24"/>
      <c r="AU1509" s="24"/>
      <c r="AV1509" s="24"/>
      <c r="AW1509" s="24"/>
      <c r="AX1509" s="24"/>
      <c r="AY1509" s="24"/>
      <c r="AZ1509" s="24"/>
      <c r="BA1509" s="24"/>
      <c r="BB1509" s="24"/>
      <c r="BC1509" s="24"/>
      <c r="BD1509" s="24"/>
      <c r="BE1509" s="24"/>
      <c r="BF1509" s="24"/>
    </row>
    <row r="1510" spans="1:58" s="22" customFormat="1" outlineLevel="1" x14ac:dyDescent="0.25">
      <c r="A1510" s="55"/>
      <c r="B1510" s="9" t="s">
        <v>2128</v>
      </c>
      <c r="C1510" s="9"/>
      <c r="D1510" s="9"/>
      <c r="E1510" s="39" t="s">
        <v>2280</v>
      </c>
      <c r="F1510" s="14"/>
      <c r="G1510" s="9"/>
      <c r="H1510" s="9"/>
      <c r="I1510" s="9">
        <f>SUBTOTAL(9,I1511:I1512)</f>
        <v>2</v>
      </c>
      <c r="J1510" s="9">
        <f>SUBTOTAL(9,J1511:J1512)</f>
        <v>147</v>
      </c>
      <c r="K1510" s="9">
        <f>SUBTOTAL(9,K1511:K1512)</f>
        <v>882</v>
      </c>
      <c r="L1510" s="9">
        <f>SUBTOTAL(9,L1511:L1512)</f>
        <v>868</v>
      </c>
      <c r="M1510" s="48">
        <v>0.98412698412698407</v>
      </c>
      <c r="N1510" s="9"/>
      <c r="O1510" s="9"/>
      <c r="P1510" s="9"/>
      <c r="Q1510" s="9"/>
      <c r="R1510" s="9"/>
      <c r="S1510" s="9"/>
      <c r="T1510" s="9"/>
      <c r="U1510" s="9"/>
      <c r="V1510" s="49"/>
      <c r="W1510" s="14"/>
      <c r="X1510" s="14"/>
      <c r="Y1510" s="56"/>
      <c r="Z1510" s="9"/>
      <c r="AA1510" s="9"/>
      <c r="AB1510" s="9"/>
      <c r="AC1510" s="9"/>
      <c r="AD1510" s="9"/>
      <c r="AE1510" s="9"/>
      <c r="AF1510" s="9"/>
      <c r="AG1510" s="9"/>
      <c r="AH1510" s="9">
        <f>SUBTOTAL(9,AH1511:AH1512)</f>
        <v>-162.54378299999999</v>
      </c>
      <c r="AI1510" s="24"/>
      <c r="AJ1510" s="24"/>
      <c r="AK1510" s="24"/>
      <c r="AL1510" s="24"/>
      <c r="AM1510" s="24"/>
      <c r="AN1510" s="24"/>
      <c r="AO1510" s="24"/>
      <c r="AP1510" s="24"/>
      <c r="AQ1510" s="24"/>
      <c r="AR1510" s="24"/>
      <c r="AS1510" s="24"/>
      <c r="AT1510" s="24"/>
      <c r="AU1510" s="24"/>
      <c r="AV1510" s="24"/>
      <c r="AW1510" s="24"/>
      <c r="AX1510" s="24"/>
      <c r="AY1510" s="24"/>
      <c r="AZ1510" s="24"/>
      <c r="BA1510" s="24"/>
      <c r="BB1510" s="24"/>
      <c r="BC1510" s="24"/>
      <c r="BD1510" s="24"/>
      <c r="BE1510" s="24"/>
      <c r="BF1510" s="24"/>
    </row>
    <row r="1511" spans="1:58" s="22" customFormat="1" outlineLevel="2" x14ac:dyDescent="0.25">
      <c r="A1511" s="55">
        <v>2622</v>
      </c>
      <c r="B1511" s="9" t="s">
        <v>2128</v>
      </c>
      <c r="C1511" s="9" t="s">
        <v>2136</v>
      </c>
      <c r="D1511" s="9" t="str">
        <f>B1511&amp;" - "&amp;E1511</f>
        <v>Seminole - Elderly - Active</v>
      </c>
      <c r="E1511" s="9" t="s">
        <v>2280</v>
      </c>
      <c r="F1511" s="14" t="s">
        <v>41</v>
      </c>
      <c r="G1511" s="9" t="s">
        <v>9</v>
      </c>
      <c r="H1511" s="9" t="s">
        <v>37</v>
      </c>
      <c r="I1511" s="9">
        <v>1</v>
      </c>
      <c r="J1511" s="9">
        <v>123</v>
      </c>
      <c r="K1511" s="9">
        <f>COUNTA(Y1511:AD1511)*J1511</f>
        <v>738</v>
      </c>
      <c r="L1511" s="9">
        <f>SUM(Y1511:AD1511)</f>
        <v>726</v>
      </c>
      <c r="M1511" s="48">
        <v>0.98373983739837401</v>
      </c>
      <c r="N1511" s="9">
        <v>0</v>
      </c>
      <c r="O1511" s="9">
        <v>123</v>
      </c>
      <c r="P1511" s="9">
        <v>99</v>
      </c>
      <c r="Q1511" s="9">
        <v>24</v>
      </c>
      <c r="R1511" s="9"/>
      <c r="S1511" s="9"/>
      <c r="T1511" s="9">
        <v>7</v>
      </c>
      <c r="U1511" s="9"/>
      <c r="V1511" s="49">
        <f>(Y1511+Z1511+AA1511+AB1511+AC1511+AD1511)/(J1511*COUNTA(Y1511,Z1511,AA1511,AB1511,AC1511,AD1511))</f>
        <v>0.98373983739837401</v>
      </c>
      <c r="W1511" s="14">
        <v>0.32519999999999999</v>
      </c>
      <c r="X1511" s="14"/>
      <c r="Y1511" s="56">
        <v>121</v>
      </c>
      <c r="Z1511" s="9">
        <v>119</v>
      </c>
      <c r="AA1511" s="9">
        <v>120</v>
      </c>
      <c r="AB1511" s="9">
        <v>123</v>
      </c>
      <c r="AC1511" s="9">
        <v>122</v>
      </c>
      <c r="AD1511" s="9">
        <v>121</v>
      </c>
      <c r="AE1511" s="9" t="s">
        <v>418</v>
      </c>
      <c r="AF1511" s="9"/>
      <c r="AG1511" s="9">
        <v>28.703861</v>
      </c>
      <c r="AH1511" s="9">
        <v>-81.343082999999993</v>
      </c>
      <c r="AI1511" s="24"/>
      <c r="AJ1511" s="24"/>
      <c r="AK1511" s="24"/>
      <c r="AL1511" s="24"/>
      <c r="AM1511" s="24"/>
      <c r="AN1511" s="24"/>
      <c r="AO1511" s="24"/>
      <c r="AP1511" s="24"/>
      <c r="AQ1511" s="24"/>
      <c r="AR1511" s="24"/>
      <c r="AS1511" s="24"/>
      <c r="AT1511" s="24"/>
      <c r="AU1511" s="24"/>
      <c r="AV1511" s="24"/>
      <c r="AW1511" s="24"/>
      <c r="AX1511" s="24"/>
      <c r="AY1511" s="24"/>
      <c r="AZ1511" s="24"/>
      <c r="BA1511" s="24"/>
      <c r="BB1511" s="24"/>
      <c r="BC1511" s="24"/>
      <c r="BD1511" s="24"/>
      <c r="BE1511" s="24"/>
      <c r="BF1511" s="24"/>
    </row>
    <row r="1512" spans="1:58" s="22" customFormat="1" outlineLevel="2" x14ac:dyDescent="0.25">
      <c r="A1512" s="55">
        <v>1869</v>
      </c>
      <c r="B1512" s="9" t="s">
        <v>2128</v>
      </c>
      <c r="C1512" s="9" t="s">
        <v>2155</v>
      </c>
      <c r="D1512" s="9" t="str">
        <f>B1512&amp;" - "&amp;E1512</f>
        <v>Seminole - Elderly - Active</v>
      </c>
      <c r="E1512" s="9" t="s">
        <v>2280</v>
      </c>
      <c r="F1512" s="14" t="s">
        <v>1072</v>
      </c>
      <c r="G1512" s="9" t="s">
        <v>9</v>
      </c>
      <c r="H1512" s="9" t="s">
        <v>37</v>
      </c>
      <c r="I1512" s="9">
        <v>1</v>
      </c>
      <c r="J1512" s="9">
        <v>24</v>
      </c>
      <c r="K1512" s="9">
        <f>COUNTA(Y1512:AD1512)*J1512</f>
        <v>144</v>
      </c>
      <c r="L1512" s="9">
        <f>SUM(Y1512:AD1512)</f>
        <v>142</v>
      </c>
      <c r="M1512" s="48">
        <v>0.98611111111111116</v>
      </c>
      <c r="N1512" s="9">
        <v>0</v>
      </c>
      <c r="O1512" s="9">
        <v>24</v>
      </c>
      <c r="P1512" s="9">
        <v>20</v>
      </c>
      <c r="Q1512" s="9">
        <v>4</v>
      </c>
      <c r="R1512" s="9"/>
      <c r="S1512" s="9"/>
      <c r="T1512" s="9"/>
      <c r="U1512" s="9"/>
      <c r="V1512" s="49">
        <f>(Y1512+Z1512+AA1512+AB1512+AC1512+AD1512)/(J1512*COUNTA(Y1512,Z1512,AA1512,AB1512,AC1512,AD1512))</f>
        <v>0.98611111111111116</v>
      </c>
      <c r="W1512" s="14">
        <v>1</v>
      </c>
      <c r="X1512" s="14">
        <v>0.98609999999999998</v>
      </c>
      <c r="Y1512" s="56">
        <v>24</v>
      </c>
      <c r="Z1512" s="9">
        <v>24</v>
      </c>
      <c r="AA1512" s="9">
        <v>23</v>
      </c>
      <c r="AB1512" s="9">
        <v>24</v>
      </c>
      <c r="AC1512" s="9">
        <v>24</v>
      </c>
      <c r="AD1512" s="9">
        <v>23</v>
      </c>
      <c r="AE1512" s="9" t="s">
        <v>202</v>
      </c>
      <c r="AF1512" s="9"/>
      <c r="AG1512" s="9">
        <v>28.648900000000001</v>
      </c>
      <c r="AH1512" s="9">
        <v>-81.200699999999998</v>
      </c>
      <c r="AI1512" s="24"/>
      <c r="AJ1512" s="24"/>
      <c r="AK1512" s="24"/>
      <c r="AL1512" s="24"/>
      <c r="AM1512" s="24"/>
      <c r="AN1512" s="24"/>
      <c r="AO1512" s="24"/>
      <c r="AP1512" s="24"/>
      <c r="AQ1512" s="24"/>
      <c r="AR1512" s="24"/>
      <c r="AS1512" s="24"/>
      <c r="AT1512" s="24"/>
      <c r="AU1512" s="24"/>
      <c r="AV1512" s="24"/>
      <c r="AW1512" s="24"/>
      <c r="AX1512" s="24"/>
      <c r="AY1512" s="24"/>
      <c r="AZ1512" s="24"/>
      <c r="BA1512" s="24"/>
      <c r="BB1512" s="24"/>
      <c r="BC1512" s="24"/>
      <c r="BD1512" s="24"/>
      <c r="BE1512" s="24"/>
      <c r="BF1512" s="24"/>
    </row>
    <row r="1513" spans="1:58" s="22" customFormat="1" outlineLevel="1" x14ac:dyDescent="0.25">
      <c r="A1513" s="55"/>
      <c r="B1513" s="9" t="s">
        <v>2128</v>
      </c>
      <c r="C1513" s="9"/>
      <c r="D1513" s="9"/>
      <c r="E1513" s="39" t="s">
        <v>2281</v>
      </c>
      <c r="F1513" s="14"/>
      <c r="G1513" s="9"/>
      <c r="H1513" s="9"/>
      <c r="I1513" s="9">
        <f>SUBTOTAL(9,I1514:I1514)</f>
        <v>1</v>
      </c>
      <c r="J1513" s="9">
        <f>SUBTOTAL(9,J1514:J1514)</f>
        <v>90</v>
      </c>
      <c r="K1513" s="9">
        <f>SUBTOTAL(9,K1514:K1514)</f>
        <v>0</v>
      </c>
      <c r="L1513" s="9">
        <f>SUBTOTAL(9,L1514:L1514)</f>
        <v>0</v>
      </c>
      <c r="M1513" s="42">
        <v>0</v>
      </c>
      <c r="N1513" s="9"/>
      <c r="O1513" s="9"/>
      <c r="P1513" s="9"/>
      <c r="Q1513" s="9"/>
      <c r="R1513" s="9"/>
      <c r="S1513" s="9"/>
      <c r="T1513" s="9"/>
      <c r="U1513" s="9"/>
      <c r="V1513" s="49"/>
      <c r="W1513" s="14"/>
      <c r="X1513" s="14"/>
      <c r="Y1513" s="56"/>
      <c r="Z1513" s="9"/>
      <c r="AA1513" s="9"/>
      <c r="AB1513" s="9"/>
      <c r="AC1513" s="9"/>
      <c r="AD1513" s="9"/>
      <c r="AE1513" s="9"/>
      <c r="AF1513" s="9"/>
      <c r="AG1513" s="9"/>
      <c r="AH1513" s="9">
        <f>SUBTOTAL(9,AH1514:AH1514)</f>
        <v>0</v>
      </c>
      <c r="AI1513" s="24"/>
      <c r="AJ1513" s="24"/>
      <c r="AK1513" s="24"/>
      <c r="AL1513" s="24"/>
      <c r="AM1513" s="24"/>
      <c r="AN1513" s="24"/>
      <c r="AO1513" s="24"/>
      <c r="AP1513" s="24"/>
      <c r="AQ1513" s="24"/>
      <c r="AR1513" s="24"/>
      <c r="AS1513" s="24"/>
      <c r="AT1513" s="24"/>
      <c r="AU1513" s="24"/>
      <c r="AV1513" s="24"/>
      <c r="AW1513" s="24"/>
      <c r="AX1513" s="24"/>
      <c r="AY1513" s="24"/>
      <c r="AZ1513" s="24"/>
      <c r="BA1513" s="24"/>
      <c r="BB1513" s="24"/>
      <c r="BC1513" s="24"/>
      <c r="BD1513" s="24"/>
      <c r="BE1513" s="24"/>
      <c r="BF1513" s="24"/>
    </row>
    <row r="1514" spans="1:58" s="22" customFormat="1" outlineLevel="2" x14ac:dyDescent="0.25">
      <c r="A1514" s="55">
        <v>2895</v>
      </c>
      <c r="B1514" s="9" t="s">
        <v>2128</v>
      </c>
      <c r="C1514" s="9" t="s">
        <v>2160</v>
      </c>
      <c r="D1514" s="9" t="str">
        <f>B1514&amp;" - "&amp;E1514</f>
        <v>Seminole - Elderly - Pipeline</v>
      </c>
      <c r="E1514" s="9" t="s">
        <v>2281</v>
      </c>
      <c r="F1514" s="14" t="s">
        <v>238</v>
      </c>
      <c r="G1514" s="9" t="s">
        <v>9</v>
      </c>
      <c r="H1514" s="9" t="s">
        <v>42</v>
      </c>
      <c r="I1514" s="9">
        <v>1</v>
      </c>
      <c r="J1514" s="9">
        <v>90</v>
      </c>
      <c r="K1514" s="9">
        <f>COUNTA(Y1514:AD1514)*J1514</f>
        <v>0</v>
      </c>
      <c r="L1514" s="9">
        <f>SUM(Y1514:AD1514)</f>
        <v>0</v>
      </c>
      <c r="M1514" s="42">
        <v>0</v>
      </c>
      <c r="N1514" s="9"/>
      <c r="O1514" s="9">
        <v>90</v>
      </c>
      <c r="P1514" s="9">
        <v>72</v>
      </c>
      <c r="Q1514" s="9">
        <v>18</v>
      </c>
      <c r="R1514" s="9"/>
      <c r="S1514" s="9"/>
      <c r="T1514" s="9">
        <v>5</v>
      </c>
      <c r="U1514" s="9"/>
      <c r="V1514" s="49"/>
      <c r="W1514" s="14"/>
      <c r="X1514" s="14"/>
      <c r="Y1514" s="56"/>
      <c r="Z1514" s="9"/>
      <c r="AA1514" s="9"/>
      <c r="AB1514" s="9"/>
      <c r="AC1514" s="9"/>
      <c r="AD1514" s="9"/>
      <c r="AE1514" s="9"/>
      <c r="AF1514" s="9"/>
      <c r="AG1514" s="9"/>
      <c r="AH1514" s="9"/>
      <c r="AI1514" s="24"/>
      <c r="AJ1514" s="24"/>
      <c r="AK1514" s="24"/>
      <c r="AL1514" s="24"/>
      <c r="AM1514" s="24"/>
      <c r="AN1514" s="24"/>
      <c r="AO1514" s="24"/>
      <c r="AP1514" s="24"/>
      <c r="AQ1514" s="24"/>
      <c r="AR1514" s="24"/>
      <c r="AS1514" s="24"/>
      <c r="AT1514" s="24"/>
      <c r="AU1514" s="24"/>
      <c r="AV1514" s="24"/>
      <c r="AW1514" s="24"/>
      <c r="AX1514" s="24"/>
      <c r="AY1514" s="24"/>
      <c r="AZ1514" s="24"/>
      <c r="BA1514" s="24"/>
      <c r="BB1514" s="24"/>
      <c r="BC1514" s="24"/>
      <c r="BD1514" s="24"/>
      <c r="BE1514" s="24"/>
      <c r="BF1514" s="24"/>
    </row>
    <row r="1515" spans="1:58" s="22" customFormat="1" outlineLevel="1" x14ac:dyDescent="0.25">
      <c r="A1515" s="55"/>
      <c r="B1515" s="9" t="s">
        <v>2128</v>
      </c>
      <c r="C1515" s="9"/>
      <c r="D1515" s="9"/>
      <c r="E1515" s="39" t="s">
        <v>2286</v>
      </c>
      <c r="F1515" s="14"/>
      <c r="G1515" s="9"/>
      <c r="H1515" s="9"/>
      <c r="I1515" s="9">
        <f>SUBTOTAL(9,I1516:I1517)</f>
        <v>2</v>
      </c>
      <c r="J1515" s="9">
        <f>SUBTOTAL(9,J1516:J1517)</f>
        <v>207</v>
      </c>
      <c r="K1515" s="9">
        <f>SUBTOTAL(9,K1516:K1517)</f>
        <v>1242</v>
      </c>
      <c r="L1515" s="9">
        <f>SUBTOTAL(9,L1516:L1517)</f>
        <v>1219</v>
      </c>
      <c r="M1515" s="48">
        <v>0.98148148148148151</v>
      </c>
      <c r="N1515" s="9"/>
      <c r="O1515" s="9"/>
      <c r="P1515" s="9"/>
      <c r="Q1515" s="9"/>
      <c r="R1515" s="9"/>
      <c r="S1515" s="9"/>
      <c r="T1515" s="9"/>
      <c r="U1515" s="9"/>
      <c r="V1515" s="49"/>
      <c r="W1515" s="14"/>
      <c r="X1515" s="14"/>
      <c r="Y1515" s="56"/>
      <c r="Z1515" s="9"/>
      <c r="AA1515" s="9"/>
      <c r="AB1515" s="9"/>
      <c r="AC1515" s="9"/>
      <c r="AD1515" s="9"/>
      <c r="AE1515" s="9"/>
      <c r="AF1515" s="9"/>
      <c r="AG1515" s="9"/>
      <c r="AH1515" s="9">
        <f>SUBTOTAL(9,AH1516:AH1517)</f>
        <v>-162.61186099999998</v>
      </c>
      <c r="AI1515" s="24"/>
      <c r="AJ1515" s="24"/>
      <c r="AK1515" s="24"/>
      <c r="AL1515" s="24"/>
      <c r="AM1515" s="24"/>
      <c r="AN1515" s="24"/>
      <c r="AO1515" s="24"/>
      <c r="AP1515" s="24"/>
      <c r="AQ1515" s="24"/>
      <c r="AR1515" s="24"/>
      <c r="AS1515" s="24"/>
      <c r="AT1515" s="24"/>
      <c r="AU1515" s="24"/>
      <c r="AV1515" s="24"/>
      <c r="AW1515" s="24"/>
      <c r="AX1515" s="24"/>
      <c r="AY1515" s="24"/>
      <c r="AZ1515" s="24"/>
      <c r="BA1515" s="24"/>
      <c r="BB1515" s="24"/>
      <c r="BC1515" s="24"/>
      <c r="BD1515" s="24"/>
      <c r="BE1515" s="24"/>
      <c r="BF1515" s="24"/>
    </row>
    <row r="1516" spans="1:58" s="22" customFormat="1" outlineLevel="2" x14ac:dyDescent="0.25">
      <c r="A1516" s="55">
        <v>2580</v>
      </c>
      <c r="B1516" s="9" t="s">
        <v>2128</v>
      </c>
      <c r="C1516" s="9" t="s">
        <v>2133</v>
      </c>
      <c r="D1516" s="9" t="str">
        <f>B1516&amp;" - "&amp;E1516</f>
        <v>Seminole - Elderly|MR - Active</v>
      </c>
      <c r="E1516" s="9" t="s">
        <v>2286</v>
      </c>
      <c r="F1516" s="14" t="s">
        <v>66</v>
      </c>
      <c r="G1516" s="9" t="s">
        <v>194</v>
      </c>
      <c r="H1516" s="9" t="s">
        <v>37</v>
      </c>
      <c r="I1516" s="9">
        <v>1</v>
      </c>
      <c r="J1516" s="9">
        <v>108</v>
      </c>
      <c r="K1516" s="9">
        <f>COUNTA(Y1516:AD1516)*J1516</f>
        <v>648</v>
      </c>
      <c r="L1516" s="9">
        <f>SUM(Y1516:AD1516)</f>
        <v>636</v>
      </c>
      <c r="M1516" s="48">
        <v>0.98148148148148151</v>
      </c>
      <c r="N1516" s="9">
        <v>16</v>
      </c>
      <c r="O1516" s="9">
        <v>92</v>
      </c>
      <c r="P1516" s="9">
        <v>87</v>
      </c>
      <c r="Q1516" s="9">
        <v>21</v>
      </c>
      <c r="R1516" s="9"/>
      <c r="S1516" s="9"/>
      <c r="T1516" s="9">
        <v>6</v>
      </c>
      <c r="U1516" s="9"/>
      <c r="V1516" s="49">
        <f>(Y1516+Z1516+AA1516+AB1516+AC1516+AD1516)/(J1516*COUNTA(Y1516,Z1516,AA1516,AB1516,AC1516,AD1516))</f>
        <v>0.98148148148148151</v>
      </c>
      <c r="W1516" s="14">
        <v>0.97689999999999999</v>
      </c>
      <c r="X1516" s="14">
        <v>0.98770000000000002</v>
      </c>
      <c r="Y1516" s="56">
        <v>107</v>
      </c>
      <c r="Z1516" s="9">
        <v>104</v>
      </c>
      <c r="AA1516" s="9">
        <v>105</v>
      </c>
      <c r="AB1516" s="9">
        <v>107</v>
      </c>
      <c r="AC1516" s="9">
        <v>107</v>
      </c>
      <c r="AD1516" s="9">
        <v>106</v>
      </c>
      <c r="AE1516" s="9" t="s">
        <v>180</v>
      </c>
      <c r="AF1516" s="9"/>
      <c r="AG1516" s="9">
        <v>28.650166666666699</v>
      </c>
      <c r="AH1516" s="9">
        <v>-81.351749999999996</v>
      </c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24"/>
      <c r="AZ1516" s="24"/>
      <c r="BA1516" s="24"/>
      <c r="BB1516" s="24"/>
      <c r="BC1516" s="24"/>
      <c r="BD1516" s="24"/>
      <c r="BE1516" s="24"/>
      <c r="BF1516" s="24"/>
    </row>
    <row r="1517" spans="1:58" s="22" customFormat="1" outlineLevel="2" x14ac:dyDescent="0.25">
      <c r="A1517" s="55">
        <v>2473</v>
      </c>
      <c r="B1517" s="9" t="s">
        <v>2128</v>
      </c>
      <c r="C1517" s="9" t="s">
        <v>2142</v>
      </c>
      <c r="D1517" s="9" t="str">
        <f>B1517&amp;" - "&amp;E1517</f>
        <v>Seminole - Elderly|MR - Active</v>
      </c>
      <c r="E1517" s="9" t="s">
        <v>2286</v>
      </c>
      <c r="F1517" s="14" t="s">
        <v>2143</v>
      </c>
      <c r="G1517" s="9" t="s">
        <v>194</v>
      </c>
      <c r="H1517" s="9" t="s">
        <v>37</v>
      </c>
      <c r="I1517" s="9">
        <v>1</v>
      </c>
      <c r="J1517" s="9">
        <v>99</v>
      </c>
      <c r="K1517" s="9">
        <f>COUNTA(Y1517:AD1517)*J1517</f>
        <v>594</v>
      </c>
      <c r="L1517" s="9">
        <f>SUM(Y1517:AD1517)</f>
        <v>583</v>
      </c>
      <c r="M1517" s="48">
        <v>0.98148148148148151</v>
      </c>
      <c r="N1517" s="9">
        <v>10</v>
      </c>
      <c r="O1517" s="9">
        <v>99</v>
      </c>
      <c r="P1517" s="9">
        <v>10</v>
      </c>
      <c r="Q1517" s="9">
        <v>89</v>
      </c>
      <c r="R1517" s="9"/>
      <c r="S1517" s="9"/>
      <c r="T1517" s="9">
        <v>6</v>
      </c>
      <c r="U1517" s="9"/>
      <c r="V1517" s="49">
        <f>(Y1517+Z1517+AA1517+AB1517+AC1517+AD1517)/(J1517*COUNTA(Y1517,Z1517,AA1517,AB1517,AC1517,AD1517))</f>
        <v>0.98148148148148151</v>
      </c>
      <c r="W1517" s="14">
        <v>0.96799999999999997</v>
      </c>
      <c r="X1517" s="14">
        <v>0.98319999999999996</v>
      </c>
      <c r="Y1517" s="56">
        <v>98</v>
      </c>
      <c r="Z1517" s="9">
        <v>98</v>
      </c>
      <c r="AA1517" s="9">
        <v>97</v>
      </c>
      <c r="AB1517" s="9">
        <v>97</v>
      </c>
      <c r="AC1517" s="9">
        <v>96</v>
      </c>
      <c r="AD1517" s="9">
        <v>97</v>
      </c>
      <c r="AE1517" s="9" t="s">
        <v>202</v>
      </c>
      <c r="AF1517" s="9"/>
      <c r="AG1517" s="9">
        <v>28.693221999999999</v>
      </c>
      <c r="AH1517" s="9">
        <v>-81.260110999999995</v>
      </c>
      <c r="AI1517" s="24"/>
      <c r="AJ1517" s="24"/>
      <c r="AK1517" s="24"/>
      <c r="AL1517" s="24"/>
      <c r="AM1517" s="24"/>
      <c r="AN1517" s="24"/>
      <c r="AO1517" s="24"/>
      <c r="AP1517" s="24"/>
      <c r="AQ1517" s="24"/>
      <c r="AR1517" s="24"/>
      <c r="AS1517" s="24"/>
      <c r="AT1517" s="24"/>
      <c r="AU1517" s="24"/>
      <c r="AV1517" s="24"/>
      <c r="AW1517" s="24"/>
      <c r="AX1517" s="24"/>
      <c r="AY1517" s="24"/>
      <c r="AZ1517" s="24"/>
      <c r="BA1517" s="24"/>
      <c r="BB1517" s="24"/>
      <c r="BC1517" s="24"/>
      <c r="BD1517" s="24"/>
      <c r="BE1517" s="24"/>
      <c r="BF1517" s="24"/>
    </row>
    <row r="1518" spans="1:58" s="22" customFormat="1" outlineLevel="1" x14ac:dyDescent="0.25">
      <c r="A1518" s="55"/>
      <c r="B1518" s="9" t="s">
        <v>2128</v>
      </c>
      <c r="C1518" s="9"/>
      <c r="D1518" s="9"/>
      <c r="E1518" s="39" t="s">
        <v>2282</v>
      </c>
      <c r="F1518" s="14"/>
      <c r="G1518" s="9"/>
      <c r="H1518" s="9"/>
      <c r="I1518" s="9">
        <f>SUBTOTAL(9,I1519:I1536)</f>
        <v>18</v>
      </c>
      <c r="J1518" s="9">
        <f>SUBTOTAL(9,J1519:J1536)</f>
        <v>3254</v>
      </c>
      <c r="K1518" s="9">
        <f>SUBTOTAL(9,K1519:K1536)</f>
        <v>19524</v>
      </c>
      <c r="L1518" s="9">
        <f>SUBTOTAL(9,L1519:L1536)</f>
        <v>18924</v>
      </c>
      <c r="M1518" s="48">
        <v>0.96926859250153652</v>
      </c>
      <c r="N1518" s="9"/>
      <c r="O1518" s="9"/>
      <c r="P1518" s="9"/>
      <c r="Q1518" s="9"/>
      <c r="R1518" s="9"/>
      <c r="S1518" s="9"/>
      <c r="T1518" s="9"/>
      <c r="U1518" s="9"/>
      <c r="V1518" s="49"/>
      <c r="W1518" s="14"/>
      <c r="X1518" s="14"/>
      <c r="Y1518" s="56"/>
      <c r="Z1518" s="9"/>
      <c r="AA1518" s="9"/>
      <c r="AB1518" s="9"/>
      <c r="AC1518" s="9"/>
      <c r="AD1518" s="9"/>
      <c r="AE1518" s="9"/>
      <c r="AF1518" s="9"/>
      <c r="AG1518" s="9"/>
      <c r="AH1518" s="9">
        <f>SUBTOTAL(9,AH1519:AH1536)</f>
        <v>-1463.2849059999999</v>
      </c>
      <c r="AI1518" s="24"/>
      <c r="AJ1518" s="24"/>
      <c r="AK1518" s="24"/>
      <c r="AL1518" s="24"/>
      <c r="AM1518" s="24"/>
      <c r="AN1518" s="24"/>
      <c r="AO1518" s="24"/>
      <c r="AP1518" s="24"/>
      <c r="AQ1518" s="24"/>
      <c r="AR1518" s="24"/>
      <c r="AS1518" s="24"/>
      <c r="AT1518" s="24"/>
      <c r="AU1518" s="24"/>
      <c r="AV1518" s="24"/>
      <c r="AW1518" s="24"/>
      <c r="AX1518" s="24"/>
      <c r="AY1518" s="24"/>
      <c r="AZ1518" s="24"/>
      <c r="BA1518" s="24"/>
      <c r="BB1518" s="24"/>
      <c r="BC1518" s="24"/>
      <c r="BD1518" s="24"/>
      <c r="BE1518" s="24"/>
      <c r="BF1518" s="24"/>
    </row>
    <row r="1519" spans="1:58" s="22" customFormat="1" outlineLevel="2" x14ac:dyDescent="0.25">
      <c r="A1519" s="55">
        <v>140</v>
      </c>
      <c r="B1519" s="9" t="s">
        <v>2128</v>
      </c>
      <c r="C1519" s="9" t="s">
        <v>2129</v>
      </c>
      <c r="D1519" s="9" t="str">
        <f t="shared" ref="D1519:D1536" si="219">B1519&amp;" - "&amp;E1519</f>
        <v>Seminole - Family - Active</v>
      </c>
      <c r="E1519" s="9" t="s">
        <v>2282</v>
      </c>
      <c r="F1519" s="14" t="s">
        <v>2130</v>
      </c>
      <c r="G1519" s="9" t="s">
        <v>10</v>
      </c>
      <c r="H1519" s="9" t="s">
        <v>37</v>
      </c>
      <c r="I1519" s="9">
        <v>1</v>
      </c>
      <c r="J1519" s="9">
        <v>304</v>
      </c>
      <c r="K1519" s="9">
        <f t="shared" ref="K1519:K1536" si="220">COUNTA(Y1519:AD1519)*J1519</f>
        <v>1824</v>
      </c>
      <c r="L1519" s="9">
        <f t="shared" ref="L1519:L1536" si="221">SUM(Y1519:AD1519)</f>
        <v>1771</v>
      </c>
      <c r="M1519" s="48">
        <v>0.9709429824561403</v>
      </c>
      <c r="N1519" s="9">
        <v>0</v>
      </c>
      <c r="O1519" s="9">
        <v>304</v>
      </c>
      <c r="P1519" s="9"/>
      <c r="Q1519" s="9">
        <v>304</v>
      </c>
      <c r="R1519" s="9"/>
      <c r="S1519" s="9"/>
      <c r="T1519" s="9"/>
      <c r="U1519" s="9"/>
      <c r="V1519" s="49">
        <f t="shared" ref="V1519:V1536" si="222">(Y1519+Z1519+AA1519+AB1519+AC1519+AD1519)/(J1519*COUNTA(Y1519,Z1519,AA1519,AB1519,AC1519,AD1519))</f>
        <v>0.9709429824561403</v>
      </c>
      <c r="W1519" s="14">
        <v>0.97809999999999997</v>
      </c>
      <c r="X1519" s="14">
        <v>0.95340000000000003</v>
      </c>
      <c r="Y1519" s="56">
        <v>299</v>
      </c>
      <c r="Z1519" s="9">
        <v>293</v>
      </c>
      <c r="AA1519" s="9">
        <v>295</v>
      </c>
      <c r="AB1519" s="9">
        <v>293</v>
      </c>
      <c r="AC1519" s="9">
        <v>295</v>
      </c>
      <c r="AD1519" s="9">
        <v>296</v>
      </c>
      <c r="AE1519" s="9" t="s">
        <v>1766</v>
      </c>
      <c r="AF1519" s="9"/>
      <c r="AG1519" s="9">
        <v>28.676400000000001</v>
      </c>
      <c r="AH1519" s="9">
        <v>-81.311400000000006</v>
      </c>
      <c r="AI1519" s="24"/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4"/>
      <c r="BC1519" s="24"/>
      <c r="BD1519" s="24"/>
      <c r="BE1519" s="24"/>
      <c r="BF1519" s="24"/>
    </row>
    <row r="1520" spans="1:58" s="22" customFormat="1" outlineLevel="2" x14ac:dyDescent="0.25">
      <c r="A1520" s="55">
        <v>2681</v>
      </c>
      <c r="B1520" s="9" t="s">
        <v>2128</v>
      </c>
      <c r="C1520" s="9" t="s">
        <v>2134</v>
      </c>
      <c r="D1520" s="9" t="str">
        <f t="shared" si="219"/>
        <v>Seminole - Family - Active</v>
      </c>
      <c r="E1520" s="9" t="s">
        <v>2282</v>
      </c>
      <c r="F1520" s="14" t="s">
        <v>1094</v>
      </c>
      <c r="G1520" s="9" t="s">
        <v>10</v>
      </c>
      <c r="H1520" s="9" t="s">
        <v>37</v>
      </c>
      <c r="I1520" s="9">
        <v>1</v>
      </c>
      <c r="J1520" s="9">
        <v>90</v>
      </c>
      <c r="K1520" s="9">
        <f t="shared" si="220"/>
        <v>540</v>
      </c>
      <c r="L1520" s="9">
        <f t="shared" si="221"/>
        <v>532</v>
      </c>
      <c r="M1520" s="48">
        <v>0.98518518518518516</v>
      </c>
      <c r="N1520" s="9">
        <v>0</v>
      </c>
      <c r="O1520" s="9">
        <v>90</v>
      </c>
      <c r="P1520" s="9"/>
      <c r="Q1520" s="9">
        <v>90</v>
      </c>
      <c r="R1520" s="9"/>
      <c r="S1520" s="9"/>
      <c r="T1520" s="9">
        <v>10</v>
      </c>
      <c r="U1520" s="9"/>
      <c r="V1520" s="49">
        <f t="shared" si="222"/>
        <v>0.98518518518518516</v>
      </c>
      <c r="W1520" s="14">
        <v>0.99070000000000003</v>
      </c>
      <c r="X1520" s="14"/>
      <c r="Y1520" s="56">
        <v>87</v>
      </c>
      <c r="Z1520" s="9">
        <v>89</v>
      </c>
      <c r="AA1520" s="9">
        <v>89</v>
      </c>
      <c r="AB1520" s="9">
        <v>89</v>
      </c>
      <c r="AC1520" s="9">
        <v>90</v>
      </c>
      <c r="AD1520" s="9">
        <v>88</v>
      </c>
      <c r="AE1520" s="9" t="s">
        <v>39</v>
      </c>
      <c r="AF1520" s="9"/>
      <c r="AG1520" s="9">
        <v>28.781417000000001</v>
      </c>
      <c r="AH1520" s="9">
        <v>-81.281750000000002</v>
      </c>
      <c r="AI1520" s="24"/>
      <c r="AJ1520" s="24"/>
      <c r="AK1520" s="24"/>
      <c r="AL1520" s="24"/>
      <c r="AM1520" s="24"/>
      <c r="AN1520" s="24"/>
      <c r="AO1520" s="24"/>
      <c r="AP1520" s="24"/>
      <c r="AQ1520" s="24"/>
      <c r="AR1520" s="24"/>
      <c r="AS1520" s="24"/>
      <c r="AT1520" s="24"/>
      <c r="AU1520" s="24"/>
      <c r="AV1520" s="24"/>
      <c r="AW1520" s="24"/>
      <c r="AX1520" s="24"/>
      <c r="AY1520" s="24"/>
      <c r="AZ1520" s="24"/>
      <c r="BA1520" s="24"/>
      <c r="BB1520" s="24"/>
      <c r="BC1520" s="24"/>
      <c r="BD1520" s="24"/>
      <c r="BE1520" s="24"/>
      <c r="BF1520" s="24"/>
    </row>
    <row r="1521" spans="1:58" s="22" customFormat="1" outlineLevel="2" x14ac:dyDescent="0.25">
      <c r="A1521" s="55">
        <v>380</v>
      </c>
      <c r="B1521" s="9" t="s">
        <v>2128</v>
      </c>
      <c r="C1521" s="9" t="s">
        <v>2137</v>
      </c>
      <c r="D1521" s="9" t="str">
        <f t="shared" si="219"/>
        <v>Seminole - Family - Active</v>
      </c>
      <c r="E1521" s="9" t="s">
        <v>2282</v>
      </c>
      <c r="F1521" s="14" t="s">
        <v>2138</v>
      </c>
      <c r="G1521" s="9" t="s">
        <v>10</v>
      </c>
      <c r="H1521" s="9" t="s">
        <v>37</v>
      </c>
      <c r="I1521" s="9">
        <v>1</v>
      </c>
      <c r="J1521" s="9">
        <v>168</v>
      </c>
      <c r="K1521" s="9">
        <f t="shared" si="220"/>
        <v>1008</v>
      </c>
      <c r="L1521" s="9">
        <f t="shared" si="221"/>
        <v>993</v>
      </c>
      <c r="M1521" s="48">
        <v>0.98511904761904767</v>
      </c>
      <c r="N1521" s="9">
        <v>0</v>
      </c>
      <c r="O1521" s="9">
        <v>168</v>
      </c>
      <c r="P1521" s="9"/>
      <c r="Q1521" s="9">
        <v>168</v>
      </c>
      <c r="R1521" s="9"/>
      <c r="S1521" s="9"/>
      <c r="T1521" s="9"/>
      <c r="U1521" s="9"/>
      <c r="V1521" s="49">
        <f t="shared" si="222"/>
        <v>0.98511904761904767</v>
      </c>
      <c r="W1521" s="14">
        <v>0.98909999999999998</v>
      </c>
      <c r="X1521" s="14">
        <v>0.98119999999999996</v>
      </c>
      <c r="Y1521" s="56">
        <v>166</v>
      </c>
      <c r="Z1521" s="9">
        <v>164</v>
      </c>
      <c r="AA1521" s="9">
        <v>164</v>
      </c>
      <c r="AB1521" s="9">
        <v>165</v>
      </c>
      <c r="AC1521" s="9">
        <v>167</v>
      </c>
      <c r="AD1521" s="9">
        <v>167</v>
      </c>
      <c r="AE1521" s="9" t="s">
        <v>85</v>
      </c>
      <c r="AF1521" s="9"/>
      <c r="AG1521" s="9">
        <v>28.757400000000001</v>
      </c>
      <c r="AH1521" s="9">
        <v>-81.311499999999995</v>
      </c>
      <c r="AI1521" s="24"/>
      <c r="AJ1521" s="24"/>
      <c r="AK1521" s="24"/>
      <c r="AL1521" s="24"/>
      <c r="AM1521" s="24"/>
      <c r="AN1521" s="24"/>
      <c r="AO1521" s="24"/>
      <c r="AP1521" s="24"/>
      <c r="AQ1521" s="24"/>
      <c r="AR1521" s="24"/>
      <c r="AS1521" s="24"/>
      <c r="AT1521" s="24"/>
      <c r="AU1521" s="24"/>
      <c r="AV1521" s="24"/>
      <c r="AW1521" s="24"/>
      <c r="AX1521" s="24"/>
      <c r="AY1521" s="24"/>
      <c r="AZ1521" s="24"/>
      <c r="BA1521" s="24"/>
      <c r="BB1521" s="24"/>
      <c r="BC1521" s="24"/>
      <c r="BD1521" s="24"/>
      <c r="BE1521" s="24"/>
      <c r="BF1521" s="24"/>
    </row>
    <row r="1522" spans="1:58" s="22" customFormat="1" outlineLevel="2" x14ac:dyDescent="0.25">
      <c r="A1522" s="55">
        <v>431</v>
      </c>
      <c r="B1522" s="9" t="s">
        <v>2128</v>
      </c>
      <c r="C1522" s="9" t="s">
        <v>2139</v>
      </c>
      <c r="D1522" s="9" t="str">
        <f t="shared" si="219"/>
        <v>Seminole - Family - Active</v>
      </c>
      <c r="E1522" s="9" t="s">
        <v>2282</v>
      </c>
      <c r="F1522" s="14" t="s">
        <v>721</v>
      </c>
      <c r="G1522" s="9" t="s">
        <v>10</v>
      </c>
      <c r="H1522" s="9" t="s">
        <v>37</v>
      </c>
      <c r="I1522" s="9">
        <v>1</v>
      </c>
      <c r="J1522" s="9">
        <v>40</v>
      </c>
      <c r="K1522" s="9">
        <f t="shared" si="220"/>
        <v>240</v>
      </c>
      <c r="L1522" s="9">
        <f t="shared" si="221"/>
        <v>235</v>
      </c>
      <c r="M1522" s="48">
        <v>0.97916666666666663</v>
      </c>
      <c r="N1522" s="9">
        <v>0</v>
      </c>
      <c r="O1522" s="9">
        <v>40</v>
      </c>
      <c r="P1522" s="9"/>
      <c r="Q1522" s="9">
        <v>40</v>
      </c>
      <c r="R1522" s="9"/>
      <c r="S1522" s="9"/>
      <c r="T1522" s="9"/>
      <c r="U1522" s="9"/>
      <c r="V1522" s="49">
        <f t="shared" si="222"/>
        <v>0.97916666666666663</v>
      </c>
      <c r="W1522" s="14">
        <v>0.99580000000000002</v>
      </c>
      <c r="X1522" s="14">
        <v>0.92079999999999995</v>
      </c>
      <c r="Y1522" s="56">
        <v>38</v>
      </c>
      <c r="Z1522" s="9">
        <v>38</v>
      </c>
      <c r="AA1522" s="9">
        <v>40</v>
      </c>
      <c r="AB1522" s="9">
        <v>40</v>
      </c>
      <c r="AC1522" s="9">
        <v>40</v>
      </c>
      <c r="AD1522" s="9">
        <v>39</v>
      </c>
      <c r="AE1522" s="9" t="s">
        <v>1651</v>
      </c>
      <c r="AF1522" s="9"/>
      <c r="AG1522" s="9">
        <v>28.779900000000001</v>
      </c>
      <c r="AH1522" s="9">
        <v>-81.2804</v>
      </c>
      <c r="AI1522" s="24"/>
      <c r="AJ1522" s="24"/>
      <c r="AK1522" s="24"/>
      <c r="AL1522" s="24"/>
      <c r="AM1522" s="24"/>
      <c r="AN1522" s="24"/>
      <c r="AO1522" s="24"/>
      <c r="AP1522" s="24"/>
      <c r="AQ1522" s="24"/>
      <c r="AR1522" s="24"/>
      <c r="AS1522" s="24"/>
      <c r="AT1522" s="24"/>
      <c r="AU1522" s="24"/>
      <c r="AV1522" s="24"/>
      <c r="AW1522" s="24"/>
      <c r="AX1522" s="24"/>
      <c r="AY1522" s="24"/>
      <c r="AZ1522" s="24"/>
      <c r="BA1522" s="24"/>
      <c r="BB1522" s="24"/>
      <c r="BC1522" s="24"/>
      <c r="BD1522" s="24"/>
      <c r="BE1522" s="24"/>
      <c r="BF1522" s="24"/>
    </row>
    <row r="1523" spans="1:58" s="22" customFormat="1" outlineLevel="2" x14ac:dyDescent="0.25">
      <c r="A1523" s="55">
        <v>482</v>
      </c>
      <c r="B1523" s="9" t="s">
        <v>2128</v>
      </c>
      <c r="C1523" s="9" t="s">
        <v>2140</v>
      </c>
      <c r="D1523" s="9" t="str">
        <f t="shared" si="219"/>
        <v>Seminole - Family - Active</v>
      </c>
      <c r="E1523" s="9" t="s">
        <v>2282</v>
      </c>
      <c r="F1523" s="14" t="s">
        <v>905</v>
      </c>
      <c r="G1523" s="9" t="s">
        <v>10</v>
      </c>
      <c r="H1523" s="9" t="s">
        <v>37</v>
      </c>
      <c r="I1523" s="9">
        <v>1</v>
      </c>
      <c r="J1523" s="9">
        <v>360</v>
      </c>
      <c r="K1523" s="9">
        <f t="shared" si="220"/>
        <v>2160</v>
      </c>
      <c r="L1523" s="9">
        <f t="shared" si="221"/>
        <v>2141</v>
      </c>
      <c r="M1523" s="48">
        <v>0.9912037037037037</v>
      </c>
      <c r="N1523" s="9">
        <v>0</v>
      </c>
      <c r="O1523" s="9">
        <v>360</v>
      </c>
      <c r="P1523" s="9"/>
      <c r="Q1523" s="9">
        <v>360</v>
      </c>
      <c r="R1523" s="9"/>
      <c r="S1523" s="9"/>
      <c r="T1523" s="9"/>
      <c r="U1523" s="9"/>
      <c r="V1523" s="49">
        <f t="shared" si="222"/>
        <v>0.9912037037037037</v>
      </c>
      <c r="W1523" s="14">
        <v>0.98380000000000001</v>
      </c>
      <c r="X1523" s="14">
        <v>0.97729999999999995</v>
      </c>
      <c r="Y1523" s="56">
        <v>358</v>
      </c>
      <c r="Z1523" s="9">
        <v>356</v>
      </c>
      <c r="AA1523" s="9">
        <v>357</v>
      </c>
      <c r="AB1523" s="9">
        <v>359</v>
      </c>
      <c r="AC1523" s="9">
        <v>356</v>
      </c>
      <c r="AD1523" s="9">
        <v>355</v>
      </c>
      <c r="AE1523" s="9" t="s">
        <v>2141</v>
      </c>
      <c r="AF1523" s="9"/>
      <c r="AG1523" s="9">
        <v>28.762091000000002</v>
      </c>
      <c r="AH1523" s="9">
        <v>-81.277370000000005</v>
      </c>
      <c r="AI1523" s="24"/>
      <c r="AJ1523" s="24"/>
      <c r="AK1523" s="24"/>
      <c r="AL1523" s="24"/>
      <c r="AM1523" s="24"/>
      <c r="AN1523" s="24"/>
      <c r="AO1523" s="24"/>
      <c r="AP1523" s="24"/>
      <c r="AQ1523" s="24"/>
      <c r="AR1523" s="24"/>
      <c r="AS1523" s="24"/>
      <c r="AT1523" s="24"/>
      <c r="AU1523" s="24"/>
      <c r="AV1523" s="24"/>
      <c r="AW1523" s="24"/>
      <c r="AX1523" s="24"/>
      <c r="AY1523" s="24"/>
      <c r="AZ1523" s="24"/>
      <c r="BA1523" s="24"/>
      <c r="BB1523" s="24"/>
      <c r="BC1523" s="24"/>
      <c r="BD1523" s="24"/>
      <c r="BE1523" s="24"/>
      <c r="BF1523" s="24"/>
    </row>
    <row r="1524" spans="1:58" s="22" customFormat="1" outlineLevel="2" x14ac:dyDescent="0.25">
      <c r="A1524" s="55">
        <v>1244</v>
      </c>
      <c r="B1524" s="9" t="s">
        <v>2128</v>
      </c>
      <c r="C1524" s="9" t="s">
        <v>2144</v>
      </c>
      <c r="D1524" s="9" t="str">
        <f t="shared" si="219"/>
        <v>Seminole - Family - Active</v>
      </c>
      <c r="E1524" s="9" t="s">
        <v>2282</v>
      </c>
      <c r="F1524" s="14" t="s">
        <v>322</v>
      </c>
      <c r="G1524" s="9" t="s">
        <v>10</v>
      </c>
      <c r="H1524" s="9" t="s">
        <v>37</v>
      </c>
      <c r="I1524" s="9">
        <v>1</v>
      </c>
      <c r="J1524" s="9">
        <v>184</v>
      </c>
      <c r="K1524" s="9">
        <f t="shared" si="220"/>
        <v>1104</v>
      </c>
      <c r="L1524" s="9">
        <f t="shared" si="221"/>
        <v>1099</v>
      </c>
      <c r="M1524" s="48">
        <v>0.99547101449275366</v>
      </c>
      <c r="N1524" s="9">
        <v>0</v>
      </c>
      <c r="O1524" s="9">
        <v>184</v>
      </c>
      <c r="P1524" s="9"/>
      <c r="Q1524" s="9">
        <v>184</v>
      </c>
      <c r="R1524" s="9"/>
      <c r="S1524" s="9"/>
      <c r="T1524" s="9"/>
      <c r="U1524" s="9"/>
      <c r="V1524" s="49">
        <f t="shared" si="222"/>
        <v>0.99547101449275366</v>
      </c>
      <c r="W1524" s="14">
        <v>0.99460000000000004</v>
      </c>
      <c r="X1524" s="14">
        <v>0.99280000000000002</v>
      </c>
      <c r="Y1524" s="56">
        <v>183</v>
      </c>
      <c r="Z1524" s="9">
        <v>184</v>
      </c>
      <c r="AA1524" s="9">
        <v>184</v>
      </c>
      <c r="AB1524" s="9">
        <v>182</v>
      </c>
      <c r="AC1524" s="9">
        <v>183</v>
      </c>
      <c r="AD1524" s="9">
        <v>183</v>
      </c>
      <c r="AE1524" s="9" t="s">
        <v>50</v>
      </c>
      <c r="AF1524" s="9"/>
      <c r="AG1524" s="9">
        <v>28.620200000000001</v>
      </c>
      <c r="AH1524" s="9">
        <v>-81.255700000000004</v>
      </c>
      <c r="AI1524" s="24"/>
      <c r="AJ1524" s="24"/>
      <c r="AK1524" s="24"/>
      <c r="AL1524" s="24"/>
      <c r="AM1524" s="24"/>
      <c r="AN1524" s="24"/>
      <c r="AO1524" s="24"/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4"/>
      <c r="BC1524" s="24"/>
      <c r="BD1524" s="24"/>
      <c r="BE1524" s="24"/>
      <c r="BF1524" s="24"/>
    </row>
    <row r="1525" spans="1:58" s="22" customFormat="1" outlineLevel="2" x14ac:dyDescent="0.25">
      <c r="A1525" s="55">
        <v>545</v>
      </c>
      <c r="B1525" s="9" t="s">
        <v>2128</v>
      </c>
      <c r="C1525" s="9" t="s">
        <v>2145</v>
      </c>
      <c r="D1525" s="9" t="str">
        <f t="shared" si="219"/>
        <v>Seminole - Family - Active</v>
      </c>
      <c r="E1525" s="9" t="s">
        <v>2282</v>
      </c>
      <c r="F1525" s="14" t="s">
        <v>309</v>
      </c>
      <c r="G1525" s="9" t="s">
        <v>10</v>
      </c>
      <c r="H1525" s="9" t="s">
        <v>37</v>
      </c>
      <c r="I1525" s="9">
        <v>1</v>
      </c>
      <c r="J1525" s="9">
        <v>12</v>
      </c>
      <c r="K1525" s="9">
        <f t="shared" si="220"/>
        <v>72</v>
      </c>
      <c r="L1525" s="9">
        <f t="shared" si="221"/>
        <v>71</v>
      </c>
      <c r="M1525" s="48">
        <v>0.98611111111111116</v>
      </c>
      <c r="N1525" s="9">
        <v>0</v>
      </c>
      <c r="O1525" s="9">
        <v>12</v>
      </c>
      <c r="P1525" s="9"/>
      <c r="Q1525" s="9">
        <v>12</v>
      </c>
      <c r="R1525" s="9"/>
      <c r="S1525" s="9"/>
      <c r="T1525" s="9"/>
      <c r="U1525" s="9"/>
      <c r="V1525" s="49">
        <f t="shared" si="222"/>
        <v>0.98611111111111116</v>
      </c>
      <c r="W1525" s="14">
        <v>1</v>
      </c>
      <c r="X1525" s="14">
        <v>0.97219999999999995</v>
      </c>
      <c r="Y1525" s="56">
        <v>12</v>
      </c>
      <c r="Z1525" s="9">
        <v>12</v>
      </c>
      <c r="AA1525" s="9">
        <v>12</v>
      </c>
      <c r="AB1525" s="9">
        <v>12</v>
      </c>
      <c r="AC1525" s="9">
        <v>12</v>
      </c>
      <c r="AD1525" s="9">
        <v>11</v>
      </c>
      <c r="AE1525" s="9" t="s">
        <v>2146</v>
      </c>
      <c r="AF1525" s="9"/>
      <c r="AG1525" s="9">
        <v>28.668500000000002</v>
      </c>
      <c r="AH1525" s="9">
        <v>-81.350200000000001</v>
      </c>
      <c r="AI1525" s="24"/>
      <c r="AJ1525" s="24"/>
      <c r="AK1525" s="24"/>
      <c r="AL1525" s="24"/>
      <c r="AM1525" s="24"/>
      <c r="AN1525" s="24"/>
      <c r="AO1525" s="24"/>
      <c r="AP1525" s="24"/>
      <c r="AQ1525" s="24"/>
      <c r="AR1525" s="24"/>
      <c r="AS1525" s="24"/>
      <c r="AT1525" s="24"/>
      <c r="AU1525" s="24"/>
      <c r="AV1525" s="24"/>
      <c r="AW1525" s="24"/>
      <c r="AX1525" s="24"/>
      <c r="AY1525" s="24"/>
      <c r="AZ1525" s="24"/>
      <c r="BA1525" s="24"/>
      <c r="BB1525" s="24"/>
      <c r="BC1525" s="24"/>
      <c r="BD1525" s="24"/>
      <c r="BE1525" s="24"/>
      <c r="BF1525" s="24"/>
    </row>
    <row r="1526" spans="1:58" s="22" customFormat="1" outlineLevel="2" x14ac:dyDescent="0.25">
      <c r="A1526" s="55">
        <v>558</v>
      </c>
      <c r="B1526" s="9" t="s">
        <v>2128</v>
      </c>
      <c r="C1526" s="9" t="s">
        <v>2147</v>
      </c>
      <c r="D1526" s="9" t="str">
        <f t="shared" si="219"/>
        <v>Seminole - Family - Active</v>
      </c>
      <c r="E1526" s="9" t="s">
        <v>2282</v>
      </c>
      <c r="F1526" s="14" t="s">
        <v>309</v>
      </c>
      <c r="G1526" s="9" t="s">
        <v>10</v>
      </c>
      <c r="H1526" s="9" t="s">
        <v>37</v>
      </c>
      <c r="I1526" s="9">
        <v>1</v>
      </c>
      <c r="J1526" s="9">
        <v>12</v>
      </c>
      <c r="K1526" s="9">
        <f t="shared" si="220"/>
        <v>72</v>
      </c>
      <c r="L1526" s="9">
        <f t="shared" si="221"/>
        <v>72</v>
      </c>
      <c r="M1526" s="48">
        <v>1</v>
      </c>
      <c r="N1526" s="9">
        <v>0</v>
      </c>
      <c r="O1526" s="9">
        <v>12</v>
      </c>
      <c r="P1526" s="9"/>
      <c r="Q1526" s="9">
        <v>12</v>
      </c>
      <c r="R1526" s="9"/>
      <c r="S1526" s="9"/>
      <c r="T1526" s="9"/>
      <c r="U1526" s="9"/>
      <c r="V1526" s="49">
        <f t="shared" si="222"/>
        <v>1</v>
      </c>
      <c r="W1526" s="14">
        <v>1</v>
      </c>
      <c r="X1526" s="14">
        <v>1</v>
      </c>
      <c r="Y1526" s="56">
        <v>12</v>
      </c>
      <c r="Z1526" s="9">
        <v>12</v>
      </c>
      <c r="AA1526" s="9">
        <v>12</v>
      </c>
      <c r="AB1526" s="9">
        <v>12</v>
      </c>
      <c r="AC1526" s="9">
        <v>12</v>
      </c>
      <c r="AD1526" s="9">
        <v>12</v>
      </c>
      <c r="AE1526" s="9" t="s">
        <v>2146</v>
      </c>
      <c r="AF1526" s="9"/>
      <c r="AG1526" s="9">
        <v>28.6706</v>
      </c>
      <c r="AH1526" s="9">
        <v>-81.399600000000007</v>
      </c>
      <c r="AI1526" s="24"/>
      <c r="AJ1526" s="24"/>
      <c r="AK1526" s="24"/>
      <c r="AL1526" s="24"/>
      <c r="AM1526" s="24"/>
      <c r="AN1526" s="24"/>
      <c r="AO1526" s="24"/>
      <c r="AP1526" s="24"/>
      <c r="AQ1526" s="24"/>
      <c r="AR1526" s="24"/>
      <c r="AS1526" s="24"/>
      <c r="AT1526" s="24"/>
      <c r="AU1526" s="24"/>
      <c r="AV1526" s="24"/>
      <c r="AW1526" s="24"/>
      <c r="AX1526" s="24"/>
      <c r="AY1526" s="24"/>
      <c r="AZ1526" s="24"/>
      <c r="BA1526" s="24"/>
      <c r="BB1526" s="24"/>
      <c r="BC1526" s="24"/>
      <c r="BD1526" s="24"/>
      <c r="BE1526" s="24"/>
      <c r="BF1526" s="24"/>
    </row>
    <row r="1527" spans="1:58" s="22" customFormat="1" outlineLevel="2" x14ac:dyDescent="0.25">
      <c r="A1527" s="55">
        <v>857</v>
      </c>
      <c r="B1527" s="9" t="s">
        <v>2128</v>
      </c>
      <c r="C1527" s="9" t="s">
        <v>2148</v>
      </c>
      <c r="D1527" s="9" t="str">
        <f t="shared" si="219"/>
        <v>Seminole - Family - Active</v>
      </c>
      <c r="E1527" s="9" t="s">
        <v>2282</v>
      </c>
      <c r="F1527" s="14" t="s">
        <v>446</v>
      </c>
      <c r="G1527" s="9" t="s">
        <v>10</v>
      </c>
      <c r="H1527" s="9" t="s">
        <v>37</v>
      </c>
      <c r="I1527" s="9">
        <v>1</v>
      </c>
      <c r="J1527" s="9">
        <v>184</v>
      </c>
      <c r="K1527" s="9">
        <f t="shared" si="220"/>
        <v>1104</v>
      </c>
      <c r="L1527" s="9">
        <f t="shared" si="221"/>
        <v>1091</v>
      </c>
      <c r="M1527" s="48">
        <v>0.98822463768115942</v>
      </c>
      <c r="N1527" s="9">
        <v>0</v>
      </c>
      <c r="O1527" s="9">
        <v>184</v>
      </c>
      <c r="P1527" s="9"/>
      <c r="Q1527" s="9">
        <v>184</v>
      </c>
      <c r="R1527" s="9"/>
      <c r="S1527" s="9"/>
      <c r="T1527" s="9"/>
      <c r="U1527" s="9"/>
      <c r="V1527" s="49">
        <f t="shared" si="222"/>
        <v>0.98822463768115942</v>
      </c>
      <c r="W1527" s="14">
        <v>0.91849999999999998</v>
      </c>
      <c r="X1527" s="14">
        <v>0.91490000000000005</v>
      </c>
      <c r="Y1527" s="56">
        <v>182</v>
      </c>
      <c r="Z1527" s="9">
        <v>180</v>
      </c>
      <c r="AA1527" s="9">
        <v>179</v>
      </c>
      <c r="AB1527" s="9">
        <v>184</v>
      </c>
      <c r="AC1527" s="9">
        <v>183</v>
      </c>
      <c r="AD1527" s="9">
        <v>183</v>
      </c>
      <c r="AE1527" s="9" t="s">
        <v>958</v>
      </c>
      <c r="AF1527" s="9"/>
      <c r="AG1527" s="9">
        <v>28.811699999999998</v>
      </c>
      <c r="AH1527" s="9">
        <v>-81.287999999999997</v>
      </c>
      <c r="AI1527" s="24"/>
      <c r="AJ1527" s="24"/>
      <c r="AK1527" s="24"/>
      <c r="AL1527" s="24"/>
      <c r="AM1527" s="24"/>
      <c r="AN1527" s="24"/>
      <c r="AO1527" s="24"/>
      <c r="AP1527" s="24"/>
      <c r="AQ1527" s="24"/>
      <c r="AR1527" s="24"/>
      <c r="AS1527" s="24"/>
      <c r="AT1527" s="24"/>
      <c r="AU1527" s="24"/>
      <c r="AV1527" s="24"/>
      <c r="AW1527" s="24"/>
      <c r="AX1527" s="24"/>
      <c r="AY1527" s="24"/>
      <c r="AZ1527" s="24"/>
      <c r="BA1527" s="24"/>
      <c r="BB1527" s="24"/>
      <c r="BC1527" s="24"/>
      <c r="BD1527" s="24"/>
      <c r="BE1527" s="24"/>
      <c r="BF1527" s="24"/>
    </row>
    <row r="1528" spans="1:58" s="22" customFormat="1" outlineLevel="2" x14ac:dyDescent="0.25">
      <c r="A1528" s="55">
        <v>1581</v>
      </c>
      <c r="B1528" s="9" t="s">
        <v>2128</v>
      </c>
      <c r="C1528" s="9" t="s">
        <v>2149</v>
      </c>
      <c r="D1528" s="9" t="str">
        <f t="shared" si="219"/>
        <v>Seminole - Family - Active</v>
      </c>
      <c r="E1528" s="9" t="s">
        <v>2282</v>
      </c>
      <c r="F1528" s="14" t="s">
        <v>2150</v>
      </c>
      <c r="G1528" s="9" t="s">
        <v>10</v>
      </c>
      <c r="H1528" s="9" t="s">
        <v>37</v>
      </c>
      <c r="I1528" s="9">
        <v>1</v>
      </c>
      <c r="J1528" s="9">
        <v>106</v>
      </c>
      <c r="K1528" s="9">
        <f t="shared" si="220"/>
        <v>636</v>
      </c>
      <c r="L1528" s="9">
        <f t="shared" si="221"/>
        <v>631</v>
      </c>
      <c r="M1528" s="48">
        <v>0.99213836477987416</v>
      </c>
      <c r="N1528" s="9">
        <v>0</v>
      </c>
      <c r="O1528" s="9">
        <v>106</v>
      </c>
      <c r="P1528" s="9"/>
      <c r="Q1528" s="9">
        <v>106</v>
      </c>
      <c r="R1528" s="9"/>
      <c r="S1528" s="9"/>
      <c r="T1528" s="9"/>
      <c r="U1528" s="9"/>
      <c r="V1528" s="49">
        <f t="shared" si="222"/>
        <v>0.99213836477987416</v>
      </c>
      <c r="W1528" s="14">
        <v>0.99690000000000001</v>
      </c>
      <c r="X1528" s="14">
        <v>0.99529999999999996</v>
      </c>
      <c r="Y1528" s="56">
        <v>105</v>
      </c>
      <c r="Z1528" s="9">
        <v>105</v>
      </c>
      <c r="AA1528" s="9">
        <v>106</v>
      </c>
      <c r="AB1528" s="9">
        <v>105</v>
      </c>
      <c r="AC1528" s="9">
        <v>104</v>
      </c>
      <c r="AD1528" s="9">
        <v>106</v>
      </c>
      <c r="AE1528" s="9" t="s">
        <v>202</v>
      </c>
      <c r="AF1528" s="9"/>
      <c r="AG1528" s="9">
        <v>28.665617999999998</v>
      </c>
      <c r="AH1528" s="9">
        <v>-81.202530999999993</v>
      </c>
      <c r="AI1528" s="24"/>
      <c r="AJ1528" s="24"/>
      <c r="AK1528" s="24"/>
      <c r="AL1528" s="24"/>
      <c r="AM1528" s="24"/>
      <c r="AN1528" s="24"/>
      <c r="AO1528" s="24"/>
      <c r="AP1528" s="24"/>
      <c r="AQ1528" s="24"/>
      <c r="AR1528" s="24"/>
      <c r="AS1528" s="24"/>
      <c r="AT1528" s="24"/>
      <c r="AU1528" s="24"/>
      <c r="AV1528" s="24"/>
      <c r="AW1528" s="24"/>
      <c r="AX1528" s="24"/>
      <c r="AY1528" s="24"/>
      <c r="AZ1528" s="24"/>
      <c r="BA1528" s="24"/>
      <c r="BB1528" s="24"/>
      <c r="BC1528" s="24"/>
      <c r="BD1528" s="24"/>
      <c r="BE1528" s="24"/>
      <c r="BF1528" s="24"/>
    </row>
    <row r="1529" spans="1:58" s="22" customFormat="1" outlineLevel="2" x14ac:dyDescent="0.25">
      <c r="A1529" s="55">
        <v>2127</v>
      </c>
      <c r="B1529" s="9" t="s">
        <v>2128</v>
      </c>
      <c r="C1529" s="9" t="s">
        <v>2151</v>
      </c>
      <c r="D1529" s="9" t="str">
        <f t="shared" si="219"/>
        <v>Seminole - Family - Active</v>
      </c>
      <c r="E1529" s="9" t="s">
        <v>2282</v>
      </c>
      <c r="F1529" s="14" t="s">
        <v>2152</v>
      </c>
      <c r="G1529" s="9" t="s">
        <v>10</v>
      </c>
      <c r="H1529" s="9" t="s">
        <v>37</v>
      </c>
      <c r="I1529" s="9">
        <v>1</v>
      </c>
      <c r="J1529" s="9">
        <v>34</v>
      </c>
      <c r="K1529" s="9">
        <f t="shared" si="220"/>
        <v>204</v>
      </c>
      <c r="L1529" s="9">
        <f t="shared" si="221"/>
        <v>203</v>
      </c>
      <c r="M1529" s="48">
        <v>0.99509803921568629</v>
      </c>
      <c r="N1529" s="9">
        <v>0</v>
      </c>
      <c r="O1529" s="9">
        <v>34</v>
      </c>
      <c r="P1529" s="9"/>
      <c r="Q1529" s="9">
        <v>34</v>
      </c>
      <c r="R1529" s="9"/>
      <c r="S1529" s="9"/>
      <c r="T1529" s="9"/>
      <c r="U1529" s="9"/>
      <c r="V1529" s="49">
        <f t="shared" si="222"/>
        <v>0.99509803921568629</v>
      </c>
      <c r="W1529" s="14">
        <v>0.99509999999999998</v>
      </c>
      <c r="X1529" s="14">
        <v>0.98529999999999995</v>
      </c>
      <c r="Y1529" s="56">
        <v>34</v>
      </c>
      <c r="Z1529" s="9">
        <v>34</v>
      </c>
      <c r="AA1529" s="9">
        <v>34</v>
      </c>
      <c r="AB1529" s="9">
        <v>33</v>
      </c>
      <c r="AC1529" s="9">
        <v>34</v>
      </c>
      <c r="AD1529" s="9">
        <v>34</v>
      </c>
      <c r="AE1529" s="9" t="s">
        <v>202</v>
      </c>
      <c r="AF1529" s="9"/>
      <c r="AG1529" s="9">
        <v>28.648900000000001</v>
      </c>
      <c r="AH1529" s="9">
        <v>-81.200699999999998</v>
      </c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4"/>
      <c r="BA1529" s="24"/>
      <c r="BB1529" s="24"/>
      <c r="BC1529" s="24"/>
      <c r="BD1529" s="24"/>
      <c r="BE1529" s="24"/>
      <c r="BF1529" s="24"/>
    </row>
    <row r="1530" spans="1:58" s="22" customFormat="1" outlineLevel="2" x14ac:dyDescent="0.25">
      <c r="A1530" s="55">
        <v>2050</v>
      </c>
      <c r="B1530" s="9" t="s">
        <v>2128</v>
      </c>
      <c r="C1530" s="9" t="s">
        <v>2153</v>
      </c>
      <c r="D1530" s="9" t="str">
        <f t="shared" si="219"/>
        <v>Seminole - Family - Active</v>
      </c>
      <c r="E1530" s="9" t="s">
        <v>2282</v>
      </c>
      <c r="F1530" s="14" t="s">
        <v>2154</v>
      </c>
      <c r="G1530" s="9" t="s">
        <v>10</v>
      </c>
      <c r="H1530" s="9" t="s">
        <v>37</v>
      </c>
      <c r="I1530" s="9">
        <v>1</v>
      </c>
      <c r="J1530" s="9">
        <v>72</v>
      </c>
      <c r="K1530" s="9">
        <f t="shared" si="220"/>
        <v>432</v>
      </c>
      <c r="L1530" s="9">
        <f t="shared" si="221"/>
        <v>428</v>
      </c>
      <c r="M1530" s="48">
        <v>0.9907407407407407</v>
      </c>
      <c r="N1530" s="9">
        <v>0</v>
      </c>
      <c r="O1530" s="9">
        <v>72</v>
      </c>
      <c r="P1530" s="9"/>
      <c r="Q1530" s="9">
        <v>72</v>
      </c>
      <c r="R1530" s="9"/>
      <c r="S1530" s="9"/>
      <c r="T1530" s="9"/>
      <c r="U1530" s="9"/>
      <c r="V1530" s="49">
        <f t="shared" si="222"/>
        <v>0.9907407407407407</v>
      </c>
      <c r="W1530" s="14">
        <v>0.98609999999999998</v>
      </c>
      <c r="X1530" s="14">
        <v>0.99070000000000003</v>
      </c>
      <c r="Y1530" s="56">
        <v>72</v>
      </c>
      <c r="Z1530" s="9">
        <v>71</v>
      </c>
      <c r="AA1530" s="9">
        <v>72</v>
      </c>
      <c r="AB1530" s="9">
        <v>71</v>
      </c>
      <c r="AC1530" s="9">
        <v>71</v>
      </c>
      <c r="AD1530" s="9">
        <v>71</v>
      </c>
      <c r="AE1530" s="9" t="s">
        <v>202</v>
      </c>
      <c r="AF1530" s="9"/>
      <c r="AG1530" s="9">
        <v>28.648900000000001</v>
      </c>
      <c r="AH1530" s="9">
        <v>-81.200699999999998</v>
      </c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4"/>
      <c r="AU1530" s="24"/>
      <c r="AV1530" s="24"/>
      <c r="AW1530" s="24"/>
      <c r="AX1530" s="24"/>
      <c r="AY1530" s="24"/>
      <c r="AZ1530" s="24"/>
      <c r="BA1530" s="24"/>
      <c r="BB1530" s="24"/>
      <c r="BC1530" s="24"/>
      <c r="BD1530" s="24"/>
      <c r="BE1530" s="24"/>
      <c r="BF1530" s="24"/>
    </row>
    <row r="1531" spans="1:58" s="22" customFormat="1" outlineLevel="2" x14ac:dyDescent="0.25">
      <c r="A1531" s="55">
        <v>665</v>
      </c>
      <c r="B1531" s="9" t="s">
        <v>2128</v>
      </c>
      <c r="C1531" s="9" t="s">
        <v>2159</v>
      </c>
      <c r="D1531" s="9" t="str">
        <f t="shared" si="219"/>
        <v>Seminole - Family - Active</v>
      </c>
      <c r="E1531" s="9" t="s">
        <v>2282</v>
      </c>
      <c r="F1531" s="14" t="s">
        <v>309</v>
      </c>
      <c r="G1531" s="9" t="s">
        <v>10</v>
      </c>
      <c r="H1531" s="9" t="s">
        <v>37</v>
      </c>
      <c r="I1531" s="9">
        <v>1</v>
      </c>
      <c r="J1531" s="9">
        <v>248</v>
      </c>
      <c r="K1531" s="9">
        <f t="shared" si="220"/>
        <v>1488</v>
      </c>
      <c r="L1531" s="9">
        <f t="shared" si="221"/>
        <v>1427</v>
      </c>
      <c r="M1531" s="48">
        <v>0.959005376344086</v>
      </c>
      <c r="N1531" s="9">
        <v>0</v>
      </c>
      <c r="O1531" s="9">
        <v>248</v>
      </c>
      <c r="P1531" s="9"/>
      <c r="Q1531" s="9">
        <v>248</v>
      </c>
      <c r="R1531" s="9"/>
      <c r="S1531" s="9"/>
      <c r="T1531" s="9"/>
      <c r="U1531" s="9"/>
      <c r="V1531" s="49">
        <f t="shared" si="222"/>
        <v>0.959005376344086</v>
      </c>
      <c r="W1531" s="14">
        <v>0.98719999999999997</v>
      </c>
      <c r="X1531" s="14">
        <v>0.9798</v>
      </c>
      <c r="Y1531" s="56">
        <v>240</v>
      </c>
      <c r="Z1531" s="9">
        <v>236</v>
      </c>
      <c r="AA1531" s="9">
        <v>238</v>
      </c>
      <c r="AB1531" s="9">
        <v>237</v>
      </c>
      <c r="AC1531" s="9">
        <v>236</v>
      </c>
      <c r="AD1531" s="9">
        <v>240</v>
      </c>
      <c r="AE1531" s="9" t="s">
        <v>39</v>
      </c>
      <c r="AF1531" s="9"/>
      <c r="AG1531" s="9">
        <v>28.6617</v>
      </c>
      <c r="AH1531" s="9">
        <v>-81.415899999999993</v>
      </c>
      <c r="AI1531" s="24"/>
      <c r="AJ1531" s="24"/>
      <c r="AK1531" s="24"/>
      <c r="AL1531" s="24"/>
      <c r="AM1531" s="24"/>
      <c r="AN1531" s="24"/>
      <c r="AO1531" s="24"/>
      <c r="AP1531" s="24"/>
      <c r="AQ1531" s="24"/>
      <c r="AR1531" s="24"/>
      <c r="AS1531" s="24"/>
      <c r="AT1531" s="24"/>
      <c r="AU1531" s="24"/>
      <c r="AV1531" s="24"/>
      <c r="AW1531" s="24"/>
      <c r="AX1531" s="24"/>
      <c r="AY1531" s="24"/>
      <c r="AZ1531" s="24"/>
      <c r="BA1531" s="24"/>
      <c r="BB1531" s="24"/>
      <c r="BC1531" s="24"/>
      <c r="BD1531" s="24"/>
      <c r="BE1531" s="24"/>
      <c r="BF1531" s="24"/>
    </row>
    <row r="1532" spans="1:58" s="22" customFormat="1" outlineLevel="2" x14ac:dyDescent="0.25">
      <c r="A1532" s="55">
        <v>2559</v>
      </c>
      <c r="B1532" s="9" t="s">
        <v>2128</v>
      </c>
      <c r="C1532" s="9" t="s">
        <v>2161</v>
      </c>
      <c r="D1532" s="9" t="str">
        <f t="shared" si="219"/>
        <v>Seminole - Family - Active</v>
      </c>
      <c r="E1532" s="9" t="s">
        <v>2282</v>
      </c>
      <c r="F1532" s="14" t="s">
        <v>612</v>
      </c>
      <c r="G1532" s="9" t="s">
        <v>10</v>
      </c>
      <c r="H1532" s="9" t="s">
        <v>37</v>
      </c>
      <c r="I1532" s="9">
        <v>1</v>
      </c>
      <c r="J1532" s="9">
        <v>108</v>
      </c>
      <c r="K1532" s="9">
        <f t="shared" si="220"/>
        <v>648</v>
      </c>
      <c r="L1532" s="9">
        <f t="shared" si="221"/>
        <v>594</v>
      </c>
      <c r="M1532" s="48">
        <v>0.91666666666666663</v>
      </c>
      <c r="N1532" s="9">
        <v>0</v>
      </c>
      <c r="O1532" s="9">
        <v>108</v>
      </c>
      <c r="P1532" s="9"/>
      <c r="Q1532" s="9">
        <v>108</v>
      </c>
      <c r="R1532" s="9"/>
      <c r="S1532" s="9"/>
      <c r="T1532" s="9">
        <v>6</v>
      </c>
      <c r="U1532" s="9"/>
      <c r="V1532" s="49">
        <f t="shared" si="222"/>
        <v>0.91666666666666663</v>
      </c>
      <c r="W1532" s="14"/>
      <c r="X1532" s="14"/>
      <c r="Y1532" s="56">
        <v>95</v>
      </c>
      <c r="Z1532" s="9">
        <v>96</v>
      </c>
      <c r="AA1532" s="9">
        <v>96</v>
      </c>
      <c r="AB1532" s="9">
        <v>96</v>
      </c>
      <c r="AC1532" s="9">
        <v>105</v>
      </c>
      <c r="AD1532" s="9">
        <v>106</v>
      </c>
      <c r="AE1532" s="9"/>
      <c r="AF1532" s="9">
        <v>108</v>
      </c>
      <c r="AG1532" s="9">
        <v>28.8075222222222</v>
      </c>
      <c r="AH1532" s="9">
        <v>-81.284774999999996</v>
      </c>
      <c r="AI1532" s="24"/>
      <c r="AJ1532" s="24"/>
      <c r="AK1532" s="24"/>
      <c r="AL1532" s="24"/>
      <c r="AM1532" s="24"/>
      <c r="AN1532" s="24"/>
      <c r="AO1532" s="24"/>
      <c r="AP1532" s="24"/>
      <c r="AQ1532" s="24"/>
      <c r="AR1532" s="24"/>
      <c r="AS1532" s="24"/>
      <c r="AT1532" s="24"/>
      <c r="AU1532" s="24"/>
      <c r="AV1532" s="24"/>
      <c r="AW1532" s="24"/>
      <c r="AX1532" s="24"/>
      <c r="AY1532" s="24"/>
      <c r="AZ1532" s="24"/>
      <c r="BA1532" s="24"/>
      <c r="BB1532" s="24"/>
      <c r="BC1532" s="24"/>
      <c r="BD1532" s="24"/>
      <c r="BE1532" s="24"/>
      <c r="BF1532" s="24"/>
    </row>
    <row r="1533" spans="1:58" s="22" customFormat="1" outlineLevel="2" x14ac:dyDescent="0.25">
      <c r="A1533" s="55">
        <v>813</v>
      </c>
      <c r="B1533" s="9" t="s">
        <v>2128</v>
      </c>
      <c r="C1533" s="9" t="s">
        <v>2162</v>
      </c>
      <c r="D1533" s="9" t="str">
        <f t="shared" si="219"/>
        <v>Seminole - Family - Active</v>
      </c>
      <c r="E1533" s="9" t="s">
        <v>2282</v>
      </c>
      <c r="F1533" s="14" t="s">
        <v>2163</v>
      </c>
      <c r="G1533" s="9" t="s">
        <v>10</v>
      </c>
      <c r="H1533" s="9" t="s">
        <v>37</v>
      </c>
      <c r="I1533" s="9">
        <v>1</v>
      </c>
      <c r="J1533" s="9">
        <v>384</v>
      </c>
      <c r="K1533" s="9">
        <f t="shared" si="220"/>
        <v>2304</v>
      </c>
      <c r="L1533" s="9">
        <f t="shared" si="221"/>
        <v>2238</v>
      </c>
      <c r="M1533" s="48">
        <v>0.97135416666666663</v>
      </c>
      <c r="N1533" s="9">
        <v>0</v>
      </c>
      <c r="O1533" s="9">
        <v>384</v>
      </c>
      <c r="P1533" s="9"/>
      <c r="Q1533" s="9">
        <v>384</v>
      </c>
      <c r="R1533" s="9"/>
      <c r="S1533" s="9"/>
      <c r="T1533" s="9">
        <v>38</v>
      </c>
      <c r="U1533" s="9"/>
      <c r="V1533" s="49">
        <f t="shared" si="222"/>
        <v>0.97135416666666663</v>
      </c>
      <c r="W1533" s="14">
        <v>0.96830000000000005</v>
      </c>
      <c r="X1533" s="14">
        <v>0.95009999999999994</v>
      </c>
      <c r="Y1533" s="56">
        <v>376</v>
      </c>
      <c r="Z1533" s="9">
        <v>370</v>
      </c>
      <c r="AA1533" s="9">
        <v>370</v>
      </c>
      <c r="AB1533" s="9">
        <v>374</v>
      </c>
      <c r="AC1533" s="9">
        <v>377</v>
      </c>
      <c r="AD1533" s="9">
        <v>371</v>
      </c>
      <c r="AE1533" s="9" t="s">
        <v>427</v>
      </c>
      <c r="AF1533" s="9"/>
      <c r="AG1533" s="9">
        <v>28.8155277778</v>
      </c>
      <c r="AH1533" s="9">
        <v>-81.3185277778</v>
      </c>
      <c r="AI1533" s="24"/>
      <c r="AJ1533" s="24"/>
      <c r="AK1533" s="24"/>
      <c r="AL1533" s="24"/>
      <c r="AM1533" s="24"/>
      <c r="AN1533" s="24"/>
      <c r="AO1533" s="24"/>
      <c r="AP1533" s="24"/>
      <c r="AQ1533" s="24"/>
      <c r="AR1533" s="24"/>
      <c r="AS1533" s="24"/>
      <c r="AT1533" s="24"/>
      <c r="AU1533" s="24"/>
      <c r="AV1533" s="24"/>
      <c r="AW1533" s="24"/>
      <c r="AX1533" s="24"/>
      <c r="AY1533" s="24"/>
      <c r="AZ1533" s="24"/>
      <c r="BA1533" s="24"/>
      <c r="BB1533" s="24"/>
      <c r="BC1533" s="24"/>
      <c r="BD1533" s="24"/>
      <c r="BE1533" s="24"/>
      <c r="BF1533" s="24"/>
    </row>
    <row r="1534" spans="1:58" s="22" customFormat="1" outlineLevel="2" x14ac:dyDescent="0.25">
      <c r="A1534" s="55">
        <v>765</v>
      </c>
      <c r="B1534" s="9" t="s">
        <v>2128</v>
      </c>
      <c r="C1534" s="9" t="s">
        <v>2164</v>
      </c>
      <c r="D1534" s="9" t="str">
        <f t="shared" si="219"/>
        <v>Seminole - Family - Active</v>
      </c>
      <c r="E1534" s="9" t="s">
        <v>2282</v>
      </c>
      <c r="F1534" s="14" t="s">
        <v>278</v>
      </c>
      <c r="G1534" s="9" t="s">
        <v>10</v>
      </c>
      <c r="H1534" s="9" t="s">
        <v>37</v>
      </c>
      <c r="I1534" s="9">
        <v>1</v>
      </c>
      <c r="J1534" s="9">
        <v>336</v>
      </c>
      <c r="K1534" s="9">
        <f t="shared" si="220"/>
        <v>2016</v>
      </c>
      <c r="L1534" s="9">
        <f t="shared" si="221"/>
        <v>1930</v>
      </c>
      <c r="M1534" s="48">
        <v>0.95734126984126988</v>
      </c>
      <c r="N1534" s="9">
        <v>0</v>
      </c>
      <c r="O1534" s="9">
        <v>336</v>
      </c>
      <c r="P1534" s="9"/>
      <c r="Q1534" s="9">
        <v>336</v>
      </c>
      <c r="R1534" s="9"/>
      <c r="S1534" s="9"/>
      <c r="T1534" s="9"/>
      <c r="U1534" s="9"/>
      <c r="V1534" s="49">
        <f t="shared" si="222"/>
        <v>0.95734126984126988</v>
      </c>
      <c r="W1534" s="14">
        <v>0.95630000000000004</v>
      </c>
      <c r="X1534" s="14">
        <v>0.97970000000000002</v>
      </c>
      <c r="Y1534" s="56">
        <v>314</v>
      </c>
      <c r="Z1534" s="9">
        <v>319</v>
      </c>
      <c r="AA1534" s="9">
        <v>318</v>
      </c>
      <c r="AB1534" s="9">
        <v>324</v>
      </c>
      <c r="AC1534" s="9">
        <v>326</v>
      </c>
      <c r="AD1534" s="9">
        <v>329</v>
      </c>
      <c r="AE1534" s="9" t="s">
        <v>666</v>
      </c>
      <c r="AF1534" s="9"/>
      <c r="AG1534" s="9">
        <v>28.814599999999999</v>
      </c>
      <c r="AH1534" s="9">
        <v>-81.322800000000001</v>
      </c>
      <c r="AI1534" s="24"/>
      <c r="AJ1534" s="24"/>
      <c r="AK1534" s="24"/>
      <c r="AL1534" s="24"/>
      <c r="AM1534" s="24"/>
      <c r="AN1534" s="24"/>
      <c r="AO1534" s="24"/>
      <c r="AP1534" s="24"/>
      <c r="AQ1534" s="24"/>
      <c r="AR1534" s="24"/>
      <c r="AS1534" s="24"/>
      <c r="AT1534" s="24"/>
      <c r="AU1534" s="24"/>
      <c r="AV1534" s="24"/>
      <c r="AW1534" s="24"/>
      <c r="AX1534" s="24"/>
      <c r="AY1534" s="24"/>
      <c r="AZ1534" s="24"/>
      <c r="BA1534" s="24"/>
      <c r="BB1534" s="24"/>
      <c r="BC1534" s="24"/>
      <c r="BD1534" s="24"/>
      <c r="BE1534" s="24"/>
      <c r="BF1534" s="24"/>
    </row>
    <row r="1535" spans="1:58" s="22" customFormat="1" outlineLevel="2" x14ac:dyDescent="0.25">
      <c r="A1535" s="55">
        <v>977</v>
      </c>
      <c r="B1535" s="9" t="s">
        <v>2128</v>
      </c>
      <c r="C1535" s="9" t="s">
        <v>2165</v>
      </c>
      <c r="D1535" s="9" t="str">
        <f t="shared" si="219"/>
        <v>Seminole - Family - Active</v>
      </c>
      <c r="E1535" s="9" t="s">
        <v>2282</v>
      </c>
      <c r="F1535" s="14" t="s">
        <v>2166</v>
      </c>
      <c r="G1535" s="9" t="s">
        <v>10</v>
      </c>
      <c r="H1535" s="9" t="s">
        <v>37</v>
      </c>
      <c r="I1535" s="9">
        <v>1</v>
      </c>
      <c r="J1535" s="9">
        <v>352</v>
      </c>
      <c r="K1535" s="9">
        <f t="shared" si="220"/>
        <v>2112</v>
      </c>
      <c r="L1535" s="9">
        <f t="shared" si="221"/>
        <v>1933</v>
      </c>
      <c r="M1535" s="48">
        <v>0.91524621212121215</v>
      </c>
      <c r="N1535" s="9">
        <v>0</v>
      </c>
      <c r="O1535" s="9">
        <v>352</v>
      </c>
      <c r="P1535" s="9"/>
      <c r="Q1535" s="9">
        <v>352</v>
      </c>
      <c r="R1535" s="9"/>
      <c r="S1535" s="9"/>
      <c r="T1535" s="9">
        <v>33</v>
      </c>
      <c r="U1535" s="9"/>
      <c r="V1535" s="49">
        <f t="shared" si="222"/>
        <v>0.91524621212121215</v>
      </c>
      <c r="W1535" s="14">
        <v>0.92</v>
      </c>
      <c r="X1535" s="14">
        <v>0.94889999999999997</v>
      </c>
      <c r="Y1535" s="56">
        <v>322</v>
      </c>
      <c r="Z1535" s="9">
        <v>319</v>
      </c>
      <c r="AA1535" s="9">
        <v>322</v>
      </c>
      <c r="AB1535" s="9">
        <v>324</v>
      </c>
      <c r="AC1535" s="9">
        <v>324</v>
      </c>
      <c r="AD1535" s="9">
        <v>322</v>
      </c>
      <c r="AE1535" s="9" t="s">
        <v>550</v>
      </c>
      <c r="AF1535" s="9"/>
      <c r="AG1535" s="9">
        <v>28.784435999999999</v>
      </c>
      <c r="AH1535" s="9">
        <v>-81.294579999999996</v>
      </c>
      <c r="AI1535" s="24"/>
      <c r="AJ1535" s="24"/>
      <c r="AK1535" s="24"/>
      <c r="AL1535" s="24"/>
      <c r="AM1535" s="24"/>
      <c r="AN1535" s="24"/>
      <c r="AO1535" s="24"/>
      <c r="AP1535" s="24"/>
      <c r="AQ1535" s="24"/>
      <c r="AR1535" s="24"/>
      <c r="AS1535" s="24"/>
      <c r="AT1535" s="24"/>
      <c r="AU1535" s="24"/>
      <c r="AV1535" s="24"/>
      <c r="AW1535" s="24"/>
      <c r="AX1535" s="24"/>
      <c r="AY1535" s="24"/>
      <c r="AZ1535" s="24"/>
      <c r="BA1535" s="24"/>
      <c r="BB1535" s="24"/>
      <c r="BC1535" s="24"/>
      <c r="BD1535" s="24"/>
      <c r="BE1535" s="24"/>
      <c r="BF1535" s="24"/>
    </row>
    <row r="1536" spans="1:58" s="22" customFormat="1" outlineLevel="2" x14ac:dyDescent="0.25">
      <c r="A1536" s="55">
        <v>1008</v>
      </c>
      <c r="B1536" s="9" t="s">
        <v>2128</v>
      </c>
      <c r="C1536" s="9" t="s">
        <v>2167</v>
      </c>
      <c r="D1536" s="9" t="str">
        <f t="shared" si="219"/>
        <v>Seminole - Family - Active</v>
      </c>
      <c r="E1536" s="9" t="s">
        <v>2282</v>
      </c>
      <c r="F1536" s="14" t="s">
        <v>2168</v>
      </c>
      <c r="G1536" s="9" t="s">
        <v>10</v>
      </c>
      <c r="H1536" s="9" t="s">
        <v>37</v>
      </c>
      <c r="I1536" s="9">
        <v>1</v>
      </c>
      <c r="J1536" s="9">
        <v>260</v>
      </c>
      <c r="K1536" s="9">
        <f t="shared" si="220"/>
        <v>1560</v>
      </c>
      <c r="L1536" s="9">
        <f t="shared" si="221"/>
        <v>1535</v>
      </c>
      <c r="M1536" s="48">
        <v>0.98397435897435892</v>
      </c>
      <c r="N1536" s="9">
        <v>0</v>
      </c>
      <c r="O1536" s="9">
        <v>260</v>
      </c>
      <c r="P1536" s="9"/>
      <c r="Q1536" s="9">
        <v>260</v>
      </c>
      <c r="R1536" s="9"/>
      <c r="S1536" s="9"/>
      <c r="T1536" s="9">
        <v>13</v>
      </c>
      <c r="U1536" s="9"/>
      <c r="V1536" s="49">
        <f t="shared" si="222"/>
        <v>0.98397435897435892</v>
      </c>
      <c r="W1536" s="14">
        <v>0.99170000000000003</v>
      </c>
      <c r="X1536" s="14">
        <v>0.98529999999999995</v>
      </c>
      <c r="Y1536" s="56">
        <v>258</v>
      </c>
      <c r="Z1536" s="9">
        <v>258</v>
      </c>
      <c r="AA1536" s="9">
        <v>256</v>
      </c>
      <c r="AB1536" s="9">
        <v>256</v>
      </c>
      <c r="AC1536" s="9">
        <v>252</v>
      </c>
      <c r="AD1536" s="9">
        <v>255</v>
      </c>
      <c r="AE1536" s="9" t="s">
        <v>550</v>
      </c>
      <c r="AF1536" s="9"/>
      <c r="AG1536" s="9">
        <v>28.753138888900001</v>
      </c>
      <c r="AH1536" s="9">
        <v>-81.288472222199999</v>
      </c>
      <c r="AI1536" s="24"/>
      <c r="AJ1536" s="24"/>
      <c r="AK1536" s="24"/>
      <c r="AL1536" s="24"/>
      <c r="AM1536" s="24"/>
      <c r="AN1536" s="24"/>
      <c r="AO1536" s="24"/>
      <c r="AP1536" s="24"/>
      <c r="AQ1536" s="24"/>
      <c r="AR1536" s="24"/>
      <c r="AS1536" s="24"/>
      <c r="AT1536" s="24"/>
      <c r="AU1536" s="24"/>
      <c r="AV1536" s="24"/>
      <c r="AW1536" s="24"/>
      <c r="AX1536" s="24"/>
      <c r="AY1536" s="24"/>
      <c r="AZ1536" s="24"/>
      <c r="BA1536" s="24"/>
      <c r="BB1536" s="24"/>
      <c r="BC1536" s="24"/>
      <c r="BD1536" s="24"/>
      <c r="BE1536" s="24"/>
      <c r="BF1536" s="24"/>
    </row>
    <row r="1537" spans="1:58" s="22" customFormat="1" outlineLevel="1" x14ac:dyDescent="0.25">
      <c r="A1537" s="55"/>
      <c r="B1537" s="9" t="s">
        <v>2128</v>
      </c>
      <c r="C1537" s="9"/>
      <c r="D1537" s="9"/>
      <c r="E1537" s="39" t="s">
        <v>2640</v>
      </c>
      <c r="F1537" s="14"/>
      <c r="G1537" s="9"/>
      <c r="H1537" s="9"/>
      <c r="I1537" s="9">
        <f>SUBTOTAL(9,I1538:I1538)</f>
        <v>1</v>
      </c>
      <c r="J1537" s="9">
        <f>SUBTOTAL(9,J1538:J1538)</f>
        <v>102</v>
      </c>
      <c r="K1537" s="9">
        <f>SUBTOTAL(9,K1538:K1538)</f>
        <v>306</v>
      </c>
      <c r="L1537" s="9">
        <f>SUBTOTAL(9,L1538:L1538)</f>
        <v>70</v>
      </c>
      <c r="M1537" s="48">
        <v>0.22875816993464052</v>
      </c>
      <c r="N1537" s="9"/>
      <c r="O1537" s="9"/>
      <c r="P1537" s="9"/>
      <c r="Q1537" s="9"/>
      <c r="R1537" s="9"/>
      <c r="S1537" s="9"/>
      <c r="T1537" s="9"/>
      <c r="U1537" s="9"/>
      <c r="V1537" s="49"/>
      <c r="W1537" s="14"/>
      <c r="X1537" s="14"/>
      <c r="Y1537" s="56"/>
      <c r="Z1537" s="9"/>
      <c r="AA1537" s="9"/>
      <c r="AB1537" s="9"/>
      <c r="AC1537" s="9"/>
      <c r="AD1537" s="9"/>
      <c r="AE1537" s="9"/>
      <c r="AF1537" s="9"/>
      <c r="AG1537" s="9"/>
      <c r="AH1537" s="9">
        <f>SUBTOTAL(9,AH1538:AH1538)</f>
        <v>-81.352702780000001</v>
      </c>
      <c r="AI1537" s="24"/>
      <c r="AJ1537" s="24"/>
      <c r="AK1537" s="24"/>
      <c r="AL1537" s="24"/>
      <c r="AM1537" s="24"/>
      <c r="AN1537" s="24"/>
      <c r="AO1537" s="24"/>
      <c r="AP1537" s="24"/>
      <c r="AQ1537" s="24"/>
      <c r="AR1537" s="24"/>
      <c r="AS1537" s="24"/>
      <c r="AT1537" s="24"/>
      <c r="AU1537" s="24"/>
      <c r="AV1537" s="24"/>
      <c r="AW1537" s="24"/>
      <c r="AX1537" s="24"/>
      <c r="AY1537" s="24"/>
      <c r="AZ1537" s="24"/>
      <c r="BA1537" s="24"/>
      <c r="BB1537" s="24"/>
      <c r="BC1537" s="24"/>
      <c r="BD1537" s="24"/>
      <c r="BE1537" s="24"/>
      <c r="BF1537" s="24"/>
    </row>
    <row r="1538" spans="1:58" s="22" customFormat="1" outlineLevel="2" x14ac:dyDescent="0.25">
      <c r="A1538" s="55">
        <v>2755</v>
      </c>
      <c r="B1538" s="9" t="s">
        <v>2128</v>
      </c>
      <c r="C1538" s="9" t="s">
        <v>2156</v>
      </c>
      <c r="D1538" s="9" t="str">
        <f>B1538&amp;" - "&amp;E1538</f>
        <v>Seminole - Family - Lease-Up</v>
      </c>
      <c r="E1538" s="9" t="s">
        <v>2640</v>
      </c>
      <c r="F1538" s="14" t="s">
        <v>91</v>
      </c>
      <c r="G1538" s="9" t="s">
        <v>10</v>
      </c>
      <c r="H1538" s="9" t="s">
        <v>184</v>
      </c>
      <c r="I1538" s="9">
        <v>1</v>
      </c>
      <c r="J1538" s="9">
        <v>102</v>
      </c>
      <c r="K1538" s="9">
        <f>COUNTA(Y1538:AD1538)*J1538</f>
        <v>306</v>
      </c>
      <c r="L1538" s="9">
        <f>SUM(Y1538:AD1538)</f>
        <v>70</v>
      </c>
      <c r="M1538" s="48">
        <v>0.22875816993464052</v>
      </c>
      <c r="N1538" s="9">
        <v>0</v>
      </c>
      <c r="O1538" s="9">
        <v>102</v>
      </c>
      <c r="P1538" s="9"/>
      <c r="Q1538" s="9">
        <v>102</v>
      </c>
      <c r="R1538" s="9"/>
      <c r="S1538" s="9"/>
      <c r="T1538" s="9">
        <v>6</v>
      </c>
      <c r="U1538" s="9"/>
      <c r="V1538" s="49">
        <f>(Y1538+Z1538+AA1538+AB1538+AC1538+AD1538)/(J1538*COUNTA(Y1538,Z1538,AA1538,AB1538,AC1538,AD1538))</f>
        <v>0.22875816993464052</v>
      </c>
      <c r="W1538" s="14"/>
      <c r="X1538" s="14"/>
      <c r="Y1538" s="56">
        <v>45</v>
      </c>
      <c r="Z1538" s="9">
        <v>23</v>
      </c>
      <c r="AA1538" s="9">
        <v>2</v>
      </c>
      <c r="AB1538" s="9"/>
      <c r="AC1538" s="9"/>
      <c r="AD1538" s="9"/>
      <c r="AE1538" s="9"/>
      <c r="AF1538" s="9"/>
      <c r="AG1538" s="9">
        <v>28.668863890000001</v>
      </c>
      <c r="AH1538" s="9">
        <v>-81.352702780000001</v>
      </c>
      <c r="AI1538" s="24"/>
      <c r="AJ1538" s="24"/>
      <c r="AK1538" s="24"/>
      <c r="AL1538" s="24"/>
      <c r="AM1538" s="24"/>
      <c r="AN1538" s="24"/>
      <c r="AO1538" s="24"/>
      <c r="AP1538" s="24"/>
      <c r="AQ1538" s="24"/>
      <c r="AR1538" s="24"/>
      <c r="AS1538" s="24"/>
      <c r="AT1538" s="24"/>
      <c r="AU1538" s="24"/>
      <c r="AV1538" s="24"/>
      <c r="AW1538" s="24"/>
      <c r="AX1538" s="24"/>
      <c r="AY1538" s="24"/>
      <c r="AZ1538" s="24"/>
      <c r="BA1538" s="24"/>
      <c r="BB1538" s="24"/>
      <c r="BC1538" s="24"/>
      <c r="BD1538" s="24"/>
      <c r="BE1538" s="24"/>
      <c r="BF1538" s="24"/>
    </row>
    <row r="1539" spans="1:58" s="22" customFormat="1" outlineLevel="1" x14ac:dyDescent="0.25">
      <c r="A1539" s="55"/>
      <c r="B1539" s="9" t="s">
        <v>2128</v>
      </c>
      <c r="C1539" s="9"/>
      <c r="D1539" s="9"/>
      <c r="E1539" s="39" t="s">
        <v>2284</v>
      </c>
      <c r="F1539" s="14"/>
      <c r="G1539" s="9"/>
      <c r="H1539" s="9"/>
      <c r="I1539" s="9">
        <f>SUBTOTAL(9,I1540:I1543)</f>
        <v>4</v>
      </c>
      <c r="J1539" s="9">
        <f>SUBTOTAL(9,J1540:J1543)</f>
        <v>799</v>
      </c>
      <c r="K1539" s="9">
        <f>SUBTOTAL(9,K1540:K1543)</f>
        <v>4794</v>
      </c>
      <c r="L1539" s="9">
        <f>SUBTOTAL(9,L1540:L1543)</f>
        <v>4645</v>
      </c>
      <c r="M1539" s="48">
        <v>0.9689194826866917</v>
      </c>
      <c r="N1539" s="9"/>
      <c r="O1539" s="9"/>
      <c r="P1539" s="9"/>
      <c r="Q1539" s="9"/>
      <c r="R1539" s="9"/>
      <c r="S1539" s="9"/>
      <c r="T1539" s="9"/>
      <c r="U1539" s="9"/>
      <c r="V1539" s="49"/>
      <c r="W1539" s="14"/>
      <c r="X1539" s="14"/>
      <c r="Y1539" s="56"/>
      <c r="Z1539" s="9"/>
      <c r="AA1539" s="9"/>
      <c r="AB1539" s="9"/>
      <c r="AC1539" s="9"/>
      <c r="AD1539" s="9"/>
      <c r="AE1539" s="9"/>
      <c r="AF1539" s="9"/>
      <c r="AG1539" s="9"/>
      <c r="AH1539" s="9">
        <f>SUBTOTAL(9,AH1540:AH1543)</f>
        <v>-325.04764599999999</v>
      </c>
      <c r="AI1539" s="24"/>
      <c r="AJ1539" s="24"/>
      <c r="AK1539" s="24"/>
      <c r="AL1539" s="24"/>
      <c r="AM1539" s="24"/>
      <c r="AN1539" s="24"/>
      <c r="AO1539" s="24"/>
      <c r="AP1539" s="24"/>
      <c r="AQ1539" s="24"/>
      <c r="AR1539" s="24"/>
      <c r="AS1539" s="24"/>
      <c r="AT1539" s="24"/>
      <c r="AU1539" s="24"/>
      <c r="AV1539" s="24"/>
      <c r="AW1539" s="24"/>
      <c r="AX1539" s="24"/>
      <c r="AY1539" s="24"/>
      <c r="AZ1539" s="24"/>
      <c r="BA1539" s="24"/>
      <c r="BB1539" s="24"/>
      <c r="BC1539" s="24"/>
      <c r="BD1539" s="24"/>
      <c r="BE1539" s="24"/>
      <c r="BF1539" s="24"/>
    </row>
    <row r="1540" spans="1:58" s="22" customFormat="1" outlineLevel="2" x14ac:dyDescent="0.25">
      <c r="A1540" s="55">
        <v>1112</v>
      </c>
      <c r="B1540" s="9" t="s">
        <v>2128</v>
      </c>
      <c r="C1540" s="9" t="s">
        <v>2131</v>
      </c>
      <c r="D1540" s="9" t="str">
        <f>B1540&amp;" - "&amp;E1540</f>
        <v>Seminole - Family|MR - Active</v>
      </c>
      <c r="E1540" s="9" t="s">
        <v>2284</v>
      </c>
      <c r="F1540" s="14" t="s">
        <v>72</v>
      </c>
      <c r="G1540" s="9" t="s">
        <v>99</v>
      </c>
      <c r="H1540" s="9" t="s">
        <v>37</v>
      </c>
      <c r="I1540" s="9">
        <v>1</v>
      </c>
      <c r="J1540" s="9">
        <v>288</v>
      </c>
      <c r="K1540" s="9">
        <f>COUNTA(Y1540:AD1540)*J1540</f>
        <v>1728</v>
      </c>
      <c r="L1540" s="9">
        <f>SUM(Y1540:AD1540)</f>
        <v>1692</v>
      </c>
      <c r="M1540" s="48">
        <v>0.97916666666666663</v>
      </c>
      <c r="N1540" s="9">
        <v>43</v>
      </c>
      <c r="O1540" s="9">
        <v>245</v>
      </c>
      <c r="P1540" s="9"/>
      <c r="Q1540" s="9">
        <v>245</v>
      </c>
      <c r="R1540" s="9"/>
      <c r="S1540" s="9"/>
      <c r="T1540" s="9"/>
      <c r="U1540" s="9"/>
      <c r="V1540" s="49">
        <f>(Y1540+Z1540+AA1540+AB1540+AC1540+AD1540)/(J1540*COUNTA(Y1540,Z1540,AA1540,AB1540,AC1540,AD1540))</f>
        <v>0.97916666666666663</v>
      </c>
      <c r="W1540" s="14">
        <v>0.97399999999999998</v>
      </c>
      <c r="X1540" s="14">
        <v>0.97160000000000002</v>
      </c>
      <c r="Y1540" s="56">
        <v>287</v>
      </c>
      <c r="Z1540" s="9">
        <v>282</v>
      </c>
      <c r="AA1540" s="9">
        <v>280</v>
      </c>
      <c r="AB1540" s="9">
        <v>279</v>
      </c>
      <c r="AC1540" s="9">
        <v>281</v>
      </c>
      <c r="AD1540" s="9">
        <v>283</v>
      </c>
      <c r="AE1540" s="9" t="s">
        <v>50</v>
      </c>
      <c r="AF1540" s="9"/>
      <c r="AG1540" s="9">
        <v>28.761696000000001</v>
      </c>
      <c r="AH1540" s="9">
        <v>-81.274795999999995</v>
      </c>
      <c r="AI1540" s="24"/>
      <c r="AJ1540" s="24"/>
      <c r="AK1540" s="24"/>
      <c r="AL1540" s="24"/>
      <c r="AM1540" s="24"/>
      <c r="AN1540" s="24"/>
      <c r="AO1540" s="24"/>
      <c r="AP1540" s="24"/>
      <c r="AQ1540" s="24"/>
      <c r="AR1540" s="24"/>
      <c r="AS1540" s="24"/>
      <c r="AT1540" s="24"/>
      <c r="AU1540" s="24"/>
      <c r="AV1540" s="24"/>
      <c r="AW1540" s="24"/>
      <c r="AX1540" s="24"/>
      <c r="AY1540" s="24"/>
      <c r="AZ1540" s="24"/>
      <c r="BA1540" s="24"/>
      <c r="BB1540" s="24"/>
      <c r="BC1540" s="24"/>
      <c r="BD1540" s="24"/>
      <c r="BE1540" s="24"/>
      <c r="BF1540" s="24"/>
    </row>
    <row r="1541" spans="1:58" s="22" customFormat="1" outlineLevel="2" x14ac:dyDescent="0.25">
      <c r="A1541" s="55">
        <v>2167</v>
      </c>
      <c r="B1541" s="9" t="s">
        <v>2128</v>
      </c>
      <c r="C1541" s="9" t="s">
        <v>2132</v>
      </c>
      <c r="D1541" s="9" t="str">
        <f>B1541&amp;" - "&amp;E1541</f>
        <v>Seminole - Family|MR - Active</v>
      </c>
      <c r="E1541" s="9" t="s">
        <v>2284</v>
      </c>
      <c r="F1541" s="14" t="s">
        <v>199</v>
      </c>
      <c r="G1541" s="9" t="s">
        <v>99</v>
      </c>
      <c r="H1541" s="9" t="s">
        <v>37</v>
      </c>
      <c r="I1541" s="9">
        <v>1</v>
      </c>
      <c r="J1541" s="9">
        <v>94</v>
      </c>
      <c r="K1541" s="9">
        <f>COUNTA(Y1541:AD1541)*J1541</f>
        <v>564</v>
      </c>
      <c r="L1541" s="9">
        <f>SUM(Y1541:AD1541)</f>
        <v>550</v>
      </c>
      <c r="M1541" s="48">
        <v>0.97517730496453903</v>
      </c>
      <c r="N1541" s="9">
        <v>18</v>
      </c>
      <c r="O1541" s="9">
        <v>76</v>
      </c>
      <c r="P1541" s="9"/>
      <c r="Q1541" s="9">
        <v>76</v>
      </c>
      <c r="R1541" s="9"/>
      <c r="S1541" s="9"/>
      <c r="T1541" s="9"/>
      <c r="U1541" s="9"/>
      <c r="V1541" s="49">
        <f>(Y1541+Z1541+AA1541+AB1541+AC1541+AD1541)/(J1541*COUNTA(Y1541,Z1541,AA1541,AB1541,AC1541,AD1541))</f>
        <v>0.97517730496453903</v>
      </c>
      <c r="W1541" s="14">
        <v>0.99470000000000003</v>
      </c>
      <c r="X1541" s="14">
        <v>0.98399999999999999</v>
      </c>
      <c r="Y1541" s="56">
        <v>93</v>
      </c>
      <c r="Z1541" s="9">
        <v>92</v>
      </c>
      <c r="AA1541" s="9">
        <v>91</v>
      </c>
      <c r="AB1541" s="9">
        <v>93</v>
      </c>
      <c r="AC1541" s="9">
        <v>91</v>
      </c>
      <c r="AD1541" s="9">
        <v>90</v>
      </c>
      <c r="AE1541" s="9" t="s">
        <v>202</v>
      </c>
      <c r="AF1541" s="9"/>
      <c r="AG1541" s="9">
        <v>28.641971999999999</v>
      </c>
      <c r="AH1541" s="9">
        <v>-81.210750000000004</v>
      </c>
      <c r="AI1541" s="24"/>
      <c r="AJ1541" s="24"/>
      <c r="AK1541" s="24"/>
      <c r="AL1541" s="24"/>
      <c r="AM1541" s="24"/>
      <c r="AN1541" s="24"/>
      <c r="AO1541" s="24"/>
      <c r="AP1541" s="24"/>
      <c r="AQ1541" s="24"/>
      <c r="AR1541" s="24"/>
      <c r="AS1541" s="24"/>
      <c r="AT1541" s="24"/>
      <c r="AU1541" s="24"/>
      <c r="AV1541" s="24"/>
      <c r="AW1541" s="24"/>
      <c r="AX1541" s="24"/>
      <c r="AY1541" s="24"/>
      <c r="AZ1541" s="24"/>
      <c r="BA1541" s="24"/>
      <c r="BB1541" s="24"/>
      <c r="BC1541" s="24"/>
      <c r="BD1541" s="24"/>
      <c r="BE1541" s="24"/>
      <c r="BF1541" s="24"/>
    </row>
    <row r="1542" spans="1:58" s="22" customFormat="1" outlineLevel="2" x14ac:dyDescent="0.25">
      <c r="A1542" s="55">
        <v>984</v>
      </c>
      <c r="B1542" s="9" t="s">
        <v>2128</v>
      </c>
      <c r="C1542" s="9" t="s">
        <v>2135</v>
      </c>
      <c r="D1542" s="9" t="str">
        <f>B1542&amp;" - "&amp;E1542</f>
        <v>Seminole - Family|MR - Active</v>
      </c>
      <c r="E1542" s="9" t="s">
        <v>2284</v>
      </c>
      <c r="F1542" s="14" t="s">
        <v>278</v>
      </c>
      <c r="G1542" s="9" t="s">
        <v>99</v>
      </c>
      <c r="H1542" s="9" t="s">
        <v>37</v>
      </c>
      <c r="I1542" s="9">
        <v>1</v>
      </c>
      <c r="J1542" s="9">
        <v>184</v>
      </c>
      <c r="K1542" s="9">
        <f>COUNTA(Y1542:AD1542)*J1542</f>
        <v>1104</v>
      </c>
      <c r="L1542" s="9">
        <f>SUM(Y1542:AD1542)</f>
        <v>1047</v>
      </c>
      <c r="M1542" s="48">
        <v>0.94836956521739135</v>
      </c>
      <c r="N1542" s="9">
        <v>46</v>
      </c>
      <c r="O1542" s="9">
        <v>138</v>
      </c>
      <c r="P1542" s="9"/>
      <c r="Q1542" s="9">
        <v>138</v>
      </c>
      <c r="R1542" s="9"/>
      <c r="S1542" s="9"/>
      <c r="T1542" s="9"/>
      <c r="U1542" s="9"/>
      <c r="V1542" s="49">
        <f>(Y1542+Z1542+AA1542+AB1542+AC1542+AD1542)/(J1542*COUNTA(Y1542,Z1542,AA1542,AB1542,AC1542,AD1542))</f>
        <v>0.94836956521739135</v>
      </c>
      <c r="W1542" s="14">
        <v>0.95650000000000002</v>
      </c>
      <c r="X1542" s="14">
        <v>0.96560000000000001</v>
      </c>
      <c r="Y1542" s="56">
        <v>176</v>
      </c>
      <c r="Z1542" s="9">
        <v>170</v>
      </c>
      <c r="AA1542" s="9">
        <v>176</v>
      </c>
      <c r="AB1542" s="9">
        <v>175</v>
      </c>
      <c r="AC1542" s="9">
        <v>177</v>
      </c>
      <c r="AD1542" s="9">
        <v>173</v>
      </c>
      <c r="AE1542" s="9" t="s">
        <v>50</v>
      </c>
      <c r="AF1542" s="9"/>
      <c r="AG1542" s="9">
        <v>28.808499999999999</v>
      </c>
      <c r="AH1542" s="9">
        <v>-81.3125</v>
      </c>
      <c r="AI1542" s="24"/>
      <c r="AJ1542" s="24"/>
      <c r="AK1542" s="24"/>
      <c r="AL1542" s="24"/>
      <c r="AM1542" s="24"/>
      <c r="AN1542" s="24"/>
      <c r="AO1542" s="24"/>
      <c r="AP1542" s="24"/>
      <c r="AQ1542" s="24"/>
      <c r="AR1542" s="24"/>
      <c r="AS1542" s="24"/>
      <c r="AT1542" s="24"/>
      <c r="AU1542" s="24"/>
      <c r="AV1542" s="24"/>
      <c r="AW1542" s="24"/>
      <c r="AX1542" s="24"/>
      <c r="AY1542" s="24"/>
      <c r="AZ1542" s="24"/>
      <c r="BA1542" s="24"/>
      <c r="BB1542" s="24"/>
      <c r="BC1542" s="24"/>
      <c r="BD1542" s="24"/>
      <c r="BE1542" s="24"/>
      <c r="BF1542" s="24"/>
    </row>
    <row r="1543" spans="1:58" s="22" customFormat="1" outlineLevel="2" x14ac:dyDescent="0.25">
      <c r="A1543" s="55">
        <v>62</v>
      </c>
      <c r="B1543" s="9" t="s">
        <v>2128</v>
      </c>
      <c r="C1543" s="9" t="s">
        <v>2157</v>
      </c>
      <c r="D1543" s="9" t="str">
        <f>B1543&amp;" - "&amp;E1543</f>
        <v>Seminole - Family|MR - Active</v>
      </c>
      <c r="E1543" s="9" t="s">
        <v>2284</v>
      </c>
      <c r="F1543" s="14" t="s">
        <v>98</v>
      </c>
      <c r="G1543" s="9" t="s">
        <v>99</v>
      </c>
      <c r="H1543" s="9" t="s">
        <v>37</v>
      </c>
      <c r="I1543" s="9">
        <v>1</v>
      </c>
      <c r="J1543" s="9">
        <v>233</v>
      </c>
      <c r="K1543" s="9">
        <f>COUNTA(Y1543:AD1543)*J1543</f>
        <v>1398</v>
      </c>
      <c r="L1543" s="9">
        <f>SUM(Y1543:AD1543)</f>
        <v>1356</v>
      </c>
      <c r="M1543" s="48">
        <v>0.96995708154506433</v>
      </c>
      <c r="N1543" s="9">
        <v>186</v>
      </c>
      <c r="O1543" s="9">
        <v>47</v>
      </c>
      <c r="P1543" s="9"/>
      <c r="Q1543" s="9">
        <v>47</v>
      </c>
      <c r="R1543" s="9"/>
      <c r="S1543" s="9"/>
      <c r="T1543" s="9"/>
      <c r="U1543" s="9"/>
      <c r="V1543" s="49">
        <f>(Y1543+Z1543+AA1543+AB1543+AC1543+AD1543)/(J1543*COUNTA(Y1543,Z1543,AA1543,AB1543,AC1543,AD1543))</f>
        <v>0.96995708154506433</v>
      </c>
      <c r="W1543" s="14">
        <v>0.93200000000000005</v>
      </c>
      <c r="X1543" s="14">
        <v>0.94640000000000002</v>
      </c>
      <c r="Y1543" s="56">
        <v>222</v>
      </c>
      <c r="Z1543" s="9">
        <v>228</v>
      </c>
      <c r="AA1543" s="9">
        <v>224</v>
      </c>
      <c r="AB1543" s="9">
        <v>224</v>
      </c>
      <c r="AC1543" s="9">
        <v>226</v>
      </c>
      <c r="AD1543" s="9">
        <v>232</v>
      </c>
      <c r="AE1543" s="9" t="s">
        <v>2158</v>
      </c>
      <c r="AF1543" s="9"/>
      <c r="AG1543" s="9">
        <v>28.619800000000001</v>
      </c>
      <c r="AH1543" s="9">
        <v>-81.249600000000001</v>
      </c>
      <c r="AI1543" s="24"/>
      <c r="AJ1543" s="24"/>
      <c r="AK1543" s="24"/>
      <c r="AL1543" s="24"/>
      <c r="AM1543" s="24"/>
      <c r="AN1543" s="24"/>
      <c r="AO1543" s="24"/>
      <c r="AP1543" s="24"/>
      <c r="AQ1543" s="24"/>
      <c r="AR1543" s="24"/>
      <c r="AS1543" s="24"/>
      <c r="AT1543" s="24"/>
      <c r="AU1543" s="24"/>
      <c r="AV1543" s="24"/>
      <c r="AW1543" s="24"/>
      <c r="AX1543" s="24"/>
      <c r="AY1543" s="24"/>
      <c r="AZ1543" s="24"/>
      <c r="BA1543" s="24"/>
      <c r="BB1543" s="24"/>
      <c r="BC1543" s="24"/>
      <c r="BD1543" s="24"/>
      <c r="BE1543" s="24"/>
      <c r="BF1543" s="24"/>
    </row>
    <row r="1544" spans="1:58" s="22" customFormat="1" outlineLevel="2" x14ac:dyDescent="0.25">
      <c r="A1544" s="55"/>
      <c r="B1544" s="51" t="s">
        <v>2169</v>
      </c>
      <c r="C1544" s="51"/>
      <c r="D1544" s="51"/>
      <c r="E1544" s="51"/>
      <c r="F1544" s="53"/>
      <c r="G1544" s="51"/>
      <c r="H1544" s="51"/>
      <c r="I1544" s="51"/>
      <c r="J1544" s="51"/>
      <c r="K1544" s="51"/>
      <c r="L1544" s="51"/>
      <c r="M1544" s="54"/>
      <c r="N1544" s="51"/>
      <c r="O1544" s="51"/>
      <c r="P1544" s="51"/>
      <c r="Q1544" s="51"/>
      <c r="R1544" s="51"/>
      <c r="S1544" s="51"/>
      <c r="T1544" s="51"/>
      <c r="U1544" s="51"/>
      <c r="V1544" s="52"/>
      <c r="W1544" s="53"/>
      <c r="X1544" s="53"/>
      <c r="Y1544" s="56"/>
      <c r="Z1544" s="9"/>
      <c r="AA1544" s="9"/>
      <c r="AB1544" s="9"/>
      <c r="AC1544" s="9"/>
      <c r="AD1544" s="9"/>
      <c r="AE1544" s="9"/>
      <c r="AF1544" s="9"/>
      <c r="AG1544" s="9"/>
      <c r="AH1544" s="9"/>
      <c r="AI1544" s="24"/>
      <c r="AJ1544" s="24"/>
      <c r="AK1544" s="24"/>
      <c r="AL1544" s="24"/>
      <c r="AM1544" s="24"/>
      <c r="AN1544" s="24"/>
      <c r="AO1544" s="24"/>
      <c r="AP1544" s="24"/>
      <c r="AQ1544" s="24"/>
      <c r="AR1544" s="24"/>
      <c r="AS1544" s="24"/>
      <c r="AT1544" s="24"/>
      <c r="AU1544" s="24"/>
      <c r="AV1544" s="24"/>
      <c r="AW1544" s="24"/>
      <c r="AX1544" s="24"/>
      <c r="AY1544" s="24"/>
      <c r="AZ1544" s="24"/>
      <c r="BA1544" s="24"/>
      <c r="BB1544" s="24"/>
      <c r="BC1544" s="24"/>
      <c r="BD1544" s="24"/>
      <c r="BE1544" s="24"/>
      <c r="BF1544" s="24"/>
    </row>
    <row r="1545" spans="1:58" s="22" customFormat="1" outlineLevel="1" x14ac:dyDescent="0.25">
      <c r="A1545" s="55"/>
      <c r="B1545" s="9" t="s">
        <v>2169</v>
      </c>
      <c r="C1545" s="9"/>
      <c r="D1545" s="9"/>
      <c r="E1545" s="39" t="s">
        <v>2280</v>
      </c>
      <c r="F1545" s="14"/>
      <c r="G1545" s="9"/>
      <c r="H1545" s="9"/>
      <c r="I1545" s="9">
        <f>SUBTOTAL(9,I1546:I1547)</f>
        <v>2</v>
      </c>
      <c r="J1545" s="9">
        <f>SUBTOTAL(9,J1546:J1547)</f>
        <v>192</v>
      </c>
      <c r="K1545" s="9">
        <f>SUBTOTAL(9,K1546:K1547)</f>
        <v>1152</v>
      </c>
      <c r="L1545" s="9">
        <f>SUBTOTAL(9,L1546:L1547)</f>
        <v>1129</v>
      </c>
      <c r="M1545" s="48">
        <v>0.98003472222222221</v>
      </c>
      <c r="N1545" s="9"/>
      <c r="O1545" s="9"/>
      <c r="P1545" s="9"/>
      <c r="Q1545" s="9"/>
      <c r="R1545" s="9"/>
      <c r="S1545" s="9"/>
      <c r="T1545" s="9"/>
      <c r="U1545" s="9"/>
      <c r="V1545" s="49"/>
      <c r="W1545" s="14"/>
      <c r="X1545" s="14"/>
      <c r="Y1545" s="56"/>
      <c r="Z1545" s="9"/>
      <c r="AA1545" s="9"/>
      <c r="AB1545" s="9"/>
      <c r="AC1545" s="9"/>
      <c r="AD1545" s="9"/>
      <c r="AE1545" s="9"/>
      <c r="AF1545" s="9"/>
      <c r="AG1545" s="9"/>
      <c r="AH1545" s="9">
        <f>SUBTOTAL(9,AH1546:AH1547)</f>
        <v>-162.638622</v>
      </c>
      <c r="AI1545" s="24"/>
      <c r="AJ1545" s="24"/>
      <c r="AK1545" s="24"/>
      <c r="AL1545" s="24"/>
      <c r="AM1545" s="24"/>
      <c r="AN1545" s="24"/>
      <c r="AO1545" s="24"/>
      <c r="AP1545" s="24"/>
      <c r="AQ1545" s="24"/>
      <c r="AR1545" s="24"/>
      <c r="AS1545" s="24"/>
      <c r="AT1545" s="24"/>
      <c r="AU1545" s="24"/>
      <c r="AV1545" s="24"/>
      <c r="AW1545" s="24"/>
      <c r="AX1545" s="24"/>
      <c r="AY1545" s="24"/>
      <c r="AZ1545" s="24"/>
      <c r="BA1545" s="24"/>
      <c r="BB1545" s="24"/>
      <c r="BC1545" s="24"/>
      <c r="BD1545" s="24"/>
      <c r="BE1545" s="24"/>
      <c r="BF1545" s="24"/>
    </row>
    <row r="1546" spans="1:58" s="22" customFormat="1" outlineLevel="2" x14ac:dyDescent="0.25">
      <c r="A1546" s="55">
        <v>2692</v>
      </c>
      <c r="B1546" s="9" t="s">
        <v>2169</v>
      </c>
      <c r="C1546" s="9" t="s">
        <v>2175</v>
      </c>
      <c r="D1546" s="9" t="str">
        <f>B1546&amp;" - "&amp;E1546</f>
        <v>St. Johns - Elderly - Active</v>
      </c>
      <c r="E1546" s="9" t="s">
        <v>2280</v>
      </c>
      <c r="F1546" s="14" t="s">
        <v>36</v>
      </c>
      <c r="G1546" s="9" t="s">
        <v>9</v>
      </c>
      <c r="H1546" s="9" t="s">
        <v>37</v>
      </c>
      <c r="I1546" s="9">
        <v>1</v>
      </c>
      <c r="J1546" s="9">
        <v>60</v>
      </c>
      <c r="K1546" s="9">
        <f>COUNTA(Y1546:AD1546)*J1546</f>
        <v>360</v>
      </c>
      <c r="L1546" s="9">
        <f>SUM(Y1546:AD1546)</f>
        <v>343</v>
      </c>
      <c r="M1546" s="48">
        <v>0.95277777777777772</v>
      </c>
      <c r="N1546" s="9">
        <v>0</v>
      </c>
      <c r="O1546" s="9">
        <v>60</v>
      </c>
      <c r="P1546" s="9">
        <v>48</v>
      </c>
      <c r="Q1546" s="9">
        <v>12</v>
      </c>
      <c r="R1546" s="9"/>
      <c r="S1546" s="9"/>
      <c r="T1546" s="9">
        <v>9</v>
      </c>
      <c r="U1546" s="9"/>
      <c r="V1546" s="49">
        <f>(Y1546+Z1546+AA1546+AB1546+AC1546+AD1546)/(J1546*COUNTA(Y1546,Z1546,AA1546,AB1546,AC1546,AD1546))</f>
        <v>0.95277777777777772</v>
      </c>
      <c r="W1546" s="14">
        <v>0.92500000000000004</v>
      </c>
      <c r="X1546" s="14"/>
      <c r="Y1546" s="56">
        <v>59</v>
      </c>
      <c r="Z1546" s="9">
        <v>58</v>
      </c>
      <c r="AA1546" s="9">
        <v>57</v>
      </c>
      <c r="AB1546" s="9">
        <v>55</v>
      </c>
      <c r="AC1546" s="9">
        <v>57</v>
      </c>
      <c r="AD1546" s="9">
        <v>57</v>
      </c>
      <c r="AE1546" s="9" t="s">
        <v>1596</v>
      </c>
      <c r="AF1546" s="9">
        <v>60</v>
      </c>
      <c r="AG1546" s="9">
        <v>29.872582999999999</v>
      </c>
      <c r="AH1546" s="9">
        <v>-81.331721999999999</v>
      </c>
      <c r="AI1546" s="24"/>
      <c r="AJ1546" s="24"/>
      <c r="AK1546" s="24"/>
      <c r="AL1546" s="24"/>
      <c r="AM1546" s="24"/>
      <c r="AN1546" s="24"/>
      <c r="AO1546" s="24"/>
      <c r="AP1546" s="24"/>
      <c r="AQ1546" s="24"/>
      <c r="AR1546" s="24"/>
      <c r="AS1546" s="24"/>
      <c r="AT1546" s="24"/>
      <c r="AU1546" s="24"/>
      <c r="AV1546" s="24"/>
      <c r="AW1546" s="24"/>
      <c r="AX1546" s="24"/>
      <c r="AY1546" s="24"/>
      <c r="AZ1546" s="24"/>
      <c r="BA1546" s="24"/>
      <c r="BB1546" s="24"/>
      <c r="BC1546" s="24"/>
      <c r="BD1546" s="24"/>
      <c r="BE1546" s="24"/>
      <c r="BF1546" s="24"/>
    </row>
    <row r="1547" spans="1:58" s="22" customFormat="1" outlineLevel="2" x14ac:dyDescent="0.25">
      <c r="A1547" s="55">
        <v>1493</v>
      </c>
      <c r="B1547" s="9" t="s">
        <v>2169</v>
      </c>
      <c r="C1547" s="9" t="s">
        <v>2176</v>
      </c>
      <c r="D1547" s="9" t="str">
        <f>B1547&amp;" - "&amp;E1547</f>
        <v>St. Johns - Elderly - Active</v>
      </c>
      <c r="E1547" s="9" t="s">
        <v>2280</v>
      </c>
      <c r="F1547" s="14" t="s">
        <v>2177</v>
      </c>
      <c r="G1547" s="9" t="s">
        <v>9</v>
      </c>
      <c r="H1547" s="9" t="s">
        <v>37</v>
      </c>
      <c r="I1547" s="9">
        <v>1</v>
      </c>
      <c r="J1547" s="9">
        <v>132</v>
      </c>
      <c r="K1547" s="9">
        <f>COUNTA(Y1547:AD1547)*J1547</f>
        <v>792</v>
      </c>
      <c r="L1547" s="9">
        <f>SUM(Y1547:AD1547)</f>
        <v>786</v>
      </c>
      <c r="M1547" s="48">
        <v>0.99242424242424243</v>
      </c>
      <c r="N1547" s="9">
        <v>0</v>
      </c>
      <c r="O1547" s="9">
        <v>132</v>
      </c>
      <c r="P1547" s="9">
        <v>106</v>
      </c>
      <c r="Q1547" s="9">
        <v>26</v>
      </c>
      <c r="R1547" s="9"/>
      <c r="S1547" s="9"/>
      <c r="T1547" s="9"/>
      <c r="U1547" s="9"/>
      <c r="V1547" s="49">
        <f>(Y1547+Z1547+AA1547+AB1547+AC1547+AD1547)/(J1547*COUNTA(Y1547,Z1547,AA1547,AB1547,AC1547,AD1547))</f>
        <v>0.99242424242424243</v>
      </c>
      <c r="W1547" s="14">
        <v>0.95330000000000004</v>
      </c>
      <c r="X1547" s="14">
        <v>0.95079999999999998</v>
      </c>
      <c r="Y1547" s="56">
        <v>129</v>
      </c>
      <c r="Z1547" s="9">
        <v>132</v>
      </c>
      <c r="AA1547" s="9">
        <v>131</v>
      </c>
      <c r="AB1547" s="9">
        <v>132</v>
      </c>
      <c r="AC1547" s="9">
        <v>131</v>
      </c>
      <c r="AD1547" s="9">
        <v>131</v>
      </c>
      <c r="AE1547" s="9" t="s">
        <v>284</v>
      </c>
      <c r="AF1547" s="9"/>
      <c r="AG1547" s="9">
        <v>29.786300000000001</v>
      </c>
      <c r="AH1547" s="9">
        <v>-81.306899999999999</v>
      </c>
      <c r="AI1547" s="24"/>
      <c r="AJ1547" s="24"/>
      <c r="AK1547" s="24"/>
      <c r="AL1547" s="24"/>
      <c r="AM1547" s="24"/>
      <c r="AN1547" s="24"/>
      <c r="AO1547" s="24"/>
      <c r="AP1547" s="24"/>
      <c r="AQ1547" s="24"/>
      <c r="AR1547" s="24"/>
      <c r="AS1547" s="24"/>
      <c r="AT1547" s="24"/>
      <c r="AU1547" s="24"/>
      <c r="AV1547" s="24"/>
      <c r="AW1547" s="24"/>
      <c r="AX1547" s="24"/>
      <c r="AY1547" s="24"/>
      <c r="AZ1547" s="24"/>
      <c r="BA1547" s="24"/>
      <c r="BB1547" s="24"/>
      <c r="BC1547" s="24"/>
      <c r="BD1547" s="24"/>
      <c r="BE1547" s="24"/>
      <c r="BF1547" s="24"/>
    </row>
    <row r="1548" spans="1:58" s="22" customFormat="1" outlineLevel="1" x14ac:dyDescent="0.25">
      <c r="A1548" s="55"/>
      <c r="B1548" s="9" t="s">
        <v>2169</v>
      </c>
      <c r="C1548" s="9"/>
      <c r="D1548" s="9"/>
      <c r="E1548" s="39" t="s">
        <v>2282</v>
      </c>
      <c r="F1548" s="14"/>
      <c r="G1548" s="9"/>
      <c r="H1548" s="9"/>
      <c r="I1548" s="9">
        <f>SUBTOTAL(9,I1549:I1554)</f>
        <v>6</v>
      </c>
      <c r="J1548" s="9">
        <f>SUBTOTAL(9,J1549:J1554)</f>
        <v>664</v>
      </c>
      <c r="K1548" s="9">
        <f>SUBTOTAL(9,K1549:K1554)</f>
        <v>3984</v>
      </c>
      <c r="L1548" s="9">
        <f>SUBTOTAL(9,L1549:L1554)</f>
        <v>3804</v>
      </c>
      <c r="M1548" s="48">
        <v>0.95481927710843373</v>
      </c>
      <c r="N1548" s="9"/>
      <c r="O1548" s="9"/>
      <c r="P1548" s="9"/>
      <c r="Q1548" s="9"/>
      <c r="R1548" s="9"/>
      <c r="S1548" s="9"/>
      <c r="T1548" s="9"/>
      <c r="U1548" s="9"/>
      <c r="V1548" s="49"/>
      <c r="W1548" s="14"/>
      <c r="X1548" s="14"/>
      <c r="Y1548" s="56"/>
      <c r="Z1548" s="9"/>
      <c r="AA1548" s="9"/>
      <c r="AB1548" s="9"/>
      <c r="AC1548" s="9"/>
      <c r="AD1548" s="9"/>
      <c r="AE1548" s="9"/>
      <c r="AF1548" s="9"/>
      <c r="AG1548" s="9"/>
      <c r="AH1548" s="9">
        <f>SUBTOTAL(9,AH1549:AH1554)</f>
        <v>-488.152378</v>
      </c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24"/>
      <c r="AY1548" s="24"/>
      <c r="AZ1548" s="24"/>
      <c r="BA1548" s="24"/>
      <c r="BB1548" s="24"/>
      <c r="BC1548" s="24"/>
      <c r="BD1548" s="24"/>
      <c r="BE1548" s="24"/>
      <c r="BF1548" s="24"/>
    </row>
    <row r="1549" spans="1:58" s="22" customFormat="1" outlineLevel="2" x14ac:dyDescent="0.25">
      <c r="A1549" s="55">
        <v>377</v>
      </c>
      <c r="B1549" s="9" t="s">
        <v>2169</v>
      </c>
      <c r="C1549" s="9" t="s">
        <v>2170</v>
      </c>
      <c r="D1549" s="9" t="str">
        <f t="shared" ref="D1549:D1554" si="223">B1549&amp;" - "&amp;E1549</f>
        <v>St. Johns - Family - Active</v>
      </c>
      <c r="E1549" s="9" t="s">
        <v>2282</v>
      </c>
      <c r="F1549" s="14" t="s">
        <v>309</v>
      </c>
      <c r="G1549" s="9" t="s">
        <v>10</v>
      </c>
      <c r="H1549" s="9" t="s">
        <v>37</v>
      </c>
      <c r="I1549" s="9">
        <v>1</v>
      </c>
      <c r="J1549" s="9">
        <v>34</v>
      </c>
      <c r="K1549" s="9">
        <f t="shared" ref="K1549:K1554" si="224">COUNTA(Y1549:AD1549)*J1549</f>
        <v>204</v>
      </c>
      <c r="L1549" s="9">
        <f t="shared" ref="L1549:L1554" si="225">SUM(Y1549:AD1549)</f>
        <v>194</v>
      </c>
      <c r="M1549" s="48">
        <v>0.9509803921568627</v>
      </c>
      <c r="N1549" s="9">
        <v>0</v>
      </c>
      <c r="O1549" s="9">
        <v>34</v>
      </c>
      <c r="P1549" s="9"/>
      <c r="Q1549" s="9">
        <v>34</v>
      </c>
      <c r="R1549" s="9"/>
      <c r="S1549" s="9"/>
      <c r="T1549" s="9"/>
      <c r="U1549" s="9"/>
      <c r="V1549" s="49">
        <f t="shared" ref="V1549:V1554" si="226">(Y1549+Z1549+AA1549+AB1549+AC1549+AD1549)/(J1549*COUNTA(Y1549,Z1549,AA1549,AB1549,AC1549,AD1549))</f>
        <v>0.9509803921568627</v>
      </c>
      <c r="W1549" s="14">
        <v>0.90690000000000004</v>
      </c>
      <c r="X1549" s="14">
        <v>0.94610000000000005</v>
      </c>
      <c r="Y1549" s="56">
        <v>31</v>
      </c>
      <c r="Z1549" s="9">
        <v>33</v>
      </c>
      <c r="AA1549" s="9">
        <v>31</v>
      </c>
      <c r="AB1549" s="9">
        <v>32</v>
      </c>
      <c r="AC1549" s="9">
        <v>33</v>
      </c>
      <c r="AD1549" s="9">
        <v>34</v>
      </c>
      <c r="AE1549" s="9" t="s">
        <v>1175</v>
      </c>
      <c r="AF1549" s="9">
        <v>17</v>
      </c>
      <c r="AG1549" s="9">
        <v>29.859500000000001</v>
      </c>
      <c r="AH1549" s="9">
        <v>-81.355500000000006</v>
      </c>
      <c r="AI1549" s="24"/>
      <c r="AJ1549" s="24"/>
      <c r="AK1549" s="24"/>
      <c r="AL1549" s="24"/>
      <c r="AM1549" s="24"/>
      <c r="AN1549" s="24"/>
      <c r="AO1549" s="24"/>
      <c r="AP1549" s="24"/>
      <c r="AQ1549" s="24"/>
      <c r="AR1549" s="24"/>
      <c r="AS1549" s="24"/>
      <c r="AT1549" s="24"/>
      <c r="AU1549" s="24"/>
      <c r="AV1549" s="24"/>
      <c r="AW1549" s="24"/>
      <c r="AX1549" s="24"/>
      <c r="AY1549" s="24"/>
      <c r="AZ1549" s="24"/>
      <c r="BA1549" s="24"/>
      <c r="BB1549" s="24"/>
      <c r="BC1549" s="24"/>
      <c r="BD1549" s="24"/>
      <c r="BE1549" s="24"/>
      <c r="BF1549" s="24"/>
    </row>
    <row r="1550" spans="1:58" s="22" customFormat="1" outlineLevel="2" x14ac:dyDescent="0.25">
      <c r="A1550" s="55">
        <v>1341</v>
      </c>
      <c r="B1550" s="9" t="s">
        <v>2169</v>
      </c>
      <c r="C1550" s="9" t="s">
        <v>2171</v>
      </c>
      <c r="D1550" s="9" t="str">
        <f t="shared" si="223"/>
        <v>St. Johns - Family - Active</v>
      </c>
      <c r="E1550" s="9" t="s">
        <v>2282</v>
      </c>
      <c r="F1550" s="14" t="s">
        <v>458</v>
      </c>
      <c r="G1550" s="9" t="s">
        <v>10</v>
      </c>
      <c r="H1550" s="9" t="s">
        <v>37</v>
      </c>
      <c r="I1550" s="9">
        <v>1</v>
      </c>
      <c r="J1550" s="9">
        <v>36</v>
      </c>
      <c r="K1550" s="9">
        <f t="shared" si="224"/>
        <v>216</v>
      </c>
      <c r="L1550" s="9">
        <f t="shared" si="225"/>
        <v>190</v>
      </c>
      <c r="M1550" s="48">
        <v>0.87962962962962965</v>
      </c>
      <c r="N1550" s="9">
        <v>0</v>
      </c>
      <c r="O1550" s="9">
        <v>36</v>
      </c>
      <c r="P1550" s="9"/>
      <c r="Q1550" s="9">
        <v>36</v>
      </c>
      <c r="R1550" s="9"/>
      <c r="S1550" s="9"/>
      <c r="T1550" s="9"/>
      <c r="U1550" s="9"/>
      <c r="V1550" s="49">
        <f t="shared" si="226"/>
        <v>0.87962962962962965</v>
      </c>
      <c r="W1550" s="14">
        <v>0.85650000000000004</v>
      </c>
      <c r="X1550" s="14">
        <v>0.88890000000000002</v>
      </c>
      <c r="Y1550" s="56">
        <v>32</v>
      </c>
      <c r="Z1550" s="9">
        <v>31</v>
      </c>
      <c r="AA1550" s="9">
        <v>32</v>
      </c>
      <c r="AB1550" s="9">
        <v>31</v>
      </c>
      <c r="AC1550" s="9">
        <v>32</v>
      </c>
      <c r="AD1550" s="9">
        <v>32</v>
      </c>
      <c r="AE1550" s="9" t="s">
        <v>2172</v>
      </c>
      <c r="AF1550" s="9"/>
      <c r="AG1550" s="9">
        <v>29.892578</v>
      </c>
      <c r="AH1550" s="9">
        <v>-81.332875999999999</v>
      </c>
      <c r="AI1550" s="24"/>
      <c r="AJ1550" s="24"/>
      <c r="AK1550" s="24"/>
      <c r="AL1550" s="24"/>
      <c r="AM1550" s="24"/>
      <c r="AN1550" s="24"/>
      <c r="AO1550" s="24"/>
      <c r="AP1550" s="24"/>
      <c r="AQ1550" s="24"/>
      <c r="AR1550" s="24"/>
      <c r="AS1550" s="24"/>
      <c r="AT1550" s="24"/>
      <c r="AU1550" s="24"/>
      <c r="AV1550" s="24"/>
      <c r="AW1550" s="24"/>
      <c r="AX1550" s="24"/>
      <c r="AY1550" s="24"/>
      <c r="AZ1550" s="24"/>
      <c r="BA1550" s="24"/>
      <c r="BB1550" s="24"/>
      <c r="BC1550" s="24"/>
      <c r="BD1550" s="24"/>
      <c r="BE1550" s="24"/>
      <c r="BF1550" s="24"/>
    </row>
    <row r="1551" spans="1:58" s="22" customFormat="1" outlineLevel="2" x14ac:dyDescent="0.25">
      <c r="A1551" s="55">
        <v>1178</v>
      </c>
      <c r="B1551" s="9" t="s">
        <v>2169</v>
      </c>
      <c r="C1551" s="9" t="s">
        <v>2173</v>
      </c>
      <c r="D1551" s="9" t="str">
        <f t="shared" si="223"/>
        <v>St. Johns - Family - Active</v>
      </c>
      <c r="E1551" s="9" t="s">
        <v>2282</v>
      </c>
      <c r="F1551" s="14" t="s">
        <v>259</v>
      </c>
      <c r="G1551" s="9" t="s">
        <v>10</v>
      </c>
      <c r="H1551" s="9" t="s">
        <v>37</v>
      </c>
      <c r="I1551" s="9">
        <v>1</v>
      </c>
      <c r="J1551" s="9">
        <v>160</v>
      </c>
      <c r="K1551" s="9">
        <f t="shared" si="224"/>
        <v>960</v>
      </c>
      <c r="L1551" s="9">
        <f t="shared" si="225"/>
        <v>931</v>
      </c>
      <c r="M1551" s="48">
        <v>0.96979166666666672</v>
      </c>
      <c r="N1551" s="9">
        <v>0</v>
      </c>
      <c r="O1551" s="9">
        <v>160</v>
      </c>
      <c r="P1551" s="9"/>
      <c r="Q1551" s="9">
        <v>160</v>
      </c>
      <c r="R1551" s="9"/>
      <c r="S1551" s="9"/>
      <c r="T1551" s="9"/>
      <c r="U1551" s="9"/>
      <c r="V1551" s="49">
        <f t="shared" si="226"/>
        <v>0.96979166666666672</v>
      </c>
      <c r="W1551" s="14">
        <v>0.95520000000000005</v>
      </c>
      <c r="X1551" s="14">
        <v>0.94630000000000003</v>
      </c>
      <c r="Y1551" s="56">
        <v>155</v>
      </c>
      <c r="Z1551" s="9">
        <v>157</v>
      </c>
      <c r="AA1551" s="9">
        <v>155</v>
      </c>
      <c r="AB1551" s="9">
        <v>155</v>
      </c>
      <c r="AC1551" s="9">
        <v>155</v>
      </c>
      <c r="AD1551" s="9">
        <v>154</v>
      </c>
      <c r="AE1551" s="9" t="s">
        <v>188</v>
      </c>
      <c r="AF1551" s="9"/>
      <c r="AG1551" s="9">
        <v>30.082035999999999</v>
      </c>
      <c r="AH1551" s="9">
        <v>-81.451734999999999</v>
      </c>
      <c r="AI1551" s="24"/>
      <c r="AJ1551" s="24"/>
      <c r="AK1551" s="24"/>
      <c r="AL1551" s="24"/>
      <c r="AM1551" s="24"/>
      <c r="AN1551" s="24"/>
      <c r="AO1551" s="24"/>
      <c r="AP1551" s="24"/>
      <c r="AQ1551" s="24"/>
      <c r="AR1551" s="24"/>
      <c r="AS1551" s="24"/>
      <c r="AT1551" s="24"/>
      <c r="AU1551" s="24"/>
      <c r="AV1551" s="24"/>
      <c r="AW1551" s="24"/>
      <c r="AX1551" s="24"/>
      <c r="AY1551" s="24"/>
      <c r="AZ1551" s="24"/>
      <c r="BA1551" s="24"/>
      <c r="BB1551" s="24"/>
      <c r="BC1551" s="24"/>
      <c r="BD1551" s="24"/>
      <c r="BE1551" s="24"/>
      <c r="BF1551" s="24"/>
    </row>
    <row r="1552" spans="1:58" s="22" customFormat="1" outlineLevel="2" x14ac:dyDescent="0.25">
      <c r="A1552" s="55">
        <v>1089</v>
      </c>
      <c r="B1552" s="9" t="s">
        <v>2169</v>
      </c>
      <c r="C1552" s="9" t="s">
        <v>2174</v>
      </c>
      <c r="D1552" s="9" t="str">
        <f t="shared" si="223"/>
        <v>St. Johns - Family - Active</v>
      </c>
      <c r="E1552" s="9" t="s">
        <v>2282</v>
      </c>
      <c r="F1552" s="14" t="s">
        <v>490</v>
      </c>
      <c r="G1552" s="9" t="s">
        <v>10</v>
      </c>
      <c r="H1552" s="9" t="s">
        <v>37</v>
      </c>
      <c r="I1552" s="9">
        <v>1</v>
      </c>
      <c r="J1552" s="9">
        <v>144</v>
      </c>
      <c r="K1552" s="9">
        <f t="shared" si="224"/>
        <v>864</v>
      </c>
      <c r="L1552" s="9">
        <f t="shared" si="225"/>
        <v>850</v>
      </c>
      <c r="M1552" s="48">
        <v>0.98379629629629628</v>
      </c>
      <c r="N1552" s="9">
        <v>0</v>
      </c>
      <c r="O1552" s="9">
        <v>144</v>
      </c>
      <c r="P1552" s="9"/>
      <c r="Q1552" s="9">
        <v>144</v>
      </c>
      <c r="R1552" s="9"/>
      <c r="S1552" s="9"/>
      <c r="T1552" s="9"/>
      <c r="U1552" s="9"/>
      <c r="V1552" s="49">
        <f t="shared" si="226"/>
        <v>0.98379629629629628</v>
      </c>
      <c r="W1552" s="14">
        <v>0.97450000000000003</v>
      </c>
      <c r="X1552" s="14">
        <v>0.94579999999999997</v>
      </c>
      <c r="Y1552" s="56">
        <v>140</v>
      </c>
      <c r="Z1552" s="9">
        <v>139</v>
      </c>
      <c r="AA1552" s="9">
        <v>142</v>
      </c>
      <c r="AB1552" s="9">
        <v>141</v>
      </c>
      <c r="AC1552" s="9">
        <v>144</v>
      </c>
      <c r="AD1552" s="9">
        <v>144</v>
      </c>
      <c r="AE1552" s="9" t="s">
        <v>50</v>
      </c>
      <c r="AF1552" s="9"/>
      <c r="AG1552" s="9">
        <v>29.8584</v>
      </c>
      <c r="AH1552" s="9">
        <v>-81.33</v>
      </c>
      <c r="AI1552" s="24"/>
      <c r="AJ1552" s="24"/>
      <c r="AK1552" s="24"/>
      <c r="AL1552" s="24"/>
      <c r="AM1552" s="24"/>
      <c r="AN1552" s="24"/>
      <c r="AO1552" s="24"/>
      <c r="AP1552" s="24"/>
      <c r="AQ1552" s="24"/>
      <c r="AR1552" s="24"/>
      <c r="AS1552" s="24"/>
      <c r="AT1552" s="24"/>
      <c r="AU1552" s="24"/>
      <c r="AV1552" s="24"/>
      <c r="AW1552" s="24"/>
      <c r="AX1552" s="24"/>
      <c r="AY1552" s="24"/>
      <c r="AZ1552" s="24"/>
      <c r="BA1552" s="24"/>
      <c r="BB1552" s="24"/>
      <c r="BC1552" s="24"/>
      <c r="BD1552" s="24"/>
      <c r="BE1552" s="24"/>
      <c r="BF1552" s="24"/>
    </row>
    <row r="1553" spans="1:58" s="22" customFormat="1" outlineLevel="2" x14ac:dyDescent="0.25">
      <c r="A1553" s="55">
        <v>1242</v>
      </c>
      <c r="B1553" s="9" t="s">
        <v>2169</v>
      </c>
      <c r="C1553" s="9" t="s">
        <v>2179</v>
      </c>
      <c r="D1553" s="9" t="str">
        <f t="shared" si="223"/>
        <v>St. Johns - Family - Active</v>
      </c>
      <c r="E1553" s="9" t="s">
        <v>2282</v>
      </c>
      <c r="F1553" s="14" t="s">
        <v>2180</v>
      </c>
      <c r="G1553" s="9" t="s">
        <v>10</v>
      </c>
      <c r="H1553" s="9" t="s">
        <v>37</v>
      </c>
      <c r="I1553" s="9">
        <v>1</v>
      </c>
      <c r="J1553" s="9">
        <v>200</v>
      </c>
      <c r="K1553" s="9">
        <f t="shared" si="224"/>
        <v>1200</v>
      </c>
      <c r="L1553" s="9">
        <f t="shared" si="225"/>
        <v>1120</v>
      </c>
      <c r="M1553" s="48">
        <v>0.93333333333333335</v>
      </c>
      <c r="N1553" s="9">
        <v>0</v>
      </c>
      <c r="O1553" s="9">
        <v>200</v>
      </c>
      <c r="P1553" s="9"/>
      <c r="Q1553" s="9">
        <v>200</v>
      </c>
      <c r="R1553" s="9"/>
      <c r="S1553" s="9"/>
      <c r="T1553" s="9">
        <v>17</v>
      </c>
      <c r="U1553" s="9"/>
      <c r="V1553" s="49">
        <f t="shared" si="226"/>
        <v>0.93333333333333335</v>
      </c>
      <c r="W1553" s="14">
        <v>0.95079999999999998</v>
      </c>
      <c r="X1553" s="14">
        <v>0.96250000000000002</v>
      </c>
      <c r="Y1553" s="56">
        <v>192</v>
      </c>
      <c r="Z1553" s="9">
        <v>191</v>
      </c>
      <c r="AA1553" s="9">
        <v>185</v>
      </c>
      <c r="AB1553" s="9">
        <v>188</v>
      </c>
      <c r="AC1553" s="9">
        <v>183</v>
      </c>
      <c r="AD1553" s="9">
        <v>181</v>
      </c>
      <c r="AE1553" s="9" t="s">
        <v>550</v>
      </c>
      <c r="AF1553" s="9"/>
      <c r="AG1553" s="9">
        <v>29.870699999999999</v>
      </c>
      <c r="AH1553" s="9">
        <v>-81.342667000000006</v>
      </c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4"/>
      <c r="BC1553" s="24"/>
      <c r="BD1553" s="24"/>
      <c r="BE1553" s="24"/>
      <c r="BF1553" s="24"/>
    </row>
    <row r="1554" spans="1:58" s="22" customFormat="1" outlineLevel="2" x14ac:dyDescent="0.25">
      <c r="A1554" s="55">
        <v>997</v>
      </c>
      <c r="B1554" s="9" t="s">
        <v>2169</v>
      </c>
      <c r="C1554" s="9" t="s">
        <v>2181</v>
      </c>
      <c r="D1554" s="9" t="str">
        <f t="shared" si="223"/>
        <v>St. Johns - Family - Active</v>
      </c>
      <c r="E1554" s="9" t="s">
        <v>2282</v>
      </c>
      <c r="F1554" s="14" t="s">
        <v>1006</v>
      </c>
      <c r="G1554" s="9" t="s">
        <v>10</v>
      </c>
      <c r="H1554" s="9" t="s">
        <v>37</v>
      </c>
      <c r="I1554" s="9">
        <v>1</v>
      </c>
      <c r="J1554" s="9">
        <v>90</v>
      </c>
      <c r="K1554" s="9">
        <f t="shared" si="224"/>
        <v>540</v>
      </c>
      <c r="L1554" s="9">
        <f t="shared" si="225"/>
        <v>519</v>
      </c>
      <c r="M1554" s="48">
        <v>0.96111111111111114</v>
      </c>
      <c r="N1554" s="9">
        <v>0</v>
      </c>
      <c r="O1554" s="9">
        <v>90</v>
      </c>
      <c r="P1554" s="9"/>
      <c r="Q1554" s="9">
        <v>90</v>
      </c>
      <c r="R1554" s="9"/>
      <c r="S1554" s="9"/>
      <c r="T1554" s="9"/>
      <c r="U1554" s="9"/>
      <c r="V1554" s="49">
        <f t="shared" si="226"/>
        <v>0.96111111111111114</v>
      </c>
      <c r="W1554" s="14">
        <v>0.97409999999999997</v>
      </c>
      <c r="X1554" s="14">
        <v>0.98519999999999996</v>
      </c>
      <c r="Y1554" s="56">
        <v>90</v>
      </c>
      <c r="Z1554" s="9">
        <v>89</v>
      </c>
      <c r="AA1554" s="9">
        <v>88</v>
      </c>
      <c r="AB1554" s="9">
        <v>86</v>
      </c>
      <c r="AC1554" s="9">
        <v>85</v>
      </c>
      <c r="AD1554" s="9">
        <v>81</v>
      </c>
      <c r="AE1554" s="9" t="s">
        <v>550</v>
      </c>
      <c r="AF1554" s="9"/>
      <c r="AG1554" s="9">
        <v>29.923500000000001</v>
      </c>
      <c r="AH1554" s="9">
        <v>-81.339600000000004</v>
      </c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4"/>
      <c r="AS1554" s="24"/>
      <c r="AT1554" s="24"/>
      <c r="AU1554" s="24"/>
      <c r="AV1554" s="24"/>
      <c r="AW1554" s="24"/>
      <c r="AX1554" s="24"/>
      <c r="AY1554" s="24"/>
      <c r="AZ1554" s="24"/>
      <c r="BA1554" s="24"/>
      <c r="BB1554" s="24"/>
      <c r="BC1554" s="24"/>
      <c r="BD1554" s="24"/>
      <c r="BE1554" s="24"/>
      <c r="BF1554" s="24"/>
    </row>
    <row r="1555" spans="1:58" s="22" customFormat="1" outlineLevel="1" x14ac:dyDescent="0.25">
      <c r="A1555" s="55"/>
      <c r="B1555" s="9" t="s">
        <v>2169</v>
      </c>
      <c r="C1555" s="9"/>
      <c r="D1555" s="9"/>
      <c r="E1555" s="39" t="s">
        <v>2284</v>
      </c>
      <c r="F1555" s="14"/>
      <c r="G1555" s="9"/>
      <c r="H1555" s="9"/>
      <c r="I1555" s="9">
        <f>SUBTOTAL(9,I1556:I1557)</f>
        <v>2</v>
      </c>
      <c r="J1555" s="9">
        <f>SUBTOTAL(9,J1556:J1557)</f>
        <v>268</v>
      </c>
      <c r="K1555" s="9">
        <f>SUBTOTAL(9,K1556:K1557)</f>
        <v>1608</v>
      </c>
      <c r="L1555" s="9">
        <f>SUBTOTAL(9,L1556:L1557)</f>
        <v>1520</v>
      </c>
      <c r="M1555" s="48">
        <v>0.94527363184079605</v>
      </c>
      <c r="N1555" s="9"/>
      <c r="O1555" s="9"/>
      <c r="P1555" s="9"/>
      <c r="Q1555" s="9"/>
      <c r="R1555" s="9"/>
      <c r="S1555" s="9"/>
      <c r="T1555" s="9"/>
      <c r="U1555" s="9"/>
      <c r="V1555" s="49"/>
      <c r="W1555" s="14"/>
      <c r="X1555" s="14"/>
      <c r="Y1555" s="56"/>
      <c r="Z1555" s="9"/>
      <c r="AA1555" s="9"/>
      <c r="AB1555" s="9"/>
      <c r="AC1555" s="9"/>
      <c r="AD1555" s="9"/>
      <c r="AE1555" s="9"/>
      <c r="AF1555" s="9"/>
      <c r="AG1555" s="9"/>
      <c r="AH1555" s="9">
        <f>SUBTOTAL(9,AH1556:AH1557)</f>
        <v>-162.67540000000002</v>
      </c>
      <c r="AI1555" s="24"/>
      <c r="AJ1555" s="24"/>
      <c r="AK1555" s="24"/>
      <c r="AL1555" s="24"/>
      <c r="AM1555" s="24"/>
      <c r="AN1555" s="24"/>
      <c r="AO1555" s="24"/>
      <c r="AP1555" s="24"/>
      <c r="AQ1555" s="24"/>
      <c r="AR1555" s="24"/>
      <c r="AS1555" s="24"/>
      <c r="AT1555" s="24"/>
      <c r="AU1555" s="24"/>
      <c r="AV1555" s="24"/>
      <c r="AW1555" s="24"/>
      <c r="AX1555" s="24"/>
      <c r="AY1555" s="24"/>
      <c r="AZ1555" s="24"/>
      <c r="BA1555" s="24"/>
      <c r="BB1555" s="24"/>
      <c r="BC1555" s="24"/>
      <c r="BD1555" s="24"/>
      <c r="BE1555" s="24"/>
      <c r="BF1555" s="24"/>
    </row>
    <row r="1556" spans="1:58" s="22" customFormat="1" outlineLevel="2" x14ac:dyDescent="0.25">
      <c r="A1556" s="55">
        <v>956</v>
      </c>
      <c r="B1556" s="9" t="s">
        <v>2169</v>
      </c>
      <c r="C1556" s="9" t="s">
        <v>2178</v>
      </c>
      <c r="D1556" s="9" t="str">
        <f>B1556&amp;" - "&amp;E1556</f>
        <v>St. Johns - Family|MR - Active</v>
      </c>
      <c r="E1556" s="9" t="s">
        <v>2284</v>
      </c>
      <c r="F1556" s="14" t="s">
        <v>204</v>
      </c>
      <c r="G1556" s="9" t="s">
        <v>99</v>
      </c>
      <c r="H1556" s="9" t="s">
        <v>37</v>
      </c>
      <c r="I1556" s="9">
        <v>1</v>
      </c>
      <c r="J1556" s="9">
        <v>192</v>
      </c>
      <c r="K1556" s="9">
        <f>COUNTA(Y1556:AD1556)*J1556</f>
        <v>1152</v>
      </c>
      <c r="L1556" s="9">
        <f>SUM(Y1556:AD1556)</f>
        <v>1092</v>
      </c>
      <c r="M1556" s="48">
        <v>0.94791666666666663</v>
      </c>
      <c r="N1556" s="9">
        <v>47</v>
      </c>
      <c r="O1556" s="9">
        <v>145</v>
      </c>
      <c r="P1556" s="9"/>
      <c r="Q1556" s="9">
        <v>145</v>
      </c>
      <c r="R1556" s="9"/>
      <c r="S1556" s="9"/>
      <c r="T1556" s="9"/>
      <c r="U1556" s="9"/>
      <c r="V1556" s="49">
        <f>(Y1556+Z1556+AA1556+AB1556+AC1556+AD1556)/(J1556*COUNTA(Y1556,Z1556,AA1556,AB1556,AC1556,AD1556))</f>
        <v>0.94791666666666663</v>
      </c>
      <c r="W1556" s="14">
        <v>0.96960000000000002</v>
      </c>
      <c r="X1556" s="14">
        <v>0.97829999999999995</v>
      </c>
      <c r="Y1556" s="56">
        <v>184</v>
      </c>
      <c r="Z1556" s="9">
        <v>189</v>
      </c>
      <c r="AA1556" s="9">
        <v>187</v>
      </c>
      <c r="AB1556" s="9">
        <v>178</v>
      </c>
      <c r="AC1556" s="9">
        <v>178</v>
      </c>
      <c r="AD1556" s="9">
        <v>176</v>
      </c>
      <c r="AE1556" s="9" t="s">
        <v>550</v>
      </c>
      <c r="AF1556" s="9"/>
      <c r="AG1556" s="9">
        <v>29.869700000000002</v>
      </c>
      <c r="AH1556" s="9">
        <v>-81.338800000000006</v>
      </c>
      <c r="AI1556" s="24"/>
      <c r="AJ1556" s="24"/>
      <c r="AK1556" s="24"/>
      <c r="AL1556" s="24"/>
      <c r="AM1556" s="24"/>
      <c r="AN1556" s="24"/>
      <c r="AO1556" s="24"/>
      <c r="AP1556" s="24"/>
      <c r="AQ1556" s="24"/>
      <c r="AR1556" s="24"/>
      <c r="AS1556" s="24"/>
      <c r="AT1556" s="24"/>
      <c r="AU1556" s="24"/>
      <c r="AV1556" s="24"/>
      <c r="AW1556" s="24"/>
      <c r="AX1556" s="24"/>
      <c r="AY1556" s="24"/>
      <c r="AZ1556" s="24"/>
      <c r="BA1556" s="24"/>
      <c r="BB1556" s="24"/>
      <c r="BC1556" s="24"/>
      <c r="BD1556" s="24"/>
      <c r="BE1556" s="24"/>
      <c r="BF1556" s="24"/>
    </row>
    <row r="1557" spans="1:58" s="22" customFormat="1" outlineLevel="2" x14ac:dyDescent="0.25">
      <c r="A1557" s="55">
        <v>1104</v>
      </c>
      <c r="B1557" s="9" t="s">
        <v>2169</v>
      </c>
      <c r="C1557" s="9" t="s">
        <v>2182</v>
      </c>
      <c r="D1557" s="9" t="str">
        <f>B1557&amp;" - "&amp;E1557</f>
        <v>St. Johns - Family|MR - Active</v>
      </c>
      <c r="E1557" s="9" t="s">
        <v>2284</v>
      </c>
      <c r="F1557" s="14" t="s">
        <v>762</v>
      </c>
      <c r="G1557" s="9" t="s">
        <v>99</v>
      </c>
      <c r="H1557" s="9" t="s">
        <v>37</v>
      </c>
      <c r="I1557" s="9">
        <v>1</v>
      </c>
      <c r="J1557" s="9">
        <v>76</v>
      </c>
      <c r="K1557" s="9">
        <f>COUNTA(Y1557:AD1557)*J1557</f>
        <v>456</v>
      </c>
      <c r="L1557" s="9">
        <f>SUM(Y1557:AD1557)</f>
        <v>428</v>
      </c>
      <c r="M1557" s="48">
        <v>0.93859649122807021</v>
      </c>
      <c r="N1557" s="9">
        <v>60</v>
      </c>
      <c r="O1557" s="9">
        <v>76</v>
      </c>
      <c r="P1557" s="9"/>
      <c r="Q1557" s="9">
        <v>76</v>
      </c>
      <c r="R1557" s="9"/>
      <c r="S1557" s="9"/>
      <c r="T1557" s="9"/>
      <c r="U1557" s="9"/>
      <c r="V1557" s="49">
        <f>(Y1557+Z1557+AA1557+AB1557+AC1557+AD1557)/(J1557*COUNTA(Y1557,Z1557,AA1557,AB1557,AC1557,AD1557))</f>
        <v>0.93859649122807021</v>
      </c>
      <c r="W1557" s="14">
        <v>0.93640000000000001</v>
      </c>
      <c r="X1557" s="14">
        <v>0.94740000000000002</v>
      </c>
      <c r="Y1557" s="56">
        <v>73</v>
      </c>
      <c r="Z1557" s="9">
        <v>71</v>
      </c>
      <c r="AA1557" s="9">
        <v>71</v>
      </c>
      <c r="AB1557" s="9">
        <v>71</v>
      </c>
      <c r="AC1557" s="9">
        <v>71</v>
      </c>
      <c r="AD1557" s="9">
        <v>71</v>
      </c>
      <c r="AE1557" s="9" t="s">
        <v>454</v>
      </c>
      <c r="AF1557" s="9">
        <v>75</v>
      </c>
      <c r="AG1557" s="9">
        <v>29.889500000000002</v>
      </c>
      <c r="AH1557" s="9">
        <v>-81.336600000000004</v>
      </c>
      <c r="AI1557" s="24"/>
      <c r="AJ1557" s="24"/>
      <c r="AK1557" s="24"/>
      <c r="AL1557" s="24"/>
      <c r="AM1557" s="24"/>
      <c r="AN1557" s="24"/>
      <c r="AO1557" s="24"/>
      <c r="AP1557" s="24"/>
      <c r="AQ1557" s="24"/>
      <c r="AR1557" s="24"/>
      <c r="AS1557" s="24"/>
      <c r="AT1557" s="24"/>
      <c r="AU1557" s="24"/>
      <c r="AV1557" s="24"/>
      <c r="AW1557" s="24"/>
      <c r="AX1557" s="24"/>
      <c r="AY1557" s="24"/>
      <c r="AZ1557" s="24"/>
      <c r="BA1557" s="24"/>
      <c r="BB1557" s="24"/>
      <c r="BC1557" s="24"/>
      <c r="BD1557" s="24"/>
      <c r="BE1557" s="24"/>
      <c r="BF1557" s="24"/>
    </row>
    <row r="1558" spans="1:58" s="22" customFormat="1" outlineLevel="2" x14ac:dyDescent="0.25">
      <c r="A1558" s="55"/>
      <c r="B1558" s="51" t="s">
        <v>2183</v>
      </c>
      <c r="C1558" s="51"/>
      <c r="D1558" s="51"/>
      <c r="E1558" s="51"/>
      <c r="F1558" s="53"/>
      <c r="G1558" s="51"/>
      <c r="H1558" s="51"/>
      <c r="I1558" s="51"/>
      <c r="J1558" s="51"/>
      <c r="K1558" s="51"/>
      <c r="L1558" s="51"/>
      <c r="M1558" s="54"/>
      <c r="N1558" s="51"/>
      <c r="O1558" s="51"/>
      <c r="P1558" s="51"/>
      <c r="Q1558" s="51"/>
      <c r="R1558" s="51"/>
      <c r="S1558" s="51"/>
      <c r="T1558" s="51"/>
      <c r="U1558" s="51"/>
      <c r="V1558" s="52"/>
      <c r="W1558" s="53"/>
      <c r="X1558" s="53"/>
      <c r="Y1558" s="56"/>
      <c r="Z1558" s="9"/>
      <c r="AA1558" s="9"/>
      <c r="AB1558" s="9"/>
      <c r="AC1558" s="9"/>
      <c r="AD1558" s="9"/>
      <c r="AE1558" s="9"/>
      <c r="AF1558" s="9"/>
      <c r="AG1558" s="9"/>
      <c r="AH1558" s="9"/>
      <c r="AI1558" s="24"/>
      <c r="AJ1558" s="24"/>
      <c r="AK1558" s="24"/>
      <c r="AL1558" s="24"/>
      <c r="AM1558" s="24"/>
      <c r="AN1558" s="24"/>
      <c r="AO1558" s="24"/>
      <c r="AP1558" s="24"/>
      <c r="AQ1558" s="24"/>
      <c r="AR1558" s="24"/>
      <c r="AS1558" s="24"/>
      <c r="AT1558" s="24"/>
      <c r="AU1558" s="24"/>
      <c r="AV1558" s="24"/>
      <c r="AW1558" s="24"/>
      <c r="AX1558" s="24"/>
      <c r="AY1558" s="24"/>
      <c r="AZ1558" s="24"/>
      <c r="BA1558" s="24"/>
      <c r="BB1558" s="24"/>
      <c r="BC1558" s="24"/>
      <c r="BD1558" s="24"/>
      <c r="BE1558" s="24"/>
      <c r="BF1558" s="24"/>
    </row>
    <row r="1559" spans="1:58" s="22" customFormat="1" outlineLevel="1" x14ac:dyDescent="0.25">
      <c r="A1559" s="55"/>
      <c r="B1559" s="9" t="s">
        <v>2183</v>
      </c>
      <c r="C1559" s="9"/>
      <c r="D1559" s="9"/>
      <c r="E1559" s="39" t="s">
        <v>2280</v>
      </c>
      <c r="F1559" s="14"/>
      <c r="G1559" s="9"/>
      <c r="H1559" s="9"/>
      <c r="I1559" s="9">
        <f>SUBTOTAL(9,I1560:I1561)</f>
        <v>2</v>
      </c>
      <c r="J1559" s="9">
        <f>SUBTOTAL(9,J1560:J1561)</f>
        <v>236</v>
      </c>
      <c r="K1559" s="9">
        <f>SUBTOTAL(9,K1560:K1561)</f>
        <v>1416</v>
      </c>
      <c r="L1559" s="9">
        <f>SUBTOTAL(9,L1560:L1561)</f>
        <v>1414</v>
      </c>
      <c r="M1559" s="48">
        <v>0.99858757062146897</v>
      </c>
      <c r="N1559" s="9"/>
      <c r="O1559" s="9"/>
      <c r="P1559" s="9"/>
      <c r="Q1559" s="9"/>
      <c r="R1559" s="9"/>
      <c r="S1559" s="9"/>
      <c r="T1559" s="9"/>
      <c r="U1559" s="9"/>
      <c r="V1559" s="49"/>
      <c r="W1559" s="14"/>
      <c r="X1559" s="14"/>
      <c r="Y1559" s="56"/>
      <c r="Z1559" s="9"/>
      <c r="AA1559" s="9"/>
      <c r="AB1559" s="9"/>
      <c r="AC1559" s="9"/>
      <c r="AD1559" s="9"/>
      <c r="AE1559" s="9"/>
      <c r="AF1559" s="9"/>
      <c r="AG1559" s="9"/>
      <c r="AH1559" s="9">
        <f>SUBTOTAL(9,AH1560:AH1561)</f>
        <v>-160.703</v>
      </c>
      <c r="AI1559" s="24"/>
      <c r="AJ1559" s="24"/>
      <c r="AK1559" s="24"/>
      <c r="AL1559" s="24"/>
      <c r="AM1559" s="24"/>
      <c r="AN1559" s="24"/>
      <c r="AO1559" s="24"/>
      <c r="AP1559" s="24"/>
      <c r="AQ1559" s="24"/>
      <c r="AR1559" s="24"/>
      <c r="AS1559" s="24"/>
      <c r="AT1559" s="24"/>
      <c r="AU1559" s="24"/>
      <c r="AV1559" s="24"/>
      <c r="AW1559" s="24"/>
      <c r="AX1559" s="24"/>
      <c r="AY1559" s="24"/>
      <c r="AZ1559" s="24"/>
      <c r="BA1559" s="24"/>
      <c r="BB1559" s="24"/>
      <c r="BC1559" s="24"/>
      <c r="BD1559" s="24"/>
      <c r="BE1559" s="24"/>
      <c r="BF1559" s="24"/>
    </row>
    <row r="1560" spans="1:58" s="22" customFormat="1" outlineLevel="2" x14ac:dyDescent="0.25">
      <c r="A1560" s="55">
        <v>203</v>
      </c>
      <c r="B1560" s="9" t="s">
        <v>2183</v>
      </c>
      <c r="C1560" s="9" t="s">
        <v>2185</v>
      </c>
      <c r="D1560" s="9" t="str">
        <f>B1560&amp;" - "&amp;E1560</f>
        <v>St. Lucie - Elderly - Active</v>
      </c>
      <c r="E1560" s="9" t="s">
        <v>2280</v>
      </c>
      <c r="F1560" s="14" t="s">
        <v>1021</v>
      </c>
      <c r="G1560" s="9" t="s">
        <v>9</v>
      </c>
      <c r="H1560" s="9" t="s">
        <v>37</v>
      </c>
      <c r="I1560" s="9">
        <v>1</v>
      </c>
      <c r="J1560" s="9">
        <v>144</v>
      </c>
      <c r="K1560" s="9">
        <f>COUNTA(Y1560:AD1560)*J1560</f>
        <v>864</v>
      </c>
      <c r="L1560" s="9">
        <f>SUM(Y1560:AD1560)</f>
        <v>864</v>
      </c>
      <c r="M1560" s="48">
        <v>1</v>
      </c>
      <c r="N1560" s="9">
        <v>0</v>
      </c>
      <c r="O1560" s="9">
        <v>144</v>
      </c>
      <c r="P1560" s="9">
        <v>144</v>
      </c>
      <c r="Q1560" s="9"/>
      <c r="R1560" s="9"/>
      <c r="S1560" s="9"/>
      <c r="T1560" s="9"/>
      <c r="U1560" s="9"/>
      <c r="V1560" s="49">
        <f>(Y1560+Z1560+AA1560+AB1560+AC1560+AD1560)/(J1560*COUNTA(Y1560,Z1560,AA1560,AB1560,AC1560,AD1560))</f>
        <v>1</v>
      </c>
      <c r="W1560" s="14">
        <v>0.99880000000000002</v>
      </c>
      <c r="X1560" s="14">
        <v>0.99770000000000003</v>
      </c>
      <c r="Y1560" s="56">
        <v>144</v>
      </c>
      <c r="Z1560" s="9">
        <v>144</v>
      </c>
      <c r="AA1560" s="9">
        <v>144</v>
      </c>
      <c r="AB1560" s="9">
        <v>144</v>
      </c>
      <c r="AC1560" s="9">
        <v>144</v>
      </c>
      <c r="AD1560" s="9">
        <v>144</v>
      </c>
      <c r="AE1560" s="9" t="s">
        <v>958</v>
      </c>
      <c r="AF1560" s="9"/>
      <c r="AG1560" s="9">
        <v>27.346399999999999</v>
      </c>
      <c r="AH1560" s="9">
        <v>-80.369</v>
      </c>
      <c r="AI1560" s="24"/>
      <c r="AJ1560" s="24"/>
      <c r="AK1560" s="24"/>
      <c r="AL1560" s="24"/>
      <c r="AM1560" s="24"/>
      <c r="AN1560" s="24"/>
      <c r="AO1560" s="24"/>
      <c r="AP1560" s="24"/>
      <c r="AQ1560" s="24"/>
      <c r="AR1560" s="24"/>
      <c r="AS1560" s="24"/>
      <c r="AT1560" s="24"/>
      <c r="AU1560" s="24"/>
      <c r="AV1560" s="24"/>
      <c r="AW1560" s="24"/>
      <c r="AX1560" s="24"/>
      <c r="AY1560" s="24"/>
      <c r="AZ1560" s="24"/>
      <c r="BA1560" s="24"/>
      <c r="BB1560" s="24"/>
      <c r="BC1560" s="24"/>
      <c r="BD1560" s="24"/>
      <c r="BE1560" s="24"/>
      <c r="BF1560" s="24"/>
    </row>
    <row r="1561" spans="1:58" s="22" customFormat="1" outlineLevel="2" x14ac:dyDescent="0.25">
      <c r="A1561" s="55">
        <v>2384</v>
      </c>
      <c r="B1561" s="9" t="s">
        <v>2183</v>
      </c>
      <c r="C1561" s="9" t="s">
        <v>2191</v>
      </c>
      <c r="D1561" s="9" t="str">
        <f>B1561&amp;" - "&amp;E1561</f>
        <v>St. Lucie - Elderly - Active</v>
      </c>
      <c r="E1561" s="9" t="s">
        <v>2280</v>
      </c>
      <c r="F1561" s="14" t="s">
        <v>342</v>
      </c>
      <c r="G1561" s="9" t="s">
        <v>9</v>
      </c>
      <c r="H1561" s="9" t="s">
        <v>37</v>
      </c>
      <c r="I1561" s="9">
        <v>1</v>
      </c>
      <c r="J1561" s="9">
        <v>92</v>
      </c>
      <c r="K1561" s="9">
        <f>COUNTA(Y1561:AD1561)*J1561</f>
        <v>552</v>
      </c>
      <c r="L1561" s="9">
        <f>SUM(Y1561:AD1561)</f>
        <v>550</v>
      </c>
      <c r="M1561" s="48">
        <v>0.99637681159420288</v>
      </c>
      <c r="N1561" s="9">
        <v>0</v>
      </c>
      <c r="O1561" s="9">
        <v>92</v>
      </c>
      <c r="P1561" s="9">
        <v>74</v>
      </c>
      <c r="Q1561" s="9">
        <v>18</v>
      </c>
      <c r="R1561" s="9"/>
      <c r="S1561" s="9"/>
      <c r="T1561" s="9"/>
      <c r="U1561" s="9"/>
      <c r="V1561" s="49">
        <f>(Y1561+Z1561+AA1561+AB1561+AC1561+AD1561)/(J1561*COUNTA(Y1561,Z1561,AA1561,AB1561,AC1561,AD1561))</f>
        <v>0.99637681159420288</v>
      </c>
      <c r="W1561" s="14">
        <v>0.99280000000000002</v>
      </c>
      <c r="X1561" s="14">
        <v>0.99819999999999998</v>
      </c>
      <c r="Y1561" s="56">
        <v>92</v>
      </c>
      <c r="Z1561" s="9">
        <v>91</v>
      </c>
      <c r="AA1561" s="9">
        <v>92</v>
      </c>
      <c r="AB1561" s="9">
        <v>92</v>
      </c>
      <c r="AC1561" s="9">
        <v>91</v>
      </c>
      <c r="AD1561" s="9">
        <v>92</v>
      </c>
      <c r="AE1561" s="9" t="s">
        <v>628</v>
      </c>
      <c r="AF1561" s="9"/>
      <c r="AG1561" s="9">
        <v>27.3842</v>
      </c>
      <c r="AH1561" s="9">
        <v>-80.334000000000003</v>
      </c>
      <c r="AI1561" s="24"/>
      <c r="AJ1561" s="24"/>
      <c r="AK1561" s="24"/>
      <c r="AL1561" s="24"/>
      <c r="AM1561" s="24"/>
      <c r="AN1561" s="24"/>
      <c r="AO1561" s="24"/>
      <c r="AP1561" s="24"/>
      <c r="AQ1561" s="24"/>
      <c r="AR1561" s="24"/>
      <c r="AS1561" s="24"/>
      <c r="AT1561" s="24"/>
      <c r="AU1561" s="24"/>
      <c r="AV1561" s="24"/>
      <c r="AW1561" s="24"/>
      <c r="AX1561" s="24"/>
      <c r="AY1561" s="24"/>
      <c r="AZ1561" s="24"/>
      <c r="BA1561" s="24"/>
      <c r="BB1561" s="24"/>
      <c r="BC1561" s="24"/>
      <c r="BD1561" s="24"/>
      <c r="BE1561" s="24"/>
      <c r="BF1561" s="24"/>
    </row>
    <row r="1562" spans="1:58" s="22" customFormat="1" outlineLevel="1" x14ac:dyDescent="0.25">
      <c r="A1562" s="55"/>
      <c r="B1562" s="9" t="s">
        <v>2183</v>
      </c>
      <c r="C1562" s="9"/>
      <c r="D1562" s="9"/>
      <c r="E1562" s="39" t="s">
        <v>2286</v>
      </c>
      <c r="F1562" s="14"/>
      <c r="G1562" s="9"/>
      <c r="H1562" s="9"/>
      <c r="I1562" s="9">
        <f>SUBTOTAL(9,I1563:I1563)</f>
        <v>1</v>
      </c>
      <c r="J1562" s="9">
        <f>SUBTOTAL(9,J1563:J1563)</f>
        <v>50</v>
      </c>
      <c r="K1562" s="9">
        <f>SUBTOTAL(9,K1563:K1563)</f>
        <v>300</v>
      </c>
      <c r="L1562" s="9">
        <f>SUBTOTAL(9,L1563:L1563)</f>
        <v>294</v>
      </c>
      <c r="M1562" s="48">
        <v>0.98</v>
      </c>
      <c r="N1562" s="9"/>
      <c r="O1562" s="9"/>
      <c r="P1562" s="9"/>
      <c r="Q1562" s="9"/>
      <c r="R1562" s="9"/>
      <c r="S1562" s="9"/>
      <c r="T1562" s="9"/>
      <c r="U1562" s="9"/>
      <c r="V1562" s="49"/>
      <c r="W1562" s="14"/>
      <c r="X1562" s="14"/>
      <c r="Y1562" s="56"/>
      <c r="Z1562" s="9"/>
      <c r="AA1562" s="9"/>
      <c r="AB1562" s="9"/>
      <c r="AC1562" s="9"/>
      <c r="AD1562" s="9"/>
      <c r="AE1562" s="9"/>
      <c r="AF1562" s="9"/>
      <c r="AG1562" s="9"/>
      <c r="AH1562" s="9">
        <f>SUBTOTAL(9,AH1563:AH1563)</f>
        <v>-80.371899999999997</v>
      </c>
      <c r="AI1562" s="24"/>
      <c r="AJ1562" s="24"/>
      <c r="AK1562" s="24"/>
      <c r="AL1562" s="24"/>
      <c r="AM1562" s="24"/>
      <c r="AN1562" s="24"/>
      <c r="AO1562" s="24"/>
      <c r="AP1562" s="24"/>
      <c r="AQ1562" s="24"/>
      <c r="AR1562" s="24"/>
      <c r="AS1562" s="24"/>
      <c r="AT1562" s="24"/>
      <c r="AU1562" s="24"/>
      <c r="AV1562" s="24"/>
      <c r="AW1562" s="24"/>
      <c r="AX1562" s="24"/>
      <c r="AY1562" s="24"/>
      <c r="AZ1562" s="24"/>
      <c r="BA1562" s="24"/>
      <c r="BB1562" s="24"/>
      <c r="BC1562" s="24"/>
      <c r="BD1562" s="24"/>
      <c r="BE1562" s="24"/>
      <c r="BF1562" s="24"/>
    </row>
    <row r="1563" spans="1:58" s="22" customFormat="1" outlineLevel="2" x14ac:dyDescent="0.25">
      <c r="A1563" s="55">
        <v>1327</v>
      </c>
      <c r="B1563" s="9" t="s">
        <v>2183</v>
      </c>
      <c r="C1563" s="9" t="s">
        <v>2203</v>
      </c>
      <c r="D1563" s="9" t="str">
        <f>B1563&amp;" - "&amp;E1563</f>
        <v>St. Lucie - Elderly|MR - Active</v>
      </c>
      <c r="E1563" s="9" t="s">
        <v>2286</v>
      </c>
      <c r="F1563" s="14" t="s">
        <v>458</v>
      </c>
      <c r="G1563" s="9" t="s">
        <v>194</v>
      </c>
      <c r="H1563" s="9" t="s">
        <v>37</v>
      </c>
      <c r="I1563" s="9">
        <v>1</v>
      </c>
      <c r="J1563" s="9">
        <v>50</v>
      </c>
      <c r="K1563" s="9">
        <f>COUNTA(Y1563:AD1563)*J1563</f>
        <v>300</v>
      </c>
      <c r="L1563" s="9">
        <f>SUM(Y1563:AD1563)</f>
        <v>294</v>
      </c>
      <c r="M1563" s="48">
        <v>0.98</v>
      </c>
      <c r="N1563" s="9">
        <v>1</v>
      </c>
      <c r="O1563" s="9">
        <v>49</v>
      </c>
      <c r="P1563" s="9">
        <v>49</v>
      </c>
      <c r="Q1563" s="9"/>
      <c r="R1563" s="9"/>
      <c r="S1563" s="9"/>
      <c r="T1563" s="9"/>
      <c r="U1563" s="9"/>
      <c r="V1563" s="49">
        <f>(Y1563+Z1563+AA1563+AB1563+AC1563+AD1563)/(J1563*COUNTA(Y1563,Z1563,AA1563,AB1563,AC1563,AD1563))</f>
        <v>0.98</v>
      </c>
      <c r="W1563" s="14">
        <v>0.99329999999999996</v>
      </c>
      <c r="X1563" s="14">
        <v>0.98</v>
      </c>
      <c r="Y1563" s="56">
        <v>50</v>
      </c>
      <c r="Z1563" s="9">
        <v>48</v>
      </c>
      <c r="AA1563" s="9">
        <v>49</v>
      </c>
      <c r="AB1563" s="9">
        <v>49</v>
      </c>
      <c r="AC1563" s="9">
        <v>49</v>
      </c>
      <c r="AD1563" s="9">
        <v>49</v>
      </c>
      <c r="AE1563" s="9" t="s">
        <v>2204</v>
      </c>
      <c r="AF1563" s="9">
        <v>49</v>
      </c>
      <c r="AG1563" s="9">
        <v>27.2483</v>
      </c>
      <c r="AH1563" s="9">
        <v>-80.371899999999997</v>
      </c>
      <c r="AI1563" s="24"/>
      <c r="AJ1563" s="24"/>
      <c r="AK1563" s="24"/>
      <c r="AL1563" s="24"/>
      <c r="AM1563" s="24"/>
      <c r="AN1563" s="24"/>
      <c r="AO1563" s="24"/>
      <c r="AP1563" s="24"/>
      <c r="AQ1563" s="24"/>
      <c r="AR1563" s="24"/>
      <c r="AS1563" s="24"/>
      <c r="AT1563" s="24"/>
      <c r="AU1563" s="24"/>
      <c r="AV1563" s="24"/>
      <c r="AW1563" s="24"/>
      <c r="AX1563" s="24"/>
      <c r="AY1563" s="24"/>
      <c r="AZ1563" s="24"/>
      <c r="BA1563" s="24"/>
      <c r="BB1563" s="24"/>
      <c r="BC1563" s="24"/>
      <c r="BD1563" s="24"/>
      <c r="BE1563" s="24"/>
      <c r="BF1563" s="24"/>
    </row>
    <row r="1564" spans="1:58" s="22" customFormat="1" outlineLevel="1" x14ac:dyDescent="0.25">
      <c r="A1564" s="55"/>
      <c r="B1564" s="9" t="s">
        <v>2183</v>
      </c>
      <c r="C1564" s="9"/>
      <c r="D1564" s="9"/>
      <c r="E1564" s="39" t="s">
        <v>2282</v>
      </c>
      <c r="F1564" s="14"/>
      <c r="G1564" s="9"/>
      <c r="H1564" s="9"/>
      <c r="I1564" s="9">
        <f>SUBTOTAL(9,I1565:I1572)</f>
        <v>8</v>
      </c>
      <c r="J1564" s="9">
        <f>SUBTOTAL(9,J1565:J1572)</f>
        <v>1717</v>
      </c>
      <c r="K1564" s="9">
        <f>SUBTOTAL(9,K1565:K1572)</f>
        <v>10092</v>
      </c>
      <c r="L1564" s="9">
        <f>SUBTOTAL(9,L1565:L1572)</f>
        <v>9823</v>
      </c>
      <c r="M1564" s="48">
        <v>0.97334522393975431</v>
      </c>
      <c r="N1564" s="9"/>
      <c r="O1564" s="9"/>
      <c r="P1564" s="9"/>
      <c r="Q1564" s="9"/>
      <c r="R1564" s="9"/>
      <c r="S1564" s="9"/>
      <c r="T1564" s="9"/>
      <c r="U1564" s="9"/>
      <c r="V1564" s="49"/>
      <c r="W1564" s="14"/>
      <c r="X1564" s="14"/>
      <c r="Y1564" s="56"/>
      <c r="Z1564" s="9"/>
      <c r="AA1564" s="9"/>
      <c r="AB1564" s="9"/>
      <c r="AC1564" s="9"/>
      <c r="AD1564" s="9"/>
      <c r="AE1564" s="9"/>
      <c r="AF1564" s="9"/>
      <c r="AG1564" s="9"/>
      <c r="AH1564" s="9">
        <f>SUBTOTAL(9,AH1565:AH1572)</f>
        <v>-642.81540444444454</v>
      </c>
      <c r="AI1564" s="24"/>
      <c r="AJ1564" s="24"/>
      <c r="AK1564" s="24"/>
      <c r="AL1564" s="24"/>
      <c r="AM1564" s="24"/>
      <c r="AN1564" s="24"/>
      <c r="AO1564" s="24"/>
      <c r="AP1564" s="24"/>
      <c r="AQ1564" s="24"/>
      <c r="AR1564" s="24"/>
      <c r="AS1564" s="24"/>
      <c r="AT1564" s="24"/>
      <c r="AU1564" s="24"/>
      <c r="AV1564" s="24"/>
      <c r="AW1564" s="24"/>
      <c r="AX1564" s="24"/>
      <c r="AY1564" s="24"/>
      <c r="AZ1564" s="24"/>
      <c r="BA1564" s="24"/>
      <c r="BB1564" s="24"/>
      <c r="BC1564" s="24"/>
      <c r="BD1564" s="24"/>
      <c r="BE1564" s="24"/>
      <c r="BF1564" s="24"/>
    </row>
    <row r="1565" spans="1:58" s="22" customFormat="1" outlineLevel="2" x14ac:dyDescent="0.25">
      <c r="A1565" s="55">
        <v>2682</v>
      </c>
      <c r="B1565" s="9" t="s">
        <v>2183</v>
      </c>
      <c r="C1565" s="9" t="s">
        <v>2186</v>
      </c>
      <c r="D1565" s="9" t="str">
        <f t="shared" ref="D1565:D1572" si="227">B1565&amp;" - "&amp;E1565</f>
        <v>St. Lucie - Family - Active</v>
      </c>
      <c r="E1565" s="9" t="s">
        <v>2282</v>
      </c>
      <c r="F1565" s="14" t="s">
        <v>382</v>
      </c>
      <c r="G1565" s="9" t="s">
        <v>10</v>
      </c>
      <c r="H1565" s="9" t="s">
        <v>37</v>
      </c>
      <c r="I1565" s="9">
        <v>1</v>
      </c>
      <c r="J1565" s="9">
        <v>210</v>
      </c>
      <c r="K1565" s="9">
        <f t="shared" ref="K1565:K1572" si="228">COUNTA(Y1565:AD1565)*J1565</f>
        <v>1050</v>
      </c>
      <c r="L1565" s="9">
        <f t="shared" ref="L1565:L1572" si="229">SUM(Y1565:AD1565)</f>
        <v>1023</v>
      </c>
      <c r="M1565" s="48">
        <v>0.97428571428571431</v>
      </c>
      <c r="N1565" s="9">
        <v>0</v>
      </c>
      <c r="O1565" s="9">
        <v>210</v>
      </c>
      <c r="P1565" s="9"/>
      <c r="Q1565" s="9">
        <v>168</v>
      </c>
      <c r="R1565" s="9"/>
      <c r="S1565" s="9"/>
      <c r="T1565" s="9">
        <v>11</v>
      </c>
      <c r="U1565" s="9"/>
      <c r="V1565" s="49">
        <f t="shared" ref="V1565:V1572" si="230">(Y1565+Z1565+AA1565+AB1565+AC1565+AD1565)/(J1565*COUNTA(Y1565,Z1565,AA1565,AB1565,AC1565,AD1565))</f>
        <v>0.97428571428571431</v>
      </c>
      <c r="W1565" s="14">
        <v>0.2024</v>
      </c>
      <c r="X1565" s="14"/>
      <c r="Y1565" s="56">
        <v>202</v>
      </c>
      <c r="Z1565" s="9">
        <v>203</v>
      </c>
      <c r="AA1565" s="9">
        <v>203</v>
      </c>
      <c r="AB1565" s="9">
        <v>209</v>
      </c>
      <c r="AC1565" s="9">
        <v>206</v>
      </c>
      <c r="AD1565" s="9"/>
      <c r="AE1565" s="9" t="s">
        <v>180</v>
      </c>
      <c r="AF1565" s="9"/>
      <c r="AG1565" s="9">
        <v>27.283611000000001</v>
      </c>
      <c r="AH1565" s="9">
        <v>-80.284417000000005</v>
      </c>
      <c r="AI1565" s="24"/>
      <c r="AJ1565" s="24"/>
      <c r="AK1565" s="24"/>
      <c r="AL1565" s="24"/>
      <c r="AM1565" s="24"/>
      <c r="AN1565" s="24"/>
      <c r="AO1565" s="24"/>
      <c r="AP1565" s="24"/>
      <c r="AQ1565" s="24"/>
      <c r="AR1565" s="24"/>
      <c r="AS1565" s="24"/>
      <c r="AT1565" s="24"/>
      <c r="AU1565" s="24"/>
      <c r="AV1565" s="24"/>
      <c r="AW1565" s="24"/>
      <c r="AX1565" s="24"/>
      <c r="AY1565" s="24"/>
      <c r="AZ1565" s="24"/>
      <c r="BA1565" s="24"/>
      <c r="BB1565" s="24"/>
      <c r="BC1565" s="24"/>
      <c r="BD1565" s="24"/>
      <c r="BE1565" s="24"/>
      <c r="BF1565" s="24"/>
    </row>
    <row r="1566" spans="1:58" s="22" customFormat="1" outlineLevel="2" x14ac:dyDescent="0.25">
      <c r="A1566" s="55">
        <v>1848</v>
      </c>
      <c r="B1566" s="9" t="s">
        <v>2183</v>
      </c>
      <c r="C1566" s="9" t="s">
        <v>2190</v>
      </c>
      <c r="D1566" s="9" t="str">
        <f t="shared" si="227"/>
        <v>St. Lucie - Family - Active</v>
      </c>
      <c r="E1566" s="9" t="s">
        <v>2282</v>
      </c>
      <c r="F1566" s="14" t="s">
        <v>113</v>
      </c>
      <c r="G1566" s="9" t="s">
        <v>10</v>
      </c>
      <c r="H1566" s="9" t="s">
        <v>37</v>
      </c>
      <c r="I1566" s="9">
        <v>1</v>
      </c>
      <c r="J1566" s="9">
        <v>132</v>
      </c>
      <c r="K1566" s="9">
        <f t="shared" si="228"/>
        <v>792</v>
      </c>
      <c r="L1566" s="9">
        <f t="shared" si="229"/>
        <v>771</v>
      </c>
      <c r="M1566" s="48">
        <v>0.97348484848484851</v>
      </c>
      <c r="N1566" s="9">
        <v>0</v>
      </c>
      <c r="O1566" s="9">
        <v>132</v>
      </c>
      <c r="P1566" s="9"/>
      <c r="Q1566" s="9">
        <v>132</v>
      </c>
      <c r="R1566" s="9"/>
      <c r="S1566" s="9"/>
      <c r="T1566" s="9"/>
      <c r="U1566" s="9"/>
      <c r="V1566" s="49">
        <f t="shared" si="230"/>
        <v>0.97348484848484851</v>
      </c>
      <c r="W1566" s="14">
        <v>0.96589999999999998</v>
      </c>
      <c r="X1566" s="14">
        <v>0.95450000000000002</v>
      </c>
      <c r="Y1566" s="56">
        <v>129</v>
      </c>
      <c r="Z1566" s="9">
        <v>130</v>
      </c>
      <c r="AA1566" s="9">
        <v>128</v>
      </c>
      <c r="AB1566" s="9">
        <v>130</v>
      </c>
      <c r="AC1566" s="9">
        <v>128</v>
      </c>
      <c r="AD1566" s="9">
        <v>126</v>
      </c>
      <c r="AE1566" s="9" t="s">
        <v>628</v>
      </c>
      <c r="AF1566" s="9"/>
      <c r="AG1566" s="9">
        <v>27.464400000000001</v>
      </c>
      <c r="AH1566" s="9">
        <v>-80.353899999999996</v>
      </c>
      <c r="AI1566" s="24"/>
      <c r="AJ1566" s="24"/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4"/>
      <c r="BC1566" s="24"/>
      <c r="BD1566" s="24"/>
      <c r="BE1566" s="24"/>
      <c r="BF1566" s="24"/>
    </row>
    <row r="1567" spans="1:58" s="22" customFormat="1" outlineLevel="2" x14ac:dyDescent="0.25">
      <c r="A1567" s="55">
        <v>2735</v>
      </c>
      <c r="B1567" s="9" t="s">
        <v>2183</v>
      </c>
      <c r="C1567" s="9" t="s">
        <v>2192</v>
      </c>
      <c r="D1567" s="9" t="str">
        <f t="shared" si="227"/>
        <v>St. Lucie - Family - Active</v>
      </c>
      <c r="E1567" s="9" t="s">
        <v>2282</v>
      </c>
      <c r="F1567" s="14" t="s">
        <v>1094</v>
      </c>
      <c r="G1567" s="9" t="s">
        <v>10</v>
      </c>
      <c r="H1567" s="9" t="s">
        <v>37</v>
      </c>
      <c r="I1567" s="9">
        <v>1</v>
      </c>
      <c r="J1567" s="9">
        <v>60</v>
      </c>
      <c r="K1567" s="9">
        <f t="shared" si="228"/>
        <v>360</v>
      </c>
      <c r="L1567" s="9">
        <f t="shared" si="229"/>
        <v>359</v>
      </c>
      <c r="M1567" s="48">
        <v>0.99722222222222223</v>
      </c>
      <c r="N1567" s="9">
        <v>0</v>
      </c>
      <c r="O1567" s="9">
        <v>60</v>
      </c>
      <c r="P1567" s="9"/>
      <c r="Q1567" s="9">
        <v>60</v>
      </c>
      <c r="R1567" s="9"/>
      <c r="S1567" s="9"/>
      <c r="T1567" s="9">
        <v>6</v>
      </c>
      <c r="U1567" s="9"/>
      <c r="V1567" s="49">
        <f t="shared" si="230"/>
        <v>0.99722222222222223</v>
      </c>
      <c r="W1567" s="14">
        <v>0.95420000000000005</v>
      </c>
      <c r="X1567" s="14"/>
      <c r="Y1567" s="56">
        <v>60</v>
      </c>
      <c r="Z1567" s="9">
        <v>60</v>
      </c>
      <c r="AA1567" s="9">
        <v>60</v>
      </c>
      <c r="AB1567" s="9">
        <v>60</v>
      </c>
      <c r="AC1567" s="9">
        <v>59</v>
      </c>
      <c r="AD1567" s="9">
        <v>60</v>
      </c>
      <c r="AE1567" s="9" t="s">
        <v>39</v>
      </c>
      <c r="AF1567" s="9"/>
      <c r="AG1567" s="9">
        <v>27.440732000000001</v>
      </c>
      <c r="AH1567" s="9">
        <v>-80.354307000000006</v>
      </c>
      <c r="AI1567" s="24"/>
      <c r="AJ1567" s="24"/>
      <c r="AK1567" s="24"/>
      <c r="AL1567" s="24"/>
      <c r="AM1567" s="24"/>
      <c r="AN1567" s="24"/>
      <c r="AO1567" s="24"/>
      <c r="AP1567" s="24"/>
      <c r="AQ1567" s="24"/>
      <c r="AR1567" s="24"/>
      <c r="AS1567" s="24"/>
      <c r="AT1567" s="24"/>
      <c r="AU1567" s="24"/>
      <c r="AV1567" s="24"/>
      <c r="AW1567" s="24"/>
      <c r="AX1567" s="24"/>
      <c r="AY1567" s="24"/>
      <c r="AZ1567" s="24"/>
      <c r="BA1567" s="24"/>
      <c r="BB1567" s="24"/>
      <c r="BC1567" s="24"/>
      <c r="BD1567" s="24"/>
      <c r="BE1567" s="24"/>
      <c r="BF1567" s="24"/>
    </row>
    <row r="1568" spans="1:58" s="22" customFormat="1" outlineLevel="2" x14ac:dyDescent="0.25">
      <c r="A1568" s="55">
        <v>1040</v>
      </c>
      <c r="B1568" s="9" t="s">
        <v>2183</v>
      </c>
      <c r="C1568" s="9" t="s">
        <v>2193</v>
      </c>
      <c r="D1568" s="9" t="str">
        <f t="shared" si="227"/>
        <v>St. Lucie - Family - Active</v>
      </c>
      <c r="E1568" s="9" t="s">
        <v>2282</v>
      </c>
      <c r="F1568" s="14" t="s">
        <v>2194</v>
      </c>
      <c r="G1568" s="9" t="s">
        <v>10</v>
      </c>
      <c r="H1568" s="9" t="s">
        <v>37</v>
      </c>
      <c r="I1568" s="9">
        <v>1</v>
      </c>
      <c r="J1568" s="9">
        <v>264</v>
      </c>
      <c r="K1568" s="9">
        <f t="shared" si="228"/>
        <v>1584</v>
      </c>
      <c r="L1568" s="9">
        <f t="shared" si="229"/>
        <v>1494</v>
      </c>
      <c r="M1568" s="48">
        <v>0.94318181818181823</v>
      </c>
      <c r="N1568" s="9">
        <v>0</v>
      </c>
      <c r="O1568" s="9">
        <v>264</v>
      </c>
      <c r="P1568" s="9"/>
      <c r="Q1568" s="9">
        <v>264</v>
      </c>
      <c r="R1568" s="9"/>
      <c r="S1568" s="9"/>
      <c r="T1568" s="9">
        <v>7</v>
      </c>
      <c r="U1568" s="9"/>
      <c r="V1568" s="49">
        <f t="shared" si="230"/>
        <v>0.94318181818181823</v>
      </c>
      <c r="W1568" s="14">
        <v>0.95269999999999999</v>
      </c>
      <c r="X1568" s="14">
        <v>0.95520000000000005</v>
      </c>
      <c r="Y1568" s="56">
        <v>255</v>
      </c>
      <c r="Z1568" s="9">
        <v>249</v>
      </c>
      <c r="AA1568" s="9">
        <v>245</v>
      </c>
      <c r="AB1568" s="9">
        <v>247</v>
      </c>
      <c r="AC1568" s="9">
        <v>247</v>
      </c>
      <c r="AD1568" s="9">
        <v>251</v>
      </c>
      <c r="AE1568" s="9" t="s">
        <v>1019</v>
      </c>
      <c r="AF1568" s="9"/>
      <c r="AG1568" s="9">
        <v>27.346191999999999</v>
      </c>
      <c r="AH1568" s="9">
        <v>-80.382586000000003</v>
      </c>
      <c r="AI1568" s="24"/>
      <c r="AJ1568" s="24"/>
      <c r="AK1568" s="24"/>
      <c r="AL1568" s="24"/>
      <c r="AM1568" s="24"/>
      <c r="AN1568" s="24"/>
      <c r="AO1568" s="24"/>
      <c r="AP1568" s="24"/>
      <c r="AQ1568" s="24"/>
      <c r="AR1568" s="24"/>
      <c r="AS1568" s="24"/>
      <c r="AT1568" s="24"/>
      <c r="AU1568" s="24"/>
      <c r="AV1568" s="24"/>
      <c r="AW1568" s="24"/>
      <c r="AX1568" s="24"/>
      <c r="AY1568" s="24"/>
      <c r="AZ1568" s="24"/>
      <c r="BA1568" s="24"/>
      <c r="BB1568" s="24"/>
      <c r="BC1568" s="24"/>
      <c r="BD1568" s="24"/>
      <c r="BE1568" s="24"/>
      <c r="BF1568" s="24"/>
    </row>
    <row r="1569" spans="1:58" s="22" customFormat="1" outlineLevel="2" x14ac:dyDescent="0.25">
      <c r="A1569" s="55">
        <v>2562</v>
      </c>
      <c r="B1569" s="9" t="s">
        <v>2183</v>
      </c>
      <c r="C1569" s="9" t="s">
        <v>2195</v>
      </c>
      <c r="D1569" s="9" t="str">
        <f t="shared" si="227"/>
        <v>St. Lucie - Family - Active</v>
      </c>
      <c r="E1569" s="9" t="s">
        <v>2282</v>
      </c>
      <c r="F1569" s="14" t="s">
        <v>66</v>
      </c>
      <c r="G1569" s="9" t="s">
        <v>10</v>
      </c>
      <c r="H1569" s="9" t="s">
        <v>37</v>
      </c>
      <c r="I1569" s="9">
        <v>1</v>
      </c>
      <c r="J1569" s="9">
        <v>107</v>
      </c>
      <c r="K1569" s="9">
        <f t="shared" si="228"/>
        <v>642</v>
      </c>
      <c r="L1569" s="9">
        <f t="shared" si="229"/>
        <v>608</v>
      </c>
      <c r="M1569" s="48">
        <v>0.9470404984423676</v>
      </c>
      <c r="N1569" s="9">
        <v>0</v>
      </c>
      <c r="O1569" s="9">
        <v>107</v>
      </c>
      <c r="P1569" s="9"/>
      <c r="Q1569" s="9">
        <v>107</v>
      </c>
      <c r="R1569" s="9"/>
      <c r="S1569" s="9"/>
      <c r="T1569" s="9">
        <v>11</v>
      </c>
      <c r="U1569" s="9"/>
      <c r="V1569" s="49">
        <f t="shared" si="230"/>
        <v>0.9470404984423676</v>
      </c>
      <c r="W1569" s="14">
        <v>0.86450000000000005</v>
      </c>
      <c r="X1569" s="14">
        <v>0.98129999999999995</v>
      </c>
      <c r="Y1569" s="56">
        <v>99</v>
      </c>
      <c r="Z1569" s="9">
        <v>99</v>
      </c>
      <c r="AA1569" s="9">
        <v>102</v>
      </c>
      <c r="AB1569" s="9">
        <v>102</v>
      </c>
      <c r="AC1569" s="9">
        <v>103</v>
      </c>
      <c r="AD1569" s="9">
        <v>103</v>
      </c>
      <c r="AE1569" s="9" t="s">
        <v>39</v>
      </c>
      <c r="AF1569" s="9">
        <v>107</v>
      </c>
      <c r="AG1569" s="9">
        <v>27.4599166666667</v>
      </c>
      <c r="AH1569" s="9">
        <v>-80.352222222222196</v>
      </c>
      <c r="AI1569" s="24"/>
      <c r="AJ1569" s="24"/>
      <c r="AK1569" s="24"/>
      <c r="AL1569" s="24"/>
      <c r="AM1569" s="24"/>
      <c r="AN1569" s="24"/>
      <c r="AO1569" s="24"/>
      <c r="AP1569" s="24"/>
      <c r="AQ1569" s="24"/>
      <c r="AR1569" s="24"/>
      <c r="AS1569" s="24"/>
      <c r="AT1569" s="24"/>
      <c r="AU1569" s="24"/>
      <c r="AV1569" s="24"/>
      <c r="AW1569" s="24"/>
      <c r="AX1569" s="24"/>
      <c r="AY1569" s="24"/>
      <c r="AZ1569" s="24"/>
      <c r="BA1569" s="24"/>
      <c r="BB1569" s="24"/>
      <c r="BC1569" s="24"/>
      <c r="BD1569" s="24"/>
      <c r="BE1569" s="24"/>
      <c r="BF1569" s="24"/>
    </row>
    <row r="1570" spans="1:58" s="22" customFormat="1" outlineLevel="2" x14ac:dyDescent="0.25">
      <c r="A1570" s="55">
        <v>726</v>
      </c>
      <c r="B1570" s="9" t="s">
        <v>2183</v>
      </c>
      <c r="C1570" s="9" t="s">
        <v>2196</v>
      </c>
      <c r="D1570" s="9" t="str">
        <f t="shared" si="227"/>
        <v>St. Lucie - Family - Active</v>
      </c>
      <c r="E1570" s="9" t="s">
        <v>2282</v>
      </c>
      <c r="F1570" s="14" t="s">
        <v>2197</v>
      </c>
      <c r="G1570" s="9" t="s">
        <v>10</v>
      </c>
      <c r="H1570" s="9" t="s">
        <v>37</v>
      </c>
      <c r="I1570" s="9">
        <v>1</v>
      </c>
      <c r="J1570" s="9">
        <v>340</v>
      </c>
      <c r="K1570" s="9">
        <f t="shared" si="228"/>
        <v>2040</v>
      </c>
      <c r="L1570" s="9">
        <f t="shared" si="229"/>
        <v>2028</v>
      </c>
      <c r="M1570" s="48">
        <v>0.99411764705882355</v>
      </c>
      <c r="N1570" s="9">
        <v>0</v>
      </c>
      <c r="O1570" s="9">
        <v>340</v>
      </c>
      <c r="P1570" s="9"/>
      <c r="Q1570" s="9">
        <v>340</v>
      </c>
      <c r="R1570" s="9"/>
      <c r="S1570" s="9"/>
      <c r="T1570" s="9">
        <v>32</v>
      </c>
      <c r="U1570" s="9"/>
      <c r="V1570" s="49">
        <f t="shared" si="230"/>
        <v>0.99411764705882355</v>
      </c>
      <c r="W1570" s="14">
        <v>0.95979999999999999</v>
      </c>
      <c r="X1570" s="14">
        <v>0.87250000000000005</v>
      </c>
      <c r="Y1570" s="56">
        <v>340</v>
      </c>
      <c r="Z1570" s="9">
        <v>340</v>
      </c>
      <c r="AA1570" s="9">
        <v>338</v>
      </c>
      <c r="AB1570" s="9">
        <v>336</v>
      </c>
      <c r="AC1570" s="9">
        <v>339</v>
      </c>
      <c r="AD1570" s="9">
        <v>335</v>
      </c>
      <c r="AE1570" s="9" t="s">
        <v>958</v>
      </c>
      <c r="AF1570" s="9"/>
      <c r="AG1570" s="9">
        <v>27.424333333333301</v>
      </c>
      <c r="AH1570" s="9">
        <v>-80.375972222222202</v>
      </c>
      <c r="AI1570" s="24"/>
      <c r="AJ1570" s="24"/>
      <c r="AK1570" s="24"/>
      <c r="AL1570" s="24"/>
      <c r="AM1570" s="24"/>
      <c r="AN1570" s="24"/>
      <c r="AO1570" s="24"/>
      <c r="AP1570" s="24"/>
      <c r="AQ1570" s="24"/>
      <c r="AR1570" s="24"/>
      <c r="AS1570" s="24"/>
      <c r="AT1570" s="24"/>
      <c r="AU1570" s="24"/>
      <c r="AV1570" s="24"/>
      <c r="AW1570" s="24"/>
      <c r="AX1570" s="24"/>
      <c r="AY1570" s="24"/>
      <c r="AZ1570" s="24"/>
      <c r="BA1570" s="24"/>
      <c r="BB1570" s="24"/>
      <c r="BC1570" s="24"/>
      <c r="BD1570" s="24"/>
      <c r="BE1570" s="24"/>
      <c r="BF1570" s="24"/>
    </row>
    <row r="1571" spans="1:58" s="22" customFormat="1" outlineLevel="2" x14ac:dyDescent="0.25">
      <c r="A1571" s="55">
        <v>741</v>
      </c>
      <c r="B1571" s="9" t="s">
        <v>2183</v>
      </c>
      <c r="C1571" s="9" t="s">
        <v>2200</v>
      </c>
      <c r="D1571" s="9" t="str">
        <f t="shared" si="227"/>
        <v>St. Lucie - Family - Active</v>
      </c>
      <c r="E1571" s="9" t="s">
        <v>2282</v>
      </c>
      <c r="F1571" s="14" t="s">
        <v>1684</v>
      </c>
      <c r="G1571" s="9" t="s">
        <v>10</v>
      </c>
      <c r="H1571" s="9" t="s">
        <v>37</v>
      </c>
      <c r="I1571" s="9">
        <v>1</v>
      </c>
      <c r="J1571" s="9">
        <v>284</v>
      </c>
      <c r="K1571" s="9">
        <f t="shared" si="228"/>
        <v>1704</v>
      </c>
      <c r="L1571" s="9">
        <f t="shared" si="229"/>
        <v>1671</v>
      </c>
      <c r="M1571" s="48">
        <v>0.98063380281690138</v>
      </c>
      <c r="N1571" s="9">
        <v>0</v>
      </c>
      <c r="O1571" s="9">
        <v>284</v>
      </c>
      <c r="P1571" s="9"/>
      <c r="Q1571" s="9">
        <v>284</v>
      </c>
      <c r="R1571" s="9"/>
      <c r="S1571" s="9"/>
      <c r="T1571" s="9"/>
      <c r="U1571" s="9"/>
      <c r="V1571" s="49">
        <f t="shared" si="230"/>
        <v>0.98063380281690138</v>
      </c>
      <c r="W1571" s="14">
        <v>0.96240000000000003</v>
      </c>
      <c r="X1571" s="14">
        <v>0.96830000000000005</v>
      </c>
      <c r="Y1571" s="56">
        <v>283</v>
      </c>
      <c r="Z1571" s="9">
        <v>279</v>
      </c>
      <c r="AA1571" s="9">
        <v>282</v>
      </c>
      <c r="AB1571" s="9">
        <v>278</v>
      </c>
      <c r="AC1571" s="9">
        <v>272</v>
      </c>
      <c r="AD1571" s="9">
        <v>277</v>
      </c>
      <c r="AE1571" s="9" t="s">
        <v>1009</v>
      </c>
      <c r="AF1571" s="9"/>
      <c r="AG1571" s="9">
        <v>27.364999999999998</v>
      </c>
      <c r="AH1571" s="9">
        <v>-80.386099999999999</v>
      </c>
      <c r="AI1571" s="24"/>
      <c r="AJ1571" s="24"/>
      <c r="AK1571" s="24"/>
      <c r="AL1571" s="24"/>
      <c r="AM1571" s="24"/>
      <c r="AN1571" s="24"/>
      <c r="AO1571" s="24"/>
      <c r="AP1571" s="24"/>
      <c r="AQ1571" s="24"/>
      <c r="AR1571" s="24"/>
      <c r="AS1571" s="24"/>
      <c r="AT1571" s="24"/>
      <c r="AU1571" s="24"/>
      <c r="AV1571" s="24"/>
      <c r="AW1571" s="24"/>
      <c r="AX1571" s="24"/>
      <c r="AY1571" s="24"/>
      <c r="AZ1571" s="24"/>
      <c r="BA1571" s="24"/>
      <c r="BB1571" s="24"/>
      <c r="BC1571" s="24"/>
      <c r="BD1571" s="24"/>
      <c r="BE1571" s="24"/>
      <c r="BF1571" s="24"/>
    </row>
    <row r="1572" spans="1:58" s="22" customFormat="1" outlineLevel="2" x14ac:dyDescent="0.25">
      <c r="A1572" s="55">
        <v>302</v>
      </c>
      <c r="B1572" s="9" t="s">
        <v>2183</v>
      </c>
      <c r="C1572" s="9" t="s">
        <v>2201</v>
      </c>
      <c r="D1572" s="9" t="str">
        <f t="shared" si="227"/>
        <v>St. Lucie - Family - Active</v>
      </c>
      <c r="E1572" s="9" t="s">
        <v>2282</v>
      </c>
      <c r="F1572" s="14" t="s">
        <v>877</v>
      </c>
      <c r="G1572" s="9" t="s">
        <v>10</v>
      </c>
      <c r="H1572" s="9" t="s">
        <v>37</v>
      </c>
      <c r="I1572" s="9">
        <v>1</v>
      </c>
      <c r="J1572" s="9">
        <v>320</v>
      </c>
      <c r="K1572" s="9">
        <f t="shared" si="228"/>
        <v>1920</v>
      </c>
      <c r="L1572" s="9">
        <f t="shared" si="229"/>
        <v>1869</v>
      </c>
      <c r="M1572" s="48">
        <v>0.97343749999999996</v>
      </c>
      <c r="N1572" s="9">
        <v>0</v>
      </c>
      <c r="O1572" s="9">
        <v>320</v>
      </c>
      <c r="P1572" s="9"/>
      <c r="Q1572" s="9">
        <v>320</v>
      </c>
      <c r="R1572" s="9"/>
      <c r="S1572" s="9"/>
      <c r="T1572" s="9"/>
      <c r="U1572" s="9"/>
      <c r="V1572" s="49">
        <f t="shared" si="230"/>
        <v>0.97343749999999996</v>
      </c>
      <c r="W1572" s="14">
        <v>0.94379999999999997</v>
      </c>
      <c r="X1572" s="14">
        <v>0.92079999999999995</v>
      </c>
      <c r="Y1572" s="56">
        <v>313</v>
      </c>
      <c r="Z1572" s="9">
        <v>308</v>
      </c>
      <c r="AA1572" s="9">
        <v>311</v>
      </c>
      <c r="AB1572" s="9">
        <v>313</v>
      </c>
      <c r="AC1572" s="9">
        <v>312</v>
      </c>
      <c r="AD1572" s="9">
        <v>312</v>
      </c>
      <c r="AE1572" s="9" t="s">
        <v>2202</v>
      </c>
      <c r="AF1572" s="9"/>
      <c r="AG1572" s="9">
        <v>27.416699999999999</v>
      </c>
      <c r="AH1572" s="9">
        <v>-80.325900000000004</v>
      </c>
      <c r="AI1572" s="24"/>
      <c r="AJ1572" s="24"/>
      <c r="AK1572" s="24"/>
      <c r="AL1572" s="24"/>
      <c r="AM1572" s="24"/>
      <c r="AN1572" s="24"/>
      <c r="AO1572" s="24"/>
      <c r="AP1572" s="24"/>
      <c r="AQ1572" s="24"/>
      <c r="AR1572" s="24"/>
      <c r="AS1572" s="24"/>
      <c r="AT1572" s="24"/>
      <c r="AU1572" s="24"/>
      <c r="AV1572" s="24"/>
      <c r="AW1572" s="24"/>
      <c r="AX1572" s="24"/>
      <c r="AY1572" s="24"/>
      <c r="AZ1572" s="24"/>
      <c r="BA1572" s="24"/>
      <c r="BB1572" s="24"/>
      <c r="BC1572" s="24"/>
      <c r="BD1572" s="24"/>
      <c r="BE1572" s="24"/>
      <c r="BF1572" s="24"/>
    </row>
    <row r="1573" spans="1:58" s="22" customFormat="1" outlineLevel="1" x14ac:dyDescent="0.25">
      <c r="A1573" s="55"/>
      <c r="B1573" s="9" t="s">
        <v>2183</v>
      </c>
      <c r="C1573" s="9"/>
      <c r="D1573" s="9"/>
      <c r="E1573" s="39" t="s">
        <v>2284</v>
      </c>
      <c r="F1573" s="14"/>
      <c r="G1573" s="9"/>
      <c r="H1573" s="9"/>
      <c r="I1573" s="9">
        <f>SUBTOTAL(9,I1574:I1575)</f>
        <v>2</v>
      </c>
      <c r="J1573" s="9">
        <f>SUBTOTAL(9,J1574:J1575)</f>
        <v>245</v>
      </c>
      <c r="K1573" s="9">
        <f>SUBTOTAL(9,K1574:K1575)</f>
        <v>1470</v>
      </c>
      <c r="L1573" s="9">
        <f>SUBTOTAL(9,L1574:L1575)</f>
        <v>1457</v>
      </c>
      <c r="M1573" s="48">
        <v>0.99115646258503398</v>
      </c>
      <c r="N1573" s="9"/>
      <c r="O1573" s="9"/>
      <c r="P1573" s="9"/>
      <c r="Q1573" s="9"/>
      <c r="R1573" s="9"/>
      <c r="S1573" s="9"/>
      <c r="T1573" s="9"/>
      <c r="U1573" s="9"/>
      <c r="V1573" s="49"/>
      <c r="W1573" s="14"/>
      <c r="X1573" s="14"/>
      <c r="Y1573" s="56"/>
      <c r="Z1573" s="9"/>
      <c r="AA1573" s="9"/>
      <c r="AB1573" s="9"/>
      <c r="AC1573" s="9"/>
      <c r="AD1573" s="9"/>
      <c r="AE1573" s="9"/>
      <c r="AF1573" s="9"/>
      <c r="AG1573" s="9"/>
      <c r="AH1573" s="9">
        <f>SUBTOTAL(9,AH1574:AH1575)</f>
        <v>-160.6832</v>
      </c>
      <c r="AI1573" s="24"/>
      <c r="AJ1573" s="24"/>
      <c r="AK1573" s="24"/>
      <c r="AL1573" s="24"/>
      <c r="AM1573" s="24"/>
      <c r="AN1573" s="24"/>
      <c r="AO1573" s="24"/>
      <c r="AP1573" s="24"/>
      <c r="AQ1573" s="24"/>
      <c r="AR1573" s="24"/>
      <c r="AS1573" s="24"/>
      <c r="AT1573" s="24"/>
      <c r="AU1573" s="24"/>
      <c r="AV1573" s="24"/>
      <c r="AW1573" s="24"/>
      <c r="AX1573" s="24"/>
      <c r="AY1573" s="24"/>
      <c r="AZ1573" s="24"/>
      <c r="BA1573" s="24"/>
      <c r="BB1573" s="24"/>
      <c r="BC1573" s="24"/>
      <c r="BD1573" s="24"/>
      <c r="BE1573" s="24"/>
      <c r="BF1573" s="24"/>
    </row>
    <row r="1574" spans="1:58" s="22" customFormat="1" outlineLevel="2" x14ac:dyDescent="0.25">
      <c r="A1574" s="55">
        <v>80</v>
      </c>
      <c r="B1574" s="9" t="s">
        <v>2183</v>
      </c>
      <c r="C1574" s="9" t="s">
        <v>2184</v>
      </c>
      <c r="D1574" s="9" t="str">
        <f>B1574&amp;" - "&amp;E1574</f>
        <v>St. Lucie - Family|MR - Active</v>
      </c>
      <c r="E1574" s="9" t="s">
        <v>2284</v>
      </c>
      <c r="F1574" s="14" t="s">
        <v>721</v>
      </c>
      <c r="G1574" s="9" t="s">
        <v>99</v>
      </c>
      <c r="H1574" s="9" t="s">
        <v>37</v>
      </c>
      <c r="I1574" s="9">
        <v>1</v>
      </c>
      <c r="J1574" s="9">
        <v>61</v>
      </c>
      <c r="K1574" s="9">
        <f>COUNTA(Y1574:AD1574)*J1574</f>
        <v>366</v>
      </c>
      <c r="L1574" s="9">
        <f>SUM(Y1574:AD1574)</f>
        <v>365</v>
      </c>
      <c r="M1574" s="48">
        <v>0.99726775956284153</v>
      </c>
      <c r="N1574" s="9">
        <v>1</v>
      </c>
      <c r="O1574" s="9">
        <v>60</v>
      </c>
      <c r="P1574" s="9"/>
      <c r="Q1574" s="9">
        <v>60</v>
      </c>
      <c r="R1574" s="9"/>
      <c r="S1574" s="9"/>
      <c r="T1574" s="9"/>
      <c r="U1574" s="9"/>
      <c r="V1574" s="49">
        <f>(Y1574+Z1574+AA1574+AB1574+AC1574+AD1574)/(J1574*COUNTA(Y1574,Z1574,AA1574,AB1574,AC1574,AD1574))</f>
        <v>0.99726775956284153</v>
      </c>
      <c r="W1574" s="14">
        <v>0.99180000000000001</v>
      </c>
      <c r="X1574" s="14">
        <v>1</v>
      </c>
      <c r="Y1574" s="56">
        <v>61</v>
      </c>
      <c r="Z1574" s="9">
        <v>60</v>
      </c>
      <c r="AA1574" s="9">
        <v>61</v>
      </c>
      <c r="AB1574" s="9">
        <v>61</v>
      </c>
      <c r="AC1574" s="9">
        <v>61</v>
      </c>
      <c r="AD1574" s="9">
        <v>61</v>
      </c>
      <c r="AE1574" s="9" t="s">
        <v>334</v>
      </c>
      <c r="AF1574" s="9">
        <v>60</v>
      </c>
      <c r="AG1574" s="9">
        <v>27.465299999999999</v>
      </c>
      <c r="AH1574" s="9">
        <v>-80.334599999999995</v>
      </c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4"/>
      <c r="BC1574" s="24"/>
      <c r="BD1574" s="24"/>
      <c r="BE1574" s="24"/>
      <c r="BF1574" s="24"/>
    </row>
    <row r="1575" spans="1:58" s="22" customFormat="1" outlineLevel="2" x14ac:dyDescent="0.25">
      <c r="A1575" s="55">
        <v>1115</v>
      </c>
      <c r="B1575" s="9" t="s">
        <v>2183</v>
      </c>
      <c r="C1575" s="9" t="s">
        <v>2198</v>
      </c>
      <c r="D1575" s="9" t="str">
        <f>B1575&amp;" - "&amp;E1575</f>
        <v>St. Lucie - Family|MR - Active</v>
      </c>
      <c r="E1575" s="9" t="s">
        <v>2284</v>
      </c>
      <c r="F1575" s="14" t="s">
        <v>2199</v>
      </c>
      <c r="G1575" s="9" t="s">
        <v>99</v>
      </c>
      <c r="H1575" s="9" t="s">
        <v>37</v>
      </c>
      <c r="I1575" s="9">
        <v>1</v>
      </c>
      <c r="J1575" s="9">
        <v>184</v>
      </c>
      <c r="K1575" s="9">
        <f>COUNTA(Y1575:AD1575)*J1575</f>
        <v>1104</v>
      </c>
      <c r="L1575" s="9">
        <f>SUM(Y1575:AD1575)</f>
        <v>1092</v>
      </c>
      <c r="M1575" s="48">
        <v>0.98913043478260865</v>
      </c>
      <c r="N1575" s="9">
        <v>1</v>
      </c>
      <c r="O1575" s="9">
        <v>184</v>
      </c>
      <c r="P1575" s="9"/>
      <c r="Q1575" s="9">
        <v>183</v>
      </c>
      <c r="R1575" s="9"/>
      <c r="S1575" s="9"/>
      <c r="T1575" s="9"/>
      <c r="U1575" s="9"/>
      <c r="V1575" s="49">
        <f>(Y1575+Z1575+AA1575+AB1575+AC1575+AD1575)/(J1575*COUNTA(Y1575,Z1575,AA1575,AB1575,AC1575,AD1575))</f>
        <v>0.98913043478260865</v>
      </c>
      <c r="W1575" s="14">
        <v>0.9909</v>
      </c>
      <c r="X1575" s="14">
        <v>0.98009999999999997</v>
      </c>
      <c r="Y1575" s="56">
        <v>181</v>
      </c>
      <c r="Z1575" s="9">
        <v>182</v>
      </c>
      <c r="AA1575" s="9">
        <v>183</v>
      </c>
      <c r="AB1575" s="9">
        <v>183</v>
      </c>
      <c r="AC1575" s="9">
        <v>181</v>
      </c>
      <c r="AD1575" s="9">
        <v>182</v>
      </c>
      <c r="AE1575" s="9" t="s">
        <v>50</v>
      </c>
      <c r="AF1575" s="9"/>
      <c r="AG1575" s="9">
        <v>27.3111</v>
      </c>
      <c r="AH1575" s="9">
        <v>-80.348600000000005</v>
      </c>
      <c r="AI1575" s="24"/>
      <c r="AJ1575" s="24"/>
      <c r="AK1575" s="24"/>
      <c r="AL1575" s="24"/>
      <c r="AM1575" s="24"/>
      <c r="AN1575" s="24"/>
      <c r="AO1575" s="24"/>
      <c r="AP1575" s="24"/>
      <c r="AQ1575" s="24"/>
      <c r="AR1575" s="24"/>
      <c r="AS1575" s="24"/>
      <c r="AT1575" s="24"/>
      <c r="AU1575" s="24"/>
      <c r="AV1575" s="24"/>
      <c r="AW1575" s="24"/>
      <c r="AX1575" s="24"/>
      <c r="AY1575" s="24"/>
      <c r="AZ1575" s="24"/>
      <c r="BA1575" s="24"/>
      <c r="BB1575" s="24"/>
      <c r="BC1575" s="24"/>
      <c r="BD1575" s="24"/>
      <c r="BE1575" s="24"/>
      <c r="BF1575" s="24"/>
    </row>
    <row r="1576" spans="1:58" s="22" customFormat="1" outlineLevel="1" x14ac:dyDescent="0.25">
      <c r="A1576" s="55"/>
      <c r="B1576" s="9" t="s">
        <v>2183</v>
      </c>
      <c r="C1576" s="9"/>
      <c r="D1576" s="9"/>
      <c r="E1576" s="39" t="s">
        <v>2288</v>
      </c>
      <c r="F1576" s="14"/>
      <c r="G1576" s="9"/>
      <c r="H1576" s="9"/>
      <c r="I1576" s="9">
        <f>SUBTOTAL(9,I1577:I1578)</f>
        <v>2</v>
      </c>
      <c r="J1576" s="9">
        <f>SUBTOTAL(9,J1577:J1578)</f>
        <v>184</v>
      </c>
      <c r="K1576" s="9">
        <f>SUBTOTAL(9,K1577:K1578)</f>
        <v>1104</v>
      </c>
      <c r="L1576" s="9">
        <f>SUBTOTAL(9,L1577:L1578)</f>
        <v>1067</v>
      </c>
      <c r="M1576" s="48">
        <v>0.96648550724637683</v>
      </c>
      <c r="N1576" s="9"/>
      <c r="O1576" s="9"/>
      <c r="P1576" s="9"/>
      <c r="Q1576" s="9"/>
      <c r="R1576" s="9"/>
      <c r="S1576" s="9"/>
      <c r="T1576" s="9"/>
      <c r="U1576" s="9"/>
      <c r="V1576" s="49"/>
      <c r="W1576" s="14"/>
      <c r="X1576" s="14"/>
      <c r="Y1576" s="56"/>
      <c r="Z1576" s="9"/>
      <c r="AA1576" s="9"/>
      <c r="AB1576" s="9"/>
      <c r="AC1576" s="9"/>
      <c r="AD1576" s="9"/>
      <c r="AE1576" s="9"/>
      <c r="AF1576" s="9"/>
      <c r="AG1576" s="9"/>
      <c r="AH1576" s="9">
        <f>SUBTOTAL(9,AH1577:AH1578)</f>
        <v>-160.69999999999999</v>
      </c>
      <c r="AI1576" s="24"/>
      <c r="AJ1576" s="24"/>
      <c r="AK1576" s="24"/>
      <c r="AL1576" s="24"/>
      <c r="AM1576" s="24"/>
      <c r="AN1576" s="24"/>
      <c r="AO1576" s="24"/>
      <c r="AP1576" s="24"/>
      <c r="AQ1576" s="24"/>
      <c r="AR1576" s="24"/>
      <c r="AS1576" s="24"/>
      <c r="AT1576" s="24"/>
      <c r="AU1576" s="24"/>
      <c r="AV1576" s="24"/>
      <c r="AW1576" s="24"/>
      <c r="AX1576" s="24"/>
      <c r="AY1576" s="24"/>
      <c r="AZ1576" s="24"/>
      <c r="BA1576" s="24"/>
      <c r="BB1576" s="24"/>
      <c r="BC1576" s="24"/>
      <c r="BD1576" s="24"/>
      <c r="BE1576" s="24"/>
      <c r="BF1576" s="24"/>
    </row>
    <row r="1577" spans="1:58" s="22" customFormat="1" outlineLevel="2" x14ac:dyDescent="0.25">
      <c r="A1577" s="55">
        <v>1325</v>
      </c>
      <c r="B1577" s="9" t="s">
        <v>2183</v>
      </c>
      <c r="C1577" s="9" t="s">
        <v>2187</v>
      </c>
      <c r="D1577" s="9" t="str">
        <f>B1577&amp;" - "&amp;E1577</f>
        <v>St. Lucie - FW|FW - Active</v>
      </c>
      <c r="E1577" s="9" t="s">
        <v>2288</v>
      </c>
      <c r="F1577" s="14" t="s">
        <v>2188</v>
      </c>
      <c r="G1577" s="9" t="s">
        <v>499</v>
      </c>
      <c r="H1577" s="9" t="s">
        <v>37</v>
      </c>
      <c r="I1577" s="9">
        <v>1</v>
      </c>
      <c r="J1577" s="9">
        <v>104</v>
      </c>
      <c r="K1577" s="9">
        <f>COUNTA(Y1577:AD1577)*J1577</f>
        <v>624</v>
      </c>
      <c r="L1577" s="9">
        <f>SUM(Y1577:AD1577)</f>
        <v>606</v>
      </c>
      <c r="M1577" s="48">
        <v>0.97115384615384615</v>
      </c>
      <c r="N1577" s="9">
        <v>0</v>
      </c>
      <c r="O1577" s="9">
        <v>104</v>
      </c>
      <c r="P1577" s="9"/>
      <c r="Q1577" s="9"/>
      <c r="R1577" s="9">
        <v>104</v>
      </c>
      <c r="S1577" s="9"/>
      <c r="T1577" s="9"/>
      <c r="U1577" s="9"/>
      <c r="V1577" s="49">
        <f>(Y1577+Z1577+AA1577+AB1577+AC1577+AD1577)/(J1577*COUNTA(Y1577,Z1577,AA1577,AB1577,AC1577,AD1577))</f>
        <v>0.97115384615384615</v>
      </c>
      <c r="W1577" s="14">
        <v>0.94710000000000005</v>
      </c>
      <c r="X1577" s="14">
        <v>0.97919999999999996</v>
      </c>
      <c r="Y1577" s="56">
        <v>100</v>
      </c>
      <c r="Z1577" s="9">
        <v>101</v>
      </c>
      <c r="AA1577" s="9">
        <v>99</v>
      </c>
      <c r="AB1577" s="9">
        <v>103</v>
      </c>
      <c r="AC1577" s="9">
        <v>103</v>
      </c>
      <c r="AD1577" s="9">
        <v>100</v>
      </c>
      <c r="AE1577" s="9" t="s">
        <v>500</v>
      </c>
      <c r="AF1577" s="9"/>
      <c r="AG1577" s="9">
        <v>27.439599999999999</v>
      </c>
      <c r="AH1577" s="9">
        <v>-80.349999999999994</v>
      </c>
      <c r="AI1577" s="24"/>
      <c r="AJ1577" s="24"/>
      <c r="AK1577" s="24"/>
      <c r="AL1577" s="24"/>
      <c r="AM1577" s="24"/>
      <c r="AN1577" s="24"/>
      <c r="AO1577" s="24"/>
      <c r="AP1577" s="24"/>
      <c r="AQ1577" s="24"/>
      <c r="AR1577" s="24"/>
      <c r="AS1577" s="24"/>
      <c r="AT1577" s="24"/>
      <c r="AU1577" s="24"/>
      <c r="AV1577" s="24"/>
      <c r="AW1577" s="24"/>
      <c r="AX1577" s="24"/>
      <c r="AY1577" s="24"/>
      <c r="AZ1577" s="24"/>
      <c r="BA1577" s="24"/>
      <c r="BB1577" s="24"/>
      <c r="BC1577" s="24"/>
      <c r="BD1577" s="24"/>
      <c r="BE1577" s="24"/>
      <c r="BF1577" s="24"/>
    </row>
    <row r="1578" spans="1:58" s="22" customFormat="1" outlineLevel="2" x14ac:dyDescent="0.25">
      <c r="A1578" s="55">
        <v>1831</v>
      </c>
      <c r="B1578" s="9" t="s">
        <v>2183</v>
      </c>
      <c r="C1578" s="9" t="s">
        <v>2189</v>
      </c>
      <c r="D1578" s="9" t="str">
        <f>B1578&amp;" - "&amp;E1578</f>
        <v>St. Lucie - FW|FW - Active</v>
      </c>
      <c r="E1578" s="9" t="s">
        <v>2288</v>
      </c>
      <c r="F1578" s="14" t="s">
        <v>113</v>
      </c>
      <c r="G1578" s="9" t="s">
        <v>499</v>
      </c>
      <c r="H1578" s="9" t="s">
        <v>37</v>
      </c>
      <c r="I1578" s="9">
        <v>1</v>
      </c>
      <c r="J1578" s="9">
        <v>80</v>
      </c>
      <c r="K1578" s="9">
        <f>COUNTA(Y1578:AD1578)*J1578</f>
        <v>480</v>
      </c>
      <c r="L1578" s="9">
        <f>SUM(Y1578:AD1578)</f>
        <v>461</v>
      </c>
      <c r="M1578" s="48">
        <v>0.9604166666666667</v>
      </c>
      <c r="N1578" s="9">
        <v>0</v>
      </c>
      <c r="O1578" s="9">
        <v>80</v>
      </c>
      <c r="P1578" s="9"/>
      <c r="Q1578" s="9"/>
      <c r="R1578" s="9">
        <v>80</v>
      </c>
      <c r="S1578" s="9"/>
      <c r="T1578" s="9"/>
      <c r="U1578" s="9"/>
      <c r="V1578" s="49">
        <f>(Y1578+Z1578+AA1578+AB1578+AC1578+AD1578)/(J1578*COUNTA(Y1578,Z1578,AA1578,AB1578,AC1578,AD1578))</f>
        <v>0.9604166666666667</v>
      </c>
      <c r="W1578" s="14">
        <v>0.95420000000000005</v>
      </c>
      <c r="X1578" s="14">
        <v>0.9708</v>
      </c>
      <c r="Y1578" s="56">
        <v>77</v>
      </c>
      <c r="Z1578" s="9">
        <v>78</v>
      </c>
      <c r="AA1578" s="9">
        <v>78</v>
      </c>
      <c r="AB1578" s="9">
        <v>77</v>
      </c>
      <c r="AC1578" s="9">
        <v>74</v>
      </c>
      <c r="AD1578" s="9">
        <v>77</v>
      </c>
      <c r="AE1578" s="9" t="s">
        <v>500</v>
      </c>
      <c r="AF1578" s="9"/>
      <c r="AG1578" s="9">
        <v>27.439599999999999</v>
      </c>
      <c r="AH1578" s="9">
        <v>-80.349999999999994</v>
      </c>
      <c r="AI1578" s="24"/>
      <c r="AJ1578" s="24"/>
      <c r="AK1578" s="24"/>
      <c r="AL1578" s="24"/>
      <c r="AM1578" s="24"/>
      <c r="AN1578" s="24"/>
      <c r="AO1578" s="24"/>
      <c r="AP1578" s="24"/>
      <c r="AQ1578" s="24"/>
      <c r="AR1578" s="24"/>
      <c r="AS1578" s="24"/>
      <c r="AT1578" s="24"/>
      <c r="AU1578" s="24"/>
      <c r="AV1578" s="24"/>
      <c r="AW1578" s="24"/>
      <c r="AX1578" s="24"/>
      <c r="AY1578" s="24"/>
      <c r="AZ1578" s="24"/>
      <c r="BA1578" s="24"/>
      <c r="BB1578" s="24"/>
      <c r="BC1578" s="24"/>
      <c r="BD1578" s="24"/>
      <c r="BE1578" s="24"/>
      <c r="BF1578" s="24"/>
    </row>
    <row r="1579" spans="1:58" s="22" customFormat="1" outlineLevel="2" x14ac:dyDescent="0.25">
      <c r="A1579" s="55"/>
      <c r="B1579" s="51" t="s">
        <v>2205</v>
      </c>
      <c r="C1579" s="51"/>
      <c r="D1579" s="51"/>
      <c r="E1579" s="51"/>
      <c r="F1579" s="53"/>
      <c r="G1579" s="51"/>
      <c r="H1579" s="51"/>
      <c r="I1579" s="51"/>
      <c r="J1579" s="51"/>
      <c r="K1579" s="51"/>
      <c r="L1579" s="51"/>
      <c r="M1579" s="54"/>
      <c r="N1579" s="51"/>
      <c r="O1579" s="51"/>
      <c r="P1579" s="51"/>
      <c r="Q1579" s="51"/>
      <c r="R1579" s="51"/>
      <c r="S1579" s="51"/>
      <c r="T1579" s="51"/>
      <c r="U1579" s="51"/>
      <c r="V1579" s="52"/>
      <c r="W1579" s="53"/>
      <c r="X1579" s="53"/>
      <c r="Y1579" s="56"/>
      <c r="Z1579" s="9"/>
      <c r="AA1579" s="9"/>
      <c r="AB1579" s="9"/>
      <c r="AC1579" s="9"/>
      <c r="AD1579" s="9"/>
      <c r="AE1579" s="9"/>
      <c r="AF1579" s="9"/>
      <c r="AG1579" s="9"/>
      <c r="AH1579" s="9"/>
      <c r="AI1579" s="24"/>
      <c r="AJ1579" s="24"/>
      <c r="AK1579" s="24"/>
      <c r="AL1579" s="24"/>
      <c r="AM1579" s="24"/>
      <c r="AN1579" s="24"/>
      <c r="AO1579" s="24"/>
      <c r="AP1579" s="24"/>
      <c r="AQ1579" s="24"/>
      <c r="AR1579" s="24"/>
      <c r="AS1579" s="24"/>
      <c r="AT1579" s="24"/>
      <c r="AU1579" s="24"/>
      <c r="AV1579" s="24"/>
      <c r="AW1579" s="24"/>
      <c r="AX1579" s="24"/>
      <c r="AY1579" s="24"/>
      <c r="AZ1579" s="24"/>
      <c r="BA1579" s="24"/>
      <c r="BB1579" s="24"/>
      <c r="BC1579" s="24"/>
      <c r="BD1579" s="24"/>
      <c r="BE1579" s="24"/>
      <c r="BF1579" s="24"/>
    </row>
    <row r="1580" spans="1:58" s="22" customFormat="1" outlineLevel="1" collapsed="1" x14ac:dyDescent="0.25">
      <c r="A1580" s="55"/>
      <c r="B1580" s="9" t="s">
        <v>2205</v>
      </c>
      <c r="C1580" s="9"/>
      <c r="D1580" s="9"/>
      <c r="E1580" s="39" t="s">
        <v>2280</v>
      </c>
      <c r="F1580" s="14"/>
      <c r="G1580" s="9"/>
      <c r="H1580" s="9"/>
      <c r="I1580" s="9">
        <f>SUBTOTAL(9,I1581:I1581)</f>
        <v>1</v>
      </c>
      <c r="J1580" s="9">
        <f>SUBTOTAL(9,J1581:J1581)</f>
        <v>20</v>
      </c>
      <c r="K1580" s="9">
        <f>SUBTOTAL(9,K1581:K1581)</f>
        <v>120</v>
      </c>
      <c r="L1580" s="9">
        <f>SUBTOTAL(9,L1581:L1581)</f>
        <v>105</v>
      </c>
      <c r="M1580" s="48">
        <v>0.875</v>
      </c>
      <c r="N1580" s="9"/>
      <c r="O1580" s="9"/>
      <c r="P1580" s="9"/>
      <c r="Q1580" s="9"/>
      <c r="R1580" s="9"/>
      <c r="S1580" s="9"/>
      <c r="T1580" s="9"/>
      <c r="U1580" s="9"/>
      <c r="V1580" s="49"/>
      <c r="W1580" s="14"/>
      <c r="X1580" s="14"/>
      <c r="Y1580" s="56"/>
      <c r="Z1580" s="9"/>
      <c r="AA1580" s="9"/>
      <c r="AB1580" s="9"/>
      <c r="AC1580" s="9"/>
      <c r="AD1580" s="9"/>
      <c r="AE1580" s="9"/>
      <c r="AF1580" s="9"/>
      <c r="AG1580" s="9"/>
      <c r="AH1580" s="9">
        <f>SUBTOTAL(9,AH1581:AH1581)</f>
        <v>-82.043099999999995</v>
      </c>
      <c r="AI1580" s="24"/>
      <c r="AJ1580" s="24"/>
      <c r="AK1580" s="24"/>
      <c r="AL1580" s="24"/>
      <c r="AM1580" s="24"/>
      <c r="AN1580" s="24"/>
      <c r="AO1580" s="24"/>
      <c r="AP1580" s="24"/>
      <c r="AQ1580" s="24"/>
      <c r="AR1580" s="24"/>
      <c r="AS1580" s="24"/>
      <c r="AT1580" s="24"/>
      <c r="AU1580" s="24"/>
      <c r="AV1580" s="24"/>
      <c r="AW1580" s="24"/>
      <c r="AX1580" s="24"/>
      <c r="AY1580" s="24"/>
      <c r="AZ1580" s="24"/>
      <c r="BA1580" s="24"/>
      <c r="BB1580" s="24"/>
      <c r="BC1580" s="24"/>
      <c r="BD1580" s="24"/>
      <c r="BE1580" s="24"/>
      <c r="BF1580" s="24"/>
    </row>
    <row r="1581" spans="1:58" s="22" customFormat="1" hidden="1" outlineLevel="2" x14ac:dyDescent="0.25">
      <c r="A1581" s="55">
        <v>932</v>
      </c>
      <c r="B1581" s="9" t="s">
        <v>2205</v>
      </c>
      <c r="C1581" s="9" t="s">
        <v>2211</v>
      </c>
      <c r="D1581" s="9" t="str">
        <f>B1581&amp;" - "&amp;E1581</f>
        <v>Sumter - Elderly - Active</v>
      </c>
      <c r="E1581" s="9" t="s">
        <v>2280</v>
      </c>
      <c r="F1581" s="14" t="s">
        <v>437</v>
      </c>
      <c r="G1581" s="9" t="s">
        <v>9</v>
      </c>
      <c r="H1581" s="9" t="s">
        <v>37</v>
      </c>
      <c r="I1581" s="9">
        <v>1</v>
      </c>
      <c r="J1581" s="9">
        <v>20</v>
      </c>
      <c r="K1581" s="9">
        <f>COUNTA(Y1581:AD1581)*J1581</f>
        <v>120</v>
      </c>
      <c r="L1581" s="9">
        <f>SUM(Y1581:AD1581)</f>
        <v>105</v>
      </c>
      <c r="M1581" s="48">
        <v>0.875</v>
      </c>
      <c r="N1581" s="9">
        <v>0</v>
      </c>
      <c r="O1581" s="9">
        <v>20</v>
      </c>
      <c r="P1581" s="9">
        <v>1</v>
      </c>
      <c r="Q1581" s="9">
        <v>19</v>
      </c>
      <c r="R1581" s="9"/>
      <c r="S1581" s="9"/>
      <c r="T1581" s="9"/>
      <c r="U1581" s="9"/>
      <c r="V1581" s="49">
        <f>(Y1581+Z1581+AA1581+AB1581+AC1581+AD1581)/(J1581*COUNTA(Y1581,Z1581,AA1581,AB1581,AC1581,AD1581))</f>
        <v>0.875</v>
      </c>
      <c r="W1581" s="14">
        <v>0.9083</v>
      </c>
      <c r="X1581" s="14">
        <v>0.91669999999999996</v>
      </c>
      <c r="Y1581" s="56">
        <v>16</v>
      </c>
      <c r="Z1581" s="9">
        <v>17</v>
      </c>
      <c r="AA1581" s="9">
        <v>18</v>
      </c>
      <c r="AB1581" s="9">
        <v>18</v>
      </c>
      <c r="AC1581" s="9">
        <v>18</v>
      </c>
      <c r="AD1581" s="9">
        <v>18</v>
      </c>
      <c r="AE1581" s="9" t="s">
        <v>2210</v>
      </c>
      <c r="AF1581" s="9">
        <v>19</v>
      </c>
      <c r="AG1581" s="9">
        <v>28.61</v>
      </c>
      <c r="AH1581" s="9">
        <v>-82.043099999999995</v>
      </c>
      <c r="AI1581" s="24"/>
      <c r="AJ1581" s="24"/>
      <c r="AK1581" s="24"/>
      <c r="AL1581" s="24"/>
      <c r="AM1581" s="24"/>
      <c r="AN1581" s="24"/>
      <c r="AO1581" s="24"/>
      <c r="AP1581" s="24"/>
      <c r="AQ1581" s="24"/>
      <c r="AR1581" s="24"/>
      <c r="AS1581" s="24"/>
      <c r="AT1581" s="24"/>
      <c r="AU1581" s="24"/>
      <c r="AV1581" s="24"/>
      <c r="AW1581" s="24"/>
      <c r="AX1581" s="24"/>
      <c r="AY1581" s="24"/>
      <c r="AZ1581" s="24"/>
      <c r="BA1581" s="24"/>
      <c r="BB1581" s="24"/>
      <c r="BC1581" s="24"/>
      <c r="BD1581" s="24"/>
      <c r="BE1581" s="24"/>
      <c r="BF1581" s="24"/>
    </row>
    <row r="1582" spans="1:58" s="22" customFormat="1" outlineLevel="1" x14ac:dyDescent="0.25">
      <c r="A1582" s="55"/>
      <c r="B1582" s="9" t="s">
        <v>2205</v>
      </c>
      <c r="C1582" s="9"/>
      <c r="D1582" s="9"/>
      <c r="E1582" s="39" t="s">
        <v>2282</v>
      </c>
      <c r="F1582" s="14"/>
      <c r="G1582" s="9"/>
      <c r="H1582" s="9"/>
      <c r="I1582" s="9">
        <f>SUBTOTAL(9,I1583:I1590)</f>
        <v>8</v>
      </c>
      <c r="J1582" s="9">
        <f>SUBTOTAL(9,J1583:J1590)</f>
        <v>577</v>
      </c>
      <c r="K1582" s="9">
        <f>SUBTOTAL(9,K1583:K1590)</f>
        <v>3462</v>
      </c>
      <c r="L1582" s="9">
        <f>SUBTOTAL(9,L1583:L1590)</f>
        <v>3329</v>
      </c>
      <c r="M1582" s="48">
        <v>0.95614035087719296</v>
      </c>
      <c r="N1582" s="9"/>
      <c r="O1582" s="9"/>
      <c r="P1582" s="9"/>
      <c r="Q1582" s="9"/>
      <c r="R1582" s="9"/>
      <c r="S1582" s="9"/>
      <c r="T1582" s="9"/>
      <c r="U1582" s="9"/>
      <c r="V1582" s="49"/>
      <c r="W1582" s="14"/>
      <c r="X1582" s="14"/>
      <c r="Y1582" s="56"/>
      <c r="Z1582" s="9"/>
      <c r="AA1582" s="9"/>
      <c r="AB1582" s="9"/>
      <c r="AC1582" s="9"/>
      <c r="AD1582" s="9"/>
      <c r="AE1582" s="9"/>
      <c r="AF1582" s="9"/>
      <c r="AG1582" s="9"/>
      <c r="AH1582" s="9">
        <f>SUBTOTAL(9,AH1583:AH1590)</f>
        <v>-494.261911</v>
      </c>
      <c r="AI1582" s="24"/>
      <c r="AJ1582" s="24"/>
      <c r="AK1582" s="24"/>
      <c r="AL1582" s="24"/>
      <c r="AM1582" s="24"/>
      <c r="AN1582" s="24"/>
      <c r="AO1582" s="24"/>
      <c r="AP1582" s="24"/>
      <c r="AQ1582" s="24"/>
      <c r="AR1582" s="24"/>
      <c r="AS1582" s="24"/>
      <c r="AT1582" s="24"/>
      <c r="AU1582" s="24"/>
      <c r="AV1582" s="24"/>
      <c r="AW1582" s="24"/>
      <c r="AX1582" s="24"/>
      <c r="AY1582" s="24"/>
      <c r="AZ1582" s="24"/>
      <c r="BA1582" s="24"/>
      <c r="BB1582" s="24"/>
      <c r="BC1582" s="24"/>
      <c r="BD1582" s="24"/>
      <c r="BE1582" s="24"/>
      <c r="BF1582" s="24"/>
    </row>
    <row r="1583" spans="1:58" s="22" customFormat="1" outlineLevel="2" x14ac:dyDescent="0.25">
      <c r="A1583" s="55">
        <v>1190</v>
      </c>
      <c r="B1583" s="9" t="s">
        <v>2205</v>
      </c>
      <c r="C1583" s="9" t="s">
        <v>2206</v>
      </c>
      <c r="D1583" s="9" t="str">
        <f t="shared" ref="D1583:D1590" si="231">B1583&amp;" - "&amp;E1583</f>
        <v>Sumter - Family - Active</v>
      </c>
      <c r="E1583" s="9" t="s">
        <v>2282</v>
      </c>
      <c r="F1583" s="14" t="s">
        <v>259</v>
      </c>
      <c r="G1583" s="9" t="s">
        <v>10</v>
      </c>
      <c r="H1583" s="9" t="s">
        <v>37</v>
      </c>
      <c r="I1583" s="9">
        <v>1</v>
      </c>
      <c r="J1583" s="9">
        <v>72</v>
      </c>
      <c r="K1583" s="9">
        <f>COUNTA(Y1583:AD1583)*J1583</f>
        <v>432</v>
      </c>
      <c r="L1583" s="9">
        <f t="shared" ref="L1583:L1590" si="232">SUM(Y1583:AD1583)</f>
        <v>406</v>
      </c>
      <c r="M1583" s="48">
        <v>0.93981481481481477</v>
      </c>
      <c r="N1583" s="9">
        <v>0</v>
      </c>
      <c r="O1583" s="9">
        <v>72</v>
      </c>
      <c r="P1583" s="9"/>
      <c r="Q1583" s="9">
        <v>72</v>
      </c>
      <c r="R1583" s="9"/>
      <c r="S1583" s="9"/>
      <c r="T1583" s="9"/>
      <c r="U1583" s="9"/>
      <c r="V1583" s="49">
        <f>(Y1583+Z1583+AA1583+AB1583+AC1583+AD1583)/(J1583*COUNTA(Y1583,Z1583,AA1583,AB1583,AC1583,AD1583))</f>
        <v>0.93981481481481477</v>
      </c>
      <c r="W1583" s="14">
        <v>0.98609999999999998</v>
      </c>
      <c r="X1583" s="14">
        <v>0.98609999999999998</v>
      </c>
      <c r="Y1583" s="56">
        <v>72</v>
      </c>
      <c r="Z1583" s="9">
        <v>72</v>
      </c>
      <c r="AA1583" s="9">
        <v>66</v>
      </c>
      <c r="AB1583" s="9">
        <v>65</v>
      </c>
      <c r="AC1583" s="9">
        <v>64</v>
      </c>
      <c r="AD1583" s="9">
        <v>67</v>
      </c>
      <c r="AE1583" s="9" t="s">
        <v>284</v>
      </c>
      <c r="AF1583" s="9"/>
      <c r="AG1583" s="9">
        <v>28.8581</v>
      </c>
      <c r="AH1583" s="9">
        <v>-82.034599999999998</v>
      </c>
      <c r="AI1583" s="24"/>
      <c r="AJ1583" s="24"/>
      <c r="AK1583" s="24"/>
      <c r="AL1583" s="24"/>
      <c r="AM1583" s="24"/>
      <c r="AN1583" s="24"/>
      <c r="AO1583" s="24"/>
      <c r="AP1583" s="24"/>
      <c r="AQ1583" s="24"/>
      <c r="AR1583" s="24"/>
      <c r="AS1583" s="24"/>
      <c r="AT1583" s="24"/>
      <c r="AU1583" s="24"/>
      <c r="AV1583" s="24"/>
      <c r="AW1583" s="24"/>
      <c r="AX1583" s="24"/>
      <c r="AY1583" s="24"/>
      <c r="AZ1583" s="24"/>
      <c r="BA1583" s="24"/>
      <c r="BB1583" s="24"/>
      <c r="BC1583" s="24"/>
      <c r="BD1583" s="24"/>
      <c r="BE1583" s="24"/>
      <c r="BF1583" s="24"/>
    </row>
    <row r="1584" spans="1:58" s="22" customFormat="1" outlineLevel="2" x14ac:dyDescent="0.25">
      <c r="A1584" s="55">
        <v>520</v>
      </c>
      <c r="B1584" s="9" t="s">
        <v>2205</v>
      </c>
      <c r="C1584" s="9" t="s">
        <v>2207</v>
      </c>
      <c r="D1584" s="9" t="str">
        <f t="shared" si="231"/>
        <v>Sumter - Family - Active</v>
      </c>
      <c r="E1584" s="9" t="s">
        <v>2282</v>
      </c>
      <c r="F1584" s="14" t="s">
        <v>243</v>
      </c>
      <c r="G1584" s="9" t="s">
        <v>10</v>
      </c>
      <c r="H1584" s="9" t="s">
        <v>37</v>
      </c>
      <c r="I1584" s="9">
        <v>1</v>
      </c>
      <c r="J1584" s="9">
        <v>42</v>
      </c>
      <c r="K1584" s="9">
        <f>COUNTA(Y1584:AD1584)*J1584</f>
        <v>252</v>
      </c>
      <c r="L1584" s="9">
        <f t="shared" si="232"/>
        <v>245</v>
      </c>
      <c r="M1584" s="48">
        <v>0.97222222222222221</v>
      </c>
      <c r="N1584" s="9">
        <v>0</v>
      </c>
      <c r="O1584" s="9">
        <v>42</v>
      </c>
      <c r="P1584" s="9"/>
      <c r="Q1584" s="9">
        <v>42</v>
      </c>
      <c r="R1584" s="9"/>
      <c r="S1584" s="9"/>
      <c r="T1584" s="9"/>
      <c r="U1584" s="9"/>
      <c r="V1584" s="49">
        <f>(Y1584+Z1584+AA1584+AB1584+AC1584+AD1584)/(J1584*COUNTA(Y1584,Z1584,AA1584,AB1584,AC1584,AD1584))</f>
        <v>0.97222222222222221</v>
      </c>
      <c r="W1584" s="14">
        <v>0.92459999999999998</v>
      </c>
      <c r="X1584" s="14">
        <v>0.96830000000000005</v>
      </c>
      <c r="Y1584" s="56">
        <v>40</v>
      </c>
      <c r="Z1584" s="9">
        <v>41</v>
      </c>
      <c r="AA1584" s="9">
        <v>41</v>
      </c>
      <c r="AB1584" s="9">
        <v>41</v>
      </c>
      <c r="AC1584" s="9">
        <v>41</v>
      </c>
      <c r="AD1584" s="9">
        <v>41</v>
      </c>
      <c r="AE1584" s="9" t="s">
        <v>2208</v>
      </c>
      <c r="AF1584" s="9">
        <v>39</v>
      </c>
      <c r="AG1584" s="9">
        <v>28.679207999999999</v>
      </c>
      <c r="AH1584" s="9">
        <v>-82.113564999999994</v>
      </c>
      <c r="AI1584" s="24"/>
      <c r="AJ1584" s="24"/>
      <c r="AK1584" s="24"/>
      <c r="AL1584" s="24"/>
      <c r="AM1584" s="24"/>
      <c r="AN1584" s="24"/>
      <c r="AO1584" s="24"/>
      <c r="AP1584" s="24"/>
      <c r="AQ1584" s="24"/>
      <c r="AR1584" s="24"/>
      <c r="AS1584" s="24"/>
      <c r="AT1584" s="24"/>
      <c r="AU1584" s="24"/>
      <c r="AV1584" s="24"/>
      <c r="AW1584" s="24"/>
      <c r="AX1584" s="24"/>
      <c r="AY1584" s="24"/>
      <c r="AZ1584" s="24"/>
      <c r="BA1584" s="24"/>
      <c r="BB1584" s="24"/>
      <c r="BC1584" s="24"/>
      <c r="BD1584" s="24"/>
      <c r="BE1584" s="24"/>
      <c r="BF1584" s="24"/>
    </row>
    <row r="1585" spans="1:58" s="22" customFormat="1" outlineLevel="2" x14ac:dyDescent="0.25">
      <c r="A1585" s="55">
        <v>596</v>
      </c>
      <c r="B1585" s="9" t="s">
        <v>2205</v>
      </c>
      <c r="C1585" s="9" t="s">
        <v>2209</v>
      </c>
      <c r="D1585" s="9" t="str">
        <f t="shared" si="231"/>
        <v>Sumter - Family - Active</v>
      </c>
      <c r="E1585" s="9" t="s">
        <v>2282</v>
      </c>
      <c r="F1585" s="14" t="s">
        <v>437</v>
      </c>
      <c r="G1585" s="9" t="s">
        <v>10</v>
      </c>
      <c r="H1585" s="9" t="s">
        <v>37</v>
      </c>
      <c r="I1585" s="9">
        <v>1</v>
      </c>
      <c r="J1585" s="9">
        <v>28</v>
      </c>
      <c r="K1585" s="9">
        <f>COUNTA(Y1585:AD1585)*J1585</f>
        <v>168</v>
      </c>
      <c r="L1585" s="9">
        <f t="shared" si="232"/>
        <v>139</v>
      </c>
      <c r="M1585" s="48">
        <v>0.82738095238095233</v>
      </c>
      <c r="N1585" s="9">
        <v>0</v>
      </c>
      <c r="O1585" s="9">
        <v>28</v>
      </c>
      <c r="P1585" s="9"/>
      <c r="Q1585" s="9">
        <v>28</v>
      </c>
      <c r="R1585" s="9"/>
      <c r="S1585" s="9"/>
      <c r="T1585" s="9"/>
      <c r="U1585" s="9"/>
      <c r="V1585" s="49">
        <f>(Y1585+Z1585+AA1585+AB1585+AC1585+AD1585)/(J1585*COUNTA(Y1585,Z1585,AA1585,AB1585,AC1585,AD1585))</f>
        <v>0.82738095238095233</v>
      </c>
      <c r="W1585" s="14">
        <v>0.88100000000000001</v>
      </c>
      <c r="X1585" s="14">
        <v>0.89880000000000004</v>
      </c>
      <c r="Y1585" s="56">
        <v>22</v>
      </c>
      <c r="Z1585" s="9">
        <v>22</v>
      </c>
      <c r="AA1585" s="9">
        <v>23</v>
      </c>
      <c r="AB1585" s="9">
        <v>23</v>
      </c>
      <c r="AC1585" s="9">
        <v>24</v>
      </c>
      <c r="AD1585" s="9">
        <v>25</v>
      </c>
      <c r="AE1585" s="9" t="s">
        <v>2210</v>
      </c>
      <c r="AF1585" s="9">
        <v>25</v>
      </c>
      <c r="AG1585" s="9">
        <v>28.761399999999998</v>
      </c>
      <c r="AH1585" s="9">
        <v>-82.113900000000001</v>
      </c>
      <c r="AI1585" s="24"/>
      <c r="AJ1585" s="24"/>
      <c r="AK1585" s="24"/>
      <c r="AL1585" s="24"/>
      <c r="AM1585" s="24"/>
      <c r="AN1585" s="24"/>
      <c r="AO1585" s="24"/>
      <c r="AP1585" s="24"/>
      <c r="AQ1585" s="24"/>
      <c r="AR1585" s="24"/>
      <c r="AS1585" s="24"/>
      <c r="AT1585" s="24"/>
      <c r="AU1585" s="24"/>
      <c r="AV1585" s="24"/>
      <c r="AW1585" s="24"/>
      <c r="AX1585" s="24"/>
      <c r="AY1585" s="24"/>
      <c r="AZ1585" s="24"/>
      <c r="BA1585" s="24"/>
      <c r="BB1585" s="24"/>
      <c r="BC1585" s="24"/>
      <c r="BD1585" s="24"/>
      <c r="BE1585" s="24"/>
      <c r="BF1585" s="24"/>
    </row>
    <row r="1586" spans="1:58" s="22" customFormat="1" outlineLevel="2" x14ac:dyDescent="0.25">
      <c r="A1586" s="55">
        <v>962</v>
      </c>
      <c r="B1586" s="9" t="s">
        <v>2205</v>
      </c>
      <c r="C1586" s="9" t="s">
        <v>2212</v>
      </c>
      <c r="D1586" s="9" t="str">
        <f t="shared" si="231"/>
        <v>Sumter - Family - Active</v>
      </c>
      <c r="E1586" s="9" t="s">
        <v>2282</v>
      </c>
      <c r="F1586" s="14" t="s">
        <v>519</v>
      </c>
      <c r="G1586" s="9" t="s">
        <v>10</v>
      </c>
      <c r="H1586" s="9" t="s">
        <v>37</v>
      </c>
      <c r="I1586" s="9">
        <v>1</v>
      </c>
      <c r="J1586" s="9">
        <v>41</v>
      </c>
      <c r="K1586" s="9">
        <f>COUNTA(Y1586:AD1586)*J1586</f>
        <v>246</v>
      </c>
      <c r="L1586" s="9">
        <f t="shared" si="232"/>
        <v>241</v>
      </c>
      <c r="M1586" s="48">
        <v>0.97967479674796742</v>
      </c>
      <c r="N1586" s="9">
        <v>0</v>
      </c>
      <c r="O1586" s="9">
        <v>41</v>
      </c>
      <c r="P1586" s="9"/>
      <c r="Q1586" s="9">
        <v>41</v>
      </c>
      <c r="R1586" s="9"/>
      <c r="S1586" s="9"/>
      <c r="T1586" s="9"/>
      <c r="U1586" s="9"/>
      <c r="V1586" s="49">
        <f>(Y1586+Z1586+AA1586+AB1586+AC1586+AD1586)/(J1586*COUNTA(Y1586,Z1586,AA1586,AB1586,AC1586,AD1586))</f>
        <v>0.97967479674796742</v>
      </c>
      <c r="W1586" s="14">
        <v>0.98780000000000001</v>
      </c>
      <c r="X1586" s="14">
        <v>1</v>
      </c>
      <c r="Y1586" s="56">
        <v>41</v>
      </c>
      <c r="Z1586" s="9">
        <v>41</v>
      </c>
      <c r="AA1586" s="9">
        <v>39</v>
      </c>
      <c r="AB1586" s="9">
        <v>40</v>
      </c>
      <c r="AC1586" s="9">
        <v>40</v>
      </c>
      <c r="AD1586" s="9">
        <v>40</v>
      </c>
      <c r="AE1586" s="9" t="s">
        <v>448</v>
      </c>
      <c r="AF1586" s="9">
        <v>39</v>
      </c>
      <c r="AG1586" s="9">
        <v>28.86</v>
      </c>
      <c r="AH1586" s="9">
        <v>-82.037099999999995</v>
      </c>
      <c r="AI1586" s="24"/>
      <c r="AJ1586" s="24"/>
      <c r="AK1586" s="24"/>
      <c r="AL1586" s="24"/>
      <c r="AM1586" s="24"/>
      <c r="AN1586" s="24"/>
      <c r="AO1586" s="24"/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4"/>
      <c r="BC1586" s="24"/>
      <c r="BD1586" s="24"/>
      <c r="BE1586" s="24"/>
      <c r="BF1586" s="24"/>
    </row>
    <row r="1587" spans="1:58" s="22" customFormat="1" outlineLevel="2" x14ac:dyDescent="0.25">
      <c r="A1587" s="55"/>
      <c r="B1587" s="51" t="s">
        <v>2213</v>
      </c>
      <c r="C1587" s="51"/>
      <c r="D1587" s="51"/>
      <c r="E1587" s="51"/>
      <c r="F1587" s="53"/>
      <c r="G1587" s="51"/>
      <c r="H1587" s="51"/>
      <c r="I1587" s="51"/>
      <c r="J1587" s="51"/>
      <c r="K1587" s="51"/>
      <c r="L1587" s="51"/>
      <c r="M1587" s="54"/>
      <c r="N1587" s="51"/>
      <c r="O1587" s="51"/>
      <c r="P1587" s="51"/>
      <c r="Q1587" s="51"/>
      <c r="R1587" s="51"/>
      <c r="S1587" s="51"/>
      <c r="T1587" s="51"/>
      <c r="U1587" s="51"/>
      <c r="V1587" s="52"/>
      <c r="W1587" s="53"/>
      <c r="X1587" s="53"/>
      <c r="Y1587" s="56"/>
      <c r="Z1587" s="9"/>
      <c r="AA1587" s="9"/>
      <c r="AB1587" s="9"/>
      <c r="AC1587" s="9"/>
      <c r="AD1587" s="9"/>
      <c r="AE1587" s="9"/>
      <c r="AF1587" s="9"/>
      <c r="AG1587" s="9"/>
      <c r="AH1587" s="9"/>
      <c r="AI1587" s="24"/>
      <c r="AJ1587" s="24"/>
      <c r="AK1587" s="24"/>
      <c r="AL1587" s="24"/>
      <c r="AM1587" s="24"/>
      <c r="AN1587" s="24"/>
      <c r="AO1587" s="24"/>
      <c r="AP1587" s="24"/>
      <c r="AQ1587" s="24"/>
      <c r="AR1587" s="24"/>
      <c r="AS1587" s="24"/>
      <c r="AT1587" s="24"/>
      <c r="AU1587" s="24"/>
      <c r="AV1587" s="24"/>
      <c r="AW1587" s="24"/>
      <c r="AX1587" s="24"/>
      <c r="AY1587" s="24"/>
      <c r="AZ1587" s="24"/>
      <c r="BA1587" s="24"/>
      <c r="BB1587" s="24"/>
      <c r="BC1587" s="24"/>
      <c r="BD1587" s="24"/>
      <c r="BE1587" s="24"/>
      <c r="BF1587" s="24"/>
    </row>
    <row r="1588" spans="1:58" s="22" customFormat="1" outlineLevel="2" x14ac:dyDescent="0.25">
      <c r="A1588" s="55"/>
      <c r="B1588" s="9" t="s">
        <v>2213</v>
      </c>
      <c r="C1588" s="9"/>
      <c r="D1588" s="9"/>
      <c r="E1588" s="9" t="s">
        <v>2282</v>
      </c>
      <c r="F1588" s="14"/>
      <c r="G1588" s="9"/>
      <c r="H1588" s="9"/>
      <c r="I1588" s="9">
        <f>I1589+I1590</f>
        <v>2</v>
      </c>
      <c r="J1588" s="9">
        <f t="shared" ref="J1588:L1588" si="233">J1589+J1590</f>
        <v>197</v>
      </c>
      <c r="K1588" s="9">
        <f t="shared" si="233"/>
        <v>1182</v>
      </c>
      <c r="L1588" s="9">
        <f t="shared" si="233"/>
        <v>1149</v>
      </c>
      <c r="M1588" s="48"/>
      <c r="N1588" s="9"/>
      <c r="O1588" s="9"/>
      <c r="P1588" s="9"/>
      <c r="Q1588" s="9"/>
      <c r="R1588" s="9"/>
      <c r="S1588" s="9"/>
      <c r="T1588" s="9"/>
      <c r="U1588" s="9"/>
      <c r="V1588" s="49"/>
      <c r="W1588" s="14"/>
      <c r="X1588" s="14"/>
      <c r="Y1588" s="56"/>
      <c r="Z1588" s="9"/>
      <c r="AA1588" s="9"/>
      <c r="AB1588" s="9"/>
      <c r="AC1588" s="9"/>
      <c r="AD1588" s="9"/>
      <c r="AE1588" s="9"/>
      <c r="AF1588" s="9"/>
      <c r="AG1588" s="9"/>
      <c r="AH1588" s="9"/>
      <c r="AI1588" s="24"/>
      <c r="AJ1588" s="24"/>
      <c r="AK1588" s="24"/>
      <c r="AL1588" s="24"/>
      <c r="AM1588" s="24"/>
      <c r="AN1588" s="24"/>
      <c r="AO1588" s="24"/>
      <c r="AP1588" s="24"/>
      <c r="AQ1588" s="24"/>
      <c r="AR1588" s="24"/>
      <c r="AS1588" s="24"/>
      <c r="AT1588" s="24"/>
      <c r="AU1588" s="24"/>
      <c r="AV1588" s="24"/>
      <c r="AW1588" s="24"/>
      <c r="AX1588" s="24"/>
      <c r="AY1588" s="24"/>
      <c r="AZ1588" s="24"/>
      <c r="BA1588" s="24"/>
      <c r="BB1588" s="24"/>
      <c r="BC1588" s="24"/>
      <c r="BD1588" s="24"/>
      <c r="BE1588" s="24"/>
      <c r="BF1588" s="24"/>
    </row>
    <row r="1589" spans="1:58" s="22" customFormat="1" outlineLevel="2" x14ac:dyDescent="0.25">
      <c r="A1589" s="55">
        <v>2464</v>
      </c>
      <c r="B1589" s="9" t="s">
        <v>2213</v>
      </c>
      <c r="C1589" s="9" t="s">
        <v>2214</v>
      </c>
      <c r="D1589" s="9" t="str">
        <f t="shared" si="231"/>
        <v>Suwannee - Family - Active</v>
      </c>
      <c r="E1589" s="9" t="s">
        <v>2282</v>
      </c>
      <c r="F1589" s="14" t="s">
        <v>143</v>
      </c>
      <c r="G1589" s="9" t="s">
        <v>10</v>
      </c>
      <c r="H1589" s="9" t="s">
        <v>37</v>
      </c>
      <c r="I1589" s="9">
        <v>1</v>
      </c>
      <c r="J1589" s="9">
        <v>87</v>
      </c>
      <c r="K1589" s="9">
        <f>COUNTA(Y1589:AD1589)*J1589</f>
        <v>522</v>
      </c>
      <c r="L1589" s="9">
        <f t="shared" si="232"/>
        <v>498</v>
      </c>
      <c r="M1589" s="48">
        <v>0.95402298850574707</v>
      </c>
      <c r="N1589" s="9">
        <v>0</v>
      </c>
      <c r="O1589" s="9">
        <v>87</v>
      </c>
      <c r="P1589" s="9"/>
      <c r="Q1589" s="9">
        <v>87</v>
      </c>
      <c r="R1589" s="9"/>
      <c r="S1589" s="9"/>
      <c r="T1589" s="9">
        <v>5</v>
      </c>
      <c r="U1589" s="9"/>
      <c r="V1589" s="49">
        <f>(Y1589+Z1589+AA1589+AB1589+AC1589+AD1589)/(J1589*COUNTA(Y1589,Z1589,AA1589,AB1589,AC1589,AD1589))</f>
        <v>0.95402298850574707</v>
      </c>
      <c r="W1589" s="14">
        <v>0.96360000000000001</v>
      </c>
      <c r="X1589" s="14">
        <v>0.94830000000000003</v>
      </c>
      <c r="Y1589" s="56">
        <v>85</v>
      </c>
      <c r="Z1589" s="9">
        <v>82</v>
      </c>
      <c r="AA1589" s="9">
        <v>81</v>
      </c>
      <c r="AB1589" s="9">
        <v>84</v>
      </c>
      <c r="AC1589" s="9">
        <v>83</v>
      </c>
      <c r="AD1589" s="9">
        <v>83</v>
      </c>
      <c r="AE1589" s="9" t="s">
        <v>448</v>
      </c>
      <c r="AF1589" s="9"/>
      <c r="AG1589" s="9">
        <v>30.286642000000001</v>
      </c>
      <c r="AH1589" s="9">
        <v>-82.965446</v>
      </c>
      <c r="AI1589" s="24"/>
      <c r="AJ1589" s="24"/>
      <c r="AK1589" s="24"/>
      <c r="AL1589" s="24"/>
      <c r="AM1589" s="24"/>
      <c r="AN1589" s="24"/>
      <c r="AO1589" s="24"/>
      <c r="AP1589" s="24"/>
      <c r="AQ1589" s="24"/>
      <c r="AR1589" s="24"/>
      <c r="AS1589" s="24"/>
      <c r="AT1589" s="24"/>
      <c r="AU1589" s="24"/>
      <c r="AV1589" s="24"/>
      <c r="AW1589" s="24"/>
      <c r="AX1589" s="24"/>
      <c r="AY1589" s="24"/>
      <c r="AZ1589" s="24"/>
      <c r="BA1589" s="24"/>
      <c r="BB1589" s="24"/>
      <c r="BC1589" s="24"/>
      <c r="BD1589" s="24"/>
      <c r="BE1589" s="24"/>
      <c r="BF1589" s="24"/>
    </row>
    <row r="1590" spans="1:58" s="22" customFormat="1" outlineLevel="2" x14ac:dyDescent="0.25">
      <c r="A1590" s="55">
        <v>1483</v>
      </c>
      <c r="B1590" s="9" t="s">
        <v>2213</v>
      </c>
      <c r="C1590" s="9" t="s">
        <v>2215</v>
      </c>
      <c r="D1590" s="9" t="str">
        <f t="shared" si="231"/>
        <v>Suwannee - Family - Active</v>
      </c>
      <c r="E1590" s="9" t="s">
        <v>2282</v>
      </c>
      <c r="F1590" s="14" t="s">
        <v>179</v>
      </c>
      <c r="G1590" s="9" t="s">
        <v>10</v>
      </c>
      <c r="H1590" s="9" t="s">
        <v>37</v>
      </c>
      <c r="I1590" s="9">
        <v>1</v>
      </c>
      <c r="J1590" s="9">
        <v>110</v>
      </c>
      <c r="K1590" s="9">
        <f>COUNTA(Y1590:AD1590)*J1590</f>
        <v>660</v>
      </c>
      <c r="L1590" s="9">
        <f t="shared" si="232"/>
        <v>651</v>
      </c>
      <c r="M1590" s="48">
        <v>0.98636363636363633</v>
      </c>
      <c r="N1590" s="9">
        <v>0</v>
      </c>
      <c r="O1590" s="9">
        <v>110</v>
      </c>
      <c r="P1590" s="9"/>
      <c r="Q1590" s="9">
        <v>110</v>
      </c>
      <c r="R1590" s="9"/>
      <c r="S1590" s="9"/>
      <c r="T1590" s="9"/>
      <c r="U1590" s="9"/>
      <c r="V1590" s="49">
        <f>(Y1590+Z1590+AA1590+AB1590+AC1590+AD1590)/(J1590*COUNTA(Y1590,Z1590,AA1590,AB1590,AC1590,AD1590))</f>
        <v>0.98636363636363633</v>
      </c>
      <c r="W1590" s="14">
        <v>0.93479999999999996</v>
      </c>
      <c r="X1590" s="14">
        <v>0.94240000000000002</v>
      </c>
      <c r="Y1590" s="56">
        <v>108</v>
      </c>
      <c r="Z1590" s="9">
        <v>110</v>
      </c>
      <c r="AA1590" s="9">
        <v>107</v>
      </c>
      <c r="AB1590" s="9">
        <v>110</v>
      </c>
      <c r="AC1590" s="9">
        <v>108</v>
      </c>
      <c r="AD1590" s="9">
        <v>108</v>
      </c>
      <c r="AE1590" s="9" t="s">
        <v>123</v>
      </c>
      <c r="AF1590" s="9"/>
      <c r="AG1590" s="9">
        <v>30.296299999999999</v>
      </c>
      <c r="AH1590" s="9">
        <v>-82.997299999999996</v>
      </c>
      <c r="AI1590" s="24"/>
      <c r="AJ1590" s="24"/>
      <c r="AK1590" s="24"/>
      <c r="AL1590" s="24"/>
      <c r="AM1590" s="24"/>
      <c r="AN1590" s="24"/>
      <c r="AO1590" s="24"/>
      <c r="AP1590" s="24"/>
      <c r="AQ1590" s="24"/>
      <c r="AR1590" s="24"/>
      <c r="AS1590" s="24"/>
      <c r="AT1590" s="24"/>
      <c r="AU1590" s="24"/>
      <c r="AV1590" s="24"/>
      <c r="AW1590" s="24"/>
      <c r="AX1590" s="24"/>
      <c r="AY1590" s="24"/>
      <c r="AZ1590" s="24"/>
      <c r="BA1590" s="24"/>
      <c r="BB1590" s="24"/>
      <c r="BC1590" s="24"/>
      <c r="BD1590" s="24"/>
      <c r="BE1590" s="24"/>
      <c r="BF1590" s="24"/>
    </row>
    <row r="1591" spans="1:58" s="22" customFormat="1" outlineLevel="1" x14ac:dyDescent="0.25">
      <c r="A1591" s="55"/>
      <c r="B1591" s="9" t="s">
        <v>2213</v>
      </c>
      <c r="C1591" s="9"/>
      <c r="D1591" s="9"/>
      <c r="E1591" s="39" t="s">
        <v>2283</v>
      </c>
      <c r="F1591" s="14"/>
      <c r="G1591" s="9"/>
      <c r="H1591" s="9"/>
      <c r="I1591" s="9">
        <f>SUBTOTAL(9,I1592:I1592)</f>
        <v>1</v>
      </c>
      <c r="J1591" s="9">
        <f>SUBTOTAL(9,J1592:J1592)</f>
        <v>36</v>
      </c>
      <c r="K1591" s="9">
        <f>SUBTOTAL(9,K1592:K1592)</f>
        <v>0</v>
      </c>
      <c r="L1591" s="9">
        <f>SUBTOTAL(9,L1592:L1592)</f>
        <v>0</v>
      </c>
      <c r="M1591" s="42">
        <v>0</v>
      </c>
      <c r="N1591" s="9"/>
      <c r="O1591" s="9"/>
      <c r="P1591" s="9"/>
      <c r="Q1591" s="9"/>
      <c r="R1591" s="9"/>
      <c r="S1591" s="9"/>
      <c r="T1591" s="9"/>
      <c r="U1591" s="9"/>
      <c r="V1591" s="49"/>
      <c r="W1591" s="14"/>
      <c r="X1591" s="14"/>
      <c r="Y1591" s="56"/>
      <c r="Z1591" s="9"/>
      <c r="AA1591" s="9"/>
      <c r="AB1591" s="9"/>
      <c r="AC1591" s="9"/>
      <c r="AD1591" s="9"/>
      <c r="AE1591" s="9"/>
      <c r="AF1591" s="9"/>
      <c r="AG1591" s="9"/>
      <c r="AH1591" s="9">
        <f>SUBTOTAL(9,AH1592:AH1592)</f>
        <v>-83.000228000000007</v>
      </c>
      <c r="AI1591" s="24"/>
      <c r="AJ1591" s="24"/>
      <c r="AK1591" s="24"/>
      <c r="AL1591" s="24"/>
      <c r="AM1591" s="24"/>
      <c r="AN1591" s="24"/>
      <c r="AO1591" s="24"/>
      <c r="AP1591" s="24"/>
      <c r="AQ1591" s="24"/>
      <c r="AR1591" s="24"/>
      <c r="AS1591" s="24"/>
      <c r="AT1591" s="24"/>
      <c r="AU1591" s="24"/>
      <c r="AV1591" s="24"/>
      <c r="AW1591" s="24"/>
      <c r="AX1591" s="24"/>
      <c r="AY1591" s="24"/>
      <c r="AZ1591" s="24"/>
      <c r="BA1591" s="24"/>
      <c r="BB1591" s="24"/>
      <c r="BC1591" s="24"/>
      <c r="BD1591" s="24"/>
      <c r="BE1591" s="24"/>
      <c r="BF1591" s="24"/>
    </row>
    <row r="1592" spans="1:58" s="22" customFormat="1" hidden="1" outlineLevel="2" x14ac:dyDescent="0.25">
      <c r="A1592" s="55">
        <v>2953</v>
      </c>
      <c r="B1592" s="9" t="s">
        <v>2213</v>
      </c>
      <c r="C1592" s="9" t="s">
        <v>2216</v>
      </c>
      <c r="D1592" s="9" t="str">
        <f>B1592&amp;" - "&amp;E1592</f>
        <v>Suwannee - Family - Pipeline</v>
      </c>
      <c r="E1592" s="9" t="s">
        <v>2283</v>
      </c>
      <c r="F1592" s="14" t="s">
        <v>208</v>
      </c>
      <c r="G1592" s="9" t="s">
        <v>10</v>
      </c>
      <c r="H1592" s="9" t="s">
        <v>42</v>
      </c>
      <c r="I1592" s="9">
        <v>1</v>
      </c>
      <c r="J1592" s="9">
        <v>36</v>
      </c>
      <c r="K1592" s="9">
        <f>COUNTA(Y1592:AD1592)*J1592</f>
        <v>0</v>
      </c>
      <c r="L1592" s="9">
        <f>SUM(Y1592:AD1592)</f>
        <v>0</v>
      </c>
      <c r="M1592" s="42">
        <v>0</v>
      </c>
      <c r="N1592" s="9"/>
      <c r="O1592" s="9">
        <v>36</v>
      </c>
      <c r="P1592" s="9"/>
      <c r="Q1592" s="9">
        <v>36</v>
      </c>
      <c r="R1592" s="9"/>
      <c r="S1592" s="9"/>
      <c r="T1592" s="9">
        <v>2</v>
      </c>
      <c r="U1592" s="9"/>
      <c r="V1592" s="49"/>
      <c r="W1592" s="14"/>
      <c r="X1592" s="14"/>
      <c r="Y1592" s="56"/>
      <c r="Z1592" s="9"/>
      <c r="AA1592" s="9"/>
      <c r="AB1592" s="9"/>
      <c r="AC1592" s="9"/>
      <c r="AD1592" s="9"/>
      <c r="AE1592" s="9"/>
      <c r="AF1592" s="9"/>
      <c r="AG1592" s="9">
        <v>30.279875000000001</v>
      </c>
      <c r="AH1592" s="9">
        <v>-83.000228000000007</v>
      </c>
      <c r="AI1592" s="24"/>
      <c r="AJ1592" s="24"/>
      <c r="AK1592" s="24"/>
      <c r="AL1592" s="24"/>
      <c r="AM1592" s="24"/>
      <c r="AN1592" s="24"/>
      <c r="AO1592" s="24"/>
      <c r="AP1592" s="24"/>
      <c r="AQ1592" s="24"/>
      <c r="AR1592" s="24"/>
      <c r="AS1592" s="24"/>
      <c r="AT1592" s="24"/>
      <c r="AU1592" s="24"/>
      <c r="AV1592" s="24"/>
      <c r="AW1592" s="24"/>
      <c r="AX1592" s="24"/>
      <c r="AY1592" s="24"/>
      <c r="AZ1592" s="24"/>
      <c r="BA1592" s="24"/>
      <c r="BB1592" s="24"/>
      <c r="BC1592" s="24"/>
      <c r="BD1592" s="24"/>
      <c r="BE1592" s="24"/>
      <c r="BF1592" s="24"/>
    </row>
    <row r="1593" spans="1:58" s="22" customFormat="1" outlineLevel="2" x14ac:dyDescent="0.25">
      <c r="A1593" s="55"/>
      <c r="B1593" s="51" t="s">
        <v>1784</v>
      </c>
      <c r="C1593" s="51"/>
      <c r="D1593" s="51"/>
      <c r="E1593" s="51"/>
      <c r="F1593" s="53"/>
      <c r="G1593" s="51"/>
      <c r="H1593" s="51"/>
      <c r="I1593" s="51">
        <f>I1594</f>
        <v>1</v>
      </c>
      <c r="J1593" s="51">
        <f t="shared" ref="J1593:L1593" si="234">J1594</f>
        <v>37</v>
      </c>
      <c r="K1593" s="51">
        <f t="shared" si="234"/>
        <v>222</v>
      </c>
      <c r="L1593" s="51">
        <f t="shared" si="234"/>
        <v>214</v>
      </c>
      <c r="M1593" s="54"/>
      <c r="N1593" s="51"/>
      <c r="O1593" s="51"/>
      <c r="P1593" s="51"/>
      <c r="Q1593" s="51"/>
      <c r="R1593" s="51"/>
      <c r="S1593" s="51"/>
      <c r="T1593" s="51"/>
      <c r="U1593" s="51"/>
      <c r="V1593" s="52">
        <f>L1593/K1593</f>
        <v>0.963963963963964</v>
      </c>
      <c r="W1593" s="53">
        <v>0.98650000000000004</v>
      </c>
      <c r="X1593" s="53">
        <v>0.98199999999999998</v>
      </c>
      <c r="Y1593" s="56"/>
      <c r="Z1593" s="9"/>
      <c r="AA1593" s="9"/>
      <c r="AB1593" s="9"/>
      <c r="AC1593" s="9"/>
      <c r="AD1593" s="9"/>
      <c r="AE1593" s="9"/>
      <c r="AF1593" s="9"/>
      <c r="AG1593" s="9"/>
      <c r="AH1593" s="9"/>
      <c r="AI1593" s="24"/>
      <c r="AJ1593" s="24"/>
      <c r="AK1593" s="24"/>
      <c r="AL1593" s="24"/>
      <c r="AM1593" s="24"/>
      <c r="AN1593" s="24"/>
      <c r="AO1593" s="24"/>
      <c r="AP1593" s="24"/>
      <c r="AQ1593" s="24"/>
      <c r="AR1593" s="24"/>
      <c r="AS1593" s="24"/>
      <c r="AT1593" s="24"/>
      <c r="AU1593" s="24"/>
      <c r="AV1593" s="24"/>
      <c r="AW1593" s="24"/>
      <c r="AX1593" s="24"/>
      <c r="AY1593" s="24"/>
      <c r="AZ1593" s="24"/>
      <c r="BA1593" s="24"/>
      <c r="BB1593" s="24"/>
      <c r="BC1593" s="24"/>
      <c r="BD1593" s="24"/>
      <c r="BE1593" s="24"/>
      <c r="BF1593" s="24"/>
    </row>
    <row r="1594" spans="1:58" s="22" customFormat="1" outlineLevel="1" collapsed="1" x14ac:dyDescent="0.25">
      <c r="A1594" s="55"/>
      <c r="B1594" s="9" t="s">
        <v>1784</v>
      </c>
      <c r="C1594" s="9"/>
      <c r="D1594" s="9"/>
      <c r="E1594" s="39" t="s">
        <v>2282</v>
      </c>
      <c r="F1594" s="14"/>
      <c r="G1594" s="9"/>
      <c r="H1594" s="9"/>
      <c r="I1594" s="9">
        <f>SUBTOTAL(9,I1595:I1595)</f>
        <v>1</v>
      </c>
      <c r="J1594" s="9">
        <f>SUBTOTAL(9,J1595:J1595)</f>
        <v>37</v>
      </c>
      <c r="K1594" s="9">
        <f>SUBTOTAL(9,K1595:K1595)</f>
        <v>222</v>
      </c>
      <c r="L1594" s="9">
        <f>SUBTOTAL(9,L1595:L1595)</f>
        <v>214</v>
      </c>
      <c r="M1594" s="48">
        <v>0.963963963963964</v>
      </c>
      <c r="N1594" s="9"/>
      <c r="O1594" s="9"/>
      <c r="P1594" s="9"/>
      <c r="Q1594" s="9"/>
      <c r="R1594" s="9"/>
      <c r="S1594" s="9"/>
      <c r="T1594" s="9"/>
      <c r="U1594" s="9"/>
      <c r="V1594" s="52">
        <f>L1594/K1594</f>
        <v>0.963963963963964</v>
      </c>
      <c r="W1594" s="53">
        <v>0.98650000000000004</v>
      </c>
      <c r="X1594" s="53">
        <v>0.98199999999999998</v>
      </c>
      <c r="Y1594" s="56"/>
      <c r="Z1594" s="9"/>
      <c r="AA1594" s="9"/>
      <c r="AB1594" s="9"/>
      <c r="AC1594" s="9"/>
      <c r="AD1594" s="9"/>
      <c r="AE1594" s="9"/>
      <c r="AF1594" s="9"/>
      <c r="AG1594" s="9"/>
      <c r="AH1594" s="9">
        <f>SUBTOTAL(9,AH1595:AH1595)</f>
        <v>-83.583299999999994</v>
      </c>
      <c r="AI1594" s="24"/>
      <c r="AJ1594" s="24"/>
      <c r="AK1594" s="24"/>
      <c r="AL1594" s="24"/>
      <c r="AM1594" s="24"/>
      <c r="AN1594" s="24"/>
      <c r="AO1594" s="24"/>
      <c r="AP1594" s="24"/>
      <c r="AQ1594" s="24"/>
      <c r="AR1594" s="24"/>
      <c r="AS1594" s="24"/>
      <c r="AT1594" s="24"/>
      <c r="AU1594" s="24"/>
      <c r="AV1594" s="24"/>
      <c r="AW1594" s="24"/>
      <c r="AX1594" s="24"/>
      <c r="AY1594" s="24"/>
      <c r="AZ1594" s="24"/>
      <c r="BA1594" s="24"/>
      <c r="BB1594" s="24"/>
      <c r="BC1594" s="24"/>
      <c r="BD1594" s="24"/>
      <c r="BE1594" s="24"/>
      <c r="BF1594" s="24"/>
    </row>
    <row r="1595" spans="1:58" s="22" customFormat="1" hidden="1" outlineLevel="2" x14ac:dyDescent="0.25">
      <c r="A1595" s="55">
        <v>811</v>
      </c>
      <c r="B1595" s="9" t="s">
        <v>1784</v>
      </c>
      <c r="C1595" s="9" t="s">
        <v>2218</v>
      </c>
      <c r="D1595" s="9" t="str">
        <f>B1595&amp;" - "&amp;E1595</f>
        <v>Taylor - Family - Active</v>
      </c>
      <c r="E1595" s="9" t="s">
        <v>2282</v>
      </c>
      <c r="F1595" s="14" t="s">
        <v>243</v>
      </c>
      <c r="G1595" s="9" t="s">
        <v>10</v>
      </c>
      <c r="H1595" s="9" t="s">
        <v>37</v>
      </c>
      <c r="I1595" s="9">
        <v>1</v>
      </c>
      <c r="J1595" s="9">
        <v>37</v>
      </c>
      <c r="K1595" s="9">
        <f>COUNTA(Y1595:AD1595)*J1595</f>
        <v>222</v>
      </c>
      <c r="L1595" s="9">
        <f>SUM(Y1595:AD1595)</f>
        <v>214</v>
      </c>
      <c r="M1595" s="48">
        <v>0.963963963963964</v>
      </c>
      <c r="N1595" s="9">
        <v>0</v>
      </c>
      <c r="O1595" s="9">
        <v>37</v>
      </c>
      <c r="P1595" s="9"/>
      <c r="Q1595" s="9">
        <v>37</v>
      </c>
      <c r="R1595" s="9"/>
      <c r="S1595" s="9"/>
      <c r="T1595" s="9"/>
      <c r="U1595" s="9"/>
      <c r="V1595" s="49">
        <f>(Y1595+Z1595+AA1595+AB1595+AC1595+AD1595)/(J1595*COUNTA(Y1595,Z1595,AA1595,AB1595,AC1595,AD1595))</f>
        <v>0.963963963963964</v>
      </c>
      <c r="W1595" s="14">
        <v>0.98650000000000004</v>
      </c>
      <c r="X1595" s="14">
        <v>0.98199999999999998</v>
      </c>
      <c r="Y1595" s="56">
        <v>36</v>
      </c>
      <c r="Z1595" s="9">
        <v>36</v>
      </c>
      <c r="AA1595" s="9">
        <v>35</v>
      </c>
      <c r="AB1595" s="9">
        <v>35</v>
      </c>
      <c r="AC1595" s="9">
        <v>36</v>
      </c>
      <c r="AD1595" s="9">
        <v>36</v>
      </c>
      <c r="AE1595" s="9" t="s">
        <v>448</v>
      </c>
      <c r="AF1595" s="9">
        <v>32</v>
      </c>
      <c r="AG1595" s="9">
        <v>30.090599999999998</v>
      </c>
      <c r="AH1595" s="9">
        <v>-83.583299999999994</v>
      </c>
      <c r="AI1595" s="24"/>
      <c r="AJ1595" s="24"/>
      <c r="AK1595" s="24"/>
      <c r="AL1595" s="24"/>
      <c r="AM1595" s="24"/>
      <c r="AN1595" s="24"/>
      <c r="AO1595" s="24"/>
      <c r="AP1595" s="24"/>
      <c r="AQ1595" s="24"/>
      <c r="AR1595" s="24"/>
      <c r="AS1595" s="24"/>
      <c r="AT1595" s="24"/>
      <c r="AU1595" s="24"/>
      <c r="AV1595" s="24"/>
      <c r="AW1595" s="24"/>
      <c r="AX1595" s="24"/>
      <c r="AY1595" s="24"/>
      <c r="AZ1595" s="24"/>
      <c r="BA1595" s="24"/>
      <c r="BB1595" s="24"/>
      <c r="BC1595" s="24"/>
      <c r="BD1595" s="24"/>
      <c r="BE1595" s="24"/>
      <c r="BF1595" s="24"/>
    </row>
    <row r="1596" spans="1:58" s="22" customFormat="1" ht="13.8" outlineLevel="1" thickBot="1" x14ac:dyDescent="0.3">
      <c r="A1596" s="55"/>
      <c r="B1596" s="9" t="s">
        <v>1784</v>
      </c>
      <c r="C1596" s="9"/>
      <c r="D1596" s="9"/>
      <c r="E1596" s="39" t="s">
        <v>2283</v>
      </c>
      <c r="F1596" s="14"/>
      <c r="G1596" s="9"/>
      <c r="H1596" s="9"/>
      <c r="I1596" s="9">
        <f>SUBTOTAL(9,I1597:I1597)</f>
        <v>1</v>
      </c>
      <c r="J1596" s="9">
        <f>SUBTOTAL(9,J1597:J1597)</f>
        <v>100</v>
      </c>
      <c r="K1596" s="9">
        <f>SUBTOTAL(9,K1597:K1597)</f>
        <v>0</v>
      </c>
      <c r="L1596" s="9">
        <f>SUBTOTAL(9,L1597:L1597)</f>
        <v>0</v>
      </c>
      <c r="M1596" s="42">
        <v>0</v>
      </c>
      <c r="N1596" s="9"/>
      <c r="O1596" s="9"/>
      <c r="P1596" s="9"/>
      <c r="Q1596" s="9"/>
      <c r="R1596" s="9"/>
      <c r="S1596" s="9"/>
      <c r="T1596" s="9"/>
      <c r="U1596" s="9"/>
      <c r="V1596" s="49"/>
      <c r="W1596" s="14"/>
      <c r="X1596" s="14"/>
      <c r="Y1596" s="56"/>
      <c r="Z1596" s="9"/>
      <c r="AA1596" s="9"/>
      <c r="AB1596" s="9"/>
      <c r="AC1596" s="9"/>
      <c r="AD1596" s="9"/>
      <c r="AE1596" s="9"/>
      <c r="AF1596" s="9"/>
      <c r="AG1596" s="9"/>
      <c r="AH1596" s="9">
        <f>SUBTOTAL(9,AH1597:AH1597)</f>
        <v>-83.594499999999996</v>
      </c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4"/>
      <c r="BC1596" s="24"/>
      <c r="BD1596" s="24"/>
      <c r="BE1596" s="24"/>
      <c r="BF1596" s="24"/>
    </row>
    <row r="1597" spans="1:58" s="22" customFormat="1" ht="13.8" hidden="1" outlineLevel="2" thickBot="1" x14ac:dyDescent="0.3">
      <c r="A1597" s="55">
        <v>2909</v>
      </c>
      <c r="B1597" s="34" t="s">
        <v>1784</v>
      </c>
      <c r="C1597" s="34" t="s">
        <v>2217</v>
      </c>
      <c r="D1597" s="34" t="str">
        <f>B1597&amp;" - "&amp;E1597</f>
        <v>Taylor - Family - Pipeline</v>
      </c>
      <c r="E1597" s="34" t="s">
        <v>2283</v>
      </c>
      <c r="F1597" s="17" t="s">
        <v>354</v>
      </c>
      <c r="G1597" s="34" t="s">
        <v>10</v>
      </c>
      <c r="H1597" s="34" t="s">
        <v>42</v>
      </c>
      <c r="I1597" s="34">
        <v>1</v>
      </c>
      <c r="J1597" s="34">
        <v>100</v>
      </c>
      <c r="K1597" s="34">
        <f>COUNTA(Y1597:AD1597)*J1597</f>
        <v>0</v>
      </c>
      <c r="L1597" s="34">
        <f>SUM(Y1597:AD1597)</f>
        <v>0</v>
      </c>
      <c r="M1597" s="85">
        <v>0</v>
      </c>
      <c r="N1597" s="34"/>
      <c r="O1597" s="34">
        <v>100</v>
      </c>
      <c r="P1597" s="34"/>
      <c r="Q1597" s="34">
        <v>100</v>
      </c>
      <c r="R1597" s="34"/>
      <c r="S1597" s="34"/>
      <c r="T1597" s="34">
        <v>5</v>
      </c>
      <c r="U1597" s="34"/>
      <c r="V1597" s="76"/>
      <c r="W1597" s="17"/>
      <c r="X1597" s="17"/>
      <c r="Y1597" s="56"/>
      <c r="Z1597" s="9"/>
      <c r="AA1597" s="9"/>
      <c r="AB1597" s="9"/>
      <c r="AC1597" s="9"/>
      <c r="AD1597" s="9"/>
      <c r="AE1597" s="9"/>
      <c r="AF1597" s="9"/>
      <c r="AG1597" s="9">
        <v>30.103306</v>
      </c>
      <c r="AH1597" s="9">
        <v>-83.594499999999996</v>
      </c>
      <c r="AI1597" s="24"/>
      <c r="AJ1597" s="24"/>
      <c r="AK1597" s="24"/>
      <c r="AL1597" s="24"/>
      <c r="AM1597" s="24"/>
      <c r="AN1597" s="24"/>
      <c r="AO1597" s="24"/>
      <c r="AP1597" s="24"/>
      <c r="AQ1597" s="24"/>
      <c r="AR1597" s="24"/>
      <c r="AS1597" s="24"/>
      <c r="AT1597" s="24"/>
      <c r="AU1597" s="24"/>
      <c r="AV1597" s="24"/>
      <c r="AW1597" s="24"/>
      <c r="AX1597" s="24"/>
      <c r="AY1597" s="24"/>
      <c r="AZ1597" s="24"/>
      <c r="BA1597" s="24"/>
      <c r="BB1597" s="24"/>
      <c r="BC1597" s="24"/>
      <c r="BD1597" s="24"/>
      <c r="BE1597" s="24"/>
      <c r="BF1597" s="24"/>
    </row>
    <row r="1598" spans="1:58" s="22" customFormat="1" outlineLevel="2" x14ac:dyDescent="0.25">
      <c r="A1598" s="55"/>
      <c r="B1598" s="62" t="s">
        <v>2219</v>
      </c>
      <c r="C1598" s="63"/>
      <c r="D1598" s="63"/>
      <c r="E1598" s="63"/>
      <c r="F1598" s="64"/>
      <c r="G1598" s="63"/>
      <c r="H1598" s="63"/>
      <c r="I1598" s="63">
        <f>I1599+I1607+I1639+I1643</f>
        <v>30</v>
      </c>
      <c r="J1598" s="63">
        <f t="shared" ref="J1598:L1598" si="235">J1599+J1607+J1639+J1643</f>
        <v>4658</v>
      </c>
      <c r="K1598" s="63">
        <f t="shared" si="235"/>
        <v>27436</v>
      </c>
      <c r="L1598" s="63">
        <f t="shared" si="235"/>
        <v>26644</v>
      </c>
      <c r="M1598" s="65"/>
      <c r="N1598" s="63"/>
      <c r="O1598" s="63"/>
      <c r="P1598" s="63"/>
      <c r="Q1598" s="63"/>
      <c r="R1598" s="63"/>
      <c r="S1598" s="63"/>
      <c r="T1598" s="63"/>
      <c r="U1598" s="63"/>
      <c r="V1598" s="66">
        <f>L1598/K1598</f>
        <v>0.97113281819507213</v>
      </c>
      <c r="W1598" s="64">
        <v>0.96209999999999996</v>
      </c>
      <c r="X1598" s="67">
        <v>0.95620000000000005</v>
      </c>
      <c r="Y1598" s="56"/>
      <c r="Z1598" s="9"/>
      <c r="AA1598" s="9"/>
      <c r="AB1598" s="9"/>
      <c r="AC1598" s="9"/>
      <c r="AD1598" s="9"/>
      <c r="AE1598" s="9"/>
      <c r="AF1598" s="9"/>
      <c r="AG1598" s="9"/>
      <c r="AH1598" s="9"/>
      <c r="AI1598" s="24"/>
      <c r="AJ1598" s="24"/>
      <c r="AK1598" s="24"/>
      <c r="AL1598" s="24"/>
      <c r="AM1598" s="24"/>
      <c r="AN1598" s="24"/>
      <c r="AO1598" s="24"/>
      <c r="AP1598" s="24"/>
      <c r="AQ1598" s="24"/>
      <c r="AR1598" s="24"/>
      <c r="AS1598" s="24"/>
      <c r="AT1598" s="24"/>
      <c r="AU1598" s="24"/>
      <c r="AV1598" s="24"/>
      <c r="AW1598" s="24"/>
      <c r="AX1598" s="24"/>
      <c r="AY1598" s="24"/>
      <c r="AZ1598" s="24"/>
      <c r="BA1598" s="24"/>
      <c r="BB1598" s="24"/>
      <c r="BC1598" s="24"/>
      <c r="BD1598" s="24"/>
      <c r="BE1598" s="24"/>
      <c r="BF1598" s="24"/>
    </row>
    <row r="1599" spans="1:58" s="22" customFormat="1" outlineLevel="1" collapsed="1" x14ac:dyDescent="0.25">
      <c r="A1599" s="55"/>
      <c r="B1599" s="25" t="s">
        <v>2219</v>
      </c>
      <c r="C1599" s="9"/>
      <c r="D1599" s="9"/>
      <c r="E1599" s="39" t="s">
        <v>2280</v>
      </c>
      <c r="F1599" s="14"/>
      <c r="G1599" s="9"/>
      <c r="H1599" s="9"/>
      <c r="I1599" s="9">
        <f>SUBTOTAL(9,I1600:I1600)</f>
        <v>1</v>
      </c>
      <c r="J1599" s="9">
        <f>SUBTOTAL(9,J1600:J1600)</f>
        <v>96</v>
      </c>
      <c r="K1599" s="9">
        <f>SUBTOTAL(9,K1600:K1600)</f>
        <v>576</v>
      </c>
      <c r="L1599" s="9">
        <f>SUBTOTAL(9,L1600:L1600)</f>
        <v>574</v>
      </c>
      <c r="M1599" s="48">
        <v>0.99652777777777779</v>
      </c>
      <c r="N1599" s="9"/>
      <c r="O1599" s="9"/>
      <c r="P1599" s="9"/>
      <c r="Q1599" s="9"/>
      <c r="R1599" s="9"/>
      <c r="S1599" s="9"/>
      <c r="T1599" s="9"/>
      <c r="U1599" s="9"/>
      <c r="V1599" s="52">
        <f>L1599/K1599</f>
        <v>0.99652777777777779</v>
      </c>
      <c r="W1599" s="14">
        <v>0.99480000000000002</v>
      </c>
      <c r="X1599" s="68">
        <v>0.99129999999999996</v>
      </c>
      <c r="Y1599" s="56"/>
      <c r="Z1599" s="9"/>
      <c r="AA1599" s="9"/>
      <c r="AB1599" s="9"/>
      <c r="AC1599" s="9"/>
      <c r="AD1599" s="9"/>
      <c r="AE1599" s="9"/>
      <c r="AF1599" s="9"/>
      <c r="AG1599" s="9"/>
      <c r="AH1599" s="9">
        <f>SUBTOTAL(9,AH1600:AH1600)</f>
        <v>-81.078749999999999</v>
      </c>
      <c r="AI1599" s="24"/>
      <c r="AJ1599" s="24"/>
      <c r="AK1599" s="24"/>
      <c r="AL1599" s="24"/>
      <c r="AM1599" s="24"/>
      <c r="AN1599" s="24"/>
      <c r="AO1599" s="24"/>
      <c r="AP1599" s="24"/>
      <c r="AQ1599" s="24"/>
      <c r="AR1599" s="24"/>
      <c r="AS1599" s="24"/>
      <c r="AT1599" s="24"/>
      <c r="AU1599" s="24"/>
      <c r="AV1599" s="24"/>
      <c r="AW1599" s="24"/>
      <c r="AX1599" s="24"/>
      <c r="AY1599" s="24"/>
      <c r="AZ1599" s="24"/>
      <c r="BA1599" s="24"/>
      <c r="BB1599" s="24"/>
      <c r="BC1599" s="24"/>
      <c r="BD1599" s="24"/>
      <c r="BE1599" s="24"/>
      <c r="BF1599" s="24"/>
    </row>
    <row r="1600" spans="1:58" s="22" customFormat="1" hidden="1" outlineLevel="2" x14ac:dyDescent="0.25">
      <c r="A1600" s="55">
        <v>2380</v>
      </c>
      <c r="B1600" s="25" t="s">
        <v>2219</v>
      </c>
      <c r="C1600" s="9" t="s">
        <v>2244</v>
      </c>
      <c r="D1600" s="9" t="str">
        <f>B1600&amp;" - "&amp;E1600</f>
        <v>Volusia - Elderly - Active</v>
      </c>
      <c r="E1600" s="9" t="s">
        <v>2280</v>
      </c>
      <c r="F1600" s="14" t="s">
        <v>342</v>
      </c>
      <c r="G1600" s="9" t="s">
        <v>9</v>
      </c>
      <c r="H1600" s="9" t="s">
        <v>37</v>
      </c>
      <c r="I1600" s="9">
        <v>1</v>
      </c>
      <c r="J1600" s="9">
        <v>96</v>
      </c>
      <c r="K1600" s="9">
        <f>COUNTA(Y1600:AD1600)*J1600</f>
        <v>576</v>
      </c>
      <c r="L1600" s="9">
        <f>SUM(Y1600:AD1600)</f>
        <v>574</v>
      </c>
      <c r="M1600" s="48">
        <v>0.99652777777777779</v>
      </c>
      <c r="N1600" s="9">
        <v>0</v>
      </c>
      <c r="O1600" s="9">
        <v>96</v>
      </c>
      <c r="P1600" s="9">
        <v>77</v>
      </c>
      <c r="Q1600" s="9">
        <v>19</v>
      </c>
      <c r="R1600" s="9"/>
      <c r="S1600" s="9"/>
      <c r="T1600" s="9"/>
      <c r="U1600" s="9"/>
      <c r="V1600" s="49">
        <f>(Y1600+Z1600+AA1600+AB1600+AC1600+AD1600)/(J1600*COUNTA(Y1600,Z1600,AA1600,AB1600,AC1600,AD1600))</f>
        <v>0.99652777777777779</v>
      </c>
      <c r="W1600" s="14">
        <v>0.99480000000000002</v>
      </c>
      <c r="X1600" s="68">
        <v>0.99129999999999996</v>
      </c>
      <c r="Y1600" s="56">
        <v>96</v>
      </c>
      <c r="Z1600" s="9">
        <v>96</v>
      </c>
      <c r="AA1600" s="9">
        <v>96</v>
      </c>
      <c r="AB1600" s="9">
        <v>96</v>
      </c>
      <c r="AC1600" s="9">
        <v>95</v>
      </c>
      <c r="AD1600" s="9">
        <v>95</v>
      </c>
      <c r="AE1600" s="9" t="s">
        <v>931</v>
      </c>
      <c r="AF1600" s="9"/>
      <c r="AG1600" s="9">
        <v>29.280611</v>
      </c>
      <c r="AH1600" s="9">
        <v>-81.078749999999999</v>
      </c>
      <c r="AI1600" s="24"/>
      <c r="AJ1600" s="24"/>
      <c r="AK1600" s="24"/>
      <c r="AL1600" s="24"/>
      <c r="AM1600" s="24"/>
      <c r="AN1600" s="24"/>
      <c r="AO1600" s="24"/>
      <c r="AP1600" s="24"/>
      <c r="AQ1600" s="24"/>
      <c r="AR1600" s="24"/>
      <c r="AS1600" s="24"/>
      <c r="AT1600" s="24"/>
      <c r="AU1600" s="24"/>
      <c r="AV1600" s="24"/>
      <c r="AW1600" s="24"/>
      <c r="AX1600" s="24"/>
      <c r="AY1600" s="24"/>
      <c r="AZ1600" s="24"/>
      <c r="BA1600" s="24"/>
      <c r="BB1600" s="24"/>
      <c r="BC1600" s="24"/>
      <c r="BD1600" s="24"/>
      <c r="BE1600" s="24"/>
      <c r="BF1600" s="24"/>
    </row>
    <row r="1601" spans="1:58" s="22" customFormat="1" outlineLevel="1" collapsed="1" x14ac:dyDescent="0.25">
      <c r="A1601" s="55"/>
      <c r="B1601" s="25" t="s">
        <v>2219</v>
      </c>
      <c r="C1601" s="9"/>
      <c r="D1601" s="9"/>
      <c r="E1601" s="84" t="s">
        <v>2641</v>
      </c>
      <c r="F1601" s="14"/>
      <c r="G1601" s="9"/>
      <c r="H1601" s="9"/>
      <c r="I1601" s="9">
        <f>SUBTOTAL(9,I1602:I1603)</f>
        <v>2</v>
      </c>
      <c r="J1601" s="9">
        <f>SUBTOTAL(9,J1602:J1603)</f>
        <v>121</v>
      </c>
      <c r="K1601" s="9">
        <f>SUBTOTAL(9,K1602:K1603)</f>
        <v>161</v>
      </c>
      <c r="L1601" s="9">
        <f>SUBTOTAL(9,L1602:L1603)</f>
        <v>151</v>
      </c>
      <c r="M1601" s="48">
        <v>0.93788819875776397</v>
      </c>
      <c r="N1601" s="9"/>
      <c r="O1601" s="9"/>
      <c r="P1601" s="9"/>
      <c r="Q1601" s="9"/>
      <c r="R1601" s="9"/>
      <c r="S1601" s="9"/>
      <c r="T1601" s="9"/>
      <c r="U1601" s="9"/>
      <c r="V1601" s="49"/>
      <c r="W1601" s="14"/>
      <c r="X1601" s="68"/>
      <c r="Y1601" s="56"/>
      <c r="Z1601" s="9"/>
      <c r="AA1601" s="9"/>
      <c r="AB1601" s="9"/>
      <c r="AC1601" s="9"/>
      <c r="AD1601" s="9"/>
      <c r="AE1601" s="9"/>
      <c r="AF1601" s="9"/>
      <c r="AG1601" s="9"/>
      <c r="AH1601" s="9">
        <f>SUBTOTAL(9,AH1602:AH1603)</f>
        <v>-81.295073000000002</v>
      </c>
      <c r="AI1601" s="24"/>
      <c r="AJ1601" s="24"/>
      <c r="AK1601" s="24"/>
      <c r="AL1601" s="24"/>
      <c r="AM1601" s="24"/>
      <c r="AN1601" s="24"/>
      <c r="AO1601" s="24"/>
      <c r="AP1601" s="24"/>
      <c r="AQ1601" s="24"/>
      <c r="AR1601" s="24"/>
      <c r="AS1601" s="24"/>
      <c r="AT1601" s="24"/>
      <c r="AU1601" s="24"/>
      <c r="AV1601" s="24"/>
      <c r="AW1601" s="24"/>
      <c r="AX1601" s="24"/>
      <c r="AY1601" s="24"/>
      <c r="AZ1601" s="24"/>
      <c r="BA1601" s="24"/>
      <c r="BB1601" s="24"/>
      <c r="BC1601" s="24"/>
      <c r="BD1601" s="24"/>
      <c r="BE1601" s="24"/>
      <c r="BF1601" s="24"/>
    </row>
    <row r="1602" spans="1:58" s="22" customFormat="1" hidden="1" outlineLevel="2" x14ac:dyDescent="0.25">
      <c r="A1602" s="55">
        <v>2616</v>
      </c>
      <c r="B1602" s="25" t="s">
        <v>2219</v>
      </c>
      <c r="C1602" s="9" t="s">
        <v>2240</v>
      </c>
      <c r="D1602" s="9" t="str">
        <f>B1602&amp;" - "&amp;E1602</f>
        <v>Volusia - Elderly - Lease-Up</v>
      </c>
      <c r="E1602" s="9" t="s">
        <v>2641</v>
      </c>
      <c r="F1602" s="14" t="s">
        <v>41</v>
      </c>
      <c r="G1602" s="9" t="s">
        <v>9</v>
      </c>
      <c r="H1602" s="9" t="s">
        <v>184</v>
      </c>
      <c r="I1602" s="9">
        <v>1</v>
      </c>
      <c r="J1602" s="9">
        <v>81</v>
      </c>
      <c r="K1602" s="9">
        <f>COUNTA(Y1602:AD1602)*J1602</f>
        <v>81</v>
      </c>
      <c r="L1602" s="9">
        <f>SUM(Y1602:AD1602)</f>
        <v>81</v>
      </c>
      <c r="M1602" s="48">
        <v>1</v>
      </c>
      <c r="N1602" s="9">
        <v>0</v>
      </c>
      <c r="O1602" s="9">
        <v>81</v>
      </c>
      <c r="P1602" s="9">
        <v>65</v>
      </c>
      <c r="Q1602" s="9">
        <v>16</v>
      </c>
      <c r="R1602" s="9"/>
      <c r="S1602" s="9"/>
      <c r="T1602" s="9">
        <v>12</v>
      </c>
      <c r="U1602" s="9"/>
      <c r="V1602" s="49">
        <f>(Y1602+Z1602+AA1602+AB1602+AC1602+AD1602)/(J1602*COUNTA(Y1602,Z1602,AA1602,AB1602,AC1602,AD1602))</f>
        <v>1</v>
      </c>
      <c r="W1602" s="14">
        <v>0.40739999999999998</v>
      </c>
      <c r="X1602" s="68"/>
      <c r="Y1602" s="56">
        <v>81</v>
      </c>
      <c r="Z1602" s="9"/>
      <c r="AA1602" s="9"/>
      <c r="AB1602" s="9"/>
      <c r="AC1602" s="9"/>
      <c r="AD1602" s="9"/>
      <c r="AE1602" s="9" t="s">
        <v>2241</v>
      </c>
      <c r="AF1602" s="9"/>
      <c r="AG1602" s="9">
        <v>29.024653000000001</v>
      </c>
      <c r="AH1602" s="9">
        <v>-81.295073000000002</v>
      </c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4"/>
      <c r="AU1602" s="24"/>
      <c r="AV1602" s="24"/>
      <c r="AW1602" s="24"/>
      <c r="AX1602" s="24"/>
      <c r="AY1602" s="24"/>
      <c r="AZ1602" s="24"/>
      <c r="BA1602" s="24"/>
      <c r="BB1602" s="24"/>
      <c r="BC1602" s="24"/>
      <c r="BD1602" s="24"/>
      <c r="BE1602" s="24"/>
      <c r="BF1602" s="24"/>
    </row>
    <row r="1603" spans="1:58" s="22" customFormat="1" hidden="1" outlineLevel="2" x14ac:dyDescent="0.25">
      <c r="A1603" s="55">
        <v>920</v>
      </c>
      <c r="B1603" s="25" t="s">
        <v>2219</v>
      </c>
      <c r="C1603" s="9" t="s">
        <v>2262</v>
      </c>
      <c r="D1603" s="9" t="str">
        <f>B1603&amp;" - "&amp;E1603</f>
        <v>Volusia - Elderly - Lease-Up</v>
      </c>
      <c r="E1603" s="9" t="s">
        <v>2641</v>
      </c>
      <c r="F1603" s="14" t="s">
        <v>183</v>
      </c>
      <c r="G1603" s="9" t="s">
        <v>9</v>
      </c>
      <c r="H1603" s="9" t="s">
        <v>184</v>
      </c>
      <c r="I1603" s="9">
        <v>1</v>
      </c>
      <c r="J1603" s="9">
        <v>40</v>
      </c>
      <c r="K1603" s="9">
        <f>COUNTA(Y1603:AD1603)*J1603</f>
        <v>80</v>
      </c>
      <c r="L1603" s="9">
        <f>SUM(Y1603:AD1603)</f>
        <v>70</v>
      </c>
      <c r="M1603" s="48">
        <v>0.875</v>
      </c>
      <c r="N1603" s="9"/>
      <c r="O1603" s="9">
        <v>40</v>
      </c>
      <c r="P1603" s="9">
        <v>32</v>
      </c>
      <c r="Q1603" s="9">
        <v>8</v>
      </c>
      <c r="R1603" s="9"/>
      <c r="S1603" s="9"/>
      <c r="T1603" s="9"/>
      <c r="U1603" s="9"/>
      <c r="V1603" s="49">
        <f>(Y1603+Z1603+AA1603+AB1603+AC1603+AD1603)/(J1603*COUNTA(Y1603,Z1603,AA1603,AB1603,AC1603,AD1603))</f>
        <v>0.875</v>
      </c>
      <c r="W1603" s="14"/>
      <c r="X1603" s="68"/>
      <c r="Y1603" s="56">
        <v>35</v>
      </c>
      <c r="Z1603" s="9">
        <v>35</v>
      </c>
      <c r="AA1603" s="9"/>
      <c r="AB1603" s="9"/>
      <c r="AC1603" s="9"/>
      <c r="AD1603" s="9"/>
      <c r="AE1603" s="9" t="s">
        <v>448</v>
      </c>
      <c r="AF1603" s="9"/>
      <c r="AG1603" s="9">
        <v>0</v>
      </c>
      <c r="AH1603" s="9">
        <v>0</v>
      </c>
      <c r="AI1603" s="24"/>
      <c r="AJ1603" s="24"/>
      <c r="AK1603" s="24"/>
      <c r="AL1603" s="24"/>
      <c r="AM1603" s="24"/>
      <c r="AN1603" s="24"/>
      <c r="AO1603" s="24"/>
      <c r="AP1603" s="24"/>
      <c r="AQ1603" s="24"/>
      <c r="AR1603" s="24"/>
      <c r="AS1603" s="24"/>
      <c r="AT1603" s="24"/>
      <c r="AU1603" s="24"/>
      <c r="AV1603" s="24"/>
      <c r="AW1603" s="24"/>
      <c r="AX1603" s="24"/>
      <c r="AY1603" s="24"/>
      <c r="AZ1603" s="24"/>
      <c r="BA1603" s="24"/>
      <c r="BB1603" s="24"/>
      <c r="BC1603" s="24"/>
      <c r="BD1603" s="24"/>
      <c r="BE1603" s="24"/>
      <c r="BF1603" s="24"/>
    </row>
    <row r="1604" spans="1:58" s="22" customFormat="1" outlineLevel="1" collapsed="1" x14ac:dyDescent="0.25">
      <c r="A1604" s="55"/>
      <c r="B1604" s="25" t="s">
        <v>2219</v>
      </c>
      <c r="C1604" s="9"/>
      <c r="D1604" s="9"/>
      <c r="E1604" s="39" t="s">
        <v>2281</v>
      </c>
      <c r="F1604" s="14"/>
      <c r="G1604" s="9"/>
      <c r="H1604" s="9"/>
      <c r="I1604" s="9">
        <f>SUBTOTAL(9,I1605:I1606)</f>
        <v>2</v>
      </c>
      <c r="J1604" s="9">
        <f>SUBTOTAL(9,J1605:J1606)</f>
        <v>196</v>
      </c>
      <c r="K1604" s="9">
        <f>SUBTOTAL(9,K1605:K1606)</f>
        <v>0</v>
      </c>
      <c r="L1604" s="9">
        <f>SUBTOTAL(9,L1605:L1606)</f>
        <v>0</v>
      </c>
      <c r="M1604" s="42">
        <v>0</v>
      </c>
      <c r="N1604" s="9"/>
      <c r="O1604" s="9"/>
      <c r="P1604" s="9"/>
      <c r="Q1604" s="9"/>
      <c r="R1604" s="9"/>
      <c r="S1604" s="9"/>
      <c r="T1604" s="9"/>
      <c r="U1604" s="9"/>
      <c r="V1604" s="49"/>
      <c r="W1604" s="14"/>
      <c r="X1604" s="68"/>
      <c r="Y1604" s="56"/>
      <c r="Z1604" s="9"/>
      <c r="AA1604" s="9"/>
      <c r="AB1604" s="9"/>
      <c r="AC1604" s="9"/>
      <c r="AD1604" s="9"/>
      <c r="AE1604" s="9"/>
      <c r="AF1604" s="9"/>
      <c r="AG1604" s="9"/>
      <c r="AH1604" s="9">
        <f>SUBTOTAL(9,AH1605:AH1606)</f>
        <v>-162.6027</v>
      </c>
      <c r="AI1604" s="24"/>
      <c r="AJ1604" s="24"/>
      <c r="AK1604" s="24"/>
      <c r="AL1604" s="24"/>
      <c r="AM1604" s="24"/>
      <c r="AN1604" s="24"/>
      <c r="AO1604" s="24"/>
      <c r="AP1604" s="24"/>
      <c r="AQ1604" s="24"/>
      <c r="AR1604" s="24"/>
      <c r="AS1604" s="24"/>
      <c r="AT1604" s="24"/>
      <c r="AU1604" s="24"/>
      <c r="AV1604" s="24"/>
      <c r="AW1604" s="24"/>
      <c r="AX1604" s="24"/>
      <c r="AY1604" s="24"/>
      <c r="AZ1604" s="24"/>
      <c r="BA1604" s="24"/>
      <c r="BB1604" s="24"/>
      <c r="BC1604" s="24"/>
      <c r="BD1604" s="24"/>
      <c r="BE1604" s="24"/>
      <c r="BF1604" s="24"/>
    </row>
    <row r="1605" spans="1:58" s="22" customFormat="1" hidden="1" outlineLevel="2" x14ac:dyDescent="0.25">
      <c r="A1605" s="55">
        <v>2955</v>
      </c>
      <c r="B1605" s="25" t="s">
        <v>2219</v>
      </c>
      <c r="C1605" s="9" t="s">
        <v>2221</v>
      </c>
      <c r="D1605" s="9" t="str">
        <f>B1605&amp;" - "&amp;E1605</f>
        <v>Volusia - Elderly - Pipeline</v>
      </c>
      <c r="E1605" s="9" t="s">
        <v>2281</v>
      </c>
      <c r="F1605" s="14" t="s">
        <v>208</v>
      </c>
      <c r="G1605" s="9" t="s">
        <v>9</v>
      </c>
      <c r="H1605" s="9" t="s">
        <v>42</v>
      </c>
      <c r="I1605" s="9">
        <v>1</v>
      </c>
      <c r="J1605" s="9">
        <v>100</v>
      </c>
      <c r="K1605" s="9">
        <f>COUNTA(Y1605:AD1605)*J1605</f>
        <v>0</v>
      </c>
      <c r="L1605" s="9">
        <f>SUM(Y1605:AD1605)</f>
        <v>0</v>
      </c>
      <c r="M1605" s="42">
        <v>0</v>
      </c>
      <c r="N1605" s="9"/>
      <c r="O1605" s="9">
        <v>100</v>
      </c>
      <c r="P1605" s="9">
        <v>80</v>
      </c>
      <c r="Q1605" s="9">
        <v>20</v>
      </c>
      <c r="R1605" s="9"/>
      <c r="S1605" s="9"/>
      <c r="T1605" s="9">
        <v>5</v>
      </c>
      <c r="U1605" s="9"/>
      <c r="V1605" s="49"/>
      <c r="W1605" s="14"/>
      <c r="X1605" s="68"/>
      <c r="Y1605" s="56"/>
      <c r="Z1605" s="9"/>
      <c r="AA1605" s="9"/>
      <c r="AB1605" s="9"/>
      <c r="AC1605" s="9"/>
      <c r="AD1605" s="9"/>
      <c r="AE1605" s="9"/>
      <c r="AF1605" s="9"/>
      <c r="AG1605" s="9">
        <v>29.053325000000001</v>
      </c>
      <c r="AH1605" s="9">
        <v>-81.307731000000004</v>
      </c>
      <c r="AI1605" s="24"/>
      <c r="AJ1605" s="24"/>
      <c r="AK1605" s="24"/>
      <c r="AL1605" s="24"/>
      <c r="AM1605" s="24"/>
      <c r="AN1605" s="24"/>
      <c r="AO1605" s="24"/>
      <c r="AP1605" s="24"/>
      <c r="AQ1605" s="24"/>
      <c r="AR1605" s="24"/>
      <c r="AS1605" s="24"/>
      <c r="AT1605" s="24"/>
      <c r="AU1605" s="24"/>
      <c r="AV1605" s="24"/>
      <c r="AW1605" s="24"/>
      <c r="AX1605" s="24"/>
      <c r="AY1605" s="24"/>
      <c r="AZ1605" s="24"/>
      <c r="BA1605" s="24"/>
      <c r="BB1605" s="24"/>
      <c r="BC1605" s="24"/>
      <c r="BD1605" s="24"/>
      <c r="BE1605" s="24"/>
      <c r="BF1605" s="24"/>
    </row>
    <row r="1606" spans="1:58" s="22" customFormat="1" hidden="1" outlineLevel="2" x14ac:dyDescent="0.25">
      <c r="A1606" s="55">
        <v>2796</v>
      </c>
      <c r="B1606" s="25" t="s">
        <v>2219</v>
      </c>
      <c r="C1606" s="9" t="s">
        <v>2250</v>
      </c>
      <c r="D1606" s="9" t="str">
        <f>B1606&amp;" - "&amp;E1606</f>
        <v>Volusia - Elderly - Pipeline</v>
      </c>
      <c r="E1606" s="9" t="s">
        <v>2281</v>
      </c>
      <c r="F1606" s="14" t="s">
        <v>91</v>
      </c>
      <c r="G1606" s="9" t="s">
        <v>9</v>
      </c>
      <c r="H1606" s="9" t="s">
        <v>42</v>
      </c>
      <c r="I1606" s="9">
        <v>1</v>
      </c>
      <c r="J1606" s="9">
        <v>96</v>
      </c>
      <c r="K1606" s="9">
        <f>COUNTA(Y1606:AD1606)*J1606</f>
        <v>0</v>
      </c>
      <c r="L1606" s="9">
        <f>SUM(Y1606:AD1606)</f>
        <v>0</v>
      </c>
      <c r="M1606" s="42">
        <v>0</v>
      </c>
      <c r="N1606" s="9">
        <v>0</v>
      </c>
      <c r="O1606" s="9">
        <v>96</v>
      </c>
      <c r="P1606" s="9">
        <v>77</v>
      </c>
      <c r="Q1606" s="9">
        <v>19</v>
      </c>
      <c r="R1606" s="9"/>
      <c r="S1606" s="9"/>
      <c r="T1606" s="9">
        <v>10</v>
      </c>
      <c r="U1606" s="9"/>
      <c r="V1606" s="49"/>
      <c r="W1606" s="14"/>
      <c r="X1606" s="68"/>
      <c r="Y1606" s="56"/>
      <c r="Z1606" s="9"/>
      <c r="AA1606" s="9"/>
      <c r="AB1606" s="9"/>
      <c r="AC1606" s="9"/>
      <c r="AD1606" s="9"/>
      <c r="AE1606" s="9"/>
      <c r="AF1606" s="9"/>
      <c r="AG1606" s="9">
        <v>28.917808000000001</v>
      </c>
      <c r="AH1606" s="9">
        <v>-81.294968999999995</v>
      </c>
      <c r="AI1606" s="24"/>
      <c r="AJ1606" s="24"/>
      <c r="AK1606" s="24"/>
      <c r="AL1606" s="24"/>
      <c r="AM1606" s="24"/>
      <c r="AN1606" s="24"/>
      <c r="AO1606" s="24"/>
      <c r="AP1606" s="24"/>
      <c r="AQ1606" s="24"/>
      <c r="AR1606" s="24"/>
      <c r="AS1606" s="24"/>
      <c r="AT1606" s="24"/>
      <c r="AU1606" s="24"/>
      <c r="AV1606" s="24"/>
      <c r="AW1606" s="24"/>
      <c r="AX1606" s="24"/>
      <c r="AY1606" s="24"/>
      <c r="AZ1606" s="24"/>
      <c r="BA1606" s="24"/>
      <c r="BB1606" s="24"/>
      <c r="BC1606" s="24"/>
      <c r="BD1606" s="24"/>
      <c r="BE1606" s="24"/>
      <c r="BF1606" s="24"/>
    </row>
    <row r="1607" spans="1:58" s="22" customFormat="1" outlineLevel="1" collapsed="1" x14ac:dyDescent="0.25">
      <c r="A1607" s="55"/>
      <c r="B1607" s="25" t="s">
        <v>2219</v>
      </c>
      <c r="C1607" s="9"/>
      <c r="D1607" s="9"/>
      <c r="E1607" s="39" t="s">
        <v>2282</v>
      </c>
      <c r="F1607" s="14"/>
      <c r="G1607" s="9"/>
      <c r="H1607" s="9"/>
      <c r="I1607" s="9">
        <f>SUBTOTAL(9,I1608:I1632)</f>
        <v>25</v>
      </c>
      <c r="J1607" s="9">
        <f>SUBTOTAL(9,J1608:J1632)</f>
        <v>4025</v>
      </c>
      <c r="K1607" s="9">
        <f>SUBTOTAL(9,K1608:K1632)</f>
        <v>23638</v>
      </c>
      <c r="L1607" s="9">
        <f>SUBTOTAL(9,L1608:L1632)</f>
        <v>23044</v>
      </c>
      <c r="M1607" s="48">
        <v>0.97487097047127502</v>
      </c>
      <c r="N1607" s="9"/>
      <c r="O1607" s="9"/>
      <c r="P1607" s="9"/>
      <c r="Q1607" s="9"/>
      <c r="R1607" s="9"/>
      <c r="S1607" s="9"/>
      <c r="T1607" s="9"/>
      <c r="U1607" s="9"/>
      <c r="V1607" s="49">
        <f>L1607/K1607</f>
        <v>0.97487097047127502</v>
      </c>
      <c r="W1607" s="14">
        <v>0.96289999999999998</v>
      </c>
      <c r="X1607" s="68">
        <v>0.95779999999999998</v>
      </c>
      <c r="Y1607" s="56"/>
      <c r="Z1607" s="9"/>
      <c r="AA1607" s="9"/>
      <c r="AB1607" s="9"/>
      <c r="AC1607" s="9"/>
      <c r="AD1607" s="9"/>
      <c r="AE1607" s="9"/>
      <c r="AF1607" s="9"/>
      <c r="AG1607" s="9"/>
      <c r="AH1607" s="9">
        <f>SUBTOTAL(9,AH1608:AH1632)</f>
        <v>-2028.186214888889</v>
      </c>
      <c r="AI1607" s="24"/>
      <c r="AJ1607" s="24"/>
      <c r="AK1607" s="24"/>
      <c r="AL1607" s="24"/>
      <c r="AM1607" s="24"/>
      <c r="AN1607" s="24"/>
      <c r="AO1607" s="24"/>
      <c r="AP1607" s="24"/>
      <c r="AQ1607" s="24"/>
      <c r="AR1607" s="24"/>
      <c r="AS1607" s="24"/>
      <c r="AT1607" s="24"/>
      <c r="AU1607" s="24"/>
      <c r="AV1607" s="24"/>
      <c r="AW1607" s="24"/>
      <c r="AX1607" s="24"/>
      <c r="AY1607" s="24"/>
      <c r="AZ1607" s="24"/>
      <c r="BA1607" s="24"/>
      <c r="BB1607" s="24"/>
      <c r="BC1607" s="24"/>
      <c r="BD1607" s="24"/>
      <c r="BE1607" s="24"/>
      <c r="BF1607" s="24"/>
    </row>
    <row r="1608" spans="1:58" s="22" customFormat="1" hidden="1" outlineLevel="2" x14ac:dyDescent="0.25">
      <c r="A1608" s="55">
        <v>50</v>
      </c>
      <c r="B1608" s="25" t="s">
        <v>2219</v>
      </c>
      <c r="C1608" s="9" t="s">
        <v>2220</v>
      </c>
      <c r="D1608" s="9" t="str">
        <f t="shared" ref="D1608:D1632" si="236">B1608&amp;" - "&amp;E1608</f>
        <v>Volusia - Family - Active</v>
      </c>
      <c r="E1608" s="9" t="s">
        <v>2282</v>
      </c>
      <c r="F1608" s="14" t="s">
        <v>233</v>
      </c>
      <c r="G1608" s="9" t="s">
        <v>10</v>
      </c>
      <c r="H1608" s="9" t="s">
        <v>37</v>
      </c>
      <c r="I1608" s="9">
        <v>1</v>
      </c>
      <c r="J1608" s="9">
        <v>268</v>
      </c>
      <c r="K1608" s="9">
        <f t="shared" ref="K1608:K1632" si="237">COUNTA(Y1608:AD1608)*J1608</f>
        <v>1608</v>
      </c>
      <c r="L1608" s="9">
        <f t="shared" ref="L1608:L1632" si="238">SUM(Y1608:AD1608)</f>
        <v>1560</v>
      </c>
      <c r="M1608" s="48">
        <v>0.97014925373134331</v>
      </c>
      <c r="N1608" s="9">
        <v>0</v>
      </c>
      <c r="O1608" s="9">
        <v>268</v>
      </c>
      <c r="P1608" s="9"/>
      <c r="Q1608" s="9">
        <v>268</v>
      </c>
      <c r="R1608" s="9"/>
      <c r="S1608" s="9"/>
      <c r="T1608" s="9"/>
      <c r="U1608" s="9"/>
      <c r="V1608" s="49">
        <f t="shared" ref="V1608:V1632" si="239">(Y1608+Z1608+AA1608+AB1608+AC1608+AD1608)/(J1608*COUNTA(Y1608,Z1608,AA1608,AB1608,AC1608,AD1608))</f>
        <v>0.97014925373134331</v>
      </c>
      <c r="W1608" s="14">
        <v>0.95150000000000001</v>
      </c>
      <c r="X1608" s="68">
        <v>0.95150000000000001</v>
      </c>
      <c r="Y1608" s="56">
        <v>263</v>
      </c>
      <c r="Z1608" s="9">
        <v>260</v>
      </c>
      <c r="AA1608" s="9">
        <v>261</v>
      </c>
      <c r="AB1608" s="9">
        <v>260</v>
      </c>
      <c r="AC1608" s="9">
        <v>257</v>
      </c>
      <c r="AD1608" s="9">
        <v>259</v>
      </c>
      <c r="AE1608" s="9" t="s">
        <v>427</v>
      </c>
      <c r="AF1608" s="9"/>
      <c r="AG1608" s="9">
        <v>29.071200000000001</v>
      </c>
      <c r="AH1608" s="9">
        <v>-81.020600000000002</v>
      </c>
      <c r="AI1608" s="24"/>
      <c r="AJ1608" s="24"/>
      <c r="AK1608" s="24"/>
      <c r="AL1608" s="24"/>
      <c r="AM1608" s="24"/>
      <c r="AN1608" s="24"/>
      <c r="AO1608" s="24"/>
      <c r="AP1608" s="24"/>
      <c r="AQ1608" s="24"/>
      <c r="AR1608" s="24"/>
      <c r="AS1608" s="24"/>
      <c r="AT1608" s="24"/>
      <c r="AU1608" s="24"/>
      <c r="AV1608" s="24"/>
      <c r="AW1608" s="24"/>
      <c r="AX1608" s="24"/>
      <c r="AY1608" s="24"/>
      <c r="AZ1608" s="24"/>
      <c r="BA1608" s="24"/>
      <c r="BB1608" s="24"/>
      <c r="BC1608" s="24"/>
      <c r="BD1608" s="24"/>
      <c r="BE1608" s="24"/>
      <c r="BF1608" s="24"/>
    </row>
    <row r="1609" spans="1:58" s="22" customFormat="1" hidden="1" outlineLevel="2" x14ac:dyDescent="0.25">
      <c r="A1609" s="55">
        <v>94</v>
      </c>
      <c r="B1609" s="25" t="s">
        <v>2219</v>
      </c>
      <c r="C1609" s="9" t="s">
        <v>2222</v>
      </c>
      <c r="D1609" s="9" t="str">
        <f t="shared" si="236"/>
        <v>Volusia - Family - Active</v>
      </c>
      <c r="E1609" s="9" t="s">
        <v>2282</v>
      </c>
      <c r="F1609" s="14" t="s">
        <v>437</v>
      </c>
      <c r="G1609" s="9" t="s">
        <v>10</v>
      </c>
      <c r="H1609" s="9" t="s">
        <v>37</v>
      </c>
      <c r="I1609" s="9">
        <v>1</v>
      </c>
      <c r="J1609" s="9">
        <v>40</v>
      </c>
      <c r="K1609" s="9">
        <f t="shared" si="237"/>
        <v>240</v>
      </c>
      <c r="L1609" s="9">
        <f t="shared" si="238"/>
        <v>236</v>
      </c>
      <c r="M1609" s="48">
        <v>0.98333333333333328</v>
      </c>
      <c r="N1609" s="9">
        <v>0</v>
      </c>
      <c r="O1609" s="9">
        <v>40</v>
      </c>
      <c r="P1609" s="9"/>
      <c r="Q1609" s="9">
        <v>40</v>
      </c>
      <c r="R1609" s="9"/>
      <c r="S1609" s="9"/>
      <c r="T1609" s="9"/>
      <c r="U1609" s="9"/>
      <c r="V1609" s="49">
        <f t="shared" si="239"/>
        <v>0.98333333333333328</v>
      </c>
      <c r="W1609" s="14">
        <v>0.99170000000000003</v>
      </c>
      <c r="X1609" s="68">
        <v>0.93330000000000002</v>
      </c>
      <c r="Y1609" s="56">
        <v>39</v>
      </c>
      <c r="Z1609" s="9">
        <v>40</v>
      </c>
      <c r="AA1609" s="9">
        <v>39</v>
      </c>
      <c r="AB1609" s="9">
        <v>40</v>
      </c>
      <c r="AC1609" s="9">
        <v>39</v>
      </c>
      <c r="AD1609" s="9">
        <v>39</v>
      </c>
      <c r="AE1609" s="9" t="s">
        <v>465</v>
      </c>
      <c r="AF1609" s="9"/>
      <c r="AG1609" s="9">
        <v>28.931799999999999</v>
      </c>
      <c r="AH1609" s="9">
        <v>-81.2958</v>
      </c>
      <c r="AI1609" s="24"/>
      <c r="AJ1609" s="24"/>
      <c r="AK1609" s="24"/>
      <c r="AL1609" s="24"/>
      <c r="AM1609" s="24"/>
      <c r="AN1609" s="24"/>
      <c r="AO1609" s="24"/>
      <c r="AP1609" s="24"/>
      <c r="AQ1609" s="24"/>
      <c r="AR1609" s="24"/>
      <c r="AS1609" s="24"/>
      <c r="AT1609" s="24"/>
      <c r="AU1609" s="24"/>
      <c r="AV1609" s="24"/>
      <c r="AW1609" s="24"/>
      <c r="AX1609" s="24"/>
      <c r="AY1609" s="24"/>
      <c r="AZ1609" s="24"/>
      <c r="BA1609" s="24"/>
      <c r="BB1609" s="24"/>
      <c r="BC1609" s="24"/>
      <c r="BD1609" s="24"/>
      <c r="BE1609" s="24"/>
      <c r="BF1609" s="24"/>
    </row>
    <row r="1610" spans="1:58" s="22" customFormat="1" hidden="1" outlineLevel="2" x14ac:dyDescent="0.25">
      <c r="A1610" s="55">
        <v>2258</v>
      </c>
      <c r="B1610" s="25" t="s">
        <v>2219</v>
      </c>
      <c r="C1610" s="9" t="s">
        <v>2224</v>
      </c>
      <c r="D1610" s="9" t="str">
        <f t="shared" si="236"/>
        <v>Volusia - Family - Active</v>
      </c>
      <c r="E1610" s="9" t="s">
        <v>2282</v>
      </c>
      <c r="F1610" s="14" t="s">
        <v>2152</v>
      </c>
      <c r="G1610" s="9" t="s">
        <v>10</v>
      </c>
      <c r="H1610" s="9" t="s">
        <v>37</v>
      </c>
      <c r="I1610" s="9">
        <v>1</v>
      </c>
      <c r="J1610" s="9">
        <v>47</v>
      </c>
      <c r="K1610" s="9">
        <f t="shared" si="237"/>
        <v>282</v>
      </c>
      <c r="L1610" s="9">
        <f t="shared" si="238"/>
        <v>276</v>
      </c>
      <c r="M1610" s="48">
        <v>0.97872340425531912</v>
      </c>
      <c r="N1610" s="9">
        <v>0</v>
      </c>
      <c r="O1610" s="9">
        <v>47</v>
      </c>
      <c r="P1610" s="9"/>
      <c r="Q1610" s="9">
        <v>47</v>
      </c>
      <c r="R1610" s="9"/>
      <c r="S1610" s="9"/>
      <c r="T1610" s="9"/>
      <c r="U1610" s="9"/>
      <c r="V1610" s="49">
        <f t="shared" si="239"/>
        <v>0.97872340425531912</v>
      </c>
      <c r="W1610" s="14">
        <v>0.99650000000000005</v>
      </c>
      <c r="X1610" s="68">
        <v>0.98229999999999995</v>
      </c>
      <c r="Y1610" s="56">
        <v>47</v>
      </c>
      <c r="Z1610" s="9">
        <v>44</v>
      </c>
      <c r="AA1610" s="9">
        <v>46</v>
      </c>
      <c r="AB1610" s="9">
        <v>47</v>
      </c>
      <c r="AC1610" s="9">
        <v>46</v>
      </c>
      <c r="AD1610" s="9">
        <v>46</v>
      </c>
      <c r="AE1610" s="9" t="s">
        <v>202</v>
      </c>
      <c r="AF1610" s="9"/>
      <c r="AG1610" s="9">
        <v>29.166699999999999</v>
      </c>
      <c r="AH1610" s="9">
        <v>-81.025700000000001</v>
      </c>
      <c r="AI1610" s="24"/>
      <c r="AJ1610" s="24"/>
      <c r="AK1610" s="24"/>
      <c r="AL1610" s="24"/>
      <c r="AM1610" s="24"/>
      <c r="AN1610" s="24"/>
      <c r="AO1610" s="24"/>
      <c r="AP1610" s="24"/>
      <c r="AQ1610" s="24"/>
      <c r="AR1610" s="24"/>
      <c r="AS1610" s="24"/>
      <c r="AT1610" s="24"/>
      <c r="AU1610" s="24"/>
      <c r="AV1610" s="24"/>
      <c r="AW1610" s="24"/>
      <c r="AX1610" s="24"/>
      <c r="AY1610" s="24"/>
      <c r="AZ1610" s="24"/>
      <c r="BA1610" s="24"/>
      <c r="BB1610" s="24"/>
      <c r="BC1610" s="24"/>
      <c r="BD1610" s="24"/>
      <c r="BE1610" s="24"/>
      <c r="BF1610" s="24"/>
    </row>
    <row r="1611" spans="1:58" s="22" customFormat="1" hidden="1" outlineLevel="2" x14ac:dyDescent="0.25">
      <c r="A1611" s="55">
        <v>136</v>
      </c>
      <c r="B1611" s="25" t="s">
        <v>2219</v>
      </c>
      <c r="C1611" s="9" t="s">
        <v>2225</v>
      </c>
      <c r="D1611" s="9" t="str">
        <f t="shared" si="236"/>
        <v>Volusia - Family - Active</v>
      </c>
      <c r="E1611" s="9" t="s">
        <v>2282</v>
      </c>
      <c r="F1611" s="14" t="s">
        <v>2226</v>
      </c>
      <c r="G1611" s="9" t="s">
        <v>10</v>
      </c>
      <c r="H1611" s="9" t="s">
        <v>37</v>
      </c>
      <c r="I1611" s="9">
        <v>1</v>
      </c>
      <c r="J1611" s="9">
        <v>224</v>
      </c>
      <c r="K1611" s="9">
        <f t="shared" si="237"/>
        <v>1344</v>
      </c>
      <c r="L1611" s="9">
        <f t="shared" si="238"/>
        <v>1324</v>
      </c>
      <c r="M1611" s="48">
        <v>0.98511904761904767</v>
      </c>
      <c r="N1611" s="9">
        <v>0</v>
      </c>
      <c r="O1611" s="9">
        <v>224</v>
      </c>
      <c r="P1611" s="9"/>
      <c r="Q1611" s="9">
        <v>224</v>
      </c>
      <c r="R1611" s="9"/>
      <c r="S1611" s="9"/>
      <c r="T1611" s="9">
        <v>17</v>
      </c>
      <c r="U1611" s="9"/>
      <c r="V1611" s="49">
        <f t="shared" si="239"/>
        <v>0.98511904761904767</v>
      </c>
      <c r="W1611" s="14">
        <v>0.97770000000000001</v>
      </c>
      <c r="X1611" s="68">
        <v>0.9405</v>
      </c>
      <c r="Y1611" s="56">
        <v>219</v>
      </c>
      <c r="Z1611" s="9">
        <v>221</v>
      </c>
      <c r="AA1611" s="9">
        <v>220</v>
      </c>
      <c r="AB1611" s="9">
        <v>223</v>
      </c>
      <c r="AC1611" s="9">
        <v>221</v>
      </c>
      <c r="AD1611" s="9">
        <v>220</v>
      </c>
      <c r="AE1611" s="9" t="s">
        <v>219</v>
      </c>
      <c r="AF1611" s="9"/>
      <c r="AG1611" s="9">
        <v>29.203700000000001</v>
      </c>
      <c r="AH1611" s="9">
        <v>-81.088399999999993</v>
      </c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4"/>
      <c r="BC1611" s="24"/>
      <c r="BD1611" s="24"/>
      <c r="BE1611" s="24"/>
      <c r="BF1611" s="24"/>
    </row>
    <row r="1612" spans="1:58" s="22" customFormat="1" hidden="1" outlineLevel="2" x14ac:dyDescent="0.25">
      <c r="A1612" s="55">
        <v>154</v>
      </c>
      <c r="B1612" s="25" t="s">
        <v>2219</v>
      </c>
      <c r="C1612" s="9" t="s">
        <v>2227</v>
      </c>
      <c r="D1612" s="9" t="str">
        <f t="shared" si="236"/>
        <v>Volusia - Family - Active</v>
      </c>
      <c r="E1612" s="9" t="s">
        <v>2282</v>
      </c>
      <c r="F1612" s="14" t="s">
        <v>659</v>
      </c>
      <c r="G1612" s="9" t="s">
        <v>10</v>
      </c>
      <c r="H1612" s="9" t="s">
        <v>37</v>
      </c>
      <c r="I1612" s="9">
        <v>1</v>
      </c>
      <c r="J1612" s="9">
        <v>216</v>
      </c>
      <c r="K1612" s="9">
        <f t="shared" si="237"/>
        <v>1296</v>
      </c>
      <c r="L1612" s="9">
        <f t="shared" si="238"/>
        <v>1272</v>
      </c>
      <c r="M1612" s="48">
        <v>0.98148148148148151</v>
      </c>
      <c r="N1612" s="9">
        <v>0</v>
      </c>
      <c r="O1612" s="9">
        <v>216</v>
      </c>
      <c r="P1612" s="9"/>
      <c r="Q1612" s="9">
        <v>216</v>
      </c>
      <c r="R1612" s="9"/>
      <c r="S1612" s="9"/>
      <c r="T1612" s="9"/>
      <c r="U1612" s="9"/>
      <c r="V1612" s="49">
        <f t="shared" si="239"/>
        <v>0.98148148148148151</v>
      </c>
      <c r="W1612" s="14">
        <v>0.94679999999999997</v>
      </c>
      <c r="X1612" s="68">
        <v>0.92900000000000005</v>
      </c>
      <c r="Y1612" s="56">
        <v>211</v>
      </c>
      <c r="Z1612" s="9">
        <v>215</v>
      </c>
      <c r="AA1612" s="9">
        <v>209</v>
      </c>
      <c r="AB1612" s="9">
        <v>215</v>
      </c>
      <c r="AC1612" s="9">
        <v>213</v>
      </c>
      <c r="AD1612" s="9">
        <v>209</v>
      </c>
      <c r="AE1612" s="9" t="s">
        <v>172</v>
      </c>
      <c r="AF1612" s="9"/>
      <c r="AG1612" s="9">
        <v>29.249099999999999</v>
      </c>
      <c r="AH1612" s="9">
        <v>-81.068600000000004</v>
      </c>
      <c r="AI1612" s="24"/>
      <c r="AJ1612" s="24"/>
      <c r="AK1612" s="24"/>
      <c r="AL1612" s="24"/>
      <c r="AM1612" s="24"/>
      <c r="AN1612" s="24"/>
      <c r="AO1612" s="24"/>
      <c r="AP1612" s="24"/>
      <c r="AQ1612" s="24"/>
      <c r="AR1612" s="24"/>
      <c r="AS1612" s="24"/>
      <c r="AT1612" s="24"/>
      <c r="AU1612" s="24"/>
      <c r="AV1612" s="24"/>
      <c r="AW1612" s="24"/>
      <c r="AX1612" s="24"/>
      <c r="AY1612" s="24"/>
      <c r="AZ1612" s="24"/>
      <c r="BA1612" s="24"/>
      <c r="BB1612" s="24"/>
      <c r="BC1612" s="24"/>
      <c r="BD1612" s="24"/>
      <c r="BE1612" s="24"/>
      <c r="BF1612" s="24"/>
    </row>
    <row r="1613" spans="1:58" s="22" customFormat="1" hidden="1" outlineLevel="2" x14ac:dyDescent="0.25">
      <c r="A1613" s="55">
        <v>175</v>
      </c>
      <c r="B1613" s="25" t="s">
        <v>2219</v>
      </c>
      <c r="C1613" s="9" t="s">
        <v>2228</v>
      </c>
      <c r="D1613" s="9" t="str">
        <f t="shared" si="236"/>
        <v>Volusia - Family - Active</v>
      </c>
      <c r="E1613" s="9" t="s">
        <v>2282</v>
      </c>
      <c r="F1613" s="14" t="s">
        <v>122</v>
      </c>
      <c r="G1613" s="9" t="s">
        <v>10</v>
      </c>
      <c r="H1613" s="9" t="s">
        <v>37</v>
      </c>
      <c r="I1613" s="9">
        <v>1</v>
      </c>
      <c r="J1613" s="9">
        <v>168</v>
      </c>
      <c r="K1613" s="9">
        <f t="shared" si="237"/>
        <v>1008</v>
      </c>
      <c r="L1613" s="9">
        <f t="shared" si="238"/>
        <v>997</v>
      </c>
      <c r="M1613" s="48">
        <v>0.98908730158730163</v>
      </c>
      <c r="N1613" s="9">
        <v>0</v>
      </c>
      <c r="O1613" s="9">
        <v>168</v>
      </c>
      <c r="P1613" s="9"/>
      <c r="Q1613" s="9">
        <v>168</v>
      </c>
      <c r="R1613" s="9"/>
      <c r="S1613" s="9"/>
      <c r="T1613" s="9"/>
      <c r="U1613" s="9"/>
      <c r="V1613" s="49">
        <f t="shared" si="239"/>
        <v>0.98908730158730163</v>
      </c>
      <c r="W1613" s="14">
        <v>0.98809999999999998</v>
      </c>
      <c r="X1613" s="68">
        <v>0.96530000000000005</v>
      </c>
      <c r="Y1613" s="56">
        <v>166</v>
      </c>
      <c r="Z1613" s="9">
        <v>162</v>
      </c>
      <c r="AA1613" s="9">
        <v>168</v>
      </c>
      <c r="AB1613" s="9">
        <v>168</v>
      </c>
      <c r="AC1613" s="9">
        <v>167</v>
      </c>
      <c r="AD1613" s="9">
        <v>166</v>
      </c>
      <c r="AE1613" s="9" t="s">
        <v>172</v>
      </c>
      <c r="AF1613" s="9"/>
      <c r="AG1613" s="9">
        <v>29.1416</v>
      </c>
      <c r="AH1613" s="9">
        <v>-80.995599999999996</v>
      </c>
      <c r="AI1613" s="24"/>
      <c r="AJ1613" s="24"/>
      <c r="AK1613" s="24"/>
      <c r="AL1613" s="24"/>
      <c r="AM1613" s="24"/>
      <c r="AN1613" s="24"/>
      <c r="AO1613" s="24"/>
      <c r="AP1613" s="24"/>
      <c r="AQ1613" s="24"/>
      <c r="AR1613" s="24"/>
      <c r="AS1613" s="24"/>
      <c r="AT1613" s="24"/>
      <c r="AU1613" s="24"/>
      <c r="AV1613" s="24"/>
      <c r="AW1613" s="24"/>
      <c r="AX1613" s="24"/>
      <c r="AY1613" s="24"/>
      <c r="AZ1613" s="24"/>
      <c r="BA1613" s="24"/>
      <c r="BB1613" s="24"/>
      <c r="BC1613" s="24"/>
      <c r="BD1613" s="24"/>
      <c r="BE1613" s="24"/>
      <c r="BF1613" s="24"/>
    </row>
    <row r="1614" spans="1:58" s="22" customFormat="1" hidden="1" outlineLevel="2" x14ac:dyDescent="0.25">
      <c r="A1614" s="55">
        <v>662</v>
      </c>
      <c r="B1614" s="25" t="s">
        <v>2219</v>
      </c>
      <c r="C1614" s="9" t="s">
        <v>2229</v>
      </c>
      <c r="D1614" s="9" t="str">
        <f t="shared" si="236"/>
        <v>Volusia - Family - Active</v>
      </c>
      <c r="E1614" s="9" t="s">
        <v>2282</v>
      </c>
      <c r="F1614" s="14" t="s">
        <v>2230</v>
      </c>
      <c r="G1614" s="9" t="s">
        <v>10</v>
      </c>
      <c r="H1614" s="9" t="s">
        <v>37</v>
      </c>
      <c r="I1614" s="9">
        <v>1</v>
      </c>
      <c r="J1614" s="9">
        <v>208</v>
      </c>
      <c r="K1614" s="9">
        <f t="shared" si="237"/>
        <v>1248</v>
      </c>
      <c r="L1614" s="9">
        <f t="shared" si="238"/>
        <v>1179</v>
      </c>
      <c r="M1614" s="48">
        <v>0.94471153846153844</v>
      </c>
      <c r="N1614" s="9">
        <v>0</v>
      </c>
      <c r="O1614" s="9">
        <v>104</v>
      </c>
      <c r="P1614" s="9"/>
      <c r="Q1614" s="9">
        <v>208</v>
      </c>
      <c r="R1614" s="9"/>
      <c r="S1614" s="9"/>
      <c r="T1614" s="9"/>
      <c r="U1614" s="9"/>
      <c r="V1614" s="49">
        <f t="shared" si="239"/>
        <v>0.94471153846153844</v>
      </c>
      <c r="W1614" s="14">
        <v>0.95189999999999997</v>
      </c>
      <c r="X1614" s="68">
        <v>0.97040000000000004</v>
      </c>
      <c r="Y1614" s="56">
        <v>194</v>
      </c>
      <c r="Z1614" s="9">
        <v>196</v>
      </c>
      <c r="AA1614" s="9">
        <v>197</v>
      </c>
      <c r="AB1614" s="9">
        <v>196</v>
      </c>
      <c r="AC1614" s="9">
        <v>198</v>
      </c>
      <c r="AD1614" s="9">
        <v>198</v>
      </c>
      <c r="AE1614" s="9" t="s">
        <v>180</v>
      </c>
      <c r="AF1614" s="9"/>
      <c r="AG1614" s="9">
        <v>29.202100000000002</v>
      </c>
      <c r="AH1614" s="9">
        <v>-81.0685</v>
      </c>
      <c r="AI1614" s="24"/>
      <c r="AJ1614" s="24"/>
      <c r="AK1614" s="24"/>
      <c r="AL1614" s="24"/>
      <c r="AM1614" s="24"/>
      <c r="AN1614" s="24"/>
      <c r="AO1614" s="24"/>
      <c r="AP1614" s="24"/>
      <c r="AQ1614" s="24"/>
      <c r="AR1614" s="24"/>
      <c r="AS1614" s="24"/>
      <c r="AT1614" s="24"/>
      <c r="AU1614" s="24"/>
      <c r="AV1614" s="24"/>
      <c r="AW1614" s="24"/>
      <c r="AX1614" s="24"/>
      <c r="AY1614" s="24"/>
      <c r="AZ1614" s="24"/>
      <c r="BA1614" s="24"/>
      <c r="BB1614" s="24"/>
      <c r="BC1614" s="24"/>
      <c r="BD1614" s="24"/>
      <c r="BE1614" s="24"/>
      <c r="BF1614" s="24"/>
    </row>
    <row r="1615" spans="1:58" s="22" customFormat="1" hidden="1" outlineLevel="2" x14ac:dyDescent="0.25">
      <c r="A1615" s="55">
        <v>227</v>
      </c>
      <c r="B1615" s="25" t="s">
        <v>2219</v>
      </c>
      <c r="C1615" s="9" t="s">
        <v>2231</v>
      </c>
      <c r="D1615" s="9" t="str">
        <f t="shared" si="236"/>
        <v>Volusia - Family - Active</v>
      </c>
      <c r="E1615" s="9" t="s">
        <v>2282</v>
      </c>
      <c r="F1615" s="14" t="s">
        <v>118</v>
      </c>
      <c r="G1615" s="9" t="s">
        <v>10</v>
      </c>
      <c r="H1615" s="9" t="s">
        <v>37</v>
      </c>
      <c r="I1615" s="9">
        <v>1</v>
      </c>
      <c r="J1615" s="9">
        <v>230</v>
      </c>
      <c r="K1615" s="9">
        <f t="shared" si="237"/>
        <v>1380</v>
      </c>
      <c r="L1615" s="9">
        <f t="shared" si="238"/>
        <v>1347</v>
      </c>
      <c r="M1615" s="48">
        <v>0.97608695652173916</v>
      </c>
      <c r="N1615" s="9">
        <v>0</v>
      </c>
      <c r="O1615" s="9">
        <v>230</v>
      </c>
      <c r="P1615" s="9"/>
      <c r="Q1615" s="9">
        <v>230</v>
      </c>
      <c r="R1615" s="9"/>
      <c r="S1615" s="9"/>
      <c r="T1615" s="9"/>
      <c r="U1615" s="9"/>
      <c r="V1615" s="49">
        <f t="shared" si="239"/>
        <v>0.97608695652173916</v>
      </c>
      <c r="W1615" s="14">
        <v>0.91879999999999995</v>
      </c>
      <c r="X1615" s="68">
        <v>0.96409999999999996</v>
      </c>
      <c r="Y1615" s="56">
        <v>226</v>
      </c>
      <c r="Z1615" s="9">
        <v>226</v>
      </c>
      <c r="AA1615" s="9">
        <v>226</v>
      </c>
      <c r="AB1615" s="9">
        <v>223</v>
      </c>
      <c r="AC1615" s="9">
        <v>223</v>
      </c>
      <c r="AD1615" s="9">
        <v>223</v>
      </c>
      <c r="AE1615" s="9" t="s">
        <v>831</v>
      </c>
      <c r="AF1615" s="9">
        <v>78</v>
      </c>
      <c r="AG1615" s="9">
        <v>29.1968</v>
      </c>
      <c r="AH1615" s="9">
        <v>-81.035300000000007</v>
      </c>
      <c r="AI1615" s="24"/>
      <c r="AJ1615" s="24"/>
      <c r="AK1615" s="24"/>
      <c r="AL1615" s="24"/>
      <c r="AM1615" s="24"/>
      <c r="AN1615" s="24"/>
      <c r="AO1615" s="24"/>
      <c r="AP1615" s="24"/>
      <c r="AQ1615" s="24"/>
      <c r="AR1615" s="24"/>
      <c r="AS1615" s="24"/>
      <c r="AT1615" s="24"/>
      <c r="AU1615" s="24"/>
      <c r="AV1615" s="24"/>
      <c r="AW1615" s="24"/>
      <c r="AX1615" s="24"/>
      <c r="AY1615" s="24"/>
      <c r="AZ1615" s="24"/>
      <c r="BA1615" s="24"/>
      <c r="BB1615" s="24"/>
      <c r="BC1615" s="24"/>
      <c r="BD1615" s="24"/>
      <c r="BE1615" s="24"/>
      <c r="BF1615" s="24"/>
    </row>
    <row r="1616" spans="1:58" s="22" customFormat="1" hidden="1" outlineLevel="2" x14ac:dyDescent="0.25">
      <c r="A1616" s="55">
        <v>1346</v>
      </c>
      <c r="B1616" s="25" t="s">
        <v>2219</v>
      </c>
      <c r="C1616" s="9" t="s">
        <v>2233</v>
      </c>
      <c r="D1616" s="9" t="str">
        <f t="shared" si="236"/>
        <v>Volusia - Family - Active</v>
      </c>
      <c r="E1616" s="9" t="s">
        <v>2282</v>
      </c>
      <c r="F1616" s="14" t="s">
        <v>1737</v>
      </c>
      <c r="G1616" s="9" t="s">
        <v>10</v>
      </c>
      <c r="H1616" s="9" t="s">
        <v>37</v>
      </c>
      <c r="I1616" s="9">
        <v>1</v>
      </c>
      <c r="J1616" s="9">
        <v>228</v>
      </c>
      <c r="K1616" s="9">
        <f t="shared" si="237"/>
        <v>1368</v>
      </c>
      <c r="L1616" s="9">
        <f t="shared" si="238"/>
        <v>1325</v>
      </c>
      <c r="M1616" s="48">
        <v>0.9685672514619883</v>
      </c>
      <c r="N1616" s="9">
        <v>0</v>
      </c>
      <c r="O1616" s="9">
        <v>228</v>
      </c>
      <c r="P1616" s="9"/>
      <c r="Q1616" s="9">
        <v>228</v>
      </c>
      <c r="R1616" s="9"/>
      <c r="S1616" s="9"/>
      <c r="T1616" s="9"/>
      <c r="U1616" s="9"/>
      <c r="V1616" s="49">
        <f t="shared" si="239"/>
        <v>0.9685672514619883</v>
      </c>
      <c r="W1616" s="14">
        <v>0.96779999999999999</v>
      </c>
      <c r="X1616" s="68">
        <v>0.94369999999999998</v>
      </c>
      <c r="Y1616" s="56">
        <v>221</v>
      </c>
      <c r="Z1616" s="9">
        <v>223</v>
      </c>
      <c r="AA1616" s="9">
        <v>218</v>
      </c>
      <c r="AB1616" s="9">
        <v>220</v>
      </c>
      <c r="AC1616" s="9">
        <v>224</v>
      </c>
      <c r="AD1616" s="9">
        <v>219</v>
      </c>
      <c r="AE1616" s="9" t="s">
        <v>120</v>
      </c>
      <c r="AF1616" s="9"/>
      <c r="AG1616" s="9">
        <v>29.020700000000001</v>
      </c>
      <c r="AH1616" s="9">
        <v>-81.295599999999993</v>
      </c>
      <c r="AI1616" s="24"/>
      <c r="AJ1616" s="24"/>
      <c r="AK1616" s="24"/>
      <c r="AL1616" s="24"/>
      <c r="AM1616" s="24"/>
      <c r="AN1616" s="24"/>
      <c r="AO1616" s="24"/>
      <c r="AP1616" s="24"/>
      <c r="AQ1616" s="24"/>
      <c r="AR1616" s="24"/>
      <c r="AS1616" s="24"/>
      <c r="AT1616" s="24"/>
      <c r="AU1616" s="24"/>
      <c r="AV1616" s="24"/>
      <c r="AW1616" s="24"/>
      <c r="AX1616" s="24"/>
      <c r="AY1616" s="24"/>
      <c r="AZ1616" s="24"/>
      <c r="BA1616" s="24"/>
      <c r="BB1616" s="24"/>
      <c r="BC1616" s="24"/>
      <c r="BD1616" s="24"/>
      <c r="BE1616" s="24"/>
      <c r="BF1616" s="24"/>
    </row>
    <row r="1617" spans="1:58" s="22" customFormat="1" hidden="1" outlineLevel="2" x14ac:dyDescent="0.25">
      <c r="A1617" s="55">
        <v>313</v>
      </c>
      <c r="B1617" s="25" t="s">
        <v>2219</v>
      </c>
      <c r="C1617" s="9" t="s">
        <v>2234</v>
      </c>
      <c r="D1617" s="9" t="str">
        <f t="shared" si="236"/>
        <v>Volusia - Family - Active</v>
      </c>
      <c r="E1617" s="9" t="s">
        <v>2282</v>
      </c>
      <c r="F1617" s="14" t="s">
        <v>437</v>
      </c>
      <c r="G1617" s="9" t="s">
        <v>10</v>
      </c>
      <c r="H1617" s="9" t="s">
        <v>37</v>
      </c>
      <c r="I1617" s="9">
        <v>1</v>
      </c>
      <c r="J1617" s="9">
        <v>30</v>
      </c>
      <c r="K1617" s="9">
        <f t="shared" si="237"/>
        <v>180</v>
      </c>
      <c r="L1617" s="9">
        <f t="shared" si="238"/>
        <v>179</v>
      </c>
      <c r="M1617" s="48">
        <v>0.99444444444444446</v>
      </c>
      <c r="N1617" s="9">
        <v>0</v>
      </c>
      <c r="O1617" s="9">
        <v>30</v>
      </c>
      <c r="P1617" s="9"/>
      <c r="Q1617" s="9">
        <v>30</v>
      </c>
      <c r="R1617" s="9"/>
      <c r="S1617" s="9"/>
      <c r="T1617" s="9"/>
      <c r="U1617" s="9"/>
      <c r="V1617" s="49">
        <f t="shared" si="239"/>
        <v>0.99444444444444446</v>
      </c>
      <c r="W1617" s="14">
        <v>0.9889</v>
      </c>
      <c r="X1617" s="68">
        <v>0.83330000000000004</v>
      </c>
      <c r="Y1617" s="56">
        <v>30</v>
      </c>
      <c r="Z1617" s="9">
        <v>30</v>
      </c>
      <c r="AA1617" s="9">
        <v>30</v>
      </c>
      <c r="AB1617" s="9">
        <v>30</v>
      </c>
      <c r="AC1617" s="9">
        <v>30</v>
      </c>
      <c r="AD1617" s="9">
        <v>29</v>
      </c>
      <c r="AE1617" s="9" t="s">
        <v>715</v>
      </c>
      <c r="AF1617" s="9">
        <v>15</v>
      </c>
      <c r="AG1617" s="9">
        <v>28.939499999999999</v>
      </c>
      <c r="AH1617" s="9">
        <v>-81.293199999999999</v>
      </c>
      <c r="AI1617" s="24"/>
      <c r="AJ1617" s="24"/>
      <c r="AK1617" s="24"/>
      <c r="AL1617" s="24"/>
      <c r="AM1617" s="24"/>
      <c r="AN1617" s="24"/>
      <c r="AO1617" s="24"/>
      <c r="AP1617" s="24"/>
      <c r="AQ1617" s="24"/>
      <c r="AR1617" s="24"/>
      <c r="AS1617" s="24"/>
      <c r="AT1617" s="24"/>
      <c r="AU1617" s="24"/>
      <c r="AV1617" s="24"/>
      <c r="AW1617" s="24"/>
      <c r="AX1617" s="24"/>
      <c r="AY1617" s="24"/>
      <c r="AZ1617" s="24"/>
      <c r="BA1617" s="24"/>
      <c r="BB1617" s="24"/>
      <c r="BC1617" s="24"/>
      <c r="BD1617" s="24"/>
      <c r="BE1617" s="24"/>
      <c r="BF1617" s="24"/>
    </row>
    <row r="1618" spans="1:58" s="22" customFormat="1" hidden="1" outlineLevel="2" x14ac:dyDescent="0.25">
      <c r="A1618" s="55">
        <v>2191</v>
      </c>
      <c r="B1618" s="25" t="s">
        <v>2219</v>
      </c>
      <c r="C1618" s="9" t="s">
        <v>2235</v>
      </c>
      <c r="D1618" s="9" t="str">
        <f t="shared" si="236"/>
        <v>Volusia - Family - Active</v>
      </c>
      <c r="E1618" s="9" t="s">
        <v>2282</v>
      </c>
      <c r="F1618" s="14" t="s">
        <v>66</v>
      </c>
      <c r="G1618" s="9" t="s">
        <v>10</v>
      </c>
      <c r="H1618" s="9" t="s">
        <v>37</v>
      </c>
      <c r="I1618" s="9">
        <v>1</v>
      </c>
      <c r="J1618" s="9">
        <v>126</v>
      </c>
      <c r="K1618" s="9">
        <f t="shared" si="237"/>
        <v>756</v>
      </c>
      <c r="L1618" s="9">
        <f t="shared" si="238"/>
        <v>745</v>
      </c>
      <c r="M1618" s="48">
        <v>0.98544973544973546</v>
      </c>
      <c r="N1618" s="9">
        <v>0</v>
      </c>
      <c r="O1618" s="9">
        <v>126</v>
      </c>
      <c r="P1618" s="9"/>
      <c r="Q1618" s="9">
        <v>126</v>
      </c>
      <c r="R1618" s="9"/>
      <c r="S1618" s="9"/>
      <c r="T1618" s="9">
        <v>13</v>
      </c>
      <c r="U1618" s="9"/>
      <c r="V1618" s="49">
        <f t="shared" si="239"/>
        <v>0.98544973544973546</v>
      </c>
      <c r="W1618" s="14">
        <v>0.98150000000000004</v>
      </c>
      <c r="X1618" s="68">
        <v>0.99070000000000003</v>
      </c>
      <c r="Y1618" s="56">
        <v>125</v>
      </c>
      <c r="Z1618" s="9">
        <v>124</v>
      </c>
      <c r="AA1618" s="9">
        <v>124</v>
      </c>
      <c r="AB1618" s="9">
        <v>124</v>
      </c>
      <c r="AC1618" s="9">
        <v>125</v>
      </c>
      <c r="AD1618" s="9">
        <v>123</v>
      </c>
      <c r="AE1618" s="9" t="s">
        <v>2236</v>
      </c>
      <c r="AF1618" s="9">
        <v>126</v>
      </c>
      <c r="AG1618" s="9">
        <v>29.246972222222201</v>
      </c>
      <c r="AH1618" s="9">
        <v>-81.060722222222196</v>
      </c>
      <c r="AI1618" s="24"/>
      <c r="AJ1618" s="24"/>
      <c r="AK1618" s="24"/>
      <c r="AL1618" s="24"/>
      <c r="AM1618" s="24"/>
      <c r="AN1618" s="24"/>
      <c r="AO1618" s="24"/>
      <c r="AP1618" s="24"/>
      <c r="AQ1618" s="24"/>
      <c r="AR1618" s="24"/>
      <c r="AS1618" s="24"/>
      <c r="AT1618" s="24"/>
      <c r="AU1618" s="24"/>
      <c r="AV1618" s="24"/>
      <c r="AW1618" s="24"/>
      <c r="AX1618" s="24"/>
      <c r="AY1618" s="24"/>
      <c r="AZ1618" s="24"/>
      <c r="BA1618" s="24"/>
      <c r="BB1618" s="24"/>
      <c r="BC1618" s="24"/>
      <c r="BD1618" s="24"/>
      <c r="BE1618" s="24"/>
      <c r="BF1618" s="24"/>
    </row>
    <row r="1619" spans="1:58" s="22" customFormat="1" hidden="1" outlineLevel="2" x14ac:dyDescent="0.25">
      <c r="A1619" s="55">
        <v>794</v>
      </c>
      <c r="B1619" s="25" t="s">
        <v>2219</v>
      </c>
      <c r="C1619" s="9" t="s">
        <v>2237</v>
      </c>
      <c r="D1619" s="9" t="str">
        <f t="shared" si="236"/>
        <v>Volusia - Family - Active</v>
      </c>
      <c r="E1619" s="9" t="s">
        <v>2282</v>
      </c>
      <c r="F1619" s="14" t="s">
        <v>83</v>
      </c>
      <c r="G1619" s="9" t="s">
        <v>10</v>
      </c>
      <c r="H1619" s="9" t="s">
        <v>37</v>
      </c>
      <c r="I1619" s="9">
        <v>1</v>
      </c>
      <c r="J1619" s="9">
        <v>192</v>
      </c>
      <c r="K1619" s="9">
        <f t="shared" si="237"/>
        <v>1152</v>
      </c>
      <c r="L1619" s="9">
        <f t="shared" si="238"/>
        <v>1125</v>
      </c>
      <c r="M1619" s="48">
        <v>0.9765625</v>
      </c>
      <c r="N1619" s="9">
        <v>0</v>
      </c>
      <c r="O1619" s="9">
        <v>192</v>
      </c>
      <c r="P1619" s="9"/>
      <c r="Q1619" s="9">
        <v>192</v>
      </c>
      <c r="R1619" s="9"/>
      <c r="S1619" s="9"/>
      <c r="T1619" s="9"/>
      <c r="U1619" s="9"/>
      <c r="V1619" s="49">
        <f t="shared" si="239"/>
        <v>0.9765625</v>
      </c>
      <c r="W1619" s="14">
        <v>0.98350000000000004</v>
      </c>
      <c r="X1619" s="68">
        <v>0.98180000000000001</v>
      </c>
      <c r="Y1619" s="56">
        <v>189</v>
      </c>
      <c r="Z1619" s="9">
        <v>188</v>
      </c>
      <c r="AA1619" s="9">
        <v>192</v>
      </c>
      <c r="AB1619" s="9">
        <v>187</v>
      </c>
      <c r="AC1619" s="9">
        <v>183</v>
      </c>
      <c r="AD1619" s="9">
        <v>186</v>
      </c>
      <c r="AE1619" s="9" t="s">
        <v>180</v>
      </c>
      <c r="AF1619" s="9"/>
      <c r="AG1619" s="9">
        <v>29.045000000000002</v>
      </c>
      <c r="AH1619" s="9">
        <v>-81.326800000000006</v>
      </c>
      <c r="AI1619" s="24"/>
      <c r="AJ1619" s="24"/>
      <c r="AK1619" s="24"/>
      <c r="AL1619" s="24"/>
      <c r="AM1619" s="24"/>
      <c r="AN1619" s="24"/>
      <c r="AO1619" s="24"/>
      <c r="AP1619" s="24"/>
      <c r="AQ1619" s="24"/>
      <c r="AR1619" s="24"/>
      <c r="AS1619" s="24"/>
      <c r="AT1619" s="24"/>
      <c r="AU1619" s="24"/>
      <c r="AV1619" s="24"/>
      <c r="AW1619" s="24"/>
      <c r="AX1619" s="24"/>
      <c r="AY1619" s="24"/>
      <c r="AZ1619" s="24"/>
      <c r="BA1619" s="24"/>
      <c r="BB1619" s="24"/>
      <c r="BC1619" s="24"/>
      <c r="BD1619" s="24"/>
      <c r="BE1619" s="24"/>
      <c r="BF1619" s="24"/>
    </row>
    <row r="1620" spans="1:58" s="22" customFormat="1" hidden="1" outlineLevel="2" x14ac:dyDescent="0.25">
      <c r="A1620" s="55">
        <v>1594</v>
      </c>
      <c r="B1620" s="25" t="s">
        <v>2219</v>
      </c>
      <c r="C1620" s="9" t="s">
        <v>2239</v>
      </c>
      <c r="D1620" s="9" t="str">
        <f t="shared" si="236"/>
        <v>Volusia - Family - Active</v>
      </c>
      <c r="E1620" s="9" t="s">
        <v>2282</v>
      </c>
      <c r="F1620" s="14" t="s">
        <v>240</v>
      </c>
      <c r="G1620" s="9" t="s">
        <v>10</v>
      </c>
      <c r="H1620" s="9" t="s">
        <v>37</v>
      </c>
      <c r="I1620" s="9">
        <v>1</v>
      </c>
      <c r="J1620" s="9">
        <v>103</v>
      </c>
      <c r="K1620" s="9">
        <f t="shared" si="237"/>
        <v>618</v>
      </c>
      <c r="L1620" s="9">
        <f t="shared" si="238"/>
        <v>604</v>
      </c>
      <c r="M1620" s="48">
        <v>0.97734627831715215</v>
      </c>
      <c r="N1620" s="9">
        <v>0</v>
      </c>
      <c r="O1620" s="9">
        <v>103</v>
      </c>
      <c r="P1620" s="9"/>
      <c r="Q1620" s="9">
        <v>103</v>
      </c>
      <c r="R1620" s="9"/>
      <c r="S1620" s="9"/>
      <c r="T1620" s="9"/>
      <c r="U1620" s="9"/>
      <c r="V1620" s="49">
        <f t="shared" si="239"/>
        <v>0.97734627831715215</v>
      </c>
      <c r="W1620" s="14">
        <v>0.95309999999999995</v>
      </c>
      <c r="X1620" s="68">
        <v>0.97409999999999997</v>
      </c>
      <c r="Y1620" s="56">
        <v>100</v>
      </c>
      <c r="Z1620" s="9">
        <v>101</v>
      </c>
      <c r="AA1620" s="9">
        <v>100</v>
      </c>
      <c r="AB1620" s="9">
        <v>102</v>
      </c>
      <c r="AC1620" s="9">
        <v>101</v>
      </c>
      <c r="AD1620" s="9">
        <v>100</v>
      </c>
      <c r="AE1620" s="9" t="s">
        <v>427</v>
      </c>
      <c r="AF1620" s="9"/>
      <c r="AG1620" s="9">
        <v>29.203600000000002</v>
      </c>
      <c r="AH1620" s="9">
        <v>-81.029200000000003</v>
      </c>
      <c r="AI1620" s="24"/>
      <c r="AJ1620" s="24"/>
      <c r="AK1620" s="24"/>
      <c r="AL1620" s="24"/>
      <c r="AM1620" s="24"/>
      <c r="AN1620" s="24"/>
      <c r="AO1620" s="24"/>
      <c r="AP1620" s="24"/>
      <c r="AQ1620" s="24"/>
      <c r="AR1620" s="24"/>
      <c r="AS1620" s="24"/>
      <c r="AT1620" s="24"/>
      <c r="AU1620" s="24"/>
      <c r="AV1620" s="24"/>
      <c r="AW1620" s="24"/>
      <c r="AX1620" s="24"/>
      <c r="AY1620" s="24"/>
      <c r="AZ1620" s="24"/>
      <c r="BA1620" s="24"/>
      <c r="BB1620" s="24"/>
      <c r="BC1620" s="24"/>
      <c r="BD1620" s="24"/>
      <c r="BE1620" s="24"/>
      <c r="BF1620" s="24"/>
    </row>
    <row r="1621" spans="1:58" s="22" customFormat="1" hidden="1" outlineLevel="2" x14ac:dyDescent="0.25">
      <c r="A1621" s="55">
        <v>2205</v>
      </c>
      <c r="B1621" s="25" t="s">
        <v>2219</v>
      </c>
      <c r="C1621" s="9" t="s">
        <v>2242</v>
      </c>
      <c r="D1621" s="9" t="str">
        <f t="shared" si="236"/>
        <v>Volusia - Family - Active</v>
      </c>
      <c r="E1621" s="9" t="s">
        <v>2282</v>
      </c>
      <c r="F1621" s="14" t="s">
        <v>143</v>
      </c>
      <c r="G1621" s="9" t="s">
        <v>10</v>
      </c>
      <c r="H1621" s="9" t="s">
        <v>37</v>
      </c>
      <c r="I1621" s="9">
        <v>1</v>
      </c>
      <c r="J1621" s="9">
        <v>120</v>
      </c>
      <c r="K1621" s="9">
        <f t="shared" si="237"/>
        <v>480</v>
      </c>
      <c r="L1621" s="9">
        <f t="shared" si="238"/>
        <v>474</v>
      </c>
      <c r="M1621" s="48">
        <v>0.98750000000000004</v>
      </c>
      <c r="N1621" s="9">
        <v>0</v>
      </c>
      <c r="O1621" s="9">
        <v>120</v>
      </c>
      <c r="P1621" s="9"/>
      <c r="Q1621" s="9">
        <v>120</v>
      </c>
      <c r="R1621" s="9"/>
      <c r="S1621" s="9"/>
      <c r="T1621" s="9">
        <v>6</v>
      </c>
      <c r="U1621" s="9"/>
      <c r="V1621" s="49">
        <f t="shared" si="239"/>
        <v>0.98750000000000004</v>
      </c>
      <c r="W1621" s="14">
        <v>0.99029999999999996</v>
      </c>
      <c r="X1621" s="68">
        <v>0.92079999999999995</v>
      </c>
      <c r="Y1621" s="56">
        <v>119</v>
      </c>
      <c r="Z1621" s="9">
        <v>119</v>
      </c>
      <c r="AA1621" s="9"/>
      <c r="AB1621" s="9">
        <v>119</v>
      </c>
      <c r="AC1621" s="9"/>
      <c r="AD1621" s="9">
        <v>117</v>
      </c>
      <c r="AE1621" s="9" t="s">
        <v>2241</v>
      </c>
      <c r="AF1621" s="9"/>
      <c r="AG1621" s="9">
        <v>29.021069000000001</v>
      </c>
      <c r="AH1621" s="9">
        <v>-81.295136999999997</v>
      </c>
      <c r="AI1621" s="24"/>
      <c r="AJ1621" s="24"/>
      <c r="AK1621" s="24"/>
      <c r="AL1621" s="24"/>
      <c r="AM1621" s="24"/>
      <c r="AN1621" s="24"/>
      <c r="AO1621" s="24"/>
      <c r="AP1621" s="24"/>
      <c r="AQ1621" s="24"/>
      <c r="AR1621" s="24"/>
      <c r="AS1621" s="24"/>
      <c r="AT1621" s="24"/>
      <c r="AU1621" s="24"/>
      <c r="AV1621" s="24"/>
      <c r="AW1621" s="24"/>
      <c r="AX1621" s="24"/>
      <c r="AY1621" s="24"/>
      <c r="AZ1621" s="24"/>
      <c r="BA1621" s="24"/>
      <c r="BB1621" s="24"/>
      <c r="BC1621" s="24"/>
      <c r="BD1621" s="24"/>
      <c r="BE1621" s="24"/>
      <c r="BF1621" s="24"/>
    </row>
    <row r="1622" spans="1:58" s="22" customFormat="1" hidden="1" outlineLevel="2" x14ac:dyDescent="0.25">
      <c r="A1622" s="55">
        <v>467</v>
      </c>
      <c r="B1622" s="25" t="s">
        <v>2219</v>
      </c>
      <c r="C1622" s="9" t="s">
        <v>2243</v>
      </c>
      <c r="D1622" s="9" t="str">
        <f t="shared" si="236"/>
        <v>Volusia - Family - Active</v>
      </c>
      <c r="E1622" s="9" t="s">
        <v>2282</v>
      </c>
      <c r="F1622" s="14" t="s">
        <v>359</v>
      </c>
      <c r="G1622" s="9" t="s">
        <v>10</v>
      </c>
      <c r="H1622" s="9" t="s">
        <v>37</v>
      </c>
      <c r="I1622" s="9">
        <v>1</v>
      </c>
      <c r="J1622" s="9">
        <v>214</v>
      </c>
      <c r="K1622" s="9">
        <f t="shared" si="237"/>
        <v>1284</v>
      </c>
      <c r="L1622" s="9">
        <f t="shared" si="238"/>
        <v>1242</v>
      </c>
      <c r="M1622" s="48">
        <v>0.96728971962616828</v>
      </c>
      <c r="N1622" s="9">
        <v>0</v>
      </c>
      <c r="O1622" s="9">
        <v>214</v>
      </c>
      <c r="P1622" s="9"/>
      <c r="Q1622" s="9">
        <v>214</v>
      </c>
      <c r="R1622" s="9"/>
      <c r="S1622" s="9"/>
      <c r="T1622" s="9"/>
      <c r="U1622" s="9"/>
      <c r="V1622" s="49">
        <f t="shared" si="239"/>
        <v>0.96728971962616828</v>
      </c>
      <c r="W1622" s="14">
        <v>0.94630000000000003</v>
      </c>
      <c r="X1622" s="68">
        <v>0.96879999999999999</v>
      </c>
      <c r="Y1622" s="56">
        <v>208</v>
      </c>
      <c r="Z1622" s="9">
        <v>207</v>
      </c>
      <c r="AA1622" s="9">
        <v>205</v>
      </c>
      <c r="AB1622" s="9">
        <v>208</v>
      </c>
      <c r="AC1622" s="9">
        <v>206</v>
      </c>
      <c r="AD1622" s="9">
        <v>208</v>
      </c>
      <c r="AE1622" s="9" t="s">
        <v>180</v>
      </c>
      <c r="AF1622" s="9"/>
      <c r="AG1622" s="9">
        <v>29.045000000000002</v>
      </c>
      <c r="AH1622" s="9">
        <v>-81.326800000000006</v>
      </c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4"/>
      <c r="AS1622" s="24"/>
      <c r="AT1622" s="24"/>
      <c r="AU1622" s="24"/>
      <c r="AV1622" s="24"/>
      <c r="AW1622" s="24"/>
      <c r="AX1622" s="24"/>
      <c r="AY1622" s="24"/>
      <c r="AZ1622" s="24"/>
      <c r="BA1622" s="24"/>
      <c r="BB1622" s="24"/>
      <c r="BC1622" s="24"/>
      <c r="BD1622" s="24"/>
      <c r="BE1622" s="24"/>
      <c r="BF1622" s="24"/>
    </row>
    <row r="1623" spans="1:58" s="22" customFormat="1" hidden="1" outlineLevel="2" x14ac:dyDescent="0.25">
      <c r="A1623" s="55">
        <v>1773</v>
      </c>
      <c r="B1623" s="25" t="s">
        <v>2219</v>
      </c>
      <c r="C1623" s="9" t="s">
        <v>2245</v>
      </c>
      <c r="D1623" s="9" t="str">
        <f t="shared" si="236"/>
        <v>Volusia - Family - Active</v>
      </c>
      <c r="E1623" s="9" t="s">
        <v>2282</v>
      </c>
      <c r="F1623" s="14" t="s">
        <v>113</v>
      </c>
      <c r="G1623" s="9" t="s">
        <v>10</v>
      </c>
      <c r="H1623" s="9" t="s">
        <v>37</v>
      </c>
      <c r="I1623" s="9">
        <v>1</v>
      </c>
      <c r="J1623" s="9">
        <v>80</v>
      </c>
      <c r="K1623" s="9">
        <f t="shared" si="237"/>
        <v>480</v>
      </c>
      <c r="L1623" s="9">
        <f t="shared" si="238"/>
        <v>473</v>
      </c>
      <c r="M1623" s="48">
        <v>0.98541666666666672</v>
      </c>
      <c r="N1623" s="9">
        <v>0</v>
      </c>
      <c r="O1623" s="9">
        <v>80</v>
      </c>
      <c r="P1623" s="9"/>
      <c r="Q1623" s="9">
        <v>80</v>
      </c>
      <c r="R1623" s="9"/>
      <c r="S1623" s="9"/>
      <c r="T1623" s="9"/>
      <c r="U1623" s="9"/>
      <c r="V1623" s="49">
        <f t="shared" si="239"/>
        <v>0.98541666666666672</v>
      </c>
      <c r="W1623" s="14">
        <v>0.98960000000000004</v>
      </c>
      <c r="X1623" s="68">
        <v>0.9708</v>
      </c>
      <c r="Y1623" s="56">
        <v>80</v>
      </c>
      <c r="Z1623" s="9">
        <v>79</v>
      </c>
      <c r="AA1623" s="9">
        <v>78</v>
      </c>
      <c r="AB1623" s="9">
        <v>79</v>
      </c>
      <c r="AC1623" s="9">
        <v>80</v>
      </c>
      <c r="AD1623" s="9">
        <v>77</v>
      </c>
      <c r="AE1623" s="9" t="s">
        <v>640</v>
      </c>
      <c r="AF1623" s="9"/>
      <c r="AG1623" s="9">
        <v>29.213999999999999</v>
      </c>
      <c r="AH1623" s="9">
        <v>-81.067555999999996</v>
      </c>
      <c r="AI1623" s="24"/>
      <c r="AJ1623" s="24"/>
      <c r="AK1623" s="24"/>
      <c r="AL1623" s="24"/>
      <c r="AM1623" s="24"/>
      <c r="AN1623" s="24"/>
      <c r="AO1623" s="24"/>
      <c r="AP1623" s="24"/>
      <c r="AQ1623" s="24"/>
      <c r="AR1623" s="24"/>
      <c r="AS1623" s="24"/>
      <c r="AT1623" s="24"/>
      <c r="AU1623" s="24"/>
      <c r="AV1623" s="24"/>
      <c r="AW1623" s="24"/>
      <c r="AX1623" s="24"/>
      <c r="AY1623" s="24"/>
      <c r="AZ1623" s="24"/>
      <c r="BA1623" s="24"/>
      <c r="BB1623" s="24"/>
      <c r="BC1623" s="24"/>
      <c r="BD1623" s="24"/>
      <c r="BE1623" s="24"/>
      <c r="BF1623" s="24"/>
    </row>
    <row r="1624" spans="1:58" s="22" customFormat="1" hidden="1" outlineLevel="2" x14ac:dyDescent="0.25">
      <c r="A1624" s="55">
        <v>1133</v>
      </c>
      <c r="B1624" s="25" t="s">
        <v>2219</v>
      </c>
      <c r="C1624" s="9" t="s">
        <v>2248</v>
      </c>
      <c r="D1624" s="9" t="str">
        <f t="shared" si="236"/>
        <v>Volusia - Family - Active</v>
      </c>
      <c r="E1624" s="9" t="s">
        <v>2282</v>
      </c>
      <c r="F1624" s="14" t="s">
        <v>259</v>
      </c>
      <c r="G1624" s="9" t="s">
        <v>10</v>
      </c>
      <c r="H1624" s="9" t="s">
        <v>37</v>
      </c>
      <c r="I1624" s="9">
        <v>1</v>
      </c>
      <c r="J1624" s="9">
        <v>192</v>
      </c>
      <c r="K1624" s="9">
        <f t="shared" si="237"/>
        <v>1152</v>
      </c>
      <c r="L1624" s="9">
        <f t="shared" si="238"/>
        <v>1138</v>
      </c>
      <c r="M1624" s="48">
        <v>0.98784722222222221</v>
      </c>
      <c r="N1624" s="9">
        <v>0</v>
      </c>
      <c r="O1624" s="9">
        <v>192</v>
      </c>
      <c r="P1624" s="9"/>
      <c r="Q1624" s="9">
        <v>192</v>
      </c>
      <c r="R1624" s="9"/>
      <c r="S1624" s="9"/>
      <c r="T1624" s="9"/>
      <c r="U1624" s="9"/>
      <c r="V1624" s="49">
        <f t="shared" si="239"/>
        <v>0.98784722222222221</v>
      </c>
      <c r="W1624" s="14">
        <v>0.96609999999999996</v>
      </c>
      <c r="X1624" s="68">
        <v>0.97740000000000005</v>
      </c>
      <c r="Y1624" s="56">
        <v>189</v>
      </c>
      <c r="Z1624" s="9">
        <v>191</v>
      </c>
      <c r="AA1624" s="9">
        <v>190</v>
      </c>
      <c r="AB1624" s="9">
        <v>191</v>
      </c>
      <c r="AC1624" s="9">
        <v>191</v>
      </c>
      <c r="AD1624" s="9">
        <v>186</v>
      </c>
      <c r="AE1624" s="9" t="s">
        <v>50</v>
      </c>
      <c r="AF1624" s="9"/>
      <c r="AG1624" s="9">
        <v>29.001799999999999</v>
      </c>
      <c r="AH1624" s="9">
        <v>-80.926699999999997</v>
      </c>
      <c r="AI1624" s="24"/>
      <c r="AJ1624" s="24"/>
      <c r="AK1624" s="24"/>
      <c r="AL1624" s="24"/>
      <c r="AM1624" s="24"/>
      <c r="AN1624" s="24"/>
      <c r="AO1624" s="24"/>
      <c r="AP1624" s="24"/>
      <c r="AQ1624" s="24"/>
      <c r="AR1624" s="24"/>
      <c r="AS1624" s="24"/>
      <c r="AT1624" s="24"/>
      <c r="AU1624" s="24"/>
      <c r="AV1624" s="24"/>
      <c r="AW1624" s="24"/>
      <c r="AX1624" s="24"/>
      <c r="AY1624" s="24"/>
      <c r="AZ1624" s="24"/>
      <c r="BA1624" s="24"/>
      <c r="BB1624" s="24"/>
      <c r="BC1624" s="24"/>
      <c r="BD1624" s="24"/>
      <c r="BE1624" s="24"/>
      <c r="BF1624" s="24"/>
    </row>
    <row r="1625" spans="1:58" s="22" customFormat="1" hidden="1" outlineLevel="2" x14ac:dyDescent="0.25">
      <c r="A1625" s="55">
        <v>2520</v>
      </c>
      <c r="B1625" s="25" t="s">
        <v>2219</v>
      </c>
      <c r="C1625" s="9" t="s">
        <v>2249</v>
      </c>
      <c r="D1625" s="9" t="str">
        <f t="shared" si="236"/>
        <v>Volusia - Family - Active</v>
      </c>
      <c r="E1625" s="9" t="s">
        <v>2282</v>
      </c>
      <c r="F1625" s="14" t="s">
        <v>143</v>
      </c>
      <c r="G1625" s="9" t="s">
        <v>10</v>
      </c>
      <c r="H1625" s="9" t="s">
        <v>37</v>
      </c>
      <c r="I1625" s="9">
        <v>1</v>
      </c>
      <c r="J1625" s="9">
        <v>88</v>
      </c>
      <c r="K1625" s="9">
        <f t="shared" si="237"/>
        <v>528</v>
      </c>
      <c r="L1625" s="9">
        <f t="shared" si="238"/>
        <v>520</v>
      </c>
      <c r="M1625" s="48">
        <v>0.98484848484848486</v>
      </c>
      <c r="N1625" s="9">
        <v>0</v>
      </c>
      <c r="O1625" s="9">
        <v>88</v>
      </c>
      <c r="P1625" s="9"/>
      <c r="Q1625" s="9">
        <v>88</v>
      </c>
      <c r="R1625" s="9"/>
      <c r="S1625" s="9"/>
      <c r="T1625" s="9">
        <v>5</v>
      </c>
      <c r="U1625" s="9"/>
      <c r="V1625" s="49">
        <f t="shared" si="239"/>
        <v>0.98484848484848486</v>
      </c>
      <c r="W1625" s="14">
        <v>0.96209999999999996</v>
      </c>
      <c r="X1625" s="68">
        <v>0.93179999999999996</v>
      </c>
      <c r="Y1625" s="56">
        <v>88</v>
      </c>
      <c r="Z1625" s="9">
        <v>86</v>
      </c>
      <c r="AA1625" s="9">
        <v>85</v>
      </c>
      <c r="AB1625" s="9">
        <v>87</v>
      </c>
      <c r="AC1625" s="9">
        <v>88</v>
      </c>
      <c r="AD1625" s="9">
        <v>86</v>
      </c>
      <c r="AE1625" s="9" t="s">
        <v>223</v>
      </c>
      <c r="AF1625" s="9"/>
      <c r="AG1625" s="9">
        <v>29.280138999999998</v>
      </c>
      <c r="AH1625" s="9">
        <v>-81.077832999999998</v>
      </c>
      <c r="AI1625" s="24"/>
      <c r="AJ1625" s="24"/>
      <c r="AK1625" s="24"/>
      <c r="AL1625" s="24"/>
      <c r="AM1625" s="24"/>
      <c r="AN1625" s="24"/>
      <c r="AO1625" s="24"/>
      <c r="AP1625" s="24"/>
      <c r="AQ1625" s="24"/>
      <c r="AR1625" s="24"/>
      <c r="AS1625" s="24"/>
      <c r="AT1625" s="24"/>
      <c r="AU1625" s="24"/>
      <c r="AV1625" s="24"/>
      <c r="AW1625" s="24"/>
      <c r="AX1625" s="24"/>
      <c r="AY1625" s="24"/>
      <c r="AZ1625" s="24"/>
      <c r="BA1625" s="24"/>
      <c r="BB1625" s="24"/>
      <c r="BC1625" s="24"/>
      <c r="BD1625" s="24"/>
      <c r="BE1625" s="24"/>
      <c r="BF1625" s="24"/>
    </row>
    <row r="1626" spans="1:58" s="22" customFormat="1" hidden="1" outlineLevel="2" x14ac:dyDescent="0.25">
      <c r="A1626" s="55">
        <v>1448</v>
      </c>
      <c r="B1626" s="25" t="s">
        <v>2219</v>
      </c>
      <c r="C1626" s="9" t="s">
        <v>2251</v>
      </c>
      <c r="D1626" s="9" t="str">
        <f t="shared" si="236"/>
        <v>Volusia - Family - Active</v>
      </c>
      <c r="E1626" s="9" t="s">
        <v>2282</v>
      </c>
      <c r="F1626" s="14" t="s">
        <v>179</v>
      </c>
      <c r="G1626" s="9" t="s">
        <v>10</v>
      </c>
      <c r="H1626" s="9" t="s">
        <v>37</v>
      </c>
      <c r="I1626" s="9">
        <v>1</v>
      </c>
      <c r="J1626" s="9">
        <v>136</v>
      </c>
      <c r="K1626" s="9">
        <f t="shared" si="237"/>
        <v>544</v>
      </c>
      <c r="L1626" s="9">
        <f t="shared" si="238"/>
        <v>528</v>
      </c>
      <c r="M1626" s="48">
        <v>0.97058823529411764</v>
      </c>
      <c r="N1626" s="9">
        <v>0</v>
      </c>
      <c r="O1626" s="9">
        <v>136</v>
      </c>
      <c r="P1626" s="9"/>
      <c r="Q1626" s="9">
        <v>136</v>
      </c>
      <c r="R1626" s="9"/>
      <c r="S1626" s="9"/>
      <c r="T1626" s="9"/>
      <c r="U1626" s="9"/>
      <c r="V1626" s="49">
        <f t="shared" si="239"/>
        <v>0.97058823529411764</v>
      </c>
      <c r="W1626" s="14">
        <v>0.92649999999999999</v>
      </c>
      <c r="X1626" s="68">
        <v>0.92520000000000002</v>
      </c>
      <c r="Y1626" s="56">
        <v>129</v>
      </c>
      <c r="Z1626" s="9"/>
      <c r="AA1626" s="9"/>
      <c r="AB1626" s="9">
        <v>133</v>
      </c>
      <c r="AC1626" s="9">
        <v>133</v>
      </c>
      <c r="AD1626" s="9">
        <v>133</v>
      </c>
      <c r="AE1626" s="9" t="s">
        <v>427</v>
      </c>
      <c r="AF1626" s="9"/>
      <c r="AG1626" s="9">
        <v>29.2088</v>
      </c>
      <c r="AH1626" s="9">
        <v>-81.037099999999995</v>
      </c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4"/>
      <c r="BA1626" s="24"/>
      <c r="BB1626" s="24"/>
      <c r="BC1626" s="24"/>
      <c r="BD1626" s="24"/>
      <c r="BE1626" s="24"/>
      <c r="BF1626" s="24"/>
    </row>
    <row r="1627" spans="1:58" s="22" customFormat="1" hidden="1" outlineLevel="2" x14ac:dyDescent="0.25">
      <c r="A1627" s="55">
        <v>1174</v>
      </c>
      <c r="B1627" s="25" t="s">
        <v>2219</v>
      </c>
      <c r="C1627" s="9" t="s">
        <v>2254</v>
      </c>
      <c r="D1627" s="9" t="str">
        <f t="shared" si="236"/>
        <v>Volusia - Family - Active</v>
      </c>
      <c r="E1627" s="9" t="s">
        <v>2282</v>
      </c>
      <c r="F1627" s="14" t="s">
        <v>2255</v>
      </c>
      <c r="G1627" s="9" t="s">
        <v>10</v>
      </c>
      <c r="H1627" s="9" t="s">
        <v>37</v>
      </c>
      <c r="I1627" s="9">
        <v>1</v>
      </c>
      <c r="J1627" s="9">
        <v>260</v>
      </c>
      <c r="K1627" s="9">
        <f t="shared" si="237"/>
        <v>1560</v>
      </c>
      <c r="L1627" s="9">
        <f t="shared" si="238"/>
        <v>1539</v>
      </c>
      <c r="M1627" s="48">
        <v>0.98653846153846159</v>
      </c>
      <c r="N1627" s="9">
        <v>0</v>
      </c>
      <c r="O1627" s="9">
        <v>260</v>
      </c>
      <c r="P1627" s="9"/>
      <c r="Q1627" s="9">
        <v>260</v>
      </c>
      <c r="R1627" s="9"/>
      <c r="S1627" s="9"/>
      <c r="T1627" s="9">
        <v>14</v>
      </c>
      <c r="U1627" s="9"/>
      <c r="V1627" s="49">
        <f t="shared" si="239"/>
        <v>0.98653846153846159</v>
      </c>
      <c r="W1627" s="14">
        <v>0.98009999999999997</v>
      </c>
      <c r="X1627" s="68">
        <v>0.97689999999999999</v>
      </c>
      <c r="Y1627" s="56">
        <v>255</v>
      </c>
      <c r="Z1627" s="9">
        <v>257</v>
      </c>
      <c r="AA1627" s="9">
        <v>255</v>
      </c>
      <c r="AB1627" s="9">
        <v>259</v>
      </c>
      <c r="AC1627" s="9">
        <v>257</v>
      </c>
      <c r="AD1627" s="9">
        <v>256</v>
      </c>
      <c r="AE1627" s="9" t="s">
        <v>219</v>
      </c>
      <c r="AF1627" s="9"/>
      <c r="AG1627" s="9">
        <v>29.251000000000001</v>
      </c>
      <c r="AH1627" s="9">
        <v>-81.111199999999997</v>
      </c>
      <c r="AI1627" s="24"/>
      <c r="AJ1627" s="24"/>
      <c r="AK1627" s="24"/>
      <c r="AL1627" s="24"/>
      <c r="AM1627" s="24"/>
      <c r="AN1627" s="24"/>
      <c r="AO1627" s="24"/>
      <c r="AP1627" s="24"/>
      <c r="AQ1627" s="24"/>
      <c r="AR1627" s="24"/>
      <c r="AS1627" s="24"/>
      <c r="AT1627" s="24"/>
      <c r="AU1627" s="24"/>
      <c r="AV1627" s="24"/>
      <c r="AW1627" s="24"/>
      <c r="AX1627" s="24"/>
      <c r="AY1627" s="24"/>
      <c r="AZ1627" s="24"/>
      <c r="BA1627" s="24"/>
      <c r="BB1627" s="24"/>
      <c r="BC1627" s="24"/>
      <c r="BD1627" s="24"/>
      <c r="BE1627" s="24"/>
      <c r="BF1627" s="24"/>
    </row>
    <row r="1628" spans="1:58" s="22" customFormat="1" hidden="1" outlineLevel="2" x14ac:dyDescent="0.25">
      <c r="A1628" s="55">
        <v>2581</v>
      </c>
      <c r="B1628" s="25" t="s">
        <v>2219</v>
      </c>
      <c r="C1628" s="9" t="s">
        <v>2256</v>
      </c>
      <c r="D1628" s="9" t="str">
        <f t="shared" si="236"/>
        <v>Volusia - Family - Active</v>
      </c>
      <c r="E1628" s="9" t="s">
        <v>2282</v>
      </c>
      <c r="F1628" s="14" t="s">
        <v>66</v>
      </c>
      <c r="G1628" s="9" t="s">
        <v>10</v>
      </c>
      <c r="H1628" s="9" t="s">
        <v>37</v>
      </c>
      <c r="I1628" s="9">
        <v>1</v>
      </c>
      <c r="J1628" s="9">
        <v>84</v>
      </c>
      <c r="K1628" s="9">
        <f t="shared" si="237"/>
        <v>504</v>
      </c>
      <c r="L1628" s="9">
        <f t="shared" si="238"/>
        <v>499</v>
      </c>
      <c r="M1628" s="48">
        <v>0.99007936507936511</v>
      </c>
      <c r="N1628" s="9">
        <v>0</v>
      </c>
      <c r="O1628" s="9">
        <v>84</v>
      </c>
      <c r="P1628" s="9"/>
      <c r="Q1628" s="9">
        <v>84</v>
      </c>
      <c r="R1628" s="9"/>
      <c r="S1628" s="9"/>
      <c r="T1628" s="9">
        <v>5</v>
      </c>
      <c r="U1628" s="9"/>
      <c r="V1628" s="49">
        <f t="shared" si="239"/>
        <v>0.99007936507936511</v>
      </c>
      <c r="W1628" s="14">
        <v>0.99209999999999998</v>
      </c>
      <c r="X1628" s="68">
        <v>0.996</v>
      </c>
      <c r="Y1628" s="56">
        <v>84</v>
      </c>
      <c r="Z1628" s="9">
        <v>84</v>
      </c>
      <c r="AA1628" s="9">
        <v>84</v>
      </c>
      <c r="AB1628" s="9">
        <v>83</v>
      </c>
      <c r="AC1628" s="9">
        <v>81</v>
      </c>
      <c r="AD1628" s="9">
        <v>83</v>
      </c>
      <c r="AE1628" s="9" t="s">
        <v>180</v>
      </c>
      <c r="AF1628" s="9"/>
      <c r="AG1628" s="9">
        <v>28.91077778</v>
      </c>
      <c r="AH1628" s="9">
        <v>-81.301166666666703</v>
      </c>
      <c r="AI1628" s="24"/>
      <c r="AJ1628" s="24"/>
      <c r="AK1628" s="24"/>
      <c r="AL1628" s="24"/>
      <c r="AM1628" s="24"/>
      <c r="AN1628" s="24"/>
      <c r="AO1628" s="24"/>
      <c r="AP1628" s="24"/>
      <c r="AQ1628" s="24"/>
      <c r="AR1628" s="24"/>
      <c r="AS1628" s="24"/>
      <c r="AT1628" s="24"/>
      <c r="AU1628" s="24"/>
      <c r="AV1628" s="24"/>
      <c r="AW1628" s="24"/>
      <c r="AX1628" s="24"/>
      <c r="AY1628" s="24"/>
      <c r="AZ1628" s="24"/>
      <c r="BA1628" s="24"/>
      <c r="BB1628" s="24"/>
      <c r="BC1628" s="24"/>
      <c r="BD1628" s="24"/>
      <c r="BE1628" s="24"/>
      <c r="BF1628" s="24"/>
    </row>
    <row r="1629" spans="1:58" s="22" customFormat="1" hidden="1" outlineLevel="2" x14ac:dyDescent="0.25">
      <c r="A1629" s="55">
        <v>1320</v>
      </c>
      <c r="B1629" s="25" t="s">
        <v>2219</v>
      </c>
      <c r="C1629" s="9" t="s">
        <v>2257</v>
      </c>
      <c r="D1629" s="9" t="str">
        <f t="shared" si="236"/>
        <v>Volusia - Family - Active</v>
      </c>
      <c r="E1629" s="9" t="s">
        <v>2282</v>
      </c>
      <c r="F1629" s="14" t="s">
        <v>527</v>
      </c>
      <c r="G1629" s="9" t="s">
        <v>10</v>
      </c>
      <c r="H1629" s="9" t="s">
        <v>37</v>
      </c>
      <c r="I1629" s="9">
        <v>1</v>
      </c>
      <c r="J1629" s="9">
        <v>192</v>
      </c>
      <c r="K1629" s="9">
        <f t="shared" si="237"/>
        <v>1152</v>
      </c>
      <c r="L1629" s="9">
        <f t="shared" si="238"/>
        <v>1144</v>
      </c>
      <c r="M1629" s="48">
        <v>0.99305555555555558</v>
      </c>
      <c r="N1629" s="9">
        <v>0</v>
      </c>
      <c r="O1629" s="9">
        <v>192</v>
      </c>
      <c r="P1629" s="9"/>
      <c r="Q1629" s="9">
        <v>192</v>
      </c>
      <c r="R1629" s="9"/>
      <c r="S1629" s="9"/>
      <c r="T1629" s="9"/>
      <c r="U1629" s="9"/>
      <c r="V1629" s="49">
        <f t="shared" si="239"/>
        <v>0.99305555555555558</v>
      </c>
      <c r="W1629" s="14">
        <v>0.98960000000000004</v>
      </c>
      <c r="X1629" s="68">
        <v>0.98960000000000004</v>
      </c>
      <c r="Y1629" s="56">
        <v>191</v>
      </c>
      <c r="Z1629" s="9">
        <v>190</v>
      </c>
      <c r="AA1629" s="9">
        <v>190</v>
      </c>
      <c r="AB1629" s="9">
        <v>192</v>
      </c>
      <c r="AC1629" s="9">
        <v>189</v>
      </c>
      <c r="AD1629" s="9">
        <v>192</v>
      </c>
      <c r="AE1629" s="9" t="s">
        <v>50</v>
      </c>
      <c r="AF1629" s="9"/>
      <c r="AG1629" s="9">
        <v>28.917000000000002</v>
      </c>
      <c r="AH1629" s="9">
        <v>-81.290499999999994</v>
      </c>
      <c r="AI1629" s="24"/>
      <c r="AJ1629" s="24"/>
      <c r="AK1629" s="24"/>
      <c r="AL1629" s="24"/>
      <c r="AM1629" s="24"/>
      <c r="AN1629" s="24"/>
      <c r="AO1629" s="24"/>
      <c r="AP1629" s="24"/>
      <c r="AQ1629" s="24"/>
      <c r="AR1629" s="24"/>
      <c r="AS1629" s="24"/>
      <c r="AT1629" s="24"/>
      <c r="AU1629" s="24"/>
      <c r="AV1629" s="24"/>
      <c r="AW1629" s="24"/>
      <c r="AX1629" s="24"/>
      <c r="AY1629" s="24"/>
      <c r="AZ1629" s="24"/>
      <c r="BA1629" s="24"/>
      <c r="BB1629" s="24"/>
      <c r="BC1629" s="24"/>
      <c r="BD1629" s="24"/>
      <c r="BE1629" s="24"/>
      <c r="BF1629" s="24"/>
    </row>
    <row r="1630" spans="1:58" s="22" customFormat="1" hidden="1" outlineLevel="2" x14ac:dyDescent="0.25">
      <c r="A1630" s="55">
        <v>833</v>
      </c>
      <c r="B1630" s="25" t="s">
        <v>2219</v>
      </c>
      <c r="C1630" s="9" t="s">
        <v>2258</v>
      </c>
      <c r="D1630" s="9" t="str">
        <f t="shared" si="236"/>
        <v>Volusia - Family - Active</v>
      </c>
      <c r="E1630" s="9" t="s">
        <v>2282</v>
      </c>
      <c r="F1630" s="14" t="s">
        <v>278</v>
      </c>
      <c r="G1630" s="9" t="s">
        <v>10</v>
      </c>
      <c r="H1630" s="9" t="s">
        <v>37</v>
      </c>
      <c r="I1630" s="9">
        <v>1</v>
      </c>
      <c r="J1630" s="9">
        <v>208</v>
      </c>
      <c r="K1630" s="9">
        <f t="shared" si="237"/>
        <v>1248</v>
      </c>
      <c r="L1630" s="9">
        <f t="shared" si="238"/>
        <v>1211</v>
      </c>
      <c r="M1630" s="48">
        <v>0.9703525641025641</v>
      </c>
      <c r="N1630" s="9">
        <v>0</v>
      </c>
      <c r="O1630" s="9">
        <v>208</v>
      </c>
      <c r="P1630" s="9"/>
      <c r="Q1630" s="9">
        <v>208</v>
      </c>
      <c r="R1630" s="9"/>
      <c r="S1630" s="9"/>
      <c r="T1630" s="9"/>
      <c r="U1630" s="9"/>
      <c r="V1630" s="49">
        <f t="shared" si="239"/>
        <v>0.9703525641025641</v>
      </c>
      <c r="W1630" s="14">
        <v>0.98</v>
      </c>
      <c r="X1630" s="68">
        <v>0.96709999999999996</v>
      </c>
      <c r="Y1630" s="56">
        <v>205</v>
      </c>
      <c r="Z1630" s="9">
        <v>207</v>
      </c>
      <c r="AA1630" s="9">
        <v>200</v>
      </c>
      <c r="AB1630" s="9">
        <v>199</v>
      </c>
      <c r="AC1630" s="9">
        <v>198</v>
      </c>
      <c r="AD1630" s="9">
        <v>202</v>
      </c>
      <c r="AE1630" s="9" t="s">
        <v>50</v>
      </c>
      <c r="AF1630" s="9"/>
      <c r="AG1630" s="9">
        <v>29.146899999999999</v>
      </c>
      <c r="AH1630" s="9">
        <v>-81.037899999999993</v>
      </c>
      <c r="AI1630" s="24"/>
      <c r="AJ1630" s="24"/>
      <c r="AK1630" s="24"/>
      <c r="AL1630" s="24"/>
      <c r="AM1630" s="24"/>
      <c r="AN1630" s="24"/>
      <c r="AO1630" s="24"/>
      <c r="AP1630" s="24"/>
      <c r="AQ1630" s="24"/>
      <c r="AR1630" s="24"/>
      <c r="AS1630" s="24"/>
      <c r="AT1630" s="24"/>
      <c r="AU1630" s="24"/>
      <c r="AV1630" s="24"/>
      <c r="AW1630" s="24"/>
      <c r="AX1630" s="24"/>
      <c r="AY1630" s="24"/>
      <c r="AZ1630" s="24"/>
      <c r="BA1630" s="24"/>
      <c r="BB1630" s="24"/>
      <c r="BC1630" s="24"/>
      <c r="BD1630" s="24"/>
      <c r="BE1630" s="24"/>
      <c r="BF1630" s="24"/>
    </row>
    <row r="1631" spans="1:58" s="22" customFormat="1" hidden="1" outlineLevel="2" x14ac:dyDescent="0.25">
      <c r="A1631" s="55">
        <v>1629</v>
      </c>
      <c r="B1631" s="25" t="s">
        <v>2219</v>
      </c>
      <c r="C1631" s="9" t="s">
        <v>2260</v>
      </c>
      <c r="D1631" s="9" t="str">
        <f t="shared" si="236"/>
        <v>Volusia - Family - Active</v>
      </c>
      <c r="E1631" s="9" t="s">
        <v>2282</v>
      </c>
      <c r="F1631" s="14" t="s">
        <v>240</v>
      </c>
      <c r="G1631" s="9" t="s">
        <v>10</v>
      </c>
      <c r="H1631" s="9" t="s">
        <v>37</v>
      </c>
      <c r="I1631" s="9">
        <v>1</v>
      </c>
      <c r="J1631" s="9">
        <v>71</v>
      </c>
      <c r="K1631" s="9">
        <f t="shared" si="237"/>
        <v>426</v>
      </c>
      <c r="L1631" s="9">
        <f t="shared" si="238"/>
        <v>397</v>
      </c>
      <c r="M1631" s="48">
        <v>0.931924882629108</v>
      </c>
      <c r="N1631" s="9">
        <v>0</v>
      </c>
      <c r="O1631" s="9">
        <v>71</v>
      </c>
      <c r="P1631" s="9"/>
      <c r="Q1631" s="9">
        <v>71</v>
      </c>
      <c r="R1631" s="9"/>
      <c r="S1631" s="9"/>
      <c r="T1631" s="9"/>
      <c r="U1631" s="9"/>
      <c r="V1631" s="49">
        <f t="shared" si="239"/>
        <v>0.931924882629108</v>
      </c>
      <c r="W1631" s="14">
        <v>0.93659999999999999</v>
      </c>
      <c r="X1631" s="68">
        <v>1</v>
      </c>
      <c r="Y1631" s="56">
        <v>67</v>
      </c>
      <c r="Z1631" s="9">
        <v>64</v>
      </c>
      <c r="AA1631" s="9">
        <v>65</v>
      </c>
      <c r="AB1631" s="9">
        <v>68</v>
      </c>
      <c r="AC1631" s="9">
        <v>66</v>
      </c>
      <c r="AD1631" s="9">
        <v>67</v>
      </c>
      <c r="AE1631" s="9" t="s">
        <v>427</v>
      </c>
      <c r="AF1631" s="9"/>
      <c r="AG1631" s="9">
        <v>29.206600000000002</v>
      </c>
      <c r="AH1631" s="9">
        <v>-81.039199999999994</v>
      </c>
      <c r="AI1631" s="24"/>
      <c r="AJ1631" s="24"/>
      <c r="AK1631" s="24"/>
      <c r="AL1631" s="24"/>
      <c r="AM1631" s="24"/>
      <c r="AN1631" s="24"/>
      <c r="AO1631" s="24"/>
      <c r="AP1631" s="24"/>
      <c r="AQ1631" s="24"/>
      <c r="AR1631" s="24"/>
      <c r="AS1631" s="24"/>
      <c r="AT1631" s="24"/>
      <c r="AU1631" s="24"/>
      <c r="AV1631" s="24"/>
      <c r="AW1631" s="24"/>
      <c r="AX1631" s="24"/>
      <c r="AY1631" s="24"/>
      <c r="AZ1631" s="24"/>
      <c r="BA1631" s="24"/>
      <c r="BB1631" s="24"/>
      <c r="BC1631" s="24"/>
      <c r="BD1631" s="24"/>
      <c r="BE1631" s="24"/>
      <c r="BF1631" s="24"/>
    </row>
    <row r="1632" spans="1:58" s="22" customFormat="1" hidden="1" outlineLevel="2" x14ac:dyDescent="0.25">
      <c r="A1632" s="55">
        <v>933</v>
      </c>
      <c r="B1632" s="25" t="s">
        <v>2219</v>
      </c>
      <c r="C1632" s="9" t="s">
        <v>2263</v>
      </c>
      <c r="D1632" s="9" t="str">
        <f t="shared" si="236"/>
        <v>Volusia - Family - Active</v>
      </c>
      <c r="E1632" s="9" t="s">
        <v>2282</v>
      </c>
      <c r="F1632" s="14" t="s">
        <v>996</v>
      </c>
      <c r="G1632" s="9" t="s">
        <v>10</v>
      </c>
      <c r="H1632" s="9" t="s">
        <v>37</v>
      </c>
      <c r="I1632" s="9">
        <v>1</v>
      </c>
      <c r="J1632" s="9">
        <v>300</v>
      </c>
      <c r="K1632" s="9">
        <f t="shared" si="237"/>
        <v>1800</v>
      </c>
      <c r="L1632" s="9">
        <f t="shared" si="238"/>
        <v>1710</v>
      </c>
      <c r="M1632" s="48">
        <v>0.95</v>
      </c>
      <c r="N1632" s="9">
        <v>0</v>
      </c>
      <c r="O1632" s="9">
        <v>300</v>
      </c>
      <c r="P1632" s="9"/>
      <c r="Q1632" s="9">
        <v>300</v>
      </c>
      <c r="R1632" s="9"/>
      <c r="S1632" s="9"/>
      <c r="T1632" s="9"/>
      <c r="U1632" s="9"/>
      <c r="V1632" s="49">
        <f t="shared" si="239"/>
        <v>0.95</v>
      </c>
      <c r="W1632" s="14">
        <v>0.92720000000000002</v>
      </c>
      <c r="X1632" s="68">
        <v>0.92779999999999996</v>
      </c>
      <c r="Y1632" s="56">
        <v>283</v>
      </c>
      <c r="Z1632" s="9">
        <v>280</v>
      </c>
      <c r="AA1632" s="9">
        <v>289</v>
      </c>
      <c r="AB1632" s="9">
        <v>286</v>
      </c>
      <c r="AC1632" s="9">
        <v>283</v>
      </c>
      <c r="AD1632" s="9">
        <v>289</v>
      </c>
      <c r="AE1632" s="9" t="s">
        <v>550</v>
      </c>
      <c r="AF1632" s="9"/>
      <c r="AG1632" s="9">
        <v>29.209700000000002</v>
      </c>
      <c r="AH1632" s="9">
        <v>-81.071100000000001</v>
      </c>
      <c r="AI1632" s="24"/>
      <c r="AJ1632" s="24"/>
      <c r="AK1632" s="24"/>
      <c r="AL1632" s="24"/>
      <c r="AM1632" s="24"/>
      <c r="AN1632" s="24"/>
      <c r="AO1632" s="24"/>
      <c r="AP1632" s="24"/>
      <c r="AQ1632" s="24"/>
      <c r="AR1632" s="24"/>
      <c r="AS1632" s="24"/>
      <c r="AT1632" s="24"/>
      <c r="AU1632" s="24"/>
      <c r="AV1632" s="24"/>
      <c r="AW1632" s="24"/>
      <c r="AX1632" s="24"/>
      <c r="AY1632" s="24"/>
      <c r="AZ1632" s="24"/>
      <c r="BA1632" s="24"/>
      <c r="BB1632" s="24"/>
      <c r="BC1632" s="24"/>
      <c r="BD1632" s="24"/>
      <c r="BE1632" s="24"/>
      <c r="BF1632" s="24"/>
    </row>
    <row r="1633" spans="1:58" s="22" customFormat="1" outlineLevel="1" collapsed="1" x14ac:dyDescent="0.25">
      <c r="A1633" s="55"/>
      <c r="B1633" s="25" t="s">
        <v>2219</v>
      </c>
      <c r="C1633" s="9"/>
      <c r="D1633" s="9"/>
      <c r="E1633" s="84" t="s">
        <v>2640</v>
      </c>
      <c r="F1633" s="14"/>
      <c r="G1633" s="9"/>
      <c r="H1633" s="9"/>
      <c r="I1633" s="9">
        <f>SUBTOTAL(9,I1634:I1636)</f>
        <v>3</v>
      </c>
      <c r="J1633" s="9">
        <f>SUBTOTAL(9,J1634:J1636)</f>
        <v>212</v>
      </c>
      <c r="K1633" s="9">
        <f>SUBTOTAL(9,K1634:K1636)</f>
        <v>584</v>
      </c>
      <c r="L1633" s="9">
        <f>SUBTOTAL(9,L1634:L1636)</f>
        <v>289</v>
      </c>
      <c r="M1633" s="48">
        <v>0.49486301369863012</v>
      </c>
      <c r="N1633" s="9"/>
      <c r="O1633" s="9"/>
      <c r="P1633" s="9"/>
      <c r="Q1633" s="9"/>
      <c r="R1633" s="9"/>
      <c r="S1633" s="9"/>
      <c r="T1633" s="9"/>
      <c r="U1633" s="9"/>
      <c r="V1633" s="49"/>
      <c r="W1633" s="14"/>
      <c r="X1633" s="68"/>
      <c r="Y1633" s="56"/>
      <c r="Z1633" s="9"/>
      <c r="AA1633" s="9"/>
      <c r="AB1633" s="9"/>
      <c r="AC1633" s="9"/>
      <c r="AD1633" s="9"/>
      <c r="AE1633" s="9"/>
      <c r="AF1633" s="9"/>
      <c r="AG1633" s="9"/>
      <c r="AH1633" s="9">
        <f>SUBTOTAL(9,AH1634:AH1636)</f>
        <v>-81.038808329999995</v>
      </c>
      <c r="AI1633" s="24"/>
      <c r="AJ1633" s="24"/>
      <c r="AK1633" s="24"/>
      <c r="AL1633" s="24"/>
      <c r="AM1633" s="24"/>
      <c r="AN1633" s="24"/>
      <c r="AO1633" s="24"/>
      <c r="AP1633" s="24"/>
      <c r="AQ1633" s="24"/>
      <c r="AR1633" s="24"/>
      <c r="AS1633" s="24"/>
      <c r="AT1633" s="24"/>
      <c r="AU1633" s="24"/>
      <c r="AV1633" s="24"/>
      <c r="AW1633" s="24"/>
      <c r="AX1633" s="24"/>
      <c r="AY1633" s="24"/>
      <c r="AZ1633" s="24"/>
      <c r="BA1633" s="24"/>
      <c r="BB1633" s="24"/>
      <c r="BC1633" s="24"/>
      <c r="BD1633" s="24"/>
      <c r="BE1633" s="24"/>
      <c r="BF1633" s="24"/>
    </row>
    <row r="1634" spans="1:58" s="22" customFormat="1" hidden="1" outlineLevel="2" x14ac:dyDescent="0.25">
      <c r="A1634" s="55">
        <v>2918</v>
      </c>
      <c r="B1634" s="25" t="s">
        <v>2219</v>
      </c>
      <c r="C1634" s="9" t="s">
        <v>2232</v>
      </c>
      <c r="D1634" s="9" t="str">
        <f>B1634&amp;" - "&amp;E1634</f>
        <v>Volusia - Family - Lease-Up</v>
      </c>
      <c r="E1634" s="9" t="s">
        <v>2640</v>
      </c>
      <c r="F1634" s="14" t="s">
        <v>183</v>
      </c>
      <c r="G1634" s="9" t="s">
        <v>10</v>
      </c>
      <c r="H1634" s="9" t="s">
        <v>184</v>
      </c>
      <c r="I1634" s="9">
        <v>1</v>
      </c>
      <c r="J1634" s="9">
        <v>83</v>
      </c>
      <c r="K1634" s="9">
        <f>COUNTA(Y1634:AD1634)*J1634</f>
        <v>166</v>
      </c>
      <c r="L1634" s="9">
        <f>SUM(Y1634:AD1634)</f>
        <v>127</v>
      </c>
      <c r="M1634" s="48">
        <v>0.76506024096385539</v>
      </c>
      <c r="N1634" s="9"/>
      <c r="O1634" s="9">
        <v>83</v>
      </c>
      <c r="P1634" s="9"/>
      <c r="Q1634" s="9">
        <v>83</v>
      </c>
      <c r="R1634" s="9"/>
      <c r="S1634" s="9"/>
      <c r="T1634" s="9"/>
      <c r="U1634" s="9"/>
      <c r="V1634" s="49">
        <f>(Y1634+Z1634+AA1634+AB1634+AC1634+AD1634)/(J1634*COUNTA(Y1634,Z1634,AA1634,AB1634,AC1634,AD1634))</f>
        <v>0.76506024096385539</v>
      </c>
      <c r="W1634" s="14"/>
      <c r="X1634" s="68"/>
      <c r="Y1634" s="56">
        <v>64</v>
      </c>
      <c r="Z1634" s="9">
        <v>63</v>
      </c>
      <c r="AA1634" s="9"/>
      <c r="AB1634" s="9"/>
      <c r="AC1634" s="9"/>
      <c r="AD1634" s="9"/>
      <c r="AE1634" s="9"/>
      <c r="AF1634" s="9"/>
      <c r="AG1634" s="9"/>
      <c r="AH1634" s="9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4"/>
      <c r="BC1634" s="24"/>
      <c r="BD1634" s="24"/>
      <c r="BE1634" s="24"/>
      <c r="BF1634" s="24"/>
    </row>
    <row r="1635" spans="1:58" s="22" customFormat="1" hidden="1" outlineLevel="2" x14ac:dyDescent="0.25">
      <c r="A1635" s="55">
        <v>2921</v>
      </c>
      <c r="B1635" s="25" t="s">
        <v>2219</v>
      </c>
      <c r="C1635" s="9" t="s">
        <v>2253</v>
      </c>
      <c r="D1635" s="9" t="str">
        <f>B1635&amp;" - "&amp;E1635</f>
        <v>Volusia - Family - Lease-Up</v>
      </c>
      <c r="E1635" s="9" t="s">
        <v>2640</v>
      </c>
      <c r="F1635" s="14" t="s">
        <v>183</v>
      </c>
      <c r="G1635" s="9" t="s">
        <v>10</v>
      </c>
      <c r="H1635" s="9" t="s">
        <v>184</v>
      </c>
      <c r="I1635" s="9">
        <v>1</v>
      </c>
      <c r="J1635" s="9">
        <v>49</v>
      </c>
      <c r="K1635" s="9">
        <f>COUNTA(Y1635:AD1635)*J1635</f>
        <v>98</v>
      </c>
      <c r="L1635" s="9">
        <f>SUM(Y1635:AD1635)</f>
        <v>95</v>
      </c>
      <c r="M1635" s="48">
        <v>0.96938775510204078</v>
      </c>
      <c r="N1635" s="9"/>
      <c r="O1635" s="9">
        <v>49</v>
      </c>
      <c r="P1635" s="9"/>
      <c r="Q1635" s="9">
        <v>49</v>
      </c>
      <c r="R1635" s="9"/>
      <c r="S1635" s="9"/>
      <c r="T1635" s="9"/>
      <c r="U1635" s="9"/>
      <c r="V1635" s="49">
        <f>(Y1635+Z1635+AA1635+AB1635+AC1635+AD1635)/(J1635*COUNTA(Y1635,Z1635,AA1635,AB1635,AC1635,AD1635))</f>
        <v>0.96938775510204078</v>
      </c>
      <c r="W1635" s="14"/>
      <c r="X1635" s="68"/>
      <c r="Y1635" s="56">
        <v>48</v>
      </c>
      <c r="Z1635" s="9">
        <v>47</v>
      </c>
      <c r="AA1635" s="9"/>
      <c r="AB1635" s="9"/>
      <c r="AC1635" s="9"/>
      <c r="AD1635" s="9"/>
      <c r="AE1635" s="9"/>
      <c r="AF1635" s="9"/>
      <c r="AG1635" s="9"/>
      <c r="AH1635" s="9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4"/>
      <c r="AS1635" s="24"/>
      <c r="AT1635" s="24"/>
      <c r="AU1635" s="24"/>
      <c r="AV1635" s="24"/>
      <c r="AW1635" s="24"/>
      <c r="AX1635" s="24"/>
      <c r="AY1635" s="24"/>
      <c r="AZ1635" s="24"/>
      <c r="BA1635" s="24"/>
      <c r="BB1635" s="24"/>
      <c r="BC1635" s="24"/>
      <c r="BD1635" s="24"/>
      <c r="BE1635" s="24"/>
      <c r="BF1635" s="24"/>
    </row>
    <row r="1636" spans="1:58" s="22" customFormat="1" hidden="1" outlineLevel="2" x14ac:dyDescent="0.25">
      <c r="A1636" s="55">
        <v>2762</v>
      </c>
      <c r="B1636" s="25" t="s">
        <v>2219</v>
      </c>
      <c r="C1636" s="9" t="s">
        <v>2261</v>
      </c>
      <c r="D1636" s="9" t="str">
        <f>B1636&amp;" - "&amp;E1636</f>
        <v>Volusia - Family - Lease-Up</v>
      </c>
      <c r="E1636" s="9" t="s">
        <v>2640</v>
      </c>
      <c r="F1636" s="14" t="s">
        <v>91</v>
      </c>
      <c r="G1636" s="9" t="s">
        <v>10</v>
      </c>
      <c r="H1636" s="9" t="s">
        <v>184</v>
      </c>
      <c r="I1636" s="9">
        <v>1</v>
      </c>
      <c r="J1636" s="9">
        <v>80</v>
      </c>
      <c r="K1636" s="9">
        <f>COUNTA(Y1636:AD1636)*J1636</f>
        <v>320</v>
      </c>
      <c r="L1636" s="9">
        <f>SUM(Y1636:AD1636)</f>
        <v>67</v>
      </c>
      <c r="M1636" s="48">
        <v>0.20937500000000001</v>
      </c>
      <c r="N1636" s="9">
        <v>0</v>
      </c>
      <c r="O1636" s="9">
        <v>80</v>
      </c>
      <c r="P1636" s="9"/>
      <c r="Q1636" s="9">
        <v>80</v>
      </c>
      <c r="R1636" s="9"/>
      <c r="S1636" s="9"/>
      <c r="T1636" s="9">
        <v>4</v>
      </c>
      <c r="U1636" s="9"/>
      <c r="V1636" s="49">
        <f>(Y1636+Z1636+AA1636+AB1636+AC1636+AD1636)/(J1636*COUNTA(Y1636,Z1636,AA1636,AB1636,AC1636,AD1636))</f>
        <v>0.20937500000000001</v>
      </c>
      <c r="W1636" s="14"/>
      <c r="X1636" s="68"/>
      <c r="Y1636" s="56">
        <v>34</v>
      </c>
      <c r="Z1636" s="9">
        <v>11</v>
      </c>
      <c r="AA1636" s="9">
        <v>11</v>
      </c>
      <c r="AB1636" s="9">
        <v>11</v>
      </c>
      <c r="AC1636" s="9"/>
      <c r="AD1636" s="9"/>
      <c r="AE1636" s="9"/>
      <c r="AF1636" s="9"/>
      <c r="AG1636" s="9">
        <v>29.206294440000001</v>
      </c>
      <c r="AH1636" s="9">
        <v>-81.038808329999995</v>
      </c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4"/>
      <c r="AS1636" s="24"/>
      <c r="AT1636" s="24"/>
      <c r="AU1636" s="24"/>
      <c r="AV1636" s="24"/>
      <c r="AW1636" s="24"/>
      <c r="AX1636" s="24"/>
      <c r="AY1636" s="24"/>
      <c r="AZ1636" s="24"/>
      <c r="BA1636" s="24"/>
      <c r="BB1636" s="24"/>
      <c r="BC1636" s="24"/>
      <c r="BD1636" s="24"/>
      <c r="BE1636" s="24"/>
      <c r="BF1636" s="24"/>
    </row>
    <row r="1637" spans="1:58" s="22" customFormat="1" outlineLevel="1" collapsed="1" x14ac:dyDescent="0.25">
      <c r="A1637" s="55"/>
      <c r="B1637" s="25" t="s">
        <v>2219</v>
      </c>
      <c r="C1637" s="9"/>
      <c r="D1637" s="9"/>
      <c r="E1637" s="39" t="s">
        <v>2283</v>
      </c>
      <c r="F1637" s="14"/>
      <c r="G1637" s="9"/>
      <c r="H1637" s="9"/>
      <c r="I1637" s="9">
        <f>SUBTOTAL(9,I1638:I1638)</f>
        <v>1</v>
      </c>
      <c r="J1637" s="9">
        <f>SUBTOTAL(9,J1638:J1638)</f>
        <v>100</v>
      </c>
      <c r="K1637" s="9">
        <f>SUBTOTAL(9,K1638:K1638)</f>
        <v>0</v>
      </c>
      <c r="L1637" s="9">
        <f>SUBTOTAL(9,L1638:L1638)</f>
        <v>0</v>
      </c>
      <c r="M1637" s="42">
        <v>0</v>
      </c>
      <c r="N1637" s="9"/>
      <c r="O1637" s="9"/>
      <c r="P1637" s="9"/>
      <c r="Q1637" s="9"/>
      <c r="R1637" s="9"/>
      <c r="S1637" s="9"/>
      <c r="T1637" s="9"/>
      <c r="U1637" s="9"/>
      <c r="V1637" s="49"/>
      <c r="W1637" s="14"/>
      <c r="X1637" s="68"/>
      <c r="Y1637" s="56"/>
      <c r="Z1637" s="9"/>
      <c r="AA1637" s="9"/>
      <c r="AB1637" s="9"/>
      <c r="AC1637" s="9"/>
      <c r="AD1637" s="9"/>
      <c r="AE1637" s="9"/>
      <c r="AF1637" s="9"/>
      <c r="AG1637" s="9"/>
      <c r="AH1637" s="9">
        <f>SUBTOTAL(9,AH1638:AH1638)</f>
        <v>-81.308066999999994</v>
      </c>
      <c r="AI1637" s="24"/>
      <c r="AJ1637" s="24"/>
      <c r="AK1637" s="24"/>
      <c r="AL1637" s="24"/>
      <c r="AM1637" s="24"/>
      <c r="AN1637" s="24"/>
      <c r="AO1637" s="24"/>
      <c r="AP1637" s="24"/>
      <c r="AQ1637" s="24"/>
      <c r="AR1637" s="24"/>
      <c r="AS1637" s="24"/>
      <c r="AT1637" s="24"/>
      <c r="AU1637" s="24"/>
      <c r="AV1637" s="24"/>
      <c r="AW1637" s="24"/>
      <c r="AX1637" s="24"/>
      <c r="AY1637" s="24"/>
      <c r="AZ1637" s="24"/>
      <c r="BA1637" s="24"/>
      <c r="BB1637" s="24"/>
      <c r="BC1637" s="24"/>
      <c r="BD1637" s="24"/>
      <c r="BE1637" s="24"/>
      <c r="BF1637" s="24"/>
    </row>
    <row r="1638" spans="1:58" s="22" customFormat="1" hidden="1" outlineLevel="2" x14ac:dyDescent="0.25">
      <c r="A1638" s="55">
        <v>2851</v>
      </c>
      <c r="B1638" s="25" t="s">
        <v>2219</v>
      </c>
      <c r="C1638" s="9" t="s">
        <v>2252</v>
      </c>
      <c r="D1638" s="9" t="str">
        <f>B1638&amp;" - "&amp;E1638</f>
        <v>Volusia - Family - Pipeline</v>
      </c>
      <c r="E1638" s="9" t="s">
        <v>2283</v>
      </c>
      <c r="F1638" s="14" t="s">
        <v>238</v>
      </c>
      <c r="G1638" s="9" t="s">
        <v>10</v>
      </c>
      <c r="H1638" s="9" t="s">
        <v>42</v>
      </c>
      <c r="I1638" s="9">
        <v>1</v>
      </c>
      <c r="J1638" s="9">
        <v>100</v>
      </c>
      <c r="K1638" s="9">
        <f>COUNTA(Y1638:AD1638)*J1638</f>
        <v>0</v>
      </c>
      <c r="L1638" s="9">
        <f>SUM(Y1638:AD1638)</f>
        <v>0</v>
      </c>
      <c r="M1638" s="42">
        <v>0</v>
      </c>
      <c r="N1638" s="9">
        <v>0</v>
      </c>
      <c r="O1638" s="9">
        <v>100</v>
      </c>
      <c r="P1638" s="9"/>
      <c r="Q1638" s="9">
        <v>100</v>
      </c>
      <c r="R1638" s="9"/>
      <c r="S1638" s="9"/>
      <c r="T1638" s="9">
        <v>5</v>
      </c>
      <c r="U1638" s="9"/>
      <c r="V1638" s="49"/>
      <c r="W1638" s="14"/>
      <c r="X1638" s="68"/>
      <c r="Y1638" s="56"/>
      <c r="Z1638" s="9"/>
      <c r="AA1638" s="9"/>
      <c r="AB1638" s="9"/>
      <c r="AC1638" s="9"/>
      <c r="AD1638" s="9"/>
      <c r="AE1638" s="9"/>
      <c r="AF1638" s="9"/>
      <c r="AG1638" s="9">
        <v>29.005406000000001</v>
      </c>
      <c r="AH1638" s="9">
        <v>-81.308066999999994</v>
      </c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4"/>
      <c r="BC1638" s="24"/>
      <c r="BD1638" s="24"/>
      <c r="BE1638" s="24"/>
      <c r="BF1638" s="24"/>
    </row>
    <row r="1639" spans="1:58" s="22" customFormat="1" outlineLevel="1" collapsed="1" x14ac:dyDescent="0.25">
      <c r="A1639" s="55"/>
      <c r="B1639" s="25" t="s">
        <v>2219</v>
      </c>
      <c r="C1639" s="9"/>
      <c r="D1639" s="9"/>
      <c r="E1639" s="39" t="s">
        <v>2284</v>
      </c>
      <c r="F1639" s="14"/>
      <c r="G1639" s="9"/>
      <c r="H1639" s="9"/>
      <c r="I1639" s="9">
        <f>SUBTOTAL(9,I1640:I1642)</f>
        <v>3</v>
      </c>
      <c r="J1639" s="9">
        <f>SUBTOTAL(9,J1640:J1642)</f>
        <v>476</v>
      </c>
      <c r="K1639" s="9">
        <f>SUBTOTAL(9,K1640:K1642)</f>
        <v>2856</v>
      </c>
      <c r="L1639" s="9">
        <f>SUBTOTAL(9,L1640:L1642)</f>
        <v>2708</v>
      </c>
      <c r="M1639" s="48">
        <v>0.94817927170868344</v>
      </c>
      <c r="N1639" s="9"/>
      <c r="O1639" s="9"/>
      <c r="P1639" s="9"/>
      <c r="Q1639" s="9"/>
      <c r="R1639" s="9"/>
      <c r="S1639" s="9"/>
      <c r="T1639" s="9"/>
      <c r="U1639" s="9"/>
      <c r="V1639" s="49">
        <f>L1639/K1639</f>
        <v>0.94817927170868344</v>
      </c>
      <c r="W1639" s="14">
        <v>0.97019999999999995</v>
      </c>
      <c r="X1639" s="68">
        <v>0.97030000000000005</v>
      </c>
      <c r="Y1639" s="56"/>
      <c r="Z1639" s="9"/>
      <c r="AA1639" s="9"/>
      <c r="AB1639" s="9"/>
      <c r="AC1639" s="9"/>
      <c r="AD1639" s="9"/>
      <c r="AE1639" s="9"/>
      <c r="AF1639" s="9"/>
      <c r="AG1639" s="9"/>
      <c r="AH1639" s="9">
        <f>SUBTOTAL(9,AH1640:AH1642)</f>
        <v>-243.39936400000002</v>
      </c>
      <c r="AI1639" s="24"/>
      <c r="AJ1639" s="24"/>
      <c r="AK1639" s="24"/>
      <c r="AL1639" s="24"/>
      <c r="AM1639" s="24"/>
      <c r="AN1639" s="24"/>
      <c r="AO1639" s="24"/>
      <c r="AP1639" s="24"/>
      <c r="AQ1639" s="24"/>
      <c r="AR1639" s="24"/>
      <c r="AS1639" s="24"/>
      <c r="AT1639" s="24"/>
      <c r="AU1639" s="24"/>
      <c r="AV1639" s="24"/>
      <c r="AW1639" s="24"/>
      <c r="AX1639" s="24"/>
      <c r="AY1639" s="24"/>
      <c r="AZ1639" s="24"/>
      <c r="BA1639" s="24"/>
      <c r="BB1639" s="24"/>
      <c r="BC1639" s="24"/>
      <c r="BD1639" s="24"/>
      <c r="BE1639" s="24"/>
      <c r="BF1639" s="24"/>
    </row>
    <row r="1640" spans="1:58" s="22" customFormat="1" hidden="1" outlineLevel="2" x14ac:dyDescent="0.25">
      <c r="A1640" s="55">
        <v>1908</v>
      </c>
      <c r="B1640" s="25" t="s">
        <v>2219</v>
      </c>
      <c r="C1640" s="9" t="s">
        <v>2223</v>
      </c>
      <c r="D1640" s="9" t="str">
        <f>B1640&amp;" - "&amp;E1640</f>
        <v>Volusia - Family|MR - Active</v>
      </c>
      <c r="E1640" s="9" t="s">
        <v>2284</v>
      </c>
      <c r="F1640" s="14" t="s">
        <v>1082</v>
      </c>
      <c r="G1640" s="9" t="s">
        <v>99</v>
      </c>
      <c r="H1640" s="9" t="s">
        <v>37</v>
      </c>
      <c r="I1640" s="9">
        <v>1</v>
      </c>
      <c r="J1640" s="9">
        <v>130</v>
      </c>
      <c r="K1640" s="9">
        <f>COUNTA(Y1640:AD1640)*J1640</f>
        <v>780</v>
      </c>
      <c r="L1640" s="9">
        <f>SUM(Y1640:AD1640)</f>
        <v>766</v>
      </c>
      <c r="M1640" s="48">
        <v>0.982051282051282</v>
      </c>
      <c r="N1640" s="9">
        <v>39</v>
      </c>
      <c r="O1640" s="9">
        <v>91</v>
      </c>
      <c r="P1640" s="9"/>
      <c r="Q1640" s="9">
        <v>91</v>
      </c>
      <c r="R1640" s="9"/>
      <c r="S1640" s="9"/>
      <c r="T1640" s="9"/>
      <c r="U1640" s="9"/>
      <c r="V1640" s="49">
        <f t="shared" ref="V1640:V1643" si="240">L1640/K1640</f>
        <v>0.982051282051282</v>
      </c>
      <c r="W1640" s="14">
        <v>0.97689999999999999</v>
      </c>
      <c r="X1640" s="68">
        <v>0.96150000000000002</v>
      </c>
      <c r="Y1640" s="56">
        <v>129</v>
      </c>
      <c r="Z1640" s="9">
        <v>129</v>
      </c>
      <c r="AA1640" s="9">
        <v>129</v>
      </c>
      <c r="AB1640" s="9">
        <v>128</v>
      </c>
      <c r="AC1640" s="9">
        <v>126</v>
      </c>
      <c r="AD1640" s="9">
        <v>125</v>
      </c>
      <c r="AE1640" s="9" t="s">
        <v>202</v>
      </c>
      <c r="AF1640" s="9"/>
      <c r="AG1640" s="9">
        <v>29.156320999999998</v>
      </c>
      <c r="AH1640" s="9">
        <v>-81.038364000000001</v>
      </c>
      <c r="AI1640" s="24"/>
      <c r="AJ1640" s="24"/>
      <c r="AK1640" s="24"/>
      <c r="AL1640" s="24"/>
      <c r="AM1640" s="24"/>
      <c r="AN1640" s="24"/>
      <c r="AO1640" s="24"/>
      <c r="AP1640" s="24"/>
      <c r="AQ1640" s="24"/>
      <c r="AR1640" s="24"/>
      <c r="AS1640" s="24"/>
      <c r="AT1640" s="24"/>
      <c r="AU1640" s="24"/>
      <c r="AV1640" s="24"/>
      <c r="AW1640" s="24"/>
      <c r="AX1640" s="24"/>
      <c r="AY1640" s="24"/>
      <c r="AZ1640" s="24"/>
      <c r="BA1640" s="24"/>
      <c r="BB1640" s="24"/>
      <c r="BC1640" s="24"/>
      <c r="BD1640" s="24"/>
      <c r="BE1640" s="24"/>
      <c r="BF1640" s="24"/>
    </row>
    <row r="1641" spans="1:58" s="22" customFormat="1" hidden="1" outlineLevel="2" x14ac:dyDescent="0.25">
      <c r="A1641" s="55">
        <v>430</v>
      </c>
      <c r="B1641" s="25" t="s">
        <v>2219</v>
      </c>
      <c r="C1641" s="9" t="s">
        <v>2238</v>
      </c>
      <c r="D1641" s="9" t="str">
        <f>B1641&amp;" - "&amp;E1641</f>
        <v>Volusia - Family|MR - Active</v>
      </c>
      <c r="E1641" s="9" t="s">
        <v>2284</v>
      </c>
      <c r="F1641" s="14" t="s">
        <v>108</v>
      </c>
      <c r="G1641" s="9" t="s">
        <v>99</v>
      </c>
      <c r="H1641" s="9" t="s">
        <v>37</v>
      </c>
      <c r="I1641" s="9">
        <v>1</v>
      </c>
      <c r="J1641" s="9">
        <v>240</v>
      </c>
      <c r="K1641" s="9">
        <f>COUNTA(Y1641:AD1641)*J1641</f>
        <v>1440</v>
      </c>
      <c r="L1641" s="9">
        <f>SUM(Y1641:AD1641)</f>
        <v>1334</v>
      </c>
      <c r="M1641" s="48">
        <v>0.92638888888888893</v>
      </c>
      <c r="N1641" s="9">
        <v>240</v>
      </c>
      <c r="O1641" s="9">
        <v>240</v>
      </c>
      <c r="P1641" s="9"/>
      <c r="Q1641" s="9">
        <v>240</v>
      </c>
      <c r="R1641" s="9"/>
      <c r="S1641" s="9"/>
      <c r="T1641" s="9"/>
      <c r="U1641" s="9"/>
      <c r="V1641" s="49">
        <f t="shared" si="240"/>
        <v>0.92638888888888893</v>
      </c>
      <c r="W1641" s="14">
        <v>0.96250000000000002</v>
      </c>
      <c r="X1641" s="68">
        <v>0.94379999999999997</v>
      </c>
      <c r="Y1641" s="56">
        <v>217</v>
      </c>
      <c r="Z1641" s="9">
        <v>225</v>
      </c>
      <c r="AA1641" s="9">
        <v>220</v>
      </c>
      <c r="AB1641" s="9">
        <v>222</v>
      </c>
      <c r="AC1641" s="9">
        <v>226</v>
      </c>
      <c r="AD1641" s="9">
        <v>224</v>
      </c>
      <c r="AE1641" s="9"/>
      <c r="AF1641" s="9"/>
      <c r="AG1641" s="9">
        <v>29.204599999999999</v>
      </c>
      <c r="AH1641" s="9">
        <v>-81.066500000000005</v>
      </c>
      <c r="AI1641" s="24"/>
      <c r="AJ1641" s="24"/>
      <c r="AK1641" s="24"/>
      <c r="AL1641" s="24"/>
      <c r="AM1641" s="24"/>
      <c r="AN1641" s="24"/>
      <c r="AO1641" s="24"/>
      <c r="AP1641" s="24"/>
      <c r="AQ1641" s="24"/>
      <c r="AR1641" s="24"/>
      <c r="AS1641" s="24"/>
      <c r="AT1641" s="24"/>
      <c r="AU1641" s="24"/>
      <c r="AV1641" s="24"/>
      <c r="AW1641" s="24"/>
      <c r="AX1641" s="24"/>
      <c r="AY1641" s="24"/>
      <c r="AZ1641" s="24"/>
      <c r="BA1641" s="24"/>
      <c r="BB1641" s="24"/>
      <c r="BC1641" s="24"/>
      <c r="BD1641" s="24"/>
      <c r="BE1641" s="24"/>
      <c r="BF1641" s="24"/>
    </row>
    <row r="1642" spans="1:58" s="22" customFormat="1" hidden="1" outlineLevel="2" x14ac:dyDescent="0.25">
      <c r="A1642" s="55">
        <v>2252</v>
      </c>
      <c r="B1642" s="25" t="s">
        <v>2219</v>
      </c>
      <c r="C1642" s="9" t="s">
        <v>2259</v>
      </c>
      <c r="D1642" s="9" t="str">
        <f>B1642&amp;" - "&amp;E1642</f>
        <v>Volusia - Family|MR - Active</v>
      </c>
      <c r="E1642" s="9" t="s">
        <v>2284</v>
      </c>
      <c r="F1642" s="14" t="s">
        <v>925</v>
      </c>
      <c r="G1642" s="9" t="s">
        <v>99</v>
      </c>
      <c r="H1642" s="9" t="s">
        <v>37</v>
      </c>
      <c r="I1642" s="9">
        <v>1</v>
      </c>
      <c r="J1642" s="9">
        <v>106</v>
      </c>
      <c r="K1642" s="9">
        <f>COUNTA(Y1642:AD1642)*J1642</f>
        <v>636</v>
      </c>
      <c r="L1642" s="9">
        <f>SUM(Y1642:AD1642)</f>
        <v>608</v>
      </c>
      <c r="M1642" s="48">
        <v>0.95597484276729561</v>
      </c>
      <c r="N1642" s="9">
        <v>20</v>
      </c>
      <c r="O1642" s="9">
        <v>86</v>
      </c>
      <c r="P1642" s="9"/>
      <c r="Q1642" s="9">
        <v>86</v>
      </c>
      <c r="R1642" s="9"/>
      <c r="S1642" s="9"/>
      <c r="T1642" s="9"/>
      <c r="U1642" s="9"/>
      <c r="V1642" s="49">
        <f t="shared" si="240"/>
        <v>0.95597484276729561</v>
      </c>
      <c r="W1642" s="14">
        <v>0.97960000000000003</v>
      </c>
      <c r="X1642" s="68">
        <v>0.98109999999999997</v>
      </c>
      <c r="Y1642" s="56">
        <v>102</v>
      </c>
      <c r="Z1642" s="9">
        <v>100</v>
      </c>
      <c r="AA1642" s="9">
        <v>101</v>
      </c>
      <c r="AB1642" s="9">
        <v>101</v>
      </c>
      <c r="AC1642" s="9">
        <v>102</v>
      </c>
      <c r="AD1642" s="9">
        <v>102</v>
      </c>
      <c r="AE1642" s="9" t="s">
        <v>180</v>
      </c>
      <c r="AF1642" s="9"/>
      <c r="AG1642" s="9">
        <v>28.998999999999999</v>
      </c>
      <c r="AH1642" s="9">
        <v>-81.294499999999999</v>
      </c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24"/>
      <c r="AV1642" s="24"/>
      <c r="AW1642" s="24"/>
      <c r="AX1642" s="24"/>
      <c r="AY1642" s="24"/>
      <c r="AZ1642" s="24"/>
      <c r="BA1642" s="24"/>
      <c r="BB1642" s="24"/>
      <c r="BC1642" s="24"/>
      <c r="BD1642" s="24"/>
      <c r="BE1642" s="24"/>
      <c r="BF1642" s="24"/>
    </row>
    <row r="1643" spans="1:58" s="22" customFormat="1" ht="13.8" outlineLevel="1" thickBot="1" x14ac:dyDescent="0.3">
      <c r="A1643" s="55"/>
      <c r="B1643" s="69" t="s">
        <v>2219</v>
      </c>
      <c r="C1643" s="70"/>
      <c r="D1643" s="70"/>
      <c r="E1643" s="71" t="s">
        <v>2289</v>
      </c>
      <c r="F1643" s="72"/>
      <c r="G1643" s="70"/>
      <c r="H1643" s="70"/>
      <c r="I1643" s="70">
        <f>SUBTOTAL(9,I1644:I1644)</f>
        <v>1</v>
      </c>
      <c r="J1643" s="70">
        <f>SUBTOTAL(9,J1644:J1644)</f>
        <v>61</v>
      </c>
      <c r="K1643" s="70">
        <f>SUBTOTAL(9,K1644:K1644)</f>
        <v>366</v>
      </c>
      <c r="L1643" s="70">
        <f>SUBTOTAL(9,L1644:L1644)</f>
        <v>318</v>
      </c>
      <c r="M1643" s="73">
        <v>0.86885245901639341</v>
      </c>
      <c r="N1643" s="70"/>
      <c r="O1643" s="70"/>
      <c r="P1643" s="70"/>
      <c r="Q1643" s="70"/>
      <c r="R1643" s="70"/>
      <c r="S1643" s="70"/>
      <c r="T1643" s="70"/>
      <c r="U1643" s="70"/>
      <c r="V1643" s="74">
        <f t="shared" si="240"/>
        <v>0.86885245901639341</v>
      </c>
      <c r="W1643" s="72">
        <v>0.78959999999999997</v>
      </c>
      <c r="X1643" s="75">
        <v>0.73499999999999999</v>
      </c>
      <c r="Y1643" s="56"/>
      <c r="Z1643" s="9"/>
      <c r="AA1643" s="9"/>
      <c r="AB1643" s="9"/>
      <c r="AC1643" s="9"/>
      <c r="AD1643" s="9"/>
      <c r="AE1643" s="9"/>
      <c r="AF1643" s="9"/>
      <c r="AG1643" s="9"/>
      <c r="AH1643" s="9">
        <f>SUBTOTAL(9,AH1644:AH1644)</f>
        <v>-81.504300000000001</v>
      </c>
      <c r="AI1643" s="24"/>
      <c r="AJ1643" s="24"/>
      <c r="AK1643" s="24"/>
      <c r="AL1643" s="24"/>
      <c r="AM1643" s="24"/>
      <c r="AN1643" s="24"/>
      <c r="AO1643" s="24"/>
      <c r="AP1643" s="24"/>
      <c r="AQ1643" s="24"/>
      <c r="AR1643" s="24"/>
      <c r="AS1643" s="24"/>
      <c r="AT1643" s="24"/>
      <c r="AU1643" s="24"/>
      <c r="AV1643" s="24"/>
      <c r="AW1643" s="24"/>
      <c r="AX1643" s="24"/>
      <c r="AY1643" s="24"/>
      <c r="AZ1643" s="24"/>
      <c r="BA1643" s="24"/>
      <c r="BB1643" s="24"/>
      <c r="BC1643" s="24"/>
      <c r="BD1643" s="24"/>
      <c r="BE1643" s="24"/>
      <c r="BF1643" s="24"/>
    </row>
    <row r="1644" spans="1:58" s="22" customFormat="1" ht="13.8" hidden="1" outlineLevel="2" thickBot="1" x14ac:dyDescent="0.3">
      <c r="A1644" s="55">
        <v>538</v>
      </c>
      <c r="B1644" s="33" t="s">
        <v>2219</v>
      </c>
      <c r="C1644" s="33" t="s">
        <v>2246</v>
      </c>
      <c r="D1644" s="33" t="str">
        <f>B1644&amp;" - "&amp;E1644</f>
        <v>Volusia - FW|FW|MR - Active</v>
      </c>
      <c r="E1644" s="33" t="s">
        <v>2289</v>
      </c>
      <c r="F1644" s="18" t="s">
        <v>927</v>
      </c>
      <c r="G1644" s="33" t="s">
        <v>503</v>
      </c>
      <c r="H1644" s="33" t="s">
        <v>37</v>
      </c>
      <c r="I1644" s="33">
        <v>1</v>
      </c>
      <c r="J1644" s="33">
        <v>61</v>
      </c>
      <c r="K1644" s="33">
        <f>COUNTA(Y1644:AD1644)*J1644</f>
        <v>366</v>
      </c>
      <c r="L1644" s="33">
        <f>SUM(Y1644:AD1644)</f>
        <v>318</v>
      </c>
      <c r="M1644" s="43">
        <v>0.86885245901639341</v>
      </c>
      <c r="N1644" s="33">
        <v>10</v>
      </c>
      <c r="O1644" s="33">
        <v>51</v>
      </c>
      <c r="P1644" s="33"/>
      <c r="Q1644" s="33">
        <v>19</v>
      </c>
      <c r="R1644" s="33">
        <v>32</v>
      </c>
      <c r="S1644" s="33"/>
      <c r="T1644" s="33"/>
      <c r="U1644" s="33"/>
      <c r="V1644" s="83">
        <f>(Y1644+Z1644+AA1644+AB1644+AC1644+AD1644)/(J1644*COUNTA(Y1644,Z1644,AA1644,AB1644,AC1644,AD1644))</f>
        <v>0.86885245901639341</v>
      </c>
      <c r="W1644" s="18">
        <v>0.78959999999999997</v>
      </c>
      <c r="X1644" s="18">
        <v>0.73499999999999999</v>
      </c>
      <c r="Y1644" s="56">
        <v>51</v>
      </c>
      <c r="Z1644" s="9">
        <v>50</v>
      </c>
      <c r="AA1644" s="9">
        <v>52</v>
      </c>
      <c r="AB1644" s="9">
        <v>54</v>
      </c>
      <c r="AC1644" s="9">
        <v>55</v>
      </c>
      <c r="AD1644" s="9">
        <v>56</v>
      </c>
      <c r="AE1644" s="9" t="s">
        <v>2247</v>
      </c>
      <c r="AF1644" s="9">
        <v>42</v>
      </c>
      <c r="AG1644" s="9">
        <v>29.364999999999998</v>
      </c>
      <c r="AH1644" s="9">
        <v>-81.504300000000001</v>
      </c>
      <c r="AI1644" s="24"/>
      <c r="AJ1644" s="24"/>
      <c r="AK1644" s="24"/>
      <c r="AL1644" s="24"/>
      <c r="AM1644" s="24"/>
      <c r="AN1644" s="24"/>
      <c r="AO1644" s="24"/>
      <c r="AP1644" s="24"/>
      <c r="AQ1644" s="24"/>
      <c r="AR1644" s="24"/>
      <c r="AS1644" s="24"/>
      <c r="AT1644" s="24"/>
      <c r="AU1644" s="24"/>
      <c r="AV1644" s="24"/>
      <c r="AW1644" s="24"/>
      <c r="AX1644" s="24"/>
      <c r="AY1644" s="24"/>
      <c r="AZ1644" s="24"/>
      <c r="BA1644" s="24"/>
      <c r="BB1644" s="24"/>
      <c r="BC1644" s="24"/>
      <c r="BD1644" s="24"/>
      <c r="BE1644" s="24"/>
      <c r="BF1644" s="24"/>
    </row>
    <row r="1645" spans="1:58" s="22" customFormat="1" outlineLevel="2" x14ac:dyDescent="0.25">
      <c r="A1645" s="55"/>
      <c r="B1645" s="62" t="s">
        <v>2264</v>
      </c>
      <c r="C1645" s="63"/>
      <c r="D1645" s="63"/>
      <c r="E1645" s="63"/>
      <c r="F1645" s="64"/>
      <c r="G1645" s="63"/>
      <c r="H1645" s="63"/>
      <c r="I1645" s="63">
        <f>SUM(I1646:I1648)</f>
        <v>3</v>
      </c>
      <c r="J1645" s="63">
        <f t="shared" ref="J1645:L1645" si="241">SUM(J1646:J1648)</f>
        <v>94</v>
      </c>
      <c r="K1645" s="63">
        <f t="shared" si="241"/>
        <v>564</v>
      </c>
      <c r="L1645" s="63">
        <f t="shared" si="241"/>
        <v>536</v>
      </c>
      <c r="M1645" s="65"/>
      <c r="N1645" s="63"/>
      <c r="O1645" s="63"/>
      <c r="P1645" s="63"/>
      <c r="Q1645" s="63"/>
      <c r="R1645" s="63"/>
      <c r="S1645" s="63"/>
      <c r="T1645" s="63"/>
      <c r="U1645" s="63"/>
      <c r="V1645" s="80">
        <f t="shared" ref="V1645:V1657" si="242">L1645/K1645</f>
        <v>0.95035460992907805</v>
      </c>
      <c r="W1645" s="64">
        <v>0.94269999999999998</v>
      </c>
      <c r="X1645" s="67">
        <v>0.96879999999999999</v>
      </c>
      <c r="Y1645" s="56"/>
      <c r="Z1645" s="9"/>
      <c r="AA1645" s="9"/>
      <c r="AB1645" s="9"/>
      <c r="AC1645" s="9"/>
      <c r="AD1645" s="9"/>
      <c r="AE1645" s="9"/>
      <c r="AF1645" s="9"/>
      <c r="AG1645" s="9"/>
      <c r="AH1645" s="9"/>
      <c r="AI1645" s="24"/>
      <c r="AJ1645" s="24"/>
      <c r="AK1645" s="24"/>
      <c r="AL1645" s="24"/>
      <c r="AM1645" s="24"/>
      <c r="AN1645" s="24"/>
      <c r="AO1645" s="24"/>
      <c r="AP1645" s="24"/>
      <c r="AQ1645" s="24"/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4"/>
      <c r="BC1645" s="24"/>
      <c r="BD1645" s="24"/>
      <c r="BE1645" s="24"/>
      <c r="BF1645" s="24"/>
    </row>
    <row r="1646" spans="1:58" s="22" customFormat="1" outlineLevel="1" x14ac:dyDescent="0.25">
      <c r="A1646" s="55"/>
      <c r="B1646" s="25" t="s">
        <v>2264</v>
      </c>
      <c r="C1646" s="9"/>
      <c r="D1646" s="9"/>
      <c r="E1646" s="39" t="s">
        <v>2280</v>
      </c>
      <c r="F1646" s="14"/>
      <c r="G1646" s="9"/>
      <c r="H1646" s="9"/>
      <c r="I1646" s="9">
        <f>SUBTOTAL(9,I1647:I1647)</f>
        <v>1</v>
      </c>
      <c r="J1646" s="9">
        <f>SUBTOTAL(9,J1647:J1647)</f>
        <v>30</v>
      </c>
      <c r="K1646" s="9">
        <f>SUBTOTAL(9,K1647:K1647)</f>
        <v>180</v>
      </c>
      <c r="L1646" s="9">
        <f>SUBTOTAL(9,L1647:L1647)</f>
        <v>171</v>
      </c>
      <c r="M1646" s="48">
        <v>0.95</v>
      </c>
      <c r="N1646" s="9"/>
      <c r="O1646" s="9"/>
      <c r="P1646" s="9"/>
      <c r="Q1646" s="9"/>
      <c r="R1646" s="9"/>
      <c r="S1646" s="9"/>
      <c r="T1646" s="9"/>
      <c r="U1646" s="9"/>
      <c r="V1646" s="49">
        <f t="shared" si="242"/>
        <v>0.95</v>
      </c>
      <c r="W1646" s="14">
        <v>0.92220000000000002</v>
      </c>
      <c r="X1646" s="68">
        <v>0.93330000000000002</v>
      </c>
      <c r="Y1646" s="56"/>
      <c r="Z1646" s="9"/>
      <c r="AA1646" s="9"/>
      <c r="AB1646" s="9"/>
      <c r="AC1646" s="9"/>
      <c r="AD1646" s="9"/>
      <c r="AE1646" s="9"/>
      <c r="AF1646" s="9"/>
      <c r="AG1646" s="9"/>
      <c r="AH1646" s="9">
        <f>SUBTOTAL(9,AH1647:AH1647)</f>
        <v>-84.392499999999998</v>
      </c>
      <c r="AI1646" s="24"/>
      <c r="AJ1646" s="24"/>
      <c r="AK1646" s="24"/>
      <c r="AL1646" s="24"/>
      <c r="AM1646" s="24"/>
      <c r="AN1646" s="24"/>
      <c r="AO1646" s="24"/>
      <c r="AP1646" s="24"/>
      <c r="AQ1646" s="24"/>
      <c r="AR1646" s="24"/>
      <c r="AS1646" s="24"/>
      <c r="AT1646" s="24"/>
      <c r="AU1646" s="24"/>
      <c r="AV1646" s="24"/>
      <c r="AW1646" s="24"/>
      <c r="AX1646" s="24"/>
      <c r="AY1646" s="24"/>
      <c r="AZ1646" s="24"/>
      <c r="BA1646" s="24"/>
      <c r="BB1646" s="24"/>
      <c r="BC1646" s="24"/>
      <c r="BD1646" s="24"/>
      <c r="BE1646" s="24"/>
      <c r="BF1646" s="24"/>
    </row>
    <row r="1647" spans="1:58" s="22" customFormat="1" outlineLevel="2" x14ac:dyDescent="0.25">
      <c r="A1647" s="55">
        <v>820</v>
      </c>
      <c r="B1647" s="25" t="s">
        <v>2264</v>
      </c>
      <c r="C1647" s="9" t="s">
        <v>2265</v>
      </c>
      <c r="D1647" s="9" t="str">
        <f>B1647&amp;" - "&amp;E1647</f>
        <v>Wakulla - Elderly - Active</v>
      </c>
      <c r="E1647" s="9" t="s">
        <v>2280</v>
      </c>
      <c r="F1647" s="14" t="s">
        <v>437</v>
      </c>
      <c r="G1647" s="9" t="s">
        <v>9</v>
      </c>
      <c r="H1647" s="9" t="s">
        <v>37</v>
      </c>
      <c r="I1647" s="9">
        <v>1</v>
      </c>
      <c r="J1647" s="9">
        <v>30</v>
      </c>
      <c r="K1647" s="9">
        <f>COUNTA(Y1647:AD1647)*J1647</f>
        <v>180</v>
      </c>
      <c r="L1647" s="9">
        <f>SUM(Y1647:AD1647)</f>
        <v>171</v>
      </c>
      <c r="M1647" s="48">
        <v>0.95</v>
      </c>
      <c r="N1647" s="9">
        <v>0</v>
      </c>
      <c r="O1647" s="9">
        <v>30</v>
      </c>
      <c r="P1647" s="9">
        <v>30</v>
      </c>
      <c r="Q1647" s="9"/>
      <c r="R1647" s="9"/>
      <c r="S1647" s="9"/>
      <c r="T1647" s="9"/>
      <c r="U1647" s="9"/>
      <c r="V1647" s="49">
        <f t="shared" si="242"/>
        <v>0.95</v>
      </c>
      <c r="W1647" s="14">
        <v>0.92220000000000002</v>
      </c>
      <c r="X1647" s="68">
        <v>0.93330000000000002</v>
      </c>
      <c r="Y1647" s="56">
        <v>29</v>
      </c>
      <c r="Z1647" s="9">
        <v>29</v>
      </c>
      <c r="AA1647" s="9">
        <v>29</v>
      </c>
      <c r="AB1647" s="9">
        <v>29</v>
      </c>
      <c r="AC1647" s="9">
        <v>28</v>
      </c>
      <c r="AD1647" s="9">
        <v>27</v>
      </c>
      <c r="AE1647" s="9" t="s">
        <v>2266</v>
      </c>
      <c r="AF1647" s="9">
        <v>27</v>
      </c>
      <c r="AG1647" s="9">
        <v>30.029399999999999</v>
      </c>
      <c r="AH1647" s="9">
        <v>-84.392499999999998</v>
      </c>
      <c r="AI1647" s="24"/>
      <c r="AJ1647" s="24"/>
      <c r="AK1647" s="24"/>
      <c r="AL1647" s="24"/>
      <c r="AM1647" s="24"/>
      <c r="AN1647" s="24"/>
      <c r="AO1647" s="24"/>
      <c r="AP1647" s="24"/>
      <c r="AQ1647" s="24"/>
      <c r="AR1647" s="24"/>
      <c r="AS1647" s="24"/>
      <c r="AT1647" s="24"/>
      <c r="AU1647" s="24"/>
      <c r="AV1647" s="24"/>
      <c r="AW1647" s="24"/>
      <c r="AX1647" s="24"/>
      <c r="AY1647" s="24"/>
      <c r="AZ1647" s="24"/>
      <c r="BA1647" s="24"/>
      <c r="BB1647" s="24"/>
      <c r="BC1647" s="24"/>
      <c r="BD1647" s="24"/>
      <c r="BE1647" s="24"/>
      <c r="BF1647" s="24"/>
    </row>
    <row r="1648" spans="1:58" s="22" customFormat="1" ht="13.8" outlineLevel="1" thickBot="1" x14ac:dyDescent="0.3">
      <c r="A1648" s="55"/>
      <c r="B1648" s="69" t="s">
        <v>2264</v>
      </c>
      <c r="C1648" s="70"/>
      <c r="D1648" s="70"/>
      <c r="E1648" s="71" t="s">
        <v>2282</v>
      </c>
      <c r="F1648" s="72"/>
      <c r="G1648" s="70"/>
      <c r="H1648" s="70"/>
      <c r="I1648" s="70">
        <f>I1649</f>
        <v>1</v>
      </c>
      <c r="J1648" s="70">
        <f t="shared" ref="J1648:L1648" si="243">J1649</f>
        <v>34</v>
      </c>
      <c r="K1648" s="70">
        <f t="shared" si="243"/>
        <v>204</v>
      </c>
      <c r="L1648" s="70">
        <f t="shared" si="243"/>
        <v>194</v>
      </c>
      <c r="M1648" s="73">
        <v>0.95740740740740737</v>
      </c>
      <c r="N1648" s="70"/>
      <c r="O1648" s="70"/>
      <c r="P1648" s="70"/>
      <c r="Q1648" s="70"/>
      <c r="R1648" s="70"/>
      <c r="S1648" s="70"/>
      <c r="T1648" s="70"/>
      <c r="U1648" s="70"/>
      <c r="V1648" s="74">
        <f t="shared" si="242"/>
        <v>0.9509803921568627</v>
      </c>
      <c r="W1648" s="72">
        <v>0.96079999999999999</v>
      </c>
      <c r="X1648" s="75">
        <v>1</v>
      </c>
      <c r="Y1648" s="56"/>
      <c r="Z1648" s="9"/>
      <c r="AA1648" s="9"/>
      <c r="AB1648" s="9"/>
      <c r="AC1648" s="9"/>
      <c r="AD1648" s="9"/>
      <c r="AE1648" s="9"/>
      <c r="AF1648" s="9"/>
      <c r="AG1648" s="9"/>
      <c r="AH1648" s="9">
        <f>SUBTOTAL(9,AH1649:AH1658)</f>
        <v>-600.56835000000001</v>
      </c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4"/>
      <c r="AU1648" s="24"/>
      <c r="AV1648" s="24"/>
      <c r="AW1648" s="24"/>
      <c r="AX1648" s="24"/>
      <c r="AY1648" s="24"/>
      <c r="AZ1648" s="24"/>
      <c r="BA1648" s="24"/>
      <c r="BB1648" s="24"/>
      <c r="BC1648" s="24"/>
      <c r="BD1648" s="24"/>
      <c r="BE1648" s="24"/>
      <c r="BF1648" s="24"/>
    </row>
    <row r="1649" spans="1:58" s="22" customFormat="1" ht="13.8" hidden="1" outlineLevel="2" thickBot="1" x14ac:dyDescent="0.3">
      <c r="A1649" s="55">
        <v>1547</v>
      </c>
      <c r="B1649" s="33" t="s">
        <v>2264</v>
      </c>
      <c r="C1649" s="33" t="s">
        <v>2267</v>
      </c>
      <c r="D1649" s="33" t="str">
        <f t="shared" ref="D1649:D1658" si="244">B1649&amp;" - "&amp;E1649</f>
        <v>Wakulla - Family - Active</v>
      </c>
      <c r="E1649" s="33" t="s">
        <v>2282</v>
      </c>
      <c r="F1649" s="18" t="s">
        <v>240</v>
      </c>
      <c r="G1649" s="33" t="s">
        <v>10</v>
      </c>
      <c r="H1649" s="33" t="s">
        <v>37</v>
      </c>
      <c r="I1649" s="33">
        <v>1</v>
      </c>
      <c r="J1649" s="33">
        <v>34</v>
      </c>
      <c r="K1649" s="33">
        <f>COUNTA(Y1649:AD1649)*J1649</f>
        <v>204</v>
      </c>
      <c r="L1649" s="33">
        <f t="shared" ref="L1649:L1658" si="245">SUM(Y1649:AD1649)</f>
        <v>194</v>
      </c>
      <c r="M1649" s="43">
        <v>0.9509803921568627</v>
      </c>
      <c r="N1649" s="33">
        <v>0</v>
      </c>
      <c r="O1649" s="33">
        <v>34</v>
      </c>
      <c r="P1649" s="33"/>
      <c r="Q1649" s="33">
        <v>34</v>
      </c>
      <c r="R1649" s="33"/>
      <c r="S1649" s="33"/>
      <c r="T1649" s="33"/>
      <c r="U1649" s="33"/>
      <c r="V1649" s="83">
        <f t="shared" si="242"/>
        <v>0.9509803921568627</v>
      </c>
      <c r="W1649" s="18"/>
      <c r="X1649" s="18"/>
      <c r="Y1649" s="56">
        <v>33</v>
      </c>
      <c r="Z1649" s="9">
        <v>33</v>
      </c>
      <c r="AA1649" s="9">
        <v>33</v>
      </c>
      <c r="AB1649" s="9">
        <v>33</v>
      </c>
      <c r="AC1649" s="9">
        <v>31</v>
      </c>
      <c r="AD1649" s="9">
        <v>31</v>
      </c>
      <c r="AE1649" s="9" t="s">
        <v>2268</v>
      </c>
      <c r="AF1649" s="9">
        <v>22</v>
      </c>
      <c r="AG1649" s="9">
        <v>30.1935</v>
      </c>
      <c r="AH1649" s="9">
        <v>-84.377499999999998</v>
      </c>
      <c r="AI1649" s="24"/>
      <c r="AJ1649" s="24"/>
      <c r="AK1649" s="24"/>
      <c r="AL1649" s="24"/>
      <c r="AM1649" s="24"/>
      <c r="AN1649" s="24"/>
      <c r="AO1649" s="24"/>
      <c r="AP1649" s="24"/>
      <c r="AQ1649" s="24"/>
      <c r="AR1649" s="24"/>
      <c r="AS1649" s="24"/>
      <c r="AT1649" s="24"/>
      <c r="AU1649" s="24"/>
      <c r="AV1649" s="24"/>
      <c r="AW1649" s="24"/>
      <c r="AX1649" s="24"/>
      <c r="AY1649" s="24"/>
      <c r="AZ1649" s="24"/>
      <c r="BA1649" s="24"/>
      <c r="BB1649" s="24"/>
      <c r="BC1649" s="24"/>
      <c r="BD1649" s="24"/>
      <c r="BE1649" s="24"/>
      <c r="BF1649" s="24"/>
    </row>
    <row r="1650" spans="1:58" s="22" customFormat="1" outlineLevel="2" x14ac:dyDescent="0.25">
      <c r="A1650" s="55"/>
      <c r="B1650" s="62" t="s">
        <v>2269</v>
      </c>
      <c r="C1650" s="63"/>
      <c r="D1650" s="63"/>
      <c r="E1650" s="63"/>
      <c r="F1650" s="64"/>
      <c r="G1650" s="63"/>
      <c r="H1650" s="63"/>
      <c r="I1650" s="63">
        <f>I1651</f>
        <v>5</v>
      </c>
      <c r="J1650" s="63">
        <f t="shared" ref="J1650:L1650" si="246">J1651</f>
        <v>203</v>
      </c>
      <c r="K1650" s="63">
        <f t="shared" si="246"/>
        <v>1218</v>
      </c>
      <c r="L1650" s="63">
        <f t="shared" si="246"/>
        <v>1177</v>
      </c>
      <c r="M1650" s="65"/>
      <c r="N1650" s="63"/>
      <c r="O1650" s="63"/>
      <c r="P1650" s="63"/>
      <c r="Q1650" s="63"/>
      <c r="R1650" s="63"/>
      <c r="S1650" s="63"/>
      <c r="T1650" s="63"/>
      <c r="U1650" s="63"/>
      <c r="V1650" s="80">
        <f t="shared" si="242"/>
        <v>0.9663382594417077</v>
      </c>
      <c r="W1650" s="64">
        <v>0.94830000000000003</v>
      </c>
      <c r="X1650" s="67">
        <v>0.95979999999999999</v>
      </c>
      <c r="Y1650" s="56"/>
      <c r="Z1650" s="9"/>
      <c r="AA1650" s="9"/>
      <c r="AB1650" s="9"/>
      <c r="AC1650" s="9"/>
      <c r="AD1650" s="9"/>
      <c r="AE1650" s="9"/>
      <c r="AF1650" s="9"/>
      <c r="AG1650" s="9"/>
      <c r="AH1650" s="9"/>
      <c r="AI1650" s="24"/>
      <c r="AJ1650" s="24"/>
      <c r="AK1650" s="24"/>
      <c r="AL1650" s="24"/>
      <c r="AM1650" s="24"/>
      <c r="AN1650" s="24"/>
      <c r="AO1650" s="24"/>
      <c r="AP1650" s="24"/>
      <c r="AQ1650" s="24"/>
      <c r="AR1650" s="24"/>
      <c r="AS1650" s="24"/>
      <c r="AT1650" s="24"/>
      <c r="AU1650" s="24"/>
      <c r="AV1650" s="24"/>
      <c r="AW1650" s="24"/>
      <c r="AX1650" s="24"/>
      <c r="AY1650" s="24"/>
      <c r="AZ1650" s="24"/>
      <c r="BA1650" s="24"/>
      <c r="BB1650" s="24"/>
      <c r="BC1650" s="24"/>
      <c r="BD1650" s="24"/>
      <c r="BE1650" s="24"/>
      <c r="BF1650" s="24"/>
    </row>
    <row r="1651" spans="1:58" s="22" customFormat="1" ht="13.8" outlineLevel="2" thickBot="1" x14ac:dyDescent="0.3">
      <c r="A1651" s="55"/>
      <c r="B1651" s="69" t="s">
        <v>2269</v>
      </c>
      <c r="C1651" s="70"/>
      <c r="D1651" s="70"/>
      <c r="E1651" s="71" t="s">
        <v>2282</v>
      </c>
      <c r="F1651" s="72"/>
      <c r="G1651" s="70"/>
      <c r="H1651" s="70"/>
      <c r="I1651" s="70">
        <f>SUM(I1652:I1656)</f>
        <v>5</v>
      </c>
      <c r="J1651" s="70">
        <f t="shared" ref="J1651:L1651" si="247">SUM(J1652:J1656)</f>
        <v>203</v>
      </c>
      <c r="K1651" s="70">
        <f t="shared" si="247"/>
        <v>1218</v>
      </c>
      <c r="L1651" s="70">
        <f t="shared" si="247"/>
        <v>1177</v>
      </c>
      <c r="M1651" s="73"/>
      <c r="N1651" s="70"/>
      <c r="O1651" s="70"/>
      <c r="P1651" s="70"/>
      <c r="Q1651" s="70"/>
      <c r="R1651" s="70"/>
      <c r="S1651" s="70"/>
      <c r="T1651" s="70"/>
      <c r="U1651" s="70"/>
      <c r="V1651" s="74">
        <f t="shared" si="242"/>
        <v>0.9663382594417077</v>
      </c>
      <c r="W1651" s="72">
        <v>0.94830000000000003</v>
      </c>
      <c r="X1651" s="75">
        <v>0.95979999999999999</v>
      </c>
      <c r="Y1651" s="56"/>
      <c r="Z1651" s="9"/>
      <c r="AA1651" s="9"/>
      <c r="AB1651" s="9"/>
      <c r="AC1651" s="9"/>
      <c r="AD1651" s="9"/>
      <c r="AE1651" s="9"/>
      <c r="AF1651" s="9"/>
      <c r="AG1651" s="9"/>
      <c r="AH1651" s="9"/>
      <c r="AI1651" s="24"/>
      <c r="AJ1651" s="24"/>
      <c r="AK1651" s="24"/>
      <c r="AL1651" s="24"/>
      <c r="AM1651" s="24"/>
      <c r="AN1651" s="24"/>
      <c r="AO1651" s="24"/>
      <c r="AP1651" s="24"/>
      <c r="AQ1651" s="24"/>
      <c r="AR1651" s="24"/>
      <c r="AS1651" s="24"/>
      <c r="AT1651" s="24"/>
      <c r="AU1651" s="24"/>
      <c r="AV1651" s="24"/>
      <c r="AW1651" s="24"/>
      <c r="AX1651" s="24"/>
      <c r="AY1651" s="24"/>
      <c r="AZ1651" s="24"/>
      <c r="BA1651" s="24"/>
      <c r="BB1651" s="24"/>
      <c r="BC1651" s="24"/>
      <c r="BD1651" s="24"/>
      <c r="BE1651" s="24"/>
      <c r="BF1651" s="24"/>
    </row>
    <row r="1652" spans="1:58" s="22" customFormat="1" ht="13.8" hidden="1" outlineLevel="2" thickBot="1" x14ac:dyDescent="0.3">
      <c r="A1652" s="55">
        <v>2404</v>
      </c>
      <c r="B1652" s="12" t="s">
        <v>2269</v>
      </c>
      <c r="C1652" s="12" t="s">
        <v>2270</v>
      </c>
      <c r="D1652" s="12" t="str">
        <f t="shared" si="244"/>
        <v>Walton - Family - Active</v>
      </c>
      <c r="E1652" s="12" t="s">
        <v>2282</v>
      </c>
      <c r="F1652" s="13" t="s">
        <v>2271</v>
      </c>
      <c r="G1652" s="12" t="s">
        <v>10</v>
      </c>
      <c r="H1652" s="12" t="s">
        <v>37</v>
      </c>
      <c r="I1652" s="12">
        <v>1</v>
      </c>
      <c r="J1652" s="12">
        <v>80</v>
      </c>
      <c r="K1652" s="12">
        <f>COUNTA(Y1652:AD1652)*J1652</f>
        <v>480</v>
      </c>
      <c r="L1652" s="12">
        <f t="shared" si="245"/>
        <v>475</v>
      </c>
      <c r="M1652" s="60">
        <v>0.98958333333333337</v>
      </c>
      <c r="N1652" s="12">
        <v>0</v>
      </c>
      <c r="O1652" s="12">
        <v>80</v>
      </c>
      <c r="P1652" s="12"/>
      <c r="Q1652" s="12">
        <v>80</v>
      </c>
      <c r="R1652" s="12"/>
      <c r="S1652" s="12"/>
      <c r="T1652" s="12"/>
      <c r="U1652" s="12"/>
      <c r="V1652" s="61">
        <f t="shared" si="242"/>
        <v>0.98958333333333337</v>
      </c>
      <c r="W1652" s="13"/>
      <c r="X1652" s="13"/>
      <c r="Y1652" s="56">
        <v>78</v>
      </c>
      <c r="Z1652" s="9">
        <v>79</v>
      </c>
      <c r="AA1652" s="9">
        <v>79</v>
      </c>
      <c r="AB1652" s="9">
        <v>79</v>
      </c>
      <c r="AC1652" s="9">
        <v>80</v>
      </c>
      <c r="AD1652" s="9">
        <v>80</v>
      </c>
      <c r="AE1652" s="9" t="s">
        <v>43</v>
      </c>
      <c r="AF1652" s="9"/>
      <c r="AG1652" s="9">
        <v>30.733830000000001</v>
      </c>
      <c r="AH1652" s="9">
        <v>-86.138249999999999</v>
      </c>
      <c r="AI1652" s="24"/>
      <c r="AJ1652" s="24"/>
      <c r="AK1652" s="24"/>
      <c r="AL1652" s="24"/>
      <c r="AM1652" s="24"/>
      <c r="AN1652" s="24"/>
      <c r="AO1652" s="24"/>
      <c r="AP1652" s="24"/>
      <c r="AQ1652" s="24"/>
      <c r="AR1652" s="24"/>
      <c r="AS1652" s="24"/>
      <c r="AT1652" s="24"/>
      <c r="AU1652" s="24"/>
      <c r="AV1652" s="24"/>
      <c r="AW1652" s="24"/>
      <c r="AX1652" s="24"/>
      <c r="AY1652" s="24"/>
      <c r="AZ1652" s="24"/>
      <c r="BA1652" s="24"/>
      <c r="BB1652" s="24"/>
      <c r="BC1652" s="24"/>
      <c r="BD1652" s="24"/>
      <c r="BE1652" s="24"/>
      <c r="BF1652" s="24"/>
    </row>
    <row r="1653" spans="1:58" s="22" customFormat="1" ht="13.8" hidden="1" outlineLevel="2" thickBot="1" x14ac:dyDescent="0.3">
      <c r="A1653" s="55">
        <v>342</v>
      </c>
      <c r="B1653" s="9" t="s">
        <v>2269</v>
      </c>
      <c r="C1653" s="9" t="s">
        <v>2272</v>
      </c>
      <c r="D1653" s="9" t="str">
        <f t="shared" si="244"/>
        <v>Walton - Family - Active</v>
      </c>
      <c r="E1653" s="9" t="s">
        <v>2282</v>
      </c>
      <c r="F1653" s="14" t="s">
        <v>519</v>
      </c>
      <c r="G1653" s="9" t="s">
        <v>10</v>
      </c>
      <c r="H1653" s="9" t="s">
        <v>37</v>
      </c>
      <c r="I1653" s="9">
        <v>1</v>
      </c>
      <c r="J1653" s="9">
        <v>25</v>
      </c>
      <c r="K1653" s="9">
        <f>COUNTA(Y1653:AD1653)*J1653</f>
        <v>150</v>
      </c>
      <c r="L1653" s="9">
        <f t="shared" si="245"/>
        <v>137</v>
      </c>
      <c r="M1653" s="48">
        <v>0.91333333333333333</v>
      </c>
      <c r="N1653" s="9">
        <v>0</v>
      </c>
      <c r="O1653" s="9">
        <v>25</v>
      </c>
      <c r="P1653" s="9"/>
      <c r="Q1653" s="9">
        <v>25</v>
      </c>
      <c r="R1653" s="9"/>
      <c r="S1653" s="9"/>
      <c r="T1653" s="9"/>
      <c r="U1653" s="9"/>
      <c r="V1653" s="49">
        <f t="shared" si="242"/>
        <v>0.91333333333333333</v>
      </c>
      <c r="W1653" s="14"/>
      <c r="X1653" s="14"/>
      <c r="Y1653" s="56">
        <v>24</v>
      </c>
      <c r="Z1653" s="9">
        <v>22</v>
      </c>
      <c r="AA1653" s="9">
        <v>22</v>
      </c>
      <c r="AB1653" s="9">
        <v>23</v>
      </c>
      <c r="AC1653" s="9">
        <v>23</v>
      </c>
      <c r="AD1653" s="9">
        <v>23</v>
      </c>
      <c r="AE1653" s="9" t="s">
        <v>1000</v>
      </c>
      <c r="AF1653" s="9">
        <v>22</v>
      </c>
      <c r="AG1653" s="9">
        <v>30.499300000000002</v>
      </c>
      <c r="AH1653" s="9">
        <v>-86.135000000000005</v>
      </c>
      <c r="AI1653" s="24"/>
      <c r="AJ1653" s="24"/>
      <c r="AK1653" s="24"/>
      <c r="AL1653" s="24"/>
      <c r="AM1653" s="24"/>
      <c r="AN1653" s="24"/>
      <c r="AO1653" s="24"/>
      <c r="AP1653" s="24"/>
      <c r="AQ1653" s="24"/>
      <c r="AR1653" s="24"/>
      <c r="AS1653" s="24"/>
      <c r="AT1653" s="24"/>
      <c r="AU1653" s="24"/>
      <c r="AV1653" s="24"/>
      <c r="AW1653" s="24"/>
      <c r="AX1653" s="24"/>
      <c r="AY1653" s="24"/>
      <c r="AZ1653" s="24"/>
      <c r="BA1653" s="24"/>
      <c r="BB1653" s="24"/>
      <c r="BC1653" s="24"/>
      <c r="BD1653" s="24"/>
      <c r="BE1653" s="24"/>
      <c r="BF1653" s="24"/>
    </row>
    <row r="1654" spans="1:58" s="22" customFormat="1" ht="13.8" hidden="1" outlineLevel="2" thickBot="1" x14ac:dyDescent="0.3">
      <c r="A1654" s="55">
        <v>2300</v>
      </c>
      <c r="B1654" s="9" t="s">
        <v>2269</v>
      </c>
      <c r="C1654" s="9" t="s">
        <v>2273</v>
      </c>
      <c r="D1654" s="9" t="str">
        <f t="shared" si="244"/>
        <v>Walton - Family - Active</v>
      </c>
      <c r="E1654" s="9" t="s">
        <v>2282</v>
      </c>
      <c r="F1654" s="14" t="s">
        <v>147</v>
      </c>
      <c r="G1654" s="9" t="s">
        <v>10</v>
      </c>
      <c r="H1654" s="9" t="s">
        <v>37</v>
      </c>
      <c r="I1654" s="9">
        <v>1</v>
      </c>
      <c r="J1654" s="9">
        <v>48</v>
      </c>
      <c r="K1654" s="9">
        <f>COUNTA(Y1654:AD1654)*J1654</f>
        <v>288</v>
      </c>
      <c r="L1654" s="9">
        <f t="shared" si="245"/>
        <v>279</v>
      </c>
      <c r="M1654" s="48">
        <v>0.96875</v>
      </c>
      <c r="N1654" s="9">
        <v>0</v>
      </c>
      <c r="O1654" s="9">
        <v>48</v>
      </c>
      <c r="P1654" s="9"/>
      <c r="Q1654" s="9">
        <v>48</v>
      </c>
      <c r="R1654" s="9"/>
      <c r="S1654" s="9"/>
      <c r="T1654" s="9">
        <v>3</v>
      </c>
      <c r="U1654" s="9"/>
      <c r="V1654" s="49">
        <f t="shared" si="242"/>
        <v>0.96875</v>
      </c>
      <c r="W1654" s="14"/>
      <c r="X1654" s="14"/>
      <c r="Y1654" s="56">
        <v>45</v>
      </c>
      <c r="Z1654" s="9">
        <v>48</v>
      </c>
      <c r="AA1654" s="9">
        <v>47</v>
      </c>
      <c r="AB1654" s="9">
        <v>47</v>
      </c>
      <c r="AC1654" s="9">
        <v>45</v>
      </c>
      <c r="AD1654" s="9">
        <v>47</v>
      </c>
      <c r="AE1654" s="9" t="s">
        <v>96</v>
      </c>
      <c r="AF1654" s="9">
        <v>48</v>
      </c>
      <c r="AG1654" s="9">
        <v>30.724</v>
      </c>
      <c r="AH1654" s="9">
        <v>-86.105599999999995</v>
      </c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4"/>
      <c r="BC1654" s="24"/>
      <c r="BD1654" s="24"/>
      <c r="BE1654" s="24"/>
      <c r="BF1654" s="24"/>
    </row>
    <row r="1655" spans="1:58" s="22" customFormat="1" ht="13.8" hidden="1" outlineLevel="2" thickBot="1" x14ac:dyDescent="0.3">
      <c r="A1655" s="55">
        <v>823</v>
      </c>
      <c r="B1655" s="9" t="s">
        <v>2269</v>
      </c>
      <c r="C1655" s="9" t="s">
        <v>2274</v>
      </c>
      <c r="D1655" s="9" t="str">
        <f t="shared" si="244"/>
        <v>Walton - Family - Active</v>
      </c>
      <c r="E1655" s="9" t="s">
        <v>2282</v>
      </c>
      <c r="F1655" s="14" t="s">
        <v>446</v>
      </c>
      <c r="G1655" s="9" t="s">
        <v>10</v>
      </c>
      <c r="H1655" s="9" t="s">
        <v>37</v>
      </c>
      <c r="I1655" s="9">
        <v>1</v>
      </c>
      <c r="J1655" s="9">
        <v>26</v>
      </c>
      <c r="K1655" s="9">
        <f>COUNTA(Y1655:AD1655)*J1655</f>
        <v>156</v>
      </c>
      <c r="L1655" s="9">
        <f t="shared" si="245"/>
        <v>143</v>
      </c>
      <c r="M1655" s="48">
        <v>0.91666666666666663</v>
      </c>
      <c r="N1655" s="9">
        <v>0</v>
      </c>
      <c r="O1655" s="9">
        <v>26</v>
      </c>
      <c r="P1655" s="9"/>
      <c r="Q1655" s="9">
        <v>26</v>
      </c>
      <c r="R1655" s="9"/>
      <c r="S1655" s="9"/>
      <c r="T1655" s="9"/>
      <c r="U1655" s="9"/>
      <c r="V1655" s="49">
        <f t="shared" si="242"/>
        <v>0.91666666666666663</v>
      </c>
      <c r="W1655" s="14"/>
      <c r="X1655" s="14"/>
      <c r="Y1655" s="56">
        <v>25</v>
      </c>
      <c r="Z1655" s="9">
        <v>23</v>
      </c>
      <c r="AA1655" s="9">
        <v>23</v>
      </c>
      <c r="AB1655" s="9">
        <v>24</v>
      </c>
      <c r="AC1655" s="9">
        <v>25</v>
      </c>
      <c r="AD1655" s="9">
        <v>23</v>
      </c>
      <c r="AE1655" s="9" t="s">
        <v>727</v>
      </c>
      <c r="AF1655" s="9">
        <v>25</v>
      </c>
      <c r="AG1655" s="9">
        <v>30.4986</v>
      </c>
      <c r="AH1655" s="9">
        <v>-86.139700000000005</v>
      </c>
      <c r="AI1655" s="24"/>
      <c r="AJ1655" s="24"/>
      <c r="AK1655" s="24"/>
      <c r="AL1655" s="24"/>
      <c r="AM1655" s="24"/>
      <c r="AN1655" s="24"/>
      <c r="AO1655" s="24"/>
      <c r="AP1655" s="24"/>
      <c r="AQ1655" s="24"/>
      <c r="AR1655" s="24"/>
      <c r="AS1655" s="24"/>
      <c r="AT1655" s="24"/>
      <c r="AU1655" s="24"/>
      <c r="AV1655" s="24"/>
      <c r="AW1655" s="24"/>
      <c r="AX1655" s="24"/>
      <c r="AY1655" s="24"/>
      <c r="AZ1655" s="24"/>
      <c r="BA1655" s="24"/>
      <c r="BB1655" s="24"/>
      <c r="BC1655" s="24"/>
      <c r="BD1655" s="24"/>
      <c r="BE1655" s="24"/>
      <c r="BF1655" s="24"/>
    </row>
    <row r="1656" spans="1:58" s="22" customFormat="1" ht="13.8" hidden="1" outlineLevel="2" thickBot="1" x14ac:dyDescent="0.3">
      <c r="A1656" s="55">
        <v>2470</v>
      </c>
      <c r="B1656" s="34" t="s">
        <v>2269</v>
      </c>
      <c r="C1656" s="34" t="s">
        <v>2275</v>
      </c>
      <c r="D1656" s="34" t="str">
        <f t="shared" si="244"/>
        <v>Walton - Family - Active</v>
      </c>
      <c r="E1656" s="34" t="s">
        <v>2282</v>
      </c>
      <c r="F1656" s="17" t="s">
        <v>2143</v>
      </c>
      <c r="G1656" s="34" t="s">
        <v>10</v>
      </c>
      <c r="H1656" s="34" t="s">
        <v>37</v>
      </c>
      <c r="I1656" s="34">
        <v>1</v>
      </c>
      <c r="J1656" s="34">
        <v>24</v>
      </c>
      <c r="K1656" s="34">
        <f>COUNTA(Y1656:AD1656)*J1656</f>
        <v>144</v>
      </c>
      <c r="L1656" s="34">
        <f t="shared" si="245"/>
        <v>143</v>
      </c>
      <c r="M1656" s="79">
        <v>0.99305555555555558</v>
      </c>
      <c r="N1656" s="34">
        <v>0</v>
      </c>
      <c r="O1656" s="34">
        <v>24</v>
      </c>
      <c r="P1656" s="34"/>
      <c r="Q1656" s="34">
        <v>24</v>
      </c>
      <c r="R1656" s="34"/>
      <c r="S1656" s="34"/>
      <c r="T1656" s="34">
        <v>2</v>
      </c>
      <c r="U1656" s="34"/>
      <c r="V1656" s="76">
        <f t="shared" si="242"/>
        <v>0.99305555555555558</v>
      </c>
      <c r="W1656" s="17"/>
      <c r="X1656" s="17"/>
      <c r="Y1656" s="56">
        <v>24</v>
      </c>
      <c r="Z1656" s="9">
        <v>23</v>
      </c>
      <c r="AA1656" s="9">
        <v>24</v>
      </c>
      <c r="AB1656" s="9">
        <v>24</v>
      </c>
      <c r="AC1656" s="9">
        <v>24</v>
      </c>
      <c r="AD1656" s="9">
        <v>24</v>
      </c>
      <c r="AE1656" s="9" t="s">
        <v>137</v>
      </c>
      <c r="AF1656" s="9">
        <v>18</v>
      </c>
      <c r="AG1656" s="9">
        <v>30.71</v>
      </c>
      <c r="AH1656" s="9">
        <v>-86.126000000000005</v>
      </c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4"/>
      <c r="BC1656" s="24"/>
      <c r="BD1656" s="24"/>
      <c r="BE1656" s="24"/>
      <c r="BF1656" s="24"/>
    </row>
    <row r="1657" spans="1:58" s="22" customFormat="1" outlineLevel="2" x14ac:dyDescent="0.25">
      <c r="A1657" s="55"/>
      <c r="B1657" s="62" t="s">
        <v>2276</v>
      </c>
      <c r="C1657" s="63"/>
      <c r="D1657" s="63"/>
      <c r="E1657" s="63"/>
      <c r="F1657" s="64"/>
      <c r="G1657" s="63"/>
      <c r="H1657" s="63"/>
      <c r="I1657" s="63">
        <f>I1658</f>
        <v>1</v>
      </c>
      <c r="J1657" s="63">
        <f t="shared" ref="J1657:L1657" si="248">J1658</f>
        <v>33</v>
      </c>
      <c r="K1657" s="63">
        <f t="shared" si="248"/>
        <v>198</v>
      </c>
      <c r="L1657" s="63">
        <f t="shared" si="248"/>
        <v>180</v>
      </c>
      <c r="M1657" s="65"/>
      <c r="N1657" s="63"/>
      <c r="O1657" s="63"/>
      <c r="P1657" s="63"/>
      <c r="Q1657" s="63"/>
      <c r="R1657" s="63"/>
      <c r="S1657" s="63"/>
      <c r="T1657" s="63"/>
      <c r="U1657" s="63"/>
      <c r="V1657" s="80">
        <f t="shared" si="242"/>
        <v>0.90909090909090906</v>
      </c>
      <c r="W1657" s="64">
        <v>0.96970000000000001</v>
      </c>
      <c r="X1657" s="67">
        <v>0.93940000000000001</v>
      </c>
      <c r="Y1657" s="56"/>
      <c r="Z1657" s="9"/>
      <c r="AA1657" s="9"/>
      <c r="AB1657" s="9"/>
      <c r="AC1657" s="9"/>
      <c r="AD1657" s="9"/>
      <c r="AE1657" s="9"/>
      <c r="AF1657" s="9"/>
      <c r="AG1657" s="9"/>
      <c r="AH1657" s="9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</row>
    <row r="1658" spans="1:58" s="22" customFormat="1" ht="13.8" outlineLevel="2" thickBot="1" x14ac:dyDescent="0.3">
      <c r="A1658" s="55">
        <v>771</v>
      </c>
      <c r="B1658" s="69" t="s">
        <v>2276</v>
      </c>
      <c r="C1658" s="70" t="s">
        <v>2277</v>
      </c>
      <c r="D1658" s="70" t="str">
        <f t="shared" si="244"/>
        <v>Washington - Family - Active</v>
      </c>
      <c r="E1658" s="71" t="s">
        <v>2282</v>
      </c>
      <c r="F1658" s="72" t="s">
        <v>197</v>
      </c>
      <c r="G1658" s="70" t="s">
        <v>10</v>
      </c>
      <c r="H1658" s="70" t="s">
        <v>37</v>
      </c>
      <c r="I1658" s="70">
        <v>1</v>
      </c>
      <c r="J1658" s="70">
        <v>33</v>
      </c>
      <c r="K1658" s="70">
        <f>COUNTA(Y1658:AD1658)*J1658</f>
        <v>198</v>
      </c>
      <c r="L1658" s="70">
        <f t="shared" si="245"/>
        <v>180</v>
      </c>
      <c r="M1658" s="73">
        <v>0.90909090909090906</v>
      </c>
      <c r="N1658" s="70">
        <v>0</v>
      </c>
      <c r="O1658" s="70">
        <v>33</v>
      </c>
      <c r="P1658" s="70"/>
      <c r="Q1658" s="70">
        <v>33</v>
      </c>
      <c r="R1658" s="70"/>
      <c r="S1658" s="70"/>
      <c r="T1658" s="70"/>
      <c r="U1658" s="70"/>
      <c r="V1658" s="74">
        <f>L1658/K1658</f>
        <v>0.90909090909090906</v>
      </c>
      <c r="W1658" s="81">
        <v>0.96970000000000001</v>
      </c>
      <c r="X1658" s="82">
        <v>0.93940000000000001</v>
      </c>
      <c r="Y1658" s="56">
        <v>29</v>
      </c>
      <c r="Z1658" s="9">
        <v>30</v>
      </c>
      <c r="AA1658" s="9">
        <v>30</v>
      </c>
      <c r="AB1658" s="9">
        <v>30</v>
      </c>
      <c r="AC1658" s="9">
        <v>30</v>
      </c>
      <c r="AD1658" s="9">
        <v>31</v>
      </c>
      <c r="AE1658" s="9" t="s">
        <v>1000</v>
      </c>
      <c r="AF1658" s="9">
        <v>29</v>
      </c>
      <c r="AG1658" s="9">
        <v>30.764600000000002</v>
      </c>
      <c r="AH1658" s="9">
        <v>-85.546300000000002</v>
      </c>
      <c r="AI1658" s="24"/>
      <c r="AJ1658" s="24"/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4"/>
      <c r="BC1658" s="24"/>
      <c r="BD1658" s="24"/>
      <c r="BE1658" s="24"/>
      <c r="BF1658" s="24"/>
    </row>
  </sheetData>
  <autoFilter ref="A1:AH1658"/>
  <sortState ref="A2:AH1350">
    <sortCondition ref="B2:B1350"/>
    <sortCondition ref="G2:G1350"/>
    <sortCondition ref="H2:H1350"/>
  </sortState>
  <conditionalFormatting sqref="V2:X4 V6:X22 V24:X27 V29:X30 V32:X32 V34:X47 V49:X52 V55:X55 W54:X54 V57:X57 V59:X61 V63:X82 V84:X86 W90:X100 V182:X195 V197:X208 V211:X219 V221:X253 V255:X260 V265:X281 V283:X293 V350:X370 V379:X386 V388:X391 V395:X404 V407:X407 V409:X410 V414:X418 V420:X429 V431:X442 V444:X447 V468:X480 V490:X500 V600:X602 V604:X624 V626:X638 V640:X641 V643:X676 V678:X683 V712:X715 V735:X743 V745:X746 V772:X774 V796:X803 V805:X848 V1053:X1068 V1080:X1090 V1092:X1097 V1099:X1103 V1109:X1114 V1236:X1243 V1280:X1287 V1351:X1357 V1383:X1397 V1436:X1441 V1472:X1482 V1485:X1489 V1491:X1495 V1510:X1512 V1545:X1557 V1559:X1578 V1580:X1586 V1592:X1592 V1595:X1595 V1600:X1600 W1646:X1649 W1651:X1656 V169:X180 V262:X262 V295:X340 V342:X348 V372:X377 V393:X393 V412:X412 V449:X462 V464:X466 V482:X488 V502:X569 V571:X589 V591:X598 V685:X710 V717:X731 V733:X733 V748:X770 V776:X794 V850:X861 V863:X1042 V1044:X1051 V1070:X1078 V1105:X1107 V1116:X1231 V1233:X1234 V1245:X1272 V1274:X1278 V1289:X1337 V1339:X1349 V1359:X1378 V1380:X1381 V1399:X1421 V1423:X1434 V1443:X1462 V1466:X1470 V1497:X1508 V1514:X1543 V1597:X1597 V1605:X1632 V1645:V1658 V1602:X1603 V1634:X1636 W1599:X1599 V1638:X1644 V1588:X1590 W87:X88 V87:V100 V102:X167">
    <cfRule type="expression" dxfId="235" priority="237">
      <formula>$H2="Pipeline"</formula>
    </cfRule>
    <cfRule type="cellIs" dxfId="234" priority="238" operator="greaterThan">
      <formula>0.9299999</formula>
    </cfRule>
    <cfRule type="cellIs" dxfId="233" priority="239" operator="between">
      <formula>0.9</formula>
      <formula>0.9299999</formula>
    </cfRule>
    <cfRule type="cellIs" dxfId="232" priority="240" operator="lessThan">
      <formula>0.899999</formula>
    </cfRule>
  </conditionalFormatting>
  <conditionalFormatting sqref="V28:X28">
    <cfRule type="expression" dxfId="231" priority="233">
      <formula>$H28="Pipeline"</formula>
    </cfRule>
    <cfRule type="cellIs" dxfId="230" priority="234" operator="greaterThan">
      <formula>0.9299999</formula>
    </cfRule>
    <cfRule type="cellIs" dxfId="229" priority="235" operator="between">
      <formula>0.9</formula>
      <formula>0.9299999</formula>
    </cfRule>
    <cfRule type="cellIs" dxfId="228" priority="236" operator="lessThan">
      <formula>0.899999</formula>
    </cfRule>
  </conditionalFormatting>
  <conditionalFormatting sqref="V33:X33">
    <cfRule type="expression" dxfId="227" priority="229">
      <formula>$H33="Pipeline"</formula>
    </cfRule>
    <cfRule type="cellIs" dxfId="226" priority="230" operator="greaterThan">
      <formula>0.9299999</formula>
    </cfRule>
    <cfRule type="cellIs" dxfId="225" priority="231" operator="between">
      <formula>0.9</formula>
      <formula>0.9299999</formula>
    </cfRule>
    <cfRule type="cellIs" dxfId="224" priority="232" operator="lessThan">
      <formula>0.899999</formula>
    </cfRule>
  </conditionalFormatting>
  <conditionalFormatting sqref="V53:X53 V54">
    <cfRule type="expression" dxfId="223" priority="225">
      <formula>$H53="Pipeline"</formula>
    </cfRule>
    <cfRule type="cellIs" dxfId="222" priority="226" operator="greaterThan">
      <formula>0.9299999</formula>
    </cfRule>
    <cfRule type="cellIs" dxfId="221" priority="227" operator="between">
      <formula>0.9</formula>
      <formula>0.9299999</formula>
    </cfRule>
    <cfRule type="cellIs" dxfId="220" priority="228" operator="lessThan">
      <formula>0.899999</formula>
    </cfRule>
  </conditionalFormatting>
  <conditionalFormatting sqref="V58:X58">
    <cfRule type="expression" dxfId="219" priority="221">
      <formula>$H58="Pipeline"</formula>
    </cfRule>
    <cfRule type="cellIs" dxfId="218" priority="222" operator="greaterThan">
      <formula>0.9299999</formula>
    </cfRule>
    <cfRule type="cellIs" dxfId="217" priority="223" operator="between">
      <formula>0.9</formula>
      <formula>0.9299999</formula>
    </cfRule>
    <cfRule type="cellIs" dxfId="216" priority="224" operator="lessThan">
      <formula>0.899999</formula>
    </cfRule>
  </conditionalFormatting>
  <conditionalFormatting sqref="W89:X89">
    <cfRule type="expression" dxfId="215" priority="217">
      <formula>$H89="Pipeline"</formula>
    </cfRule>
    <cfRule type="cellIs" dxfId="214" priority="218" operator="greaterThan">
      <formula>0.9299999</formula>
    </cfRule>
    <cfRule type="cellIs" dxfId="213" priority="219" operator="between">
      <formula>0.9</formula>
      <formula>0.9299999</formula>
    </cfRule>
    <cfRule type="cellIs" dxfId="212" priority="220" operator="lessThan">
      <formula>0.899999</formula>
    </cfRule>
  </conditionalFormatting>
  <conditionalFormatting sqref="V181:X181">
    <cfRule type="expression" dxfId="211" priority="213">
      <formula>$H181="Pipeline"</formula>
    </cfRule>
    <cfRule type="cellIs" dxfId="210" priority="214" operator="greaterThan">
      <formula>0.9299999</formula>
    </cfRule>
    <cfRule type="cellIs" dxfId="209" priority="215" operator="between">
      <formula>0.9</formula>
      <formula>0.9299999</formula>
    </cfRule>
    <cfRule type="cellIs" dxfId="208" priority="216" operator="lessThan">
      <formula>0.899999</formula>
    </cfRule>
  </conditionalFormatting>
  <conditionalFormatting sqref="V196:X196">
    <cfRule type="expression" dxfId="207" priority="209">
      <formula>$H196="Pipeline"</formula>
    </cfRule>
    <cfRule type="cellIs" dxfId="206" priority="210" operator="greaterThan">
      <formula>0.9299999</formula>
    </cfRule>
    <cfRule type="cellIs" dxfId="205" priority="211" operator="between">
      <formula>0.9</formula>
      <formula>0.9299999</formula>
    </cfRule>
    <cfRule type="cellIs" dxfId="204" priority="212" operator="lessThan">
      <formula>0.899999</formula>
    </cfRule>
  </conditionalFormatting>
  <conditionalFormatting sqref="V209:X209">
    <cfRule type="expression" dxfId="203" priority="205">
      <formula>$H209="Pipeline"</formula>
    </cfRule>
    <cfRule type="cellIs" dxfId="202" priority="206" operator="greaterThan">
      <formula>0.9299999</formula>
    </cfRule>
    <cfRule type="cellIs" dxfId="201" priority="207" operator="between">
      <formula>0.9</formula>
      <formula>0.9299999</formula>
    </cfRule>
    <cfRule type="cellIs" dxfId="200" priority="208" operator="lessThan">
      <formula>0.899999</formula>
    </cfRule>
  </conditionalFormatting>
  <conditionalFormatting sqref="V220:X220">
    <cfRule type="expression" dxfId="199" priority="201">
      <formula>$H220="Pipeline"</formula>
    </cfRule>
    <cfRule type="cellIs" dxfId="198" priority="202" operator="greaterThan">
      <formula>0.9299999</formula>
    </cfRule>
    <cfRule type="cellIs" dxfId="197" priority="203" operator="between">
      <formula>0.9</formula>
      <formula>0.9299999</formula>
    </cfRule>
    <cfRule type="cellIs" dxfId="196" priority="204" operator="lessThan">
      <formula>0.899999</formula>
    </cfRule>
  </conditionalFormatting>
  <conditionalFormatting sqref="V254:X254">
    <cfRule type="expression" dxfId="195" priority="197">
      <formula>$H254="Pipeline"</formula>
    </cfRule>
    <cfRule type="cellIs" dxfId="194" priority="198" operator="greaterThan">
      <formula>0.9299999</formula>
    </cfRule>
    <cfRule type="cellIs" dxfId="193" priority="199" operator="between">
      <formula>0.9</formula>
      <formula>0.9299999</formula>
    </cfRule>
    <cfRule type="cellIs" dxfId="192" priority="200" operator="lessThan">
      <formula>0.899999</formula>
    </cfRule>
  </conditionalFormatting>
  <conditionalFormatting sqref="V263:X263">
    <cfRule type="expression" dxfId="191" priority="193">
      <formula>$H263="Pipeline"</formula>
    </cfRule>
    <cfRule type="cellIs" dxfId="190" priority="194" operator="greaterThan">
      <formula>0.9299999</formula>
    </cfRule>
    <cfRule type="cellIs" dxfId="189" priority="195" operator="between">
      <formula>0.9</formula>
      <formula>0.9299999</formula>
    </cfRule>
    <cfRule type="cellIs" dxfId="188" priority="196" operator="lessThan">
      <formula>0.899999</formula>
    </cfRule>
  </conditionalFormatting>
  <conditionalFormatting sqref="V282:X282">
    <cfRule type="expression" dxfId="187" priority="189">
      <formula>$H282="Pipeline"</formula>
    </cfRule>
    <cfRule type="cellIs" dxfId="186" priority="190" operator="greaterThan">
      <formula>0.9299999</formula>
    </cfRule>
    <cfRule type="cellIs" dxfId="185" priority="191" operator="between">
      <formula>0.9</formula>
      <formula>0.9299999</formula>
    </cfRule>
    <cfRule type="cellIs" dxfId="184" priority="192" operator="lessThan">
      <formula>0.899999</formula>
    </cfRule>
  </conditionalFormatting>
  <conditionalFormatting sqref="V349:X349">
    <cfRule type="expression" dxfId="183" priority="185">
      <formula>$H349="Pipeline"</formula>
    </cfRule>
    <cfRule type="cellIs" dxfId="182" priority="186" operator="greaterThan">
      <formula>0.9299999</formula>
    </cfRule>
    <cfRule type="cellIs" dxfId="181" priority="187" operator="between">
      <formula>0.9</formula>
      <formula>0.9299999</formula>
    </cfRule>
    <cfRule type="cellIs" dxfId="180" priority="188" operator="lessThan">
      <formula>0.899999</formula>
    </cfRule>
  </conditionalFormatting>
  <conditionalFormatting sqref="V378:X378">
    <cfRule type="expression" dxfId="179" priority="181">
      <formula>$H378="Pipeline"</formula>
    </cfRule>
    <cfRule type="cellIs" dxfId="178" priority="182" operator="greaterThan">
      <formula>0.9299999</formula>
    </cfRule>
    <cfRule type="cellIs" dxfId="177" priority="183" operator="between">
      <formula>0.9</formula>
      <formula>0.9299999</formula>
    </cfRule>
    <cfRule type="cellIs" dxfId="176" priority="184" operator="lessThan">
      <formula>0.899999</formula>
    </cfRule>
  </conditionalFormatting>
  <conditionalFormatting sqref="V387:X387">
    <cfRule type="expression" dxfId="175" priority="177">
      <formula>$H387="Pipeline"</formula>
    </cfRule>
    <cfRule type="cellIs" dxfId="174" priority="178" operator="greaterThan">
      <formula>0.9299999</formula>
    </cfRule>
    <cfRule type="cellIs" dxfId="173" priority="179" operator="between">
      <formula>0.9</formula>
      <formula>0.9299999</formula>
    </cfRule>
    <cfRule type="cellIs" dxfId="172" priority="180" operator="lessThan">
      <formula>0.899999</formula>
    </cfRule>
  </conditionalFormatting>
  <conditionalFormatting sqref="V394:X394">
    <cfRule type="expression" dxfId="171" priority="173">
      <formula>$H394="Pipeline"</formula>
    </cfRule>
    <cfRule type="cellIs" dxfId="170" priority="174" operator="greaterThan">
      <formula>0.9299999</formula>
    </cfRule>
    <cfRule type="cellIs" dxfId="169" priority="175" operator="between">
      <formula>0.9</formula>
      <formula>0.9299999</formula>
    </cfRule>
    <cfRule type="cellIs" dxfId="168" priority="176" operator="lessThan">
      <formula>0.899999</formula>
    </cfRule>
  </conditionalFormatting>
  <conditionalFormatting sqref="V405:X405">
    <cfRule type="expression" dxfId="167" priority="169">
      <formula>$H405="Pipeline"</formula>
    </cfRule>
    <cfRule type="cellIs" dxfId="166" priority="170" operator="greaterThan">
      <formula>0.9299999</formula>
    </cfRule>
    <cfRule type="cellIs" dxfId="165" priority="171" operator="between">
      <formula>0.9</formula>
      <formula>0.9299999</formula>
    </cfRule>
    <cfRule type="cellIs" dxfId="164" priority="172" operator="lessThan">
      <formula>0.899999</formula>
    </cfRule>
  </conditionalFormatting>
  <conditionalFormatting sqref="V408:X408">
    <cfRule type="expression" dxfId="163" priority="165">
      <formula>$H408="Pipeline"</formula>
    </cfRule>
    <cfRule type="cellIs" dxfId="162" priority="166" operator="greaterThan">
      <formula>0.9299999</formula>
    </cfRule>
    <cfRule type="cellIs" dxfId="161" priority="167" operator="between">
      <formula>0.9</formula>
      <formula>0.9299999</formula>
    </cfRule>
    <cfRule type="cellIs" dxfId="160" priority="168" operator="lessThan">
      <formula>0.899999</formula>
    </cfRule>
  </conditionalFormatting>
  <conditionalFormatting sqref="V413:X413">
    <cfRule type="expression" dxfId="159" priority="161">
      <formula>$H413="Pipeline"</formula>
    </cfRule>
    <cfRule type="cellIs" dxfId="158" priority="162" operator="greaterThan">
      <formula>0.9299999</formula>
    </cfRule>
    <cfRule type="cellIs" dxfId="157" priority="163" operator="between">
      <formula>0.9</formula>
      <formula>0.9299999</formula>
    </cfRule>
    <cfRule type="cellIs" dxfId="156" priority="164" operator="lessThan">
      <formula>0.899999</formula>
    </cfRule>
  </conditionalFormatting>
  <conditionalFormatting sqref="V419:X419">
    <cfRule type="expression" dxfId="155" priority="157">
      <formula>$H419="Pipeline"</formula>
    </cfRule>
    <cfRule type="cellIs" dxfId="154" priority="158" operator="greaterThan">
      <formula>0.9299999</formula>
    </cfRule>
    <cfRule type="cellIs" dxfId="153" priority="159" operator="between">
      <formula>0.9</formula>
      <formula>0.9299999</formula>
    </cfRule>
    <cfRule type="cellIs" dxfId="152" priority="160" operator="lessThan">
      <formula>0.899999</formula>
    </cfRule>
  </conditionalFormatting>
  <conditionalFormatting sqref="V430:X430">
    <cfRule type="expression" dxfId="151" priority="153">
      <formula>$H430="Pipeline"</formula>
    </cfRule>
    <cfRule type="cellIs" dxfId="150" priority="154" operator="greaterThan">
      <formula>0.9299999</formula>
    </cfRule>
    <cfRule type="cellIs" dxfId="149" priority="155" operator="between">
      <formula>0.9</formula>
      <formula>0.9299999</formula>
    </cfRule>
    <cfRule type="cellIs" dxfId="148" priority="156" operator="lessThan">
      <formula>0.899999</formula>
    </cfRule>
  </conditionalFormatting>
  <conditionalFormatting sqref="V443:X443">
    <cfRule type="expression" dxfId="147" priority="149">
      <formula>$H443="Pipeline"</formula>
    </cfRule>
    <cfRule type="cellIs" dxfId="146" priority="150" operator="greaterThan">
      <formula>0.9299999</formula>
    </cfRule>
    <cfRule type="cellIs" dxfId="145" priority="151" operator="between">
      <formula>0.9</formula>
      <formula>0.9299999</formula>
    </cfRule>
    <cfRule type="cellIs" dxfId="144" priority="152" operator="lessThan">
      <formula>0.899999</formula>
    </cfRule>
  </conditionalFormatting>
  <conditionalFormatting sqref="V467:X467">
    <cfRule type="expression" dxfId="143" priority="145">
      <formula>$H467="Pipeline"</formula>
    </cfRule>
    <cfRule type="cellIs" dxfId="142" priority="146" operator="greaterThan">
      <formula>0.9299999</formula>
    </cfRule>
    <cfRule type="cellIs" dxfId="141" priority="147" operator="between">
      <formula>0.9</formula>
      <formula>0.9299999</formula>
    </cfRule>
    <cfRule type="cellIs" dxfId="140" priority="148" operator="lessThan">
      <formula>0.899999</formula>
    </cfRule>
  </conditionalFormatting>
  <conditionalFormatting sqref="V489:X489">
    <cfRule type="expression" dxfId="139" priority="141">
      <formula>$H489="Pipeline"</formula>
    </cfRule>
    <cfRule type="cellIs" dxfId="138" priority="142" operator="greaterThan">
      <formula>0.9299999</formula>
    </cfRule>
    <cfRule type="cellIs" dxfId="137" priority="143" operator="between">
      <formula>0.9</formula>
      <formula>0.9299999</formula>
    </cfRule>
    <cfRule type="cellIs" dxfId="136" priority="144" operator="lessThan">
      <formula>0.899999</formula>
    </cfRule>
  </conditionalFormatting>
  <conditionalFormatting sqref="V599:X599">
    <cfRule type="expression" dxfId="135" priority="137">
      <formula>$H599="Pipeline"</formula>
    </cfRule>
    <cfRule type="cellIs" dxfId="134" priority="138" operator="greaterThan">
      <formula>0.9299999</formula>
    </cfRule>
    <cfRule type="cellIs" dxfId="133" priority="139" operator="between">
      <formula>0.9</formula>
      <formula>0.9299999</formula>
    </cfRule>
    <cfRule type="cellIs" dxfId="132" priority="140" operator="lessThan">
      <formula>0.899999</formula>
    </cfRule>
  </conditionalFormatting>
  <conditionalFormatting sqref="V603:X603">
    <cfRule type="expression" dxfId="131" priority="133">
      <formula>$H603="Pipeline"</formula>
    </cfRule>
    <cfRule type="cellIs" dxfId="130" priority="134" operator="greaterThan">
      <formula>0.9299999</formula>
    </cfRule>
    <cfRule type="cellIs" dxfId="129" priority="135" operator="between">
      <formula>0.9</formula>
      <formula>0.9299999</formula>
    </cfRule>
    <cfRule type="cellIs" dxfId="128" priority="136" operator="lessThan">
      <formula>0.899999</formula>
    </cfRule>
  </conditionalFormatting>
  <conditionalFormatting sqref="V625:X625">
    <cfRule type="expression" dxfId="127" priority="129">
      <formula>$H625="Pipeline"</formula>
    </cfRule>
    <cfRule type="cellIs" dxfId="126" priority="130" operator="greaterThan">
      <formula>0.9299999</formula>
    </cfRule>
    <cfRule type="cellIs" dxfId="125" priority="131" operator="between">
      <formula>0.9</formula>
      <formula>0.9299999</formula>
    </cfRule>
    <cfRule type="cellIs" dxfId="124" priority="132" operator="lessThan">
      <formula>0.899999</formula>
    </cfRule>
  </conditionalFormatting>
  <conditionalFormatting sqref="V639:X639">
    <cfRule type="expression" dxfId="123" priority="125">
      <formula>$H639="Pipeline"</formula>
    </cfRule>
    <cfRule type="cellIs" dxfId="122" priority="126" operator="greaterThan">
      <formula>0.9299999</formula>
    </cfRule>
    <cfRule type="cellIs" dxfId="121" priority="127" operator="between">
      <formula>0.9</formula>
      <formula>0.9299999</formula>
    </cfRule>
    <cfRule type="cellIs" dxfId="120" priority="128" operator="lessThan">
      <formula>0.899999</formula>
    </cfRule>
  </conditionalFormatting>
  <conditionalFormatting sqref="V642:X642">
    <cfRule type="expression" dxfId="119" priority="121">
      <formula>$H642="Pipeline"</formula>
    </cfRule>
    <cfRule type="cellIs" dxfId="118" priority="122" operator="greaterThan">
      <formula>0.9299999</formula>
    </cfRule>
    <cfRule type="cellIs" dxfId="117" priority="123" operator="between">
      <formula>0.9</formula>
      <formula>0.9299999</formula>
    </cfRule>
    <cfRule type="cellIs" dxfId="116" priority="124" operator="lessThan">
      <formula>0.899999</formula>
    </cfRule>
  </conditionalFormatting>
  <conditionalFormatting sqref="V677:X677">
    <cfRule type="expression" dxfId="115" priority="117">
      <formula>$H677="Pipeline"</formula>
    </cfRule>
    <cfRule type="cellIs" dxfId="114" priority="118" operator="greaterThan">
      <formula>0.9299999</formula>
    </cfRule>
    <cfRule type="cellIs" dxfId="113" priority="119" operator="between">
      <formula>0.9</formula>
      <formula>0.9299999</formula>
    </cfRule>
    <cfRule type="cellIs" dxfId="112" priority="120" operator="lessThan">
      <formula>0.899999</formula>
    </cfRule>
  </conditionalFormatting>
  <conditionalFormatting sqref="V711:X711">
    <cfRule type="expression" dxfId="111" priority="113">
      <formula>$H711="Pipeline"</formula>
    </cfRule>
    <cfRule type="cellIs" dxfId="110" priority="114" operator="greaterThan">
      <formula>0.9299999</formula>
    </cfRule>
    <cfRule type="cellIs" dxfId="109" priority="115" operator="between">
      <formula>0.9</formula>
      <formula>0.9299999</formula>
    </cfRule>
    <cfRule type="cellIs" dxfId="108" priority="116" operator="lessThan">
      <formula>0.899999</formula>
    </cfRule>
  </conditionalFormatting>
  <conditionalFormatting sqref="V734:X734">
    <cfRule type="expression" dxfId="107" priority="109">
      <formula>$H734="Pipeline"</formula>
    </cfRule>
    <cfRule type="cellIs" dxfId="106" priority="110" operator="greaterThan">
      <formula>0.9299999</formula>
    </cfRule>
    <cfRule type="cellIs" dxfId="105" priority="111" operator="between">
      <formula>0.9</formula>
      <formula>0.9299999</formula>
    </cfRule>
    <cfRule type="cellIs" dxfId="104" priority="112" operator="lessThan">
      <formula>0.899999</formula>
    </cfRule>
  </conditionalFormatting>
  <conditionalFormatting sqref="V744:X744">
    <cfRule type="expression" dxfId="103" priority="105">
      <formula>$H744="Pipeline"</formula>
    </cfRule>
    <cfRule type="cellIs" dxfId="102" priority="106" operator="greaterThan">
      <formula>0.9299999</formula>
    </cfRule>
    <cfRule type="cellIs" dxfId="101" priority="107" operator="between">
      <formula>0.9</formula>
      <formula>0.9299999</formula>
    </cfRule>
    <cfRule type="cellIs" dxfId="100" priority="108" operator="lessThan">
      <formula>0.899999</formula>
    </cfRule>
  </conditionalFormatting>
  <conditionalFormatting sqref="V771:X771">
    <cfRule type="expression" dxfId="99" priority="101">
      <formula>$H771="Pipeline"</formula>
    </cfRule>
    <cfRule type="cellIs" dxfId="98" priority="102" operator="greaterThan">
      <formula>0.9299999</formula>
    </cfRule>
    <cfRule type="cellIs" dxfId="97" priority="103" operator="between">
      <formula>0.9</formula>
      <formula>0.9299999</formula>
    </cfRule>
    <cfRule type="cellIs" dxfId="96" priority="104" operator="lessThan">
      <formula>0.899999</formula>
    </cfRule>
  </conditionalFormatting>
  <conditionalFormatting sqref="V795:X795">
    <cfRule type="expression" dxfId="95" priority="97">
      <formula>$H795="Pipeline"</formula>
    </cfRule>
    <cfRule type="cellIs" dxfId="94" priority="98" operator="greaterThan">
      <formula>0.9299999</formula>
    </cfRule>
    <cfRule type="cellIs" dxfId="93" priority="99" operator="between">
      <formula>0.9</formula>
      <formula>0.9299999</formula>
    </cfRule>
    <cfRule type="cellIs" dxfId="92" priority="100" operator="lessThan">
      <formula>0.899999</formula>
    </cfRule>
  </conditionalFormatting>
  <conditionalFormatting sqref="V804:X804">
    <cfRule type="expression" dxfId="91" priority="93">
      <formula>$H804="Pipeline"</formula>
    </cfRule>
    <cfRule type="cellIs" dxfId="90" priority="94" operator="greaterThan">
      <formula>0.9299999</formula>
    </cfRule>
    <cfRule type="cellIs" dxfId="89" priority="95" operator="between">
      <formula>0.9</formula>
      <formula>0.9299999</formula>
    </cfRule>
    <cfRule type="cellIs" dxfId="88" priority="96" operator="lessThan">
      <formula>0.899999</formula>
    </cfRule>
  </conditionalFormatting>
  <conditionalFormatting sqref="V1052:X1052">
    <cfRule type="expression" dxfId="87" priority="89">
      <formula>$H1052="Pipeline"</formula>
    </cfRule>
    <cfRule type="cellIs" dxfId="86" priority="90" operator="greaterThan">
      <formula>0.9299999</formula>
    </cfRule>
    <cfRule type="cellIs" dxfId="85" priority="91" operator="between">
      <formula>0.9</formula>
      <formula>0.9299999</formula>
    </cfRule>
    <cfRule type="cellIs" dxfId="84" priority="92" operator="lessThan">
      <formula>0.899999</formula>
    </cfRule>
  </conditionalFormatting>
  <conditionalFormatting sqref="V1079:X1079">
    <cfRule type="expression" dxfId="83" priority="85">
      <formula>$H1079="Pipeline"</formula>
    </cfRule>
    <cfRule type="cellIs" dxfId="82" priority="86" operator="greaterThan">
      <formula>0.9299999</formula>
    </cfRule>
    <cfRule type="cellIs" dxfId="81" priority="87" operator="between">
      <formula>0.9</formula>
      <formula>0.9299999</formula>
    </cfRule>
    <cfRule type="cellIs" dxfId="80" priority="88" operator="lessThan">
      <formula>0.899999</formula>
    </cfRule>
  </conditionalFormatting>
  <conditionalFormatting sqref="V1091:X1091">
    <cfRule type="expression" dxfId="79" priority="81">
      <formula>$H1091="Pipeline"</formula>
    </cfRule>
    <cfRule type="cellIs" dxfId="78" priority="82" operator="greaterThan">
      <formula>0.9299999</formula>
    </cfRule>
    <cfRule type="cellIs" dxfId="77" priority="83" operator="between">
      <formula>0.9</formula>
      <formula>0.9299999</formula>
    </cfRule>
    <cfRule type="cellIs" dxfId="76" priority="84" operator="lessThan">
      <formula>0.899999</formula>
    </cfRule>
  </conditionalFormatting>
  <conditionalFormatting sqref="V1098:X1098">
    <cfRule type="expression" dxfId="75" priority="77">
      <formula>$H1098="Pipeline"</formula>
    </cfRule>
    <cfRule type="cellIs" dxfId="74" priority="78" operator="greaterThan">
      <formula>0.9299999</formula>
    </cfRule>
    <cfRule type="cellIs" dxfId="73" priority="79" operator="between">
      <formula>0.9</formula>
      <formula>0.9299999</formula>
    </cfRule>
    <cfRule type="cellIs" dxfId="72" priority="80" operator="lessThan">
      <formula>0.899999</formula>
    </cfRule>
  </conditionalFormatting>
  <conditionalFormatting sqref="V1108:X1108">
    <cfRule type="expression" dxfId="71" priority="73">
      <formula>$H1108="Pipeline"</formula>
    </cfRule>
    <cfRule type="cellIs" dxfId="70" priority="74" operator="greaterThan">
      <formula>0.9299999</formula>
    </cfRule>
    <cfRule type="cellIs" dxfId="69" priority="75" operator="between">
      <formula>0.9</formula>
      <formula>0.9299999</formula>
    </cfRule>
    <cfRule type="cellIs" dxfId="68" priority="76" operator="lessThan">
      <formula>0.899999</formula>
    </cfRule>
  </conditionalFormatting>
  <conditionalFormatting sqref="V1235:X1235">
    <cfRule type="expression" dxfId="67" priority="69">
      <formula>$H1235="Pipeline"</formula>
    </cfRule>
    <cfRule type="cellIs" dxfId="66" priority="70" operator="greaterThan">
      <formula>0.9299999</formula>
    </cfRule>
    <cfRule type="cellIs" dxfId="65" priority="71" operator="between">
      <formula>0.9</formula>
      <formula>0.9299999</formula>
    </cfRule>
    <cfRule type="cellIs" dxfId="64" priority="72" operator="lessThan">
      <formula>0.899999</formula>
    </cfRule>
  </conditionalFormatting>
  <conditionalFormatting sqref="V1279:X1279">
    <cfRule type="expression" dxfId="63" priority="65">
      <formula>$H1279="Pipeline"</formula>
    </cfRule>
    <cfRule type="cellIs" dxfId="62" priority="66" operator="greaterThan">
      <formula>0.9299999</formula>
    </cfRule>
    <cfRule type="cellIs" dxfId="61" priority="67" operator="between">
      <formula>0.9</formula>
      <formula>0.9299999</formula>
    </cfRule>
    <cfRule type="cellIs" dxfId="60" priority="68" operator="lessThan">
      <formula>0.899999</formula>
    </cfRule>
  </conditionalFormatting>
  <conditionalFormatting sqref="V1350:X1350">
    <cfRule type="expression" dxfId="59" priority="61">
      <formula>$H1350="Pipeline"</formula>
    </cfRule>
    <cfRule type="cellIs" dxfId="58" priority="62" operator="greaterThan">
      <formula>0.9299999</formula>
    </cfRule>
    <cfRule type="cellIs" dxfId="57" priority="63" operator="between">
      <formula>0.9</formula>
      <formula>0.9299999</formula>
    </cfRule>
    <cfRule type="cellIs" dxfId="56" priority="64" operator="lessThan">
      <formula>0.899999</formula>
    </cfRule>
  </conditionalFormatting>
  <conditionalFormatting sqref="V1382:X1382">
    <cfRule type="expression" dxfId="55" priority="57">
      <formula>$H1382="Pipeline"</formula>
    </cfRule>
    <cfRule type="cellIs" dxfId="54" priority="58" operator="greaterThan">
      <formula>0.9299999</formula>
    </cfRule>
    <cfRule type="cellIs" dxfId="53" priority="59" operator="between">
      <formula>0.9</formula>
      <formula>0.9299999</formula>
    </cfRule>
    <cfRule type="cellIs" dxfId="52" priority="60" operator="lessThan">
      <formula>0.899999</formula>
    </cfRule>
  </conditionalFormatting>
  <conditionalFormatting sqref="V1435:X1435">
    <cfRule type="expression" dxfId="51" priority="53">
      <formula>$H1435="Pipeline"</formula>
    </cfRule>
    <cfRule type="cellIs" dxfId="50" priority="54" operator="greaterThan">
      <formula>0.9299999</formula>
    </cfRule>
    <cfRule type="cellIs" dxfId="49" priority="55" operator="between">
      <formula>0.9</formula>
      <formula>0.9299999</formula>
    </cfRule>
    <cfRule type="cellIs" dxfId="48" priority="56" operator="lessThan">
      <formula>0.899999</formula>
    </cfRule>
  </conditionalFormatting>
  <conditionalFormatting sqref="V1471:X1471">
    <cfRule type="expression" dxfId="47" priority="49">
      <formula>$H1471="Pipeline"</formula>
    </cfRule>
    <cfRule type="cellIs" dxfId="46" priority="50" operator="greaterThan">
      <formula>0.9299999</formula>
    </cfRule>
    <cfRule type="cellIs" dxfId="45" priority="51" operator="between">
      <formula>0.9</formula>
      <formula>0.9299999</formula>
    </cfRule>
    <cfRule type="cellIs" dxfId="44" priority="52" operator="lessThan">
      <formula>0.899999</formula>
    </cfRule>
  </conditionalFormatting>
  <conditionalFormatting sqref="V1483:X1483">
    <cfRule type="expression" dxfId="43" priority="45">
      <formula>$H1483="Pipeline"</formula>
    </cfRule>
    <cfRule type="cellIs" dxfId="42" priority="46" operator="greaterThan">
      <formula>0.9299999</formula>
    </cfRule>
    <cfRule type="cellIs" dxfId="41" priority="47" operator="between">
      <formula>0.9</formula>
      <formula>0.9299999</formula>
    </cfRule>
    <cfRule type="cellIs" dxfId="40" priority="48" operator="lessThan">
      <formula>0.899999</formula>
    </cfRule>
  </conditionalFormatting>
  <conditionalFormatting sqref="V1490:X1490">
    <cfRule type="expression" dxfId="39" priority="41">
      <formula>$H1490="Pipeline"</formula>
    </cfRule>
    <cfRule type="cellIs" dxfId="38" priority="42" operator="greaterThan">
      <formula>0.9299999</formula>
    </cfRule>
    <cfRule type="cellIs" dxfId="37" priority="43" operator="between">
      <formula>0.9</formula>
      <formula>0.9299999</formula>
    </cfRule>
    <cfRule type="cellIs" dxfId="36" priority="44" operator="lessThan">
      <formula>0.899999</formula>
    </cfRule>
  </conditionalFormatting>
  <conditionalFormatting sqref="V1509:X1509">
    <cfRule type="expression" dxfId="35" priority="37">
      <formula>$H1509="Pipeline"</formula>
    </cfRule>
    <cfRule type="cellIs" dxfId="34" priority="38" operator="greaterThan">
      <formula>0.9299999</formula>
    </cfRule>
    <cfRule type="cellIs" dxfId="33" priority="39" operator="between">
      <formula>0.9</formula>
      <formula>0.9299999</formula>
    </cfRule>
    <cfRule type="cellIs" dxfId="32" priority="40" operator="lessThan">
      <formula>0.899999</formula>
    </cfRule>
  </conditionalFormatting>
  <conditionalFormatting sqref="V1544:X1544">
    <cfRule type="expression" dxfId="31" priority="33">
      <formula>$H1544="Pipeline"</formula>
    </cfRule>
    <cfRule type="cellIs" dxfId="30" priority="34" operator="greaterThan">
      <formula>0.9299999</formula>
    </cfRule>
    <cfRule type="cellIs" dxfId="29" priority="35" operator="between">
      <formula>0.9</formula>
      <formula>0.9299999</formula>
    </cfRule>
    <cfRule type="cellIs" dxfId="28" priority="36" operator="lessThan">
      <formula>0.899999</formula>
    </cfRule>
  </conditionalFormatting>
  <conditionalFormatting sqref="V1558:X1558">
    <cfRule type="expression" dxfId="27" priority="29">
      <formula>$H1558="Pipeline"</formula>
    </cfRule>
    <cfRule type="cellIs" dxfId="26" priority="30" operator="greaterThan">
      <formula>0.9299999</formula>
    </cfRule>
    <cfRule type="cellIs" dxfId="25" priority="31" operator="between">
      <formula>0.9</formula>
      <formula>0.9299999</formula>
    </cfRule>
    <cfRule type="cellIs" dxfId="24" priority="32" operator="lessThan">
      <formula>0.899999</formula>
    </cfRule>
  </conditionalFormatting>
  <conditionalFormatting sqref="V1579:X1579">
    <cfRule type="expression" dxfId="23" priority="25">
      <formula>$H1579="Pipeline"</formula>
    </cfRule>
    <cfRule type="cellIs" dxfId="22" priority="26" operator="greaterThan">
      <formula>0.9299999</formula>
    </cfRule>
    <cfRule type="cellIs" dxfId="21" priority="27" operator="between">
      <formula>0.9</formula>
      <formula>0.9299999</formula>
    </cfRule>
    <cfRule type="cellIs" dxfId="20" priority="28" operator="lessThan">
      <formula>0.899999</formula>
    </cfRule>
  </conditionalFormatting>
  <conditionalFormatting sqref="V1593:X1594">
    <cfRule type="expression" dxfId="19" priority="17">
      <formula>$H1593="Pipeline"</formula>
    </cfRule>
    <cfRule type="cellIs" dxfId="18" priority="18" operator="greaterThan">
      <formula>0.9299999</formula>
    </cfRule>
    <cfRule type="cellIs" dxfId="17" priority="19" operator="between">
      <formula>0.9</formula>
      <formula>0.9299999</formula>
    </cfRule>
    <cfRule type="cellIs" dxfId="16" priority="20" operator="lessThan">
      <formula>0.899999</formula>
    </cfRule>
  </conditionalFormatting>
  <conditionalFormatting sqref="V1598:X1598 V1599">
    <cfRule type="expression" dxfId="15" priority="13">
      <formula>$H1598="Pipeline"</formula>
    </cfRule>
    <cfRule type="cellIs" dxfId="14" priority="14" operator="greaterThan">
      <formula>0.9299999</formula>
    </cfRule>
    <cfRule type="cellIs" dxfId="13" priority="15" operator="between">
      <formula>0.9</formula>
      <formula>0.9299999</formula>
    </cfRule>
    <cfRule type="cellIs" dxfId="12" priority="16" operator="lessThan">
      <formula>0.899999</formula>
    </cfRule>
  </conditionalFormatting>
  <conditionalFormatting sqref="W1645:X1645">
    <cfRule type="expression" dxfId="11" priority="9">
      <formula>$H1645="Pipeline"</formula>
    </cfRule>
    <cfRule type="cellIs" dxfId="10" priority="10" operator="greaterThan">
      <formula>0.9299999</formula>
    </cfRule>
    <cfRule type="cellIs" dxfId="9" priority="11" operator="between">
      <formula>0.9</formula>
      <formula>0.9299999</formula>
    </cfRule>
    <cfRule type="cellIs" dxfId="8" priority="12" operator="lessThan">
      <formula>0.899999</formula>
    </cfRule>
  </conditionalFormatting>
  <conditionalFormatting sqref="W1650:X1650">
    <cfRule type="expression" dxfId="7" priority="5">
      <formula>$H1650="Pipeline"</formula>
    </cfRule>
    <cfRule type="cellIs" dxfId="6" priority="6" operator="greaterThan">
      <formula>0.9299999</formula>
    </cfRule>
    <cfRule type="cellIs" dxfId="5" priority="7" operator="between">
      <formula>0.9</formula>
      <formula>0.9299999</formula>
    </cfRule>
    <cfRule type="cellIs" dxfId="4" priority="8" operator="lessThan">
      <formula>0.899999</formula>
    </cfRule>
  </conditionalFormatting>
  <conditionalFormatting sqref="W1657:X1658">
    <cfRule type="expression" dxfId="3" priority="1">
      <formula>$H1657="Pipeline"</formula>
    </cfRule>
    <cfRule type="cellIs" dxfId="2" priority="2" operator="greaterThan">
      <formula>0.9299999</formula>
    </cfRule>
    <cfRule type="cellIs" dxfId="1" priority="3" operator="between">
      <formula>0.9</formula>
      <formula>0.9299999</formula>
    </cfRule>
    <cfRule type="cellIs" dxfId="0" priority="4" operator="lessThan">
      <formula>0.899999</formula>
    </cfRule>
  </conditionalFormatting>
  <pageMargins left="0.78749999999999998" right="0.78749999999999998" top="1.05277777777778" bottom="1.05277777777778" header="0.78749999999999998" footer="0.78749999999999998"/>
  <pageSetup orientation="portrait" useFirstPageNumber="1" r:id="rId1"/>
  <headerFooter>
    <oddHeader>&amp;C&amp;"Times New Roman,Regular"&amp;12&amp;A</oddHeader>
    <oddFooter>&amp;C&amp;"Times New Roman,Regular"&amp;12Page &amp;P</oddFooter>
  </headerFooter>
  <ignoredErrors>
    <ignoredError sqref="K29:L29 K1658:L1658 K5:L27 I25:J25 K34:L52 K54:L57 K59:L88 K90:L180 K182:L195 K197:L208 K210:L219 K221:L253 K255:L262 K264:L281 K283:L348 K350:L377 K379:L386 K388:L393 K395:L404 K406:L407 K409:L412 K414:L418 K420:L429 K431:L442 K444:L466 K468:L488 K490:L598 K600:L602 K604:L624 K626:L638 K640:L641 K643:L676 K678:L710 K712:L733 K735:L743 K745:L770 K772:L794 K796:L803 K805:L1051 K1053:L1078 K1080:L1090 K1092:L1097 K1099:L1107 K1109:L1234 K1236:L1278 K1280:L1349 K1351:L1381 K1383:L1434 K1436:L1470 K1472:L1482 K1484:L1489 K1491:L1508 K1510:L1543 K1545:L1557 K1559:L1578 K1589:L1590 K1591:L1592 K1594:L1597 K1599:L1644 K1646:L1647 K1649:L1649 I1651 K1652:L1656 K1580:L1586" formulaRange="1"/>
    <ignoredError sqref="V29 V36 K1648:L1648 K1657:L1657 V109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12"/>
  <sheetViews>
    <sheetView topLeftCell="A36" zoomScaleNormal="100" workbookViewId="0">
      <selection activeCell="E7" sqref="E7"/>
    </sheetView>
  </sheetViews>
  <sheetFormatPr defaultRowHeight="13.2" x14ac:dyDescent="0.25"/>
  <cols>
    <col min="1" max="1" width="18.5546875"/>
    <col min="2" max="2" width="5.44140625"/>
    <col min="3" max="3" width="11.109375"/>
    <col min="4" max="4" width="41.44140625"/>
    <col min="5" max="5" width="58.33203125"/>
    <col min="6" max="6" width="18.33203125"/>
    <col min="7" max="7" width="8"/>
    <col min="8" max="8" width="9.88671875"/>
    <col min="9" max="9" width="16"/>
    <col min="10" max="10" width="13.88671875"/>
    <col min="11" max="11" width="6.88671875"/>
    <col min="12" max="12" width="6.44140625"/>
    <col min="13" max="13" width="6.109375"/>
    <col min="14" max="14" width="9.33203125"/>
    <col min="15" max="15" width="4.33203125"/>
    <col min="16" max="16" width="13.109375"/>
    <col min="17" max="17" width="21.5546875"/>
    <col min="18" max="18" width="20.5546875"/>
    <col min="19" max="19" width="21.44140625"/>
    <col min="20" max="23" width="25.44140625"/>
    <col min="24" max="24" width="25.33203125"/>
    <col min="25" max="25" width="25.44140625"/>
    <col min="26" max="26" width="37.6640625"/>
    <col min="27" max="27" width="14.33203125"/>
    <col min="28" max="28" width="13.109375"/>
    <col min="29" max="29" width="12.44140625"/>
    <col min="30" max="31" width="11.5546875"/>
    <col min="32" max="32" width="37.6640625"/>
    <col min="33" max="33" width="14.33203125"/>
    <col min="34" max="34" width="13.109375"/>
    <col min="35" max="35" width="12.44140625"/>
    <col min="36" max="1025" width="11.5546875"/>
  </cols>
  <sheetData>
    <row r="1" spans="1:60" s="5" customFormat="1" ht="79.2" x14ac:dyDescent="0.25">
      <c r="A1" s="7" t="s">
        <v>2294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2" t="s">
        <v>14</v>
      </c>
      <c r="Q1" s="3" t="s">
        <v>15</v>
      </c>
      <c r="R1" s="4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60" x14ac:dyDescent="0.25">
      <c r="A2" t="s">
        <v>2295</v>
      </c>
      <c r="B2">
        <v>2652</v>
      </c>
      <c r="C2" t="s">
        <v>34</v>
      </c>
      <c r="D2" t="s">
        <v>2296</v>
      </c>
      <c r="E2" t="s">
        <v>2297</v>
      </c>
      <c r="F2" t="s">
        <v>14</v>
      </c>
      <c r="G2" t="s">
        <v>42</v>
      </c>
      <c r="H2">
        <v>6</v>
      </c>
      <c r="I2">
        <v>0</v>
      </c>
      <c r="P2">
        <v>6</v>
      </c>
      <c r="AG2" t="s">
        <v>44</v>
      </c>
      <c r="AH2">
        <v>29.664338999999998</v>
      </c>
      <c r="AI2">
        <v>-82.346841999999995</v>
      </c>
    </row>
    <row r="3" spans="1:60" x14ac:dyDescent="0.25">
      <c r="A3" t="s">
        <v>2295</v>
      </c>
      <c r="B3">
        <v>2778</v>
      </c>
      <c r="C3" t="s">
        <v>34</v>
      </c>
      <c r="D3" t="s">
        <v>2298</v>
      </c>
      <c r="E3" t="s">
        <v>2299</v>
      </c>
      <c r="F3" t="s">
        <v>14</v>
      </c>
      <c r="G3" t="s">
        <v>42</v>
      </c>
      <c r="H3">
        <v>6</v>
      </c>
      <c r="I3">
        <v>0</v>
      </c>
      <c r="J3">
        <v>6</v>
      </c>
      <c r="P3">
        <v>6</v>
      </c>
      <c r="AG3" t="s">
        <v>44</v>
      </c>
      <c r="AH3">
        <v>29.681359</v>
      </c>
      <c r="AI3">
        <v>-82.531965999999997</v>
      </c>
    </row>
    <row r="4" spans="1:60" x14ac:dyDescent="0.25">
      <c r="A4" t="s">
        <v>2295</v>
      </c>
      <c r="B4">
        <v>2698</v>
      </c>
      <c r="C4" t="s">
        <v>34</v>
      </c>
      <c r="D4" t="s">
        <v>2300</v>
      </c>
      <c r="E4" t="s">
        <v>2301</v>
      </c>
      <c r="F4" t="s">
        <v>14</v>
      </c>
      <c r="G4" t="s">
        <v>42</v>
      </c>
      <c r="H4">
        <v>6</v>
      </c>
      <c r="I4">
        <v>0</v>
      </c>
      <c r="P4">
        <v>6</v>
      </c>
      <c r="AG4" t="s">
        <v>44</v>
      </c>
      <c r="AH4">
        <v>29.680738999999999</v>
      </c>
      <c r="AI4">
        <v>-82.363209999999995</v>
      </c>
    </row>
    <row r="5" spans="1:60" x14ac:dyDescent="0.25">
      <c r="A5" t="s">
        <v>2302</v>
      </c>
      <c r="B5">
        <v>2863</v>
      </c>
      <c r="C5" t="s">
        <v>34</v>
      </c>
      <c r="D5" t="s">
        <v>2303</v>
      </c>
      <c r="E5" t="s">
        <v>2304</v>
      </c>
      <c r="F5" t="s">
        <v>9</v>
      </c>
      <c r="G5" t="s">
        <v>42</v>
      </c>
      <c r="H5">
        <v>101</v>
      </c>
      <c r="I5">
        <v>0</v>
      </c>
      <c r="J5">
        <v>101</v>
      </c>
      <c r="K5">
        <v>101</v>
      </c>
      <c r="AG5" t="s">
        <v>44</v>
      </c>
      <c r="AH5">
        <v>29.659583000000001</v>
      </c>
      <c r="AI5">
        <v>-82.323724999999996</v>
      </c>
    </row>
    <row r="6" spans="1:60" x14ac:dyDescent="0.25">
      <c r="A6" t="s">
        <v>2295</v>
      </c>
      <c r="B6">
        <v>2876</v>
      </c>
      <c r="C6" t="s">
        <v>34</v>
      </c>
      <c r="D6" t="s">
        <v>2305</v>
      </c>
      <c r="E6" t="s">
        <v>2306</v>
      </c>
      <c r="F6" t="s">
        <v>14</v>
      </c>
      <c r="G6" t="s">
        <v>42</v>
      </c>
      <c r="H6">
        <v>6</v>
      </c>
      <c r="J6">
        <v>6</v>
      </c>
      <c r="P6">
        <v>6</v>
      </c>
      <c r="AG6" t="s">
        <v>44</v>
      </c>
    </row>
    <row r="7" spans="1:60" x14ac:dyDescent="0.25">
      <c r="A7" t="s">
        <v>2307</v>
      </c>
      <c r="B7">
        <v>874</v>
      </c>
      <c r="C7" t="s">
        <v>34</v>
      </c>
      <c r="D7" t="s">
        <v>2308</v>
      </c>
      <c r="E7" t="s">
        <v>2309</v>
      </c>
      <c r="F7" t="s">
        <v>10</v>
      </c>
      <c r="G7" t="s">
        <v>2078</v>
      </c>
      <c r="AF7" t="s">
        <v>2310</v>
      </c>
      <c r="AG7" t="s">
        <v>44</v>
      </c>
      <c r="AH7">
        <v>29.632899999999999</v>
      </c>
      <c r="AI7">
        <v>-82.325999999999993</v>
      </c>
    </row>
    <row r="8" spans="1:60" x14ac:dyDescent="0.25">
      <c r="A8" t="s">
        <v>2295</v>
      </c>
      <c r="B8">
        <v>2429</v>
      </c>
      <c r="C8" t="s">
        <v>132</v>
      </c>
      <c r="D8" t="s">
        <v>2311</v>
      </c>
      <c r="E8" t="s">
        <v>505</v>
      </c>
      <c r="F8" t="s">
        <v>14</v>
      </c>
      <c r="G8" t="s">
        <v>37</v>
      </c>
      <c r="H8">
        <v>24</v>
      </c>
      <c r="I8">
        <v>0</v>
      </c>
      <c r="J8">
        <v>24</v>
      </c>
      <c r="L8">
        <v>15</v>
      </c>
      <c r="P8">
        <v>9</v>
      </c>
      <c r="Q8" s="6" t="s">
        <v>1337</v>
      </c>
      <c r="R8" s="6" t="s">
        <v>2312</v>
      </c>
      <c r="S8" s="6" t="s">
        <v>2313</v>
      </c>
      <c r="T8" s="6" t="s">
        <v>723</v>
      </c>
      <c r="U8" s="6" t="s">
        <v>723</v>
      </c>
      <c r="V8" s="6" t="s">
        <v>723</v>
      </c>
      <c r="W8" s="6" t="s">
        <v>723</v>
      </c>
      <c r="X8" s="6" t="s">
        <v>2314</v>
      </c>
      <c r="Y8" s="6" t="s">
        <v>2314</v>
      </c>
      <c r="Z8">
        <v>18</v>
      </c>
      <c r="AA8">
        <v>18</v>
      </c>
      <c r="AB8">
        <v>18</v>
      </c>
      <c r="AC8">
        <v>18</v>
      </c>
      <c r="AD8">
        <v>15</v>
      </c>
      <c r="AE8">
        <v>15</v>
      </c>
      <c r="AF8" t="s">
        <v>2315</v>
      </c>
      <c r="AG8" t="s">
        <v>44</v>
      </c>
      <c r="AH8">
        <v>30.165195000000001</v>
      </c>
      <c r="AI8">
        <v>-85.659220000000005</v>
      </c>
    </row>
    <row r="9" spans="1:60" x14ac:dyDescent="0.25">
      <c r="A9" t="s">
        <v>2307</v>
      </c>
      <c r="B9">
        <v>547</v>
      </c>
      <c r="C9" t="s">
        <v>132</v>
      </c>
      <c r="D9" t="s">
        <v>2316</v>
      </c>
      <c r="E9" t="s">
        <v>2309</v>
      </c>
      <c r="F9" t="s">
        <v>10</v>
      </c>
      <c r="G9" t="s">
        <v>2078</v>
      </c>
      <c r="AF9" t="s">
        <v>2317</v>
      </c>
      <c r="AG9" t="s">
        <v>44</v>
      </c>
      <c r="AH9">
        <v>30.183900000000001</v>
      </c>
      <c r="AI9">
        <v>-85.654499999999999</v>
      </c>
    </row>
    <row r="10" spans="1:60" x14ac:dyDescent="0.25">
      <c r="A10" t="s">
        <v>2295</v>
      </c>
      <c r="B10">
        <v>2656</v>
      </c>
      <c r="C10" t="s">
        <v>189</v>
      </c>
      <c r="D10" t="s">
        <v>2318</v>
      </c>
      <c r="E10" t="s">
        <v>2297</v>
      </c>
      <c r="F10" t="s">
        <v>14</v>
      </c>
      <c r="G10" t="s">
        <v>42</v>
      </c>
      <c r="H10">
        <v>6</v>
      </c>
      <c r="I10">
        <v>0</v>
      </c>
      <c r="P10">
        <v>6</v>
      </c>
      <c r="AG10" t="s">
        <v>44</v>
      </c>
      <c r="AH10">
        <v>28.607865</v>
      </c>
      <c r="AI10">
        <v>-80.835407000000004</v>
      </c>
    </row>
    <row r="11" spans="1:60" x14ac:dyDescent="0.25">
      <c r="A11" t="s">
        <v>2307</v>
      </c>
      <c r="B11">
        <v>361</v>
      </c>
      <c r="C11" t="s">
        <v>189</v>
      </c>
      <c r="D11" t="s">
        <v>2319</v>
      </c>
      <c r="E11" t="s">
        <v>2309</v>
      </c>
      <c r="F11" t="s">
        <v>10</v>
      </c>
      <c r="G11" t="s">
        <v>2078</v>
      </c>
      <c r="AF11" t="s">
        <v>2320</v>
      </c>
      <c r="AG11" t="s">
        <v>44</v>
      </c>
      <c r="AH11">
        <v>28.583991999999999</v>
      </c>
      <c r="AI11">
        <v>-80.818455</v>
      </c>
    </row>
    <row r="12" spans="1:60" x14ac:dyDescent="0.25">
      <c r="A12" t="s">
        <v>2321</v>
      </c>
      <c r="B12">
        <v>2898</v>
      </c>
      <c r="C12" t="s">
        <v>189</v>
      </c>
      <c r="D12" t="s">
        <v>2322</v>
      </c>
      <c r="E12" t="s">
        <v>2323</v>
      </c>
      <c r="F12" t="s">
        <v>14</v>
      </c>
      <c r="G12" t="s">
        <v>42</v>
      </c>
      <c r="H12">
        <v>60</v>
      </c>
      <c r="J12">
        <v>12</v>
      </c>
      <c r="P12">
        <v>12</v>
      </c>
    </row>
    <row r="13" spans="1:60" x14ac:dyDescent="0.25">
      <c r="A13" t="s">
        <v>2295</v>
      </c>
      <c r="B13">
        <v>2598</v>
      </c>
      <c r="C13" t="s">
        <v>189</v>
      </c>
      <c r="D13" t="s">
        <v>2324</v>
      </c>
      <c r="E13" t="s">
        <v>2325</v>
      </c>
      <c r="F13" t="s">
        <v>2326</v>
      </c>
      <c r="G13" t="s">
        <v>42</v>
      </c>
      <c r="H13">
        <v>52</v>
      </c>
      <c r="I13">
        <v>10</v>
      </c>
      <c r="J13">
        <v>42</v>
      </c>
      <c r="O13">
        <v>23</v>
      </c>
      <c r="P13">
        <v>52</v>
      </c>
      <c r="AF13" t="s">
        <v>2327</v>
      </c>
      <c r="AG13" t="s">
        <v>44</v>
      </c>
      <c r="AH13">
        <v>28.037421999999999</v>
      </c>
      <c r="AI13">
        <v>-80.662536000000003</v>
      </c>
    </row>
    <row r="14" spans="1:60" x14ac:dyDescent="0.25">
      <c r="A14" t="s">
        <v>2307</v>
      </c>
      <c r="B14">
        <v>872</v>
      </c>
      <c r="C14" t="s">
        <v>189</v>
      </c>
      <c r="D14" t="s">
        <v>2328</v>
      </c>
      <c r="E14" t="s">
        <v>2309</v>
      </c>
      <c r="F14" t="s">
        <v>10</v>
      </c>
      <c r="G14" t="s">
        <v>2078</v>
      </c>
      <c r="AF14" t="s">
        <v>2329</v>
      </c>
      <c r="AG14" t="s">
        <v>44</v>
      </c>
      <c r="AH14">
        <v>27.993842000000001</v>
      </c>
      <c r="AI14">
        <v>-80.617311000000001</v>
      </c>
    </row>
    <row r="15" spans="1:60" x14ac:dyDescent="0.25">
      <c r="A15" t="s">
        <v>2302</v>
      </c>
      <c r="B15">
        <v>2793</v>
      </c>
      <c r="C15" t="s">
        <v>189</v>
      </c>
      <c r="D15" t="s">
        <v>2330</v>
      </c>
      <c r="E15" t="s">
        <v>2331</v>
      </c>
      <c r="F15" t="s">
        <v>194</v>
      </c>
      <c r="G15" t="s">
        <v>42</v>
      </c>
      <c r="H15">
        <v>162</v>
      </c>
      <c r="I15">
        <v>129</v>
      </c>
      <c r="J15">
        <v>33</v>
      </c>
      <c r="K15">
        <v>130</v>
      </c>
      <c r="L15">
        <v>32</v>
      </c>
      <c r="AF15" t="s">
        <v>248</v>
      </c>
      <c r="AG15">
        <v>162</v>
      </c>
      <c r="AH15">
        <v>28.077078</v>
      </c>
      <c r="AI15">
        <v>-80.610618000000002</v>
      </c>
    </row>
    <row r="16" spans="1:60" x14ac:dyDescent="0.25">
      <c r="A16" t="s">
        <v>2332</v>
      </c>
      <c r="B16">
        <v>1883</v>
      </c>
      <c r="C16" t="s">
        <v>189</v>
      </c>
      <c r="D16" t="s">
        <v>2333</v>
      </c>
      <c r="E16" t="s">
        <v>2334</v>
      </c>
      <c r="F16" t="s">
        <v>12</v>
      </c>
      <c r="G16" t="s">
        <v>37</v>
      </c>
      <c r="H16">
        <v>10</v>
      </c>
      <c r="I16">
        <v>0</v>
      </c>
      <c r="N16">
        <v>10</v>
      </c>
      <c r="AG16" t="s">
        <v>44</v>
      </c>
      <c r="AH16">
        <v>28.611698000000001</v>
      </c>
      <c r="AI16">
        <v>-80.822827000000004</v>
      </c>
    </row>
    <row r="17" spans="1:35" x14ac:dyDescent="0.25">
      <c r="A17" t="s">
        <v>2295</v>
      </c>
      <c r="B17">
        <v>2950</v>
      </c>
      <c r="C17" t="s">
        <v>256</v>
      </c>
      <c r="D17" t="s">
        <v>2335</v>
      </c>
      <c r="E17" t="s">
        <v>2336</v>
      </c>
      <c r="F17" t="s">
        <v>14</v>
      </c>
      <c r="G17" t="s">
        <v>42</v>
      </c>
      <c r="H17">
        <v>6</v>
      </c>
      <c r="J17">
        <v>6</v>
      </c>
      <c r="P17">
        <v>6</v>
      </c>
      <c r="AH17">
        <v>26.101094</v>
      </c>
      <c r="AI17">
        <v>-80.248806000000002</v>
      </c>
    </row>
    <row r="18" spans="1:35" x14ac:dyDescent="0.25">
      <c r="A18" t="s">
        <v>2295</v>
      </c>
      <c r="B18">
        <v>2816</v>
      </c>
      <c r="C18" t="s">
        <v>256</v>
      </c>
      <c r="D18" t="s">
        <v>2337</v>
      </c>
      <c r="E18" t="s">
        <v>2299</v>
      </c>
      <c r="F18" t="s">
        <v>14</v>
      </c>
      <c r="G18" t="s">
        <v>42</v>
      </c>
      <c r="H18">
        <v>6</v>
      </c>
      <c r="I18">
        <v>0</v>
      </c>
      <c r="J18">
        <v>6</v>
      </c>
      <c r="P18">
        <v>6</v>
      </c>
      <c r="AG18" t="s">
        <v>44</v>
      </c>
    </row>
    <row r="19" spans="1:35" x14ac:dyDescent="0.25">
      <c r="A19" t="s">
        <v>2332</v>
      </c>
      <c r="B19">
        <v>2673</v>
      </c>
      <c r="C19" t="s">
        <v>256</v>
      </c>
      <c r="D19" t="s">
        <v>2338</v>
      </c>
      <c r="E19" t="s">
        <v>2301</v>
      </c>
      <c r="F19" t="s">
        <v>12</v>
      </c>
      <c r="G19" t="s">
        <v>42</v>
      </c>
      <c r="H19">
        <v>2</v>
      </c>
      <c r="I19">
        <v>0</v>
      </c>
      <c r="N19">
        <v>2</v>
      </c>
      <c r="AG19" t="s">
        <v>44</v>
      </c>
      <c r="AH19">
        <v>26.110185999999999</v>
      </c>
      <c r="AI19">
        <v>-80.18289</v>
      </c>
    </row>
    <row r="20" spans="1:35" x14ac:dyDescent="0.25">
      <c r="A20" t="s">
        <v>2295</v>
      </c>
      <c r="B20">
        <v>2883</v>
      </c>
      <c r="C20" t="s">
        <v>256</v>
      </c>
      <c r="D20" t="s">
        <v>2339</v>
      </c>
      <c r="E20" t="s">
        <v>2306</v>
      </c>
      <c r="F20" t="s">
        <v>14</v>
      </c>
      <c r="G20" t="s">
        <v>42</v>
      </c>
      <c r="H20">
        <v>6</v>
      </c>
      <c r="J20">
        <v>6</v>
      </c>
      <c r="P20">
        <v>6</v>
      </c>
      <c r="AG20" t="s">
        <v>44</v>
      </c>
      <c r="AH20">
        <v>26.263811</v>
      </c>
      <c r="AI20">
        <v>-81.575277999999997</v>
      </c>
    </row>
    <row r="21" spans="1:35" x14ac:dyDescent="0.25">
      <c r="A21" t="s">
        <v>2295</v>
      </c>
      <c r="B21">
        <v>2817</v>
      </c>
      <c r="C21" t="s">
        <v>256</v>
      </c>
      <c r="D21" t="s">
        <v>2340</v>
      </c>
      <c r="E21" t="s">
        <v>2299</v>
      </c>
      <c r="F21" t="s">
        <v>14</v>
      </c>
      <c r="G21" t="s">
        <v>42</v>
      </c>
      <c r="H21">
        <v>6</v>
      </c>
      <c r="I21">
        <v>0</v>
      </c>
      <c r="J21">
        <v>6</v>
      </c>
      <c r="P21">
        <v>6</v>
      </c>
      <c r="AG21" t="s">
        <v>44</v>
      </c>
    </row>
    <row r="22" spans="1:35" x14ac:dyDescent="0.25">
      <c r="A22" t="s">
        <v>2295</v>
      </c>
      <c r="B22">
        <v>2949</v>
      </c>
      <c r="C22" t="s">
        <v>256</v>
      </c>
      <c r="D22" t="s">
        <v>2341</v>
      </c>
      <c r="E22" t="s">
        <v>2336</v>
      </c>
      <c r="F22" t="s">
        <v>14</v>
      </c>
      <c r="G22" t="s">
        <v>42</v>
      </c>
      <c r="H22">
        <v>6</v>
      </c>
      <c r="J22">
        <v>6</v>
      </c>
      <c r="P22">
        <v>6</v>
      </c>
    </row>
    <row r="23" spans="1:35" x14ac:dyDescent="0.25">
      <c r="A23" t="s">
        <v>2295</v>
      </c>
      <c r="B23">
        <v>2777</v>
      </c>
      <c r="C23" t="s">
        <v>256</v>
      </c>
      <c r="D23" t="s">
        <v>2342</v>
      </c>
      <c r="E23" t="s">
        <v>2299</v>
      </c>
      <c r="F23" t="s">
        <v>14</v>
      </c>
      <c r="G23" t="s">
        <v>42</v>
      </c>
      <c r="H23">
        <v>6</v>
      </c>
      <c r="I23">
        <v>0</v>
      </c>
      <c r="J23">
        <v>6</v>
      </c>
      <c r="P23">
        <v>6</v>
      </c>
      <c r="AG23" t="s">
        <v>44</v>
      </c>
      <c r="AH23">
        <v>26.129752</v>
      </c>
      <c r="AI23">
        <v>-80.223280000000003</v>
      </c>
    </row>
    <row r="24" spans="1:35" x14ac:dyDescent="0.25">
      <c r="A24" t="s">
        <v>2295</v>
      </c>
      <c r="B24">
        <v>2875</v>
      </c>
      <c r="C24" t="s">
        <v>256</v>
      </c>
      <c r="D24" t="s">
        <v>2343</v>
      </c>
      <c r="E24" t="s">
        <v>2344</v>
      </c>
      <c r="F24" t="s">
        <v>14</v>
      </c>
      <c r="G24" t="s">
        <v>42</v>
      </c>
      <c r="H24">
        <v>48</v>
      </c>
      <c r="J24">
        <v>48</v>
      </c>
      <c r="P24">
        <v>48</v>
      </c>
      <c r="AG24" t="s">
        <v>44</v>
      </c>
      <c r="AH24">
        <v>26.155377999999999</v>
      </c>
      <c r="AI24">
        <v>-80.132880999999998</v>
      </c>
    </row>
    <row r="25" spans="1:35" x14ac:dyDescent="0.25">
      <c r="A25" t="s">
        <v>2295</v>
      </c>
      <c r="B25">
        <v>2643</v>
      </c>
      <c r="C25" t="s">
        <v>444</v>
      </c>
      <c r="D25" t="s">
        <v>2345</v>
      </c>
      <c r="E25" t="s">
        <v>2297</v>
      </c>
      <c r="F25" t="s">
        <v>14</v>
      </c>
      <c r="G25" t="s">
        <v>42</v>
      </c>
      <c r="H25">
        <v>6</v>
      </c>
      <c r="I25">
        <v>0</v>
      </c>
      <c r="P25">
        <v>6</v>
      </c>
      <c r="AG25" t="s">
        <v>44</v>
      </c>
    </row>
    <row r="26" spans="1:35" x14ac:dyDescent="0.25">
      <c r="A26" t="s">
        <v>2295</v>
      </c>
      <c r="B26">
        <v>2839</v>
      </c>
      <c r="C26" t="s">
        <v>444</v>
      </c>
      <c r="D26" t="s">
        <v>2346</v>
      </c>
      <c r="E26" t="s">
        <v>2299</v>
      </c>
      <c r="F26" t="s">
        <v>14</v>
      </c>
      <c r="G26" t="s">
        <v>42</v>
      </c>
      <c r="H26">
        <v>6</v>
      </c>
      <c r="I26">
        <v>0</v>
      </c>
      <c r="J26">
        <v>6</v>
      </c>
      <c r="P26">
        <v>6</v>
      </c>
      <c r="AG26" t="s">
        <v>44</v>
      </c>
      <c r="AH26">
        <v>28.851376999999999</v>
      </c>
      <c r="AI26">
        <v>-82.337867000000003</v>
      </c>
    </row>
    <row r="27" spans="1:35" x14ac:dyDescent="0.25">
      <c r="A27" t="s">
        <v>2321</v>
      </c>
      <c r="B27">
        <v>2747</v>
      </c>
      <c r="C27" t="s">
        <v>444</v>
      </c>
      <c r="D27" t="s">
        <v>2347</v>
      </c>
      <c r="E27" t="s">
        <v>2348</v>
      </c>
      <c r="F27" t="s">
        <v>10</v>
      </c>
      <c r="G27" t="s">
        <v>2078</v>
      </c>
      <c r="H27">
        <v>30</v>
      </c>
      <c r="J27">
        <v>30</v>
      </c>
      <c r="L27">
        <v>30</v>
      </c>
    </row>
    <row r="28" spans="1:35" x14ac:dyDescent="0.25">
      <c r="A28" t="s">
        <v>2295</v>
      </c>
      <c r="B28">
        <v>2938</v>
      </c>
      <c r="C28" t="s">
        <v>444</v>
      </c>
      <c r="D28" t="s">
        <v>2349</v>
      </c>
      <c r="E28" t="s">
        <v>2336</v>
      </c>
      <c r="F28" t="s">
        <v>14</v>
      </c>
      <c r="G28" t="s">
        <v>42</v>
      </c>
      <c r="H28">
        <v>6</v>
      </c>
      <c r="J28">
        <v>6</v>
      </c>
      <c r="P28">
        <v>6</v>
      </c>
    </row>
    <row r="29" spans="1:35" x14ac:dyDescent="0.25">
      <c r="A29" t="s">
        <v>2295</v>
      </c>
      <c r="B29">
        <v>2790</v>
      </c>
      <c r="C29" t="s">
        <v>444</v>
      </c>
      <c r="D29" t="s">
        <v>2350</v>
      </c>
      <c r="E29" t="s">
        <v>2299</v>
      </c>
      <c r="F29" t="s">
        <v>14</v>
      </c>
      <c r="G29" t="s">
        <v>42</v>
      </c>
      <c r="H29">
        <v>6</v>
      </c>
      <c r="I29">
        <v>0</v>
      </c>
      <c r="J29">
        <v>6</v>
      </c>
      <c r="P29">
        <v>6</v>
      </c>
      <c r="AG29" t="s">
        <v>44</v>
      </c>
      <c r="AH29">
        <v>28.883020999999999</v>
      </c>
      <c r="AI29">
        <v>-82.528602000000006</v>
      </c>
    </row>
    <row r="30" spans="1:35" x14ac:dyDescent="0.25">
      <c r="A30" t="s">
        <v>2351</v>
      </c>
      <c r="B30">
        <v>2928</v>
      </c>
      <c r="C30" t="s">
        <v>444</v>
      </c>
      <c r="D30" t="s">
        <v>2352</v>
      </c>
      <c r="E30" t="s">
        <v>2353</v>
      </c>
      <c r="F30" t="s">
        <v>12</v>
      </c>
      <c r="G30" t="s">
        <v>42</v>
      </c>
      <c r="H30">
        <v>10</v>
      </c>
      <c r="J30">
        <v>8</v>
      </c>
      <c r="N30">
        <v>10</v>
      </c>
    </row>
    <row r="31" spans="1:35" x14ac:dyDescent="0.25">
      <c r="A31" t="s">
        <v>2295</v>
      </c>
      <c r="B31">
        <v>2782</v>
      </c>
      <c r="C31" t="s">
        <v>468</v>
      </c>
      <c r="D31" t="s">
        <v>2354</v>
      </c>
      <c r="E31" t="s">
        <v>2299</v>
      </c>
      <c r="F31" t="s">
        <v>14</v>
      </c>
      <c r="G31" t="s">
        <v>42</v>
      </c>
      <c r="H31">
        <v>6</v>
      </c>
      <c r="I31">
        <v>0</v>
      </c>
      <c r="J31">
        <v>6</v>
      </c>
      <c r="P31">
        <v>6</v>
      </c>
      <c r="AG31" t="s">
        <v>44</v>
      </c>
      <c r="AH31">
        <v>30.098443</v>
      </c>
      <c r="AI31">
        <v>-81.773523999999995</v>
      </c>
    </row>
    <row r="32" spans="1:35" x14ac:dyDescent="0.25">
      <c r="A32" t="s">
        <v>2295</v>
      </c>
      <c r="B32">
        <v>2647</v>
      </c>
      <c r="C32" t="s">
        <v>468</v>
      </c>
      <c r="D32" t="s">
        <v>2355</v>
      </c>
      <c r="E32" t="s">
        <v>2297</v>
      </c>
      <c r="F32" t="s">
        <v>14</v>
      </c>
      <c r="G32" t="s">
        <v>42</v>
      </c>
      <c r="H32">
        <v>4</v>
      </c>
      <c r="I32">
        <v>0</v>
      </c>
      <c r="P32">
        <v>4</v>
      </c>
      <c r="AG32" t="s">
        <v>44</v>
      </c>
      <c r="AH32">
        <v>30.125401</v>
      </c>
      <c r="AI32">
        <v>-81.765531999999993</v>
      </c>
    </row>
    <row r="33" spans="1:35" x14ac:dyDescent="0.25">
      <c r="A33" t="s">
        <v>2295</v>
      </c>
      <c r="B33">
        <v>2707</v>
      </c>
      <c r="C33" t="s">
        <v>468</v>
      </c>
      <c r="D33" t="s">
        <v>2356</v>
      </c>
      <c r="E33" t="s">
        <v>2301</v>
      </c>
      <c r="F33" t="s">
        <v>14</v>
      </c>
      <c r="G33" t="s">
        <v>42</v>
      </c>
      <c r="H33">
        <v>5</v>
      </c>
      <c r="I33">
        <v>0</v>
      </c>
      <c r="P33">
        <v>5</v>
      </c>
      <c r="AG33" t="s">
        <v>44</v>
      </c>
      <c r="AH33">
        <v>30.091566</v>
      </c>
      <c r="AI33">
        <v>-81.704723000000001</v>
      </c>
    </row>
    <row r="34" spans="1:35" x14ac:dyDescent="0.25">
      <c r="A34" t="s">
        <v>2351</v>
      </c>
      <c r="B34">
        <v>2441</v>
      </c>
      <c r="C34" t="s">
        <v>485</v>
      </c>
      <c r="D34" t="s">
        <v>2357</v>
      </c>
      <c r="E34" t="s">
        <v>2358</v>
      </c>
      <c r="F34" t="s">
        <v>12</v>
      </c>
      <c r="G34" t="s">
        <v>37</v>
      </c>
      <c r="H34">
        <v>4</v>
      </c>
      <c r="I34">
        <v>0</v>
      </c>
      <c r="J34">
        <v>4</v>
      </c>
      <c r="N34">
        <v>4</v>
      </c>
      <c r="AG34" t="s">
        <v>44</v>
      </c>
    </row>
    <row r="35" spans="1:35" x14ac:dyDescent="0.25">
      <c r="A35" t="s">
        <v>2321</v>
      </c>
      <c r="B35">
        <v>2133</v>
      </c>
      <c r="C35" t="s">
        <v>485</v>
      </c>
      <c r="D35" t="s">
        <v>2359</v>
      </c>
      <c r="E35" t="s">
        <v>2360</v>
      </c>
      <c r="F35" t="s">
        <v>10</v>
      </c>
      <c r="G35" t="s">
        <v>2078</v>
      </c>
      <c r="H35">
        <v>62</v>
      </c>
      <c r="J35">
        <v>62</v>
      </c>
      <c r="L35">
        <v>62</v>
      </c>
      <c r="AH35">
        <v>26.425599999999999</v>
      </c>
      <c r="AI35">
        <v>-81.443299999999994</v>
      </c>
    </row>
    <row r="36" spans="1:35" x14ac:dyDescent="0.25">
      <c r="A36" t="s">
        <v>2321</v>
      </c>
      <c r="B36">
        <v>2457</v>
      </c>
      <c r="C36" t="s">
        <v>485</v>
      </c>
      <c r="D36" t="s">
        <v>2361</v>
      </c>
      <c r="E36" t="s">
        <v>2362</v>
      </c>
      <c r="F36" t="s">
        <v>9</v>
      </c>
      <c r="G36" t="s">
        <v>2078</v>
      </c>
      <c r="H36">
        <v>64</v>
      </c>
      <c r="J36">
        <v>39</v>
      </c>
      <c r="K36">
        <v>39</v>
      </c>
      <c r="L36">
        <v>25</v>
      </c>
      <c r="AH36">
        <v>26.425219999999999</v>
      </c>
      <c r="AI36">
        <v>-81.444821000000005</v>
      </c>
    </row>
    <row r="37" spans="1:35" x14ac:dyDescent="0.25">
      <c r="A37" t="s">
        <v>2332</v>
      </c>
      <c r="B37">
        <v>2427</v>
      </c>
      <c r="C37" t="s">
        <v>543</v>
      </c>
      <c r="D37" t="s">
        <v>2363</v>
      </c>
      <c r="E37" t="s">
        <v>505</v>
      </c>
      <c r="F37" t="s">
        <v>12</v>
      </c>
      <c r="G37" t="s">
        <v>37</v>
      </c>
      <c r="H37">
        <v>32</v>
      </c>
      <c r="I37">
        <v>0</v>
      </c>
      <c r="J37">
        <v>32</v>
      </c>
      <c r="L37">
        <v>6</v>
      </c>
      <c r="N37">
        <v>26</v>
      </c>
      <c r="Q37" s="6" t="s">
        <v>229</v>
      </c>
      <c r="R37" s="6" t="s">
        <v>48</v>
      </c>
      <c r="S37" s="6" t="s">
        <v>226</v>
      </c>
      <c r="T37" s="6" t="s">
        <v>48</v>
      </c>
      <c r="U37" s="6" t="s">
        <v>80</v>
      </c>
      <c r="V37" s="6" t="s">
        <v>114</v>
      </c>
      <c r="W37" s="6" t="s">
        <v>114</v>
      </c>
      <c r="X37" s="6" t="s">
        <v>230</v>
      </c>
      <c r="Y37" s="6" t="s">
        <v>80</v>
      </c>
      <c r="Z37">
        <v>30</v>
      </c>
      <c r="AA37">
        <v>28</v>
      </c>
      <c r="AB37">
        <v>31</v>
      </c>
      <c r="AC37">
        <v>31</v>
      </c>
      <c r="AD37">
        <v>29</v>
      </c>
      <c r="AE37">
        <v>28</v>
      </c>
      <c r="AF37" t="s">
        <v>981</v>
      </c>
      <c r="AG37" t="s">
        <v>44</v>
      </c>
      <c r="AH37">
        <v>30.198962999999999</v>
      </c>
      <c r="AI37">
        <v>-82.652237999999997</v>
      </c>
    </row>
    <row r="38" spans="1:35" x14ac:dyDescent="0.25">
      <c r="A38" t="s">
        <v>2321</v>
      </c>
      <c r="B38">
        <v>1652</v>
      </c>
      <c r="C38" t="s">
        <v>552</v>
      </c>
      <c r="D38" t="s">
        <v>2364</v>
      </c>
      <c r="E38" t="s">
        <v>2365</v>
      </c>
      <c r="F38" t="s">
        <v>9</v>
      </c>
      <c r="G38" t="s">
        <v>2078</v>
      </c>
      <c r="H38">
        <v>50</v>
      </c>
      <c r="J38">
        <v>30</v>
      </c>
      <c r="K38">
        <v>50</v>
      </c>
      <c r="AH38">
        <v>27.21584</v>
      </c>
      <c r="AI38">
        <v>-81.846726000000004</v>
      </c>
    </row>
    <row r="39" spans="1:35" x14ac:dyDescent="0.25">
      <c r="A39" t="s">
        <v>2295</v>
      </c>
      <c r="B39">
        <v>2642</v>
      </c>
      <c r="C39" t="s">
        <v>577</v>
      </c>
      <c r="D39" t="s">
        <v>2366</v>
      </c>
      <c r="E39" t="s">
        <v>2367</v>
      </c>
      <c r="F39" t="s">
        <v>14</v>
      </c>
      <c r="G39" t="s">
        <v>37</v>
      </c>
      <c r="H39">
        <v>122</v>
      </c>
      <c r="I39">
        <v>0</v>
      </c>
      <c r="J39">
        <v>122</v>
      </c>
      <c r="P39">
        <v>98</v>
      </c>
      <c r="Q39" s="6" t="s">
        <v>366</v>
      </c>
      <c r="T39" s="6" t="s">
        <v>200</v>
      </c>
      <c r="U39" s="6" t="s">
        <v>84</v>
      </c>
      <c r="V39" s="6" t="s">
        <v>200</v>
      </c>
      <c r="W39" s="6" t="s">
        <v>200</v>
      </c>
      <c r="X39" s="6" t="s">
        <v>201</v>
      </c>
      <c r="Y39" s="6" t="s">
        <v>84</v>
      </c>
      <c r="Z39">
        <v>121</v>
      </c>
      <c r="AA39">
        <v>122</v>
      </c>
      <c r="AB39">
        <v>121</v>
      </c>
      <c r="AC39">
        <v>121</v>
      </c>
      <c r="AD39">
        <v>120</v>
      </c>
      <c r="AE39">
        <v>122</v>
      </c>
      <c r="AG39" t="s">
        <v>44</v>
      </c>
    </row>
    <row r="40" spans="1:35" x14ac:dyDescent="0.25">
      <c r="A40" t="s">
        <v>2307</v>
      </c>
      <c r="B40">
        <v>146</v>
      </c>
      <c r="C40" t="s">
        <v>577</v>
      </c>
      <c r="D40" t="s">
        <v>2368</v>
      </c>
      <c r="E40" t="s">
        <v>2309</v>
      </c>
      <c r="F40" t="s">
        <v>10</v>
      </c>
      <c r="G40" t="s">
        <v>2078</v>
      </c>
      <c r="AF40" t="s">
        <v>2369</v>
      </c>
      <c r="AG40" t="s">
        <v>44</v>
      </c>
      <c r="AH40">
        <v>30.2209</v>
      </c>
      <c r="AI40">
        <v>-81.556399999999996</v>
      </c>
    </row>
    <row r="41" spans="1:35" x14ac:dyDescent="0.25">
      <c r="A41" t="s">
        <v>2321</v>
      </c>
      <c r="B41">
        <v>2597</v>
      </c>
      <c r="C41" t="s">
        <v>577</v>
      </c>
      <c r="D41" t="s">
        <v>2370</v>
      </c>
      <c r="E41" t="s">
        <v>2371</v>
      </c>
      <c r="F41" t="s">
        <v>12</v>
      </c>
      <c r="G41" t="s">
        <v>2078</v>
      </c>
      <c r="H41">
        <v>16</v>
      </c>
      <c r="J41">
        <v>4</v>
      </c>
      <c r="N41">
        <v>4</v>
      </c>
    </row>
    <row r="42" spans="1:35" x14ac:dyDescent="0.25">
      <c r="A42" t="s">
        <v>2302</v>
      </c>
      <c r="B42">
        <v>2914</v>
      </c>
      <c r="C42" t="s">
        <v>577</v>
      </c>
      <c r="D42" t="s">
        <v>2372</v>
      </c>
      <c r="E42" t="s">
        <v>2304</v>
      </c>
      <c r="F42" t="s">
        <v>9</v>
      </c>
      <c r="G42" t="s">
        <v>42</v>
      </c>
      <c r="H42">
        <v>192</v>
      </c>
      <c r="J42">
        <v>192</v>
      </c>
      <c r="K42">
        <v>154</v>
      </c>
      <c r="L42">
        <v>38</v>
      </c>
    </row>
    <row r="43" spans="1:35" x14ac:dyDescent="0.25">
      <c r="A43" t="s">
        <v>2351</v>
      </c>
      <c r="B43">
        <v>1680</v>
      </c>
      <c r="C43" t="s">
        <v>577</v>
      </c>
      <c r="D43" t="s">
        <v>2373</v>
      </c>
      <c r="E43" t="s">
        <v>2358</v>
      </c>
      <c r="F43" t="s">
        <v>2326</v>
      </c>
      <c r="G43" t="s">
        <v>37</v>
      </c>
      <c r="H43">
        <v>10</v>
      </c>
      <c r="I43">
        <v>10</v>
      </c>
      <c r="J43">
        <v>10</v>
      </c>
      <c r="P43">
        <v>10</v>
      </c>
      <c r="AG43" t="s">
        <v>44</v>
      </c>
      <c r="AH43">
        <v>30.298999999999999</v>
      </c>
      <c r="AI43">
        <v>-81.634299999999996</v>
      </c>
    </row>
    <row r="44" spans="1:35" x14ac:dyDescent="0.25">
      <c r="A44" t="s">
        <v>2321</v>
      </c>
      <c r="B44">
        <v>2119</v>
      </c>
      <c r="C44" t="s">
        <v>577</v>
      </c>
      <c r="D44" t="s">
        <v>2374</v>
      </c>
      <c r="E44" t="s">
        <v>2360</v>
      </c>
      <c r="F44" t="s">
        <v>9</v>
      </c>
      <c r="G44" t="s">
        <v>2078</v>
      </c>
      <c r="H44">
        <v>80</v>
      </c>
      <c r="J44">
        <v>80</v>
      </c>
      <c r="K44">
        <v>80</v>
      </c>
      <c r="AH44">
        <v>30.379080999999999</v>
      </c>
      <c r="AI44">
        <v>-81.670233999999994</v>
      </c>
    </row>
    <row r="45" spans="1:35" x14ac:dyDescent="0.25">
      <c r="A45" t="s">
        <v>2351</v>
      </c>
      <c r="B45">
        <v>1077</v>
      </c>
      <c r="C45" t="s">
        <v>577</v>
      </c>
      <c r="D45" t="s">
        <v>2375</v>
      </c>
      <c r="E45" t="s">
        <v>2376</v>
      </c>
      <c r="F45" t="s">
        <v>2326</v>
      </c>
      <c r="G45" t="s">
        <v>37</v>
      </c>
      <c r="H45">
        <v>10</v>
      </c>
      <c r="I45">
        <v>10</v>
      </c>
      <c r="J45">
        <v>10</v>
      </c>
      <c r="P45">
        <v>10</v>
      </c>
      <c r="AF45" t="s">
        <v>2377</v>
      </c>
      <c r="AG45" t="s">
        <v>44</v>
      </c>
      <c r="AH45">
        <v>30.260899999999999</v>
      </c>
      <c r="AI45">
        <v>-81.631100000000004</v>
      </c>
    </row>
    <row r="46" spans="1:35" x14ac:dyDescent="0.25">
      <c r="A46" t="s">
        <v>2351</v>
      </c>
      <c r="B46">
        <v>1676</v>
      </c>
      <c r="C46" t="s">
        <v>577</v>
      </c>
      <c r="D46" t="s">
        <v>2378</v>
      </c>
      <c r="E46" t="s">
        <v>2379</v>
      </c>
      <c r="F46" t="s">
        <v>2326</v>
      </c>
      <c r="G46" t="s">
        <v>37</v>
      </c>
      <c r="H46">
        <v>10</v>
      </c>
      <c r="I46">
        <v>10</v>
      </c>
      <c r="J46">
        <v>10</v>
      </c>
      <c r="P46">
        <v>10</v>
      </c>
      <c r="AG46" t="s">
        <v>44</v>
      </c>
      <c r="AH46">
        <v>30.328135</v>
      </c>
      <c r="AI46">
        <v>-81.659324999999995</v>
      </c>
    </row>
    <row r="47" spans="1:35" x14ac:dyDescent="0.25">
      <c r="A47" t="s">
        <v>2332</v>
      </c>
      <c r="B47">
        <v>2838</v>
      </c>
      <c r="C47" t="s">
        <v>577</v>
      </c>
      <c r="D47" t="s">
        <v>2380</v>
      </c>
      <c r="E47" t="s">
        <v>2381</v>
      </c>
      <c r="F47" t="s">
        <v>12</v>
      </c>
      <c r="G47" t="s">
        <v>42</v>
      </c>
      <c r="H47">
        <v>12</v>
      </c>
      <c r="I47">
        <v>0</v>
      </c>
      <c r="N47">
        <v>12</v>
      </c>
      <c r="AG47" t="s">
        <v>44</v>
      </c>
      <c r="AH47">
        <v>30.331340000000001</v>
      </c>
      <c r="AI47">
        <v>-81.665760000000006</v>
      </c>
    </row>
    <row r="48" spans="1:35" x14ac:dyDescent="0.25">
      <c r="A48" t="s">
        <v>2295</v>
      </c>
      <c r="B48">
        <v>2841</v>
      </c>
      <c r="C48" t="s">
        <v>577</v>
      </c>
      <c r="D48" t="s">
        <v>2382</v>
      </c>
      <c r="E48" t="s">
        <v>2299</v>
      </c>
      <c r="F48" t="s">
        <v>14</v>
      </c>
      <c r="G48" t="s">
        <v>42</v>
      </c>
      <c r="H48">
        <v>6</v>
      </c>
      <c r="I48">
        <v>0</v>
      </c>
      <c r="J48">
        <v>6</v>
      </c>
      <c r="P48">
        <v>6</v>
      </c>
      <c r="AG48" t="s">
        <v>44</v>
      </c>
      <c r="AH48">
        <v>30.233792999999999</v>
      </c>
      <c r="AI48">
        <v>-81.744649999999993</v>
      </c>
    </row>
    <row r="49" spans="1:35" x14ac:dyDescent="0.25">
      <c r="A49" t="s">
        <v>2332</v>
      </c>
      <c r="B49">
        <v>470</v>
      </c>
      <c r="C49" t="s">
        <v>577</v>
      </c>
      <c r="D49" t="s">
        <v>2383</v>
      </c>
      <c r="E49" t="s">
        <v>130</v>
      </c>
      <c r="F49" t="s">
        <v>12</v>
      </c>
      <c r="G49" t="s">
        <v>37</v>
      </c>
      <c r="H49">
        <v>100</v>
      </c>
      <c r="I49">
        <v>0</v>
      </c>
      <c r="J49">
        <v>100</v>
      </c>
      <c r="N49">
        <v>100</v>
      </c>
      <c r="Q49" s="6" t="s">
        <v>630</v>
      </c>
      <c r="R49" s="6" t="s">
        <v>59</v>
      </c>
      <c r="S49" s="6" t="s">
        <v>59</v>
      </c>
      <c r="T49" s="6" t="s">
        <v>77</v>
      </c>
      <c r="U49" s="6" t="s">
        <v>60</v>
      </c>
      <c r="V49" s="6" t="s">
        <v>63</v>
      </c>
      <c r="W49" s="6" t="s">
        <v>62</v>
      </c>
      <c r="X49" s="6" t="s">
        <v>453</v>
      </c>
      <c r="Y49" s="6" t="s">
        <v>453</v>
      </c>
      <c r="Z49">
        <v>95</v>
      </c>
      <c r="AA49">
        <v>99</v>
      </c>
      <c r="AB49">
        <v>93</v>
      </c>
      <c r="AC49">
        <v>94</v>
      </c>
      <c r="AD49">
        <v>92</v>
      </c>
      <c r="AE49">
        <v>92</v>
      </c>
      <c r="AF49" t="s">
        <v>621</v>
      </c>
      <c r="AG49" t="s">
        <v>44</v>
      </c>
      <c r="AH49">
        <v>30.3294</v>
      </c>
      <c r="AI49">
        <v>-81.650300000000001</v>
      </c>
    </row>
    <row r="50" spans="1:35" x14ac:dyDescent="0.25">
      <c r="A50" t="s">
        <v>2332</v>
      </c>
      <c r="B50">
        <v>469</v>
      </c>
      <c r="C50" t="s">
        <v>577</v>
      </c>
      <c r="D50" t="s">
        <v>2384</v>
      </c>
      <c r="E50" t="s">
        <v>1389</v>
      </c>
      <c r="F50" t="s">
        <v>12</v>
      </c>
      <c r="G50" t="s">
        <v>37</v>
      </c>
      <c r="H50">
        <v>134</v>
      </c>
      <c r="I50">
        <v>0</v>
      </c>
      <c r="J50">
        <v>134</v>
      </c>
      <c r="N50">
        <v>134</v>
      </c>
      <c r="Q50" s="6" t="s">
        <v>632</v>
      </c>
      <c r="R50" s="6" t="s">
        <v>2293</v>
      </c>
      <c r="S50" s="6" t="s">
        <v>175</v>
      </c>
      <c r="T50" s="6" t="s">
        <v>940</v>
      </c>
      <c r="U50" s="6" t="s">
        <v>254</v>
      </c>
      <c r="V50" s="6" t="s">
        <v>254</v>
      </c>
      <c r="W50" s="6" t="s">
        <v>254</v>
      </c>
      <c r="X50" s="6" t="s">
        <v>254</v>
      </c>
      <c r="Y50" s="6" t="s">
        <v>135</v>
      </c>
      <c r="Z50">
        <v>125</v>
      </c>
      <c r="AA50">
        <v>132</v>
      </c>
      <c r="AB50">
        <v>132</v>
      </c>
      <c r="AC50">
        <v>132</v>
      </c>
      <c r="AD50">
        <v>132</v>
      </c>
      <c r="AE50">
        <v>133</v>
      </c>
      <c r="AF50" t="s">
        <v>621</v>
      </c>
      <c r="AG50" t="s">
        <v>44</v>
      </c>
      <c r="AH50">
        <v>30.333500000000001</v>
      </c>
      <c r="AI50">
        <v>-81.650499999999994</v>
      </c>
    </row>
    <row r="51" spans="1:35" x14ac:dyDescent="0.25">
      <c r="A51" t="s">
        <v>2332</v>
      </c>
      <c r="B51">
        <v>1361</v>
      </c>
      <c r="C51" t="s">
        <v>577</v>
      </c>
      <c r="D51" t="s">
        <v>2385</v>
      </c>
      <c r="E51" t="s">
        <v>815</v>
      </c>
      <c r="F51" t="s">
        <v>12</v>
      </c>
      <c r="G51" t="s">
        <v>37</v>
      </c>
      <c r="H51">
        <v>100</v>
      </c>
      <c r="I51">
        <v>0</v>
      </c>
      <c r="J51">
        <v>100</v>
      </c>
      <c r="N51">
        <v>100</v>
      </c>
      <c r="Q51" s="6" t="s">
        <v>62</v>
      </c>
      <c r="R51" s="6" t="s">
        <v>327</v>
      </c>
      <c r="S51" s="6" t="s">
        <v>975</v>
      </c>
      <c r="T51" s="6" t="s">
        <v>69</v>
      </c>
      <c r="U51" s="6" t="s">
        <v>61</v>
      </c>
      <c r="V51" s="6" t="s">
        <v>62</v>
      </c>
      <c r="W51" s="6" t="s">
        <v>79</v>
      </c>
      <c r="X51" s="6" t="s">
        <v>79</v>
      </c>
      <c r="Y51" s="6" t="s">
        <v>77</v>
      </c>
      <c r="Z51">
        <v>98</v>
      </c>
      <c r="AA51">
        <v>97</v>
      </c>
      <c r="AB51">
        <v>94</v>
      </c>
      <c r="AC51">
        <v>90</v>
      </c>
      <c r="AD51">
        <v>90</v>
      </c>
      <c r="AE51">
        <v>95</v>
      </c>
      <c r="AF51" t="s">
        <v>621</v>
      </c>
      <c r="AG51" t="s">
        <v>44</v>
      </c>
      <c r="AH51">
        <v>30.300899999999999</v>
      </c>
      <c r="AI51">
        <v>-81.613699999999994</v>
      </c>
    </row>
    <row r="52" spans="1:35" x14ac:dyDescent="0.25">
      <c r="A52" t="s">
        <v>2321</v>
      </c>
      <c r="B52">
        <v>2433</v>
      </c>
      <c r="C52" t="s">
        <v>577</v>
      </c>
      <c r="D52" t="s">
        <v>2386</v>
      </c>
      <c r="E52" t="s">
        <v>2362</v>
      </c>
      <c r="F52" t="s">
        <v>9</v>
      </c>
      <c r="G52" t="s">
        <v>2078</v>
      </c>
      <c r="H52">
        <v>75</v>
      </c>
      <c r="J52">
        <v>45</v>
      </c>
      <c r="K52">
        <v>45</v>
      </c>
      <c r="AH52">
        <v>0</v>
      </c>
      <c r="AI52">
        <v>0</v>
      </c>
    </row>
    <row r="53" spans="1:35" x14ac:dyDescent="0.25">
      <c r="A53" t="s">
        <v>2332</v>
      </c>
      <c r="B53">
        <v>508</v>
      </c>
      <c r="C53" t="s">
        <v>577</v>
      </c>
      <c r="D53" t="s">
        <v>2387</v>
      </c>
      <c r="E53" t="s">
        <v>2388</v>
      </c>
      <c r="F53" t="s">
        <v>12</v>
      </c>
      <c r="G53" t="s">
        <v>37</v>
      </c>
      <c r="H53">
        <v>83</v>
      </c>
      <c r="I53">
        <v>0</v>
      </c>
      <c r="J53">
        <v>83</v>
      </c>
      <c r="L53">
        <v>83</v>
      </c>
      <c r="N53">
        <v>42</v>
      </c>
      <c r="O53">
        <v>21</v>
      </c>
      <c r="Q53" s="6" t="s">
        <v>320</v>
      </c>
      <c r="R53" s="6" t="s">
        <v>100</v>
      </c>
      <c r="S53" s="6" t="s">
        <v>2018</v>
      </c>
      <c r="T53" s="6" t="s">
        <v>218</v>
      </c>
      <c r="U53" s="6" t="s">
        <v>447</v>
      </c>
      <c r="V53" s="6" t="s">
        <v>218</v>
      </c>
      <c r="W53" s="6" t="s">
        <v>297</v>
      </c>
      <c r="X53" s="6" t="s">
        <v>218</v>
      </c>
      <c r="Y53" s="6" t="s">
        <v>1710</v>
      </c>
      <c r="Z53">
        <v>80</v>
      </c>
      <c r="AA53">
        <v>78</v>
      </c>
      <c r="AB53">
        <v>80</v>
      </c>
      <c r="AC53">
        <v>82</v>
      </c>
      <c r="AD53">
        <v>80</v>
      </c>
      <c r="AE53">
        <v>79</v>
      </c>
      <c r="AF53" t="s">
        <v>649</v>
      </c>
      <c r="AG53" t="s">
        <v>44</v>
      </c>
      <c r="AH53">
        <v>30.302600000000002</v>
      </c>
      <c r="AI53">
        <v>-81.627399999999994</v>
      </c>
    </row>
    <row r="54" spans="1:35" x14ac:dyDescent="0.25">
      <c r="A54" t="s">
        <v>2295</v>
      </c>
      <c r="B54">
        <v>2819</v>
      </c>
      <c r="C54" t="s">
        <v>577</v>
      </c>
      <c r="D54" t="s">
        <v>2389</v>
      </c>
      <c r="E54" t="s">
        <v>2299</v>
      </c>
      <c r="F54" t="s">
        <v>14</v>
      </c>
      <c r="G54" t="s">
        <v>42</v>
      </c>
      <c r="H54">
        <v>3</v>
      </c>
      <c r="I54">
        <v>0</v>
      </c>
      <c r="J54">
        <v>3</v>
      </c>
      <c r="P54">
        <v>3</v>
      </c>
      <c r="AG54" t="s">
        <v>44</v>
      </c>
    </row>
    <row r="55" spans="1:35" x14ac:dyDescent="0.25">
      <c r="A55" t="s">
        <v>2351</v>
      </c>
      <c r="B55">
        <v>1478</v>
      </c>
      <c r="C55" t="s">
        <v>577</v>
      </c>
      <c r="D55" t="s">
        <v>2390</v>
      </c>
      <c r="E55" t="s">
        <v>2391</v>
      </c>
      <c r="F55" t="s">
        <v>12</v>
      </c>
      <c r="G55" t="s">
        <v>37</v>
      </c>
      <c r="H55">
        <v>52</v>
      </c>
      <c r="I55">
        <v>0</v>
      </c>
      <c r="J55">
        <v>52</v>
      </c>
      <c r="N55">
        <v>52</v>
      </c>
      <c r="AG55" t="s">
        <v>44</v>
      </c>
      <c r="AH55">
        <v>30.3581</v>
      </c>
      <c r="AI55">
        <v>-81.641099999999994</v>
      </c>
    </row>
    <row r="56" spans="1:35" x14ac:dyDescent="0.25">
      <c r="A56" t="s">
        <v>2332</v>
      </c>
      <c r="B56">
        <v>2808</v>
      </c>
      <c r="C56" t="s">
        <v>577</v>
      </c>
      <c r="D56" t="s">
        <v>2392</v>
      </c>
      <c r="E56" t="s">
        <v>1147</v>
      </c>
      <c r="F56" t="s">
        <v>12</v>
      </c>
      <c r="G56" t="s">
        <v>42</v>
      </c>
      <c r="H56">
        <v>70</v>
      </c>
      <c r="I56">
        <v>0</v>
      </c>
      <c r="J56">
        <v>70</v>
      </c>
      <c r="L56">
        <v>35</v>
      </c>
      <c r="N56">
        <v>35</v>
      </c>
      <c r="O56">
        <v>4</v>
      </c>
      <c r="AG56" t="s">
        <v>44</v>
      </c>
    </row>
    <row r="57" spans="1:35" x14ac:dyDescent="0.25">
      <c r="A57" t="s">
        <v>2332</v>
      </c>
      <c r="B57">
        <v>2675</v>
      </c>
      <c r="C57" t="s">
        <v>577</v>
      </c>
      <c r="D57" t="s">
        <v>2393</v>
      </c>
      <c r="E57" t="s">
        <v>2394</v>
      </c>
      <c r="F57" t="s">
        <v>12</v>
      </c>
      <c r="G57" t="s">
        <v>184</v>
      </c>
      <c r="H57">
        <v>43</v>
      </c>
      <c r="I57">
        <v>0</v>
      </c>
      <c r="J57">
        <v>43</v>
      </c>
      <c r="L57">
        <v>8</v>
      </c>
      <c r="N57">
        <v>35</v>
      </c>
      <c r="AF57" t="s">
        <v>649</v>
      </c>
      <c r="AG57" t="s">
        <v>44</v>
      </c>
      <c r="AH57">
        <v>30.278313000000001</v>
      </c>
      <c r="AI57">
        <v>-81.760833000000005</v>
      </c>
    </row>
    <row r="58" spans="1:35" x14ac:dyDescent="0.25">
      <c r="A58" t="s">
        <v>2295</v>
      </c>
      <c r="B58">
        <v>2784</v>
      </c>
      <c r="C58" t="s">
        <v>680</v>
      </c>
      <c r="D58" t="s">
        <v>2395</v>
      </c>
      <c r="E58" t="s">
        <v>2299</v>
      </c>
      <c r="F58" t="s">
        <v>14</v>
      </c>
      <c r="G58" t="s">
        <v>42</v>
      </c>
      <c r="H58">
        <v>6</v>
      </c>
      <c r="I58">
        <v>0</v>
      </c>
      <c r="J58">
        <v>6</v>
      </c>
      <c r="P58">
        <v>6</v>
      </c>
      <c r="AG58" t="s">
        <v>44</v>
      </c>
    </row>
    <row r="59" spans="1:35" x14ac:dyDescent="0.25">
      <c r="A59" t="s">
        <v>2295</v>
      </c>
      <c r="B59">
        <v>2840</v>
      </c>
      <c r="C59" t="s">
        <v>680</v>
      </c>
      <c r="D59" t="s">
        <v>2396</v>
      </c>
      <c r="E59" t="s">
        <v>2299</v>
      </c>
      <c r="F59" t="s">
        <v>14</v>
      </c>
      <c r="G59" t="s">
        <v>42</v>
      </c>
      <c r="H59">
        <v>6</v>
      </c>
      <c r="I59">
        <v>0</v>
      </c>
      <c r="J59">
        <v>6</v>
      </c>
      <c r="P59">
        <v>6</v>
      </c>
      <c r="AG59" t="s">
        <v>44</v>
      </c>
      <c r="AH59">
        <v>30.490172000000001</v>
      </c>
      <c r="AI59">
        <v>-87.182479999999998</v>
      </c>
    </row>
    <row r="60" spans="1:35" x14ac:dyDescent="0.25">
      <c r="A60" t="s">
        <v>2295</v>
      </c>
      <c r="B60">
        <v>2877</v>
      </c>
      <c r="C60" t="s">
        <v>680</v>
      </c>
      <c r="D60" t="s">
        <v>2397</v>
      </c>
      <c r="E60" t="s">
        <v>2306</v>
      </c>
      <c r="F60" t="s">
        <v>14</v>
      </c>
      <c r="G60" t="s">
        <v>42</v>
      </c>
      <c r="H60">
        <v>6</v>
      </c>
      <c r="J60">
        <v>6</v>
      </c>
      <c r="P60">
        <v>6</v>
      </c>
      <c r="AG60" t="s">
        <v>44</v>
      </c>
    </row>
    <row r="61" spans="1:35" x14ac:dyDescent="0.25">
      <c r="A61" t="s">
        <v>2295</v>
      </c>
      <c r="B61">
        <v>2646</v>
      </c>
      <c r="C61" t="s">
        <v>680</v>
      </c>
      <c r="D61" t="s">
        <v>2398</v>
      </c>
      <c r="E61" t="s">
        <v>2297</v>
      </c>
      <c r="F61" t="s">
        <v>14</v>
      </c>
      <c r="G61" t="s">
        <v>184</v>
      </c>
      <c r="H61">
        <v>6</v>
      </c>
      <c r="I61">
        <v>0</v>
      </c>
      <c r="P61">
        <v>6</v>
      </c>
      <c r="AG61" t="s">
        <v>44</v>
      </c>
      <c r="AH61">
        <v>30.491395000000001</v>
      </c>
      <c r="AI61">
        <v>-87.156923000000006</v>
      </c>
    </row>
    <row r="62" spans="1:35" x14ac:dyDescent="0.25">
      <c r="A62" t="s">
        <v>2307</v>
      </c>
      <c r="B62">
        <v>207</v>
      </c>
      <c r="C62" t="s">
        <v>680</v>
      </c>
      <c r="D62" t="s">
        <v>2399</v>
      </c>
      <c r="E62" t="s">
        <v>2309</v>
      </c>
      <c r="F62" t="s">
        <v>10</v>
      </c>
      <c r="G62" t="s">
        <v>2078</v>
      </c>
      <c r="AF62" t="s">
        <v>2400</v>
      </c>
      <c r="AG62" t="s">
        <v>44</v>
      </c>
      <c r="AH62">
        <v>30.523700000000002</v>
      </c>
      <c r="AI62">
        <v>-87.2226</v>
      </c>
    </row>
    <row r="63" spans="1:35" x14ac:dyDescent="0.25">
      <c r="A63" t="s">
        <v>2332</v>
      </c>
      <c r="B63">
        <v>2426</v>
      </c>
      <c r="C63" t="s">
        <v>680</v>
      </c>
      <c r="D63" t="s">
        <v>2401</v>
      </c>
      <c r="E63" t="s">
        <v>505</v>
      </c>
      <c r="F63" t="s">
        <v>12</v>
      </c>
      <c r="G63" t="s">
        <v>37</v>
      </c>
      <c r="H63">
        <v>31</v>
      </c>
      <c r="I63">
        <v>0</v>
      </c>
      <c r="J63">
        <v>31</v>
      </c>
      <c r="L63">
        <v>6</v>
      </c>
      <c r="N63">
        <v>25</v>
      </c>
      <c r="Q63" s="6" t="s">
        <v>889</v>
      </c>
      <c r="R63" s="6" t="s">
        <v>431</v>
      </c>
      <c r="S63" s="6" t="s">
        <v>430</v>
      </c>
      <c r="T63" s="6" t="s">
        <v>84</v>
      </c>
      <c r="U63" s="6" t="s">
        <v>84</v>
      </c>
      <c r="V63" s="6" t="s">
        <v>84</v>
      </c>
      <c r="W63" s="6" t="s">
        <v>432</v>
      </c>
      <c r="X63" s="6" t="s">
        <v>84</v>
      </c>
      <c r="Y63" s="6" t="s">
        <v>432</v>
      </c>
      <c r="Z63">
        <v>31</v>
      </c>
      <c r="AA63">
        <v>31</v>
      </c>
      <c r="AB63">
        <v>31</v>
      </c>
      <c r="AC63">
        <v>30</v>
      </c>
      <c r="AD63">
        <v>31</v>
      </c>
      <c r="AE63">
        <v>30</v>
      </c>
      <c r="AF63" t="s">
        <v>981</v>
      </c>
      <c r="AG63" t="s">
        <v>44</v>
      </c>
      <c r="AH63">
        <v>30.508600000000001</v>
      </c>
      <c r="AI63">
        <v>-87.226500000000001</v>
      </c>
    </row>
    <row r="64" spans="1:35" x14ac:dyDescent="0.25">
      <c r="A64" t="s">
        <v>2351</v>
      </c>
      <c r="B64">
        <v>1238</v>
      </c>
      <c r="C64" t="s">
        <v>680</v>
      </c>
      <c r="D64" t="s">
        <v>2402</v>
      </c>
      <c r="E64" t="s">
        <v>2376</v>
      </c>
      <c r="F64" t="s">
        <v>194</v>
      </c>
      <c r="G64" t="s">
        <v>37</v>
      </c>
      <c r="H64">
        <v>55</v>
      </c>
      <c r="I64">
        <v>33</v>
      </c>
      <c r="J64">
        <v>22</v>
      </c>
      <c r="K64">
        <v>22</v>
      </c>
      <c r="AG64" t="s">
        <v>44</v>
      </c>
      <c r="AH64">
        <v>30.416443999999998</v>
      </c>
      <c r="AI64">
        <v>-87.214183000000006</v>
      </c>
    </row>
    <row r="65" spans="1:35" x14ac:dyDescent="0.25">
      <c r="A65" t="s">
        <v>2351</v>
      </c>
      <c r="B65">
        <v>2930</v>
      </c>
      <c r="C65" t="s">
        <v>724</v>
      </c>
      <c r="D65" t="s">
        <v>2403</v>
      </c>
      <c r="E65" t="s">
        <v>2353</v>
      </c>
      <c r="F65" t="s">
        <v>12</v>
      </c>
      <c r="G65" t="s">
        <v>42</v>
      </c>
      <c r="H65">
        <v>10</v>
      </c>
      <c r="J65">
        <v>8</v>
      </c>
      <c r="N65">
        <v>10</v>
      </c>
    </row>
    <row r="66" spans="1:35" x14ac:dyDescent="0.25">
      <c r="A66" t="s">
        <v>2295</v>
      </c>
      <c r="B66">
        <v>2859</v>
      </c>
      <c r="C66" t="s">
        <v>724</v>
      </c>
      <c r="D66" t="s">
        <v>2404</v>
      </c>
      <c r="E66" t="s">
        <v>2405</v>
      </c>
      <c r="F66" t="s">
        <v>14</v>
      </c>
      <c r="G66" t="s">
        <v>42</v>
      </c>
      <c r="H66">
        <v>15</v>
      </c>
      <c r="I66">
        <v>0</v>
      </c>
      <c r="J66">
        <v>15</v>
      </c>
      <c r="P66">
        <v>15</v>
      </c>
      <c r="AG66" t="s">
        <v>44</v>
      </c>
      <c r="AH66">
        <v>29.455591999999999</v>
      </c>
      <c r="AI66">
        <v>-81.252246</v>
      </c>
    </row>
    <row r="67" spans="1:35" x14ac:dyDescent="0.25">
      <c r="A67" t="s">
        <v>2295</v>
      </c>
      <c r="B67">
        <v>2860</v>
      </c>
      <c r="C67" t="s">
        <v>724</v>
      </c>
      <c r="D67" t="s">
        <v>2406</v>
      </c>
      <c r="E67" t="s">
        <v>2405</v>
      </c>
      <c r="F67" t="s">
        <v>14</v>
      </c>
      <c r="G67" t="s">
        <v>42</v>
      </c>
      <c r="H67">
        <v>15</v>
      </c>
      <c r="I67">
        <v>0</v>
      </c>
      <c r="J67">
        <v>15</v>
      </c>
      <c r="P67">
        <v>15</v>
      </c>
      <c r="AG67" t="s">
        <v>44</v>
      </c>
      <c r="AH67">
        <v>29.455587000000001</v>
      </c>
      <c r="AI67">
        <v>-81.252246</v>
      </c>
    </row>
    <row r="68" spans="1:35" x14ac:dyDescent="0.25">
      <c r="A68" t="s">
        <v>2332</v>
      </c>
      <c r="B68">
        <v>2430</v>
      </c>
      <c r="C68" t="s">
        <v>760</v>
      </c>
      <c r="D68" t="s">
        <v>2407</v>
      </c>
      <c r="E68" t="s">
        <v>505</v>
      </c>
      <c r="F68" t="s">
        <v>12</v>
      </c>
      <c r="G68" t="s">
        <v>37</v>
      </c>
      <c r="H68">
        <v>17</v>
      </c>
      <c r="I68">
        <v>0</v>
      </c>
      <c r="J68">
        <v>17</v>
      </c>
      <c r="L68">
        <v>3</v>
      </c>
      <c r="N68">
        <v>14</v>
      </c>
      <c r="Q68" s="6" t="s">
        <v>101</v>
      </c>
      <c r="R68" s="6" t="s">
        <v>2408</v>
      </c>
      <c r="S68" s="6" t="s">
        <v>464</v>
      </c>
      <c r="T68" s="6" t="s">
        <v>84</v>
      </c>
      <c r="U68" s="6" t="s">
        <v>84</v>
      </c>
      <c r="V68" s="6" t="s">
        <v>84</v>
      </c>
      <c r="W68" s="6" t="s">
        <v>84</v>
      </c>
      <c r="X68" s="6" t="s">
        <v>84</v>
      </c>
      <c r="Y68" s="6" t="s">
        <v>84</v>
      </c>
      <c r="Z68">
        <v>17</v>
      </c>
      <c r="AA68">
        <v>17</v>
      </c>
      <c r="AB68">
        <v>17</v>
      </c>
      <c r="AC68">
        <v>17</v>
      </c>
      <c r="AD68">
        <v>16</v>
      </c>
      <c r="AE68">
        <v>15</v>
      </c>
      <c r="AF68" t="s">
        <v>2409</v>
      </c>
      <c r="AG68" t="s">
        <v>44</v>
      </c>
      <c r="AH68">
        <v>27.513482</v>
      </c>
      <c r="AI68">
        <v>-81.817648000000005</v>
      </c>
    </row>
    <row r="69" spans="1:35" x14ac:dyDescent="0.25">
      <c r="A69" t="s">
        <v>2351</v>
      </c>
      <c r="B69">
        <v>1088</v>
      </c>
      <c r="C69" t="s">
        <v>760</v>
      </c>
      <c r="D69" t="s">
        <v>2410</v>
      </c>
      <c r="E69" t="s">
        <v>2376</v>
      </c>
      <c r="F69" t="s">
        <v>503</v>
      </c>
      <c r="G69" t="s">
        <v>37</v>
      </c>
      <c r="H69">
        <v>52</v>
      </c>
      <c r="I69">
        <v>52</v>
      </c>
      <c r="J69">
        <v>52</v>
      </c>
      <c r="L69">
        <v>31</v>
      </c>
      <c r="M69">
        <v>21</v>
      </c>
      <c r="AF69" t="s">
        <v>2411</v>
      </c>
      <c r="AG69">
        <v>44</v>
      </c>
      <c r="AH69">
        <v>27.537700000000001</v>
      </c>
      <c r="AI69">
        <v>-81.801199999999994</v>
      </c>
    </row>
    <row r="70" spans="1:35" x14ac:dyDescent="0.25">
      <c r="A70" t="s">
        <v>2295</v>
      </c>
      <c r="B70">
        <v>2818</v>
      </c>
      <c r="C70" t="s">
        <v>782</v>
      </c>
      <c r="D70" t="s">
        <v>2412</v>
      </c>
      <c r="E70" t="s">
        <v>2413</v>
      </c>
      <c r="F70" t="s">
        <v>14</v>
      </c>
      <c r="G70" t="s">
        <v>42</v>
      </c>
      <c r="H70">
        <v>6</v>
      </c>
      <c r="I70">
        <v>0</v>
      </c>
      <c r="J70">
        <v>6</v>
      </c>
      <c r="P70">
        <v>6</v>
      </c>
      <c r="AG70" t="s">
        <v>44</v>
      </c>
      <c r="AH70">
        <v>28.398254999999999</v>
      </c>
      <c r="AI70">
        <v>-82.554848000000007</v>
      </c>
    </row>
    <row r="71" spans="1:35" x14ac:dyDescent="0.25">
      <c r="A71" t="s">
        <v>2295</v>
      </c>
      <c r="B71">
        <v>2644</v>
      </c>
      <c r="C71" t="s">
        <v>782</v>
      </c>
      <c r="D71" t="s">
        <v>2414</v>
      </c>
      <c r="E71" t="s">
        <v>2297</v>
      </c>
      <c r="F71" t="s">
        <v>14</v>
      </c>
      <c r="G71" t="s">
        <v>184</v>
      </c>
      <c r="H71">
        <v>6</v>
      </c>
      <c r="I71">
        <v>0</v>
      </c>
      <c r="P71">
        <v>6</v>
      </c>
      <c r="AG71" t="s">
        <v>44</v>
      </c>
      <c r="AH71">
        <v>28.509031</v>
      </c>
      <c r="AI71">
        <v>-82.319633999999994</v>
      </c>
    </row>
    <row r="72" spans="1:35" x14ac:dyDescent="0.25">
      <c r="A72" t="s">
        <v>2295</v>
      </c>
      <c r="B72">
        <v>2780</v>
      </c>
      <c r="C72" t="s">
        <v>782</v>
      </c>
      <c r="D72" t="s">
        <v>2415</v>
      </c>
      <c r="E72" t="s">
        <v>2299</v>
      </c>
      <c r="F72" t="s">
        <v>14</v>
      </c>
      <c r="G72" t="s">
        <v>42</v>
      </c>
      <c r="H72">
        <v>6</v>
      </c>
      <c r="I72">
        <v>0</v>
      </c>
      <c r="J72">
        <v>6</v>
      </c>
      <c r="P72">
        <v>6</v>
      </c>
      <c r="AG72" t="s">
        <v>44</v>
      </c>
      <c r="AH72">
        <v>28.509522</v>
      </c>
      <c r="AI72">
        <v>-82.319610999999995</v>
      </c>
    </row>
    <row r="73" spans="1:35" x14ac:dyDescent="0.25">
      <c r="A73" t="s">
        <v>2295</v>
      </c>
      <c r="B73">
        <v>2779</v>
      </c>
      <c r="C73" t="s">
        <v>782</v>
      </c>
      <c r="D73" t="s">
        <v>2416</v>
      </c>
      <c r="E73" t="s">
        <v>2299</v>
      </c>
      <c r="F73" t="s">
        <v>14</v>
      </c>
      <c r="G73" t="s">
        <v>42</v>
      </c>
      <c r="H73">
        <v>6</v>
      </c>
      <c r="I73">
        <v>0</v>
      </c>
      <c r="J73">
        <v>6</v>
      </c>
      <c r="P73">
        <v>6</v>
      </c>
      <c r="AG73" t="s">
        <v>44</v>
      </c>
      <c r="AH73">
        <v>28.509325</v>
      </c>
      <c r="AI73">
        <v>-82.319587999999996</v>
      </c>
    </row>
    <row r="74" spans="1:35" x14ac:dyDescent="0.25">
      <c r="A74" t="s">
        <v>2295</v>
      </c>
      <c r="B74">
        <v>2820</v>
      </c>
      <c r="C74" t="s">
        <v>782</v>
      </c>
      <c r="D74" t="s">
        <v>2417</v>
      </c>
      <c r="E74" t="s">
        <v>2413</v>
      </c>
      <c r="F74" t="s">
        <v>14</v>
      </c>
      <c r="G74" t="s">
        <v>42</v>
      </c>
      <c r="H74">
        <v>6</v>
      </c>
      <c r="I74">
        <v>0</v>
      </c>
      <c r="J74">
        <v>6</v>
      </c>
      <c r="P74">
        <v>6</v>
      </c>
      <c r="AG74" t="s">
        <v>44</v>
      </c>
      <c r="AH74">
        <v>28.509350000000001</v>
      </c>
      <c r="AI74">
        <v>-82.319609</v>
      </c>
    </row>
    <row r="75" spans="1:35" x14ac:dyDescent="0.25">
      <c r="A75" t="s">
        <v>2332</v>
      </c>
      <c r="B75">
        <v>2431</v>
      </c>
      <c r="C75" t="s">
        <v>809</v>
      </c>
      <c r="D75" t="s">
        <v>2418</v>
      </c>
      <c r="E75" t="s">
        <v>505</v>
      </c>
      <c r="F75" t="s">
        <v>12</v>
      </c>
      <c r="G75" t="s">
        <v>37</v>
      </c>
      <c r="H75">
        <v>16</v>
      </c>
      <c r="I75">
        <v>0</v>
      </c>
      <c r="J75">
        <v>16</v>
      </c>
      <c r="L75">
        <v>3</v>
      </c>
      <c r="N75">
        <v>13</v>
      </c>
      <c r="Q75" s="6" t="s">
        <v>84</v>
      </c>
      <c r="R75" s="6" t="s">
        <v>722</v>
      </c>
      <c r="S75" s="6" t="s">
        <v>115</v>
      </c>
      <c r="T75" s="6" t="s">
        <v>84</v>
      </c>
      <c r="U75" s="6" t="s">
        <v>84</v>
      </c>
      <c r="V75" s="6" t="s">
        <v>84</v>
      </c>
      <c r="W75" s="6" t="s">
        <v>84</v>
      </c>
      <c r="X75" s="6" t="s">
        <v>84</v>
      </c>
      <c r="Y75" s="6" t="s">
        <v>84</v>
      </c>
      <c r="Z75">
        <v>16</v>
      </c>
      <c r="AA75">
        <v>16</v>
      </c>
      <c r="AB75">
        <v>16</v>
      </c>
      <c r="AC75">
        <v>16</v>
      </c>
      <c r="AD75">
        <v>16</v>
      </c>
      <c r="AE75">
        <v>16</v>
      </c>
      <c r="AF75" t="s">
        <v>813</v>
      </c>
      <c r="AG75" t="s">
        <v>44</v>
      </c>
      <c r="AH75">
        <v>27.5837</v>
      </c>
      <c r="AI75">
        <v>-81.499300000000005</v>
      </c>
    </row>
    <row r="76" spans="1:35" x14ac:dyDescent="0.25">
      <c r="A76" t="s">
        <v>2295</v>
      </c>
      <c r="B76">
        <v>40</v>
      </c>
      <c r="C76" t="s">
        <v>838</v>
      </c>
      <c r="D76" t="s">
        <v>2419</v>
      </c>
      <c r="E76" t="s">
        <v>2420</v>
      </c>
      <c r="F76" t="s">
        <v>14</v>
      </c>
      <c r="G76" t="s">
        <v>37</v>
      </c>
      <c r="H76">
        <v>32</v>
      </c>
      <c r="I76">
        <v>0</v>
      </c>
      <c r="J76">
        <v>32</v>
      </c>
      <c r="L76">
        <v>22</v>
      </c>
      <c r="P76">
        <v>10</v>
      </c>
      <c r="R76" s="6" t="s">
        <v>2421</v>
      </c>
      <c r="S76" s="6" t="s">
        <v>2422</v>
      </c>
      <c r="AF76" t="s">
        <v>981</v>
      </c>
      <c r="AG76" t="s">
        <v>44</v>
      </c>
      <c r="AH76">
        <v>28.0655</v>
      </c>
      <c r="AI76">
        <v>-82.437700000000007</v>
      </c>
    </row>
    <row r="77" spans="1:35" x14ac:dyDescent="0.25">
      <c r="A77" t="s">
        <v>2295</v>
      </c>
      <c r="B77">
        <v>2709</v>
      </c>
      <c r="C77" t="s">
        <v>838</v>
      </c>
      <c r="D77" t="s">
        <v>2423</v>
      </c>
      <c r="E77" t="s">
        <v>2301</v>
      </c>
      <c r="F77" t="s">
        <v>14</v>
      </c>
      <c r="G77" t="s">
        <v>42</v>
      </c>
      <c r="H77">
        <v>6</v>
      </c>
      <c r="I77">
        <v>0</v>
      </c>
      <c r="P77">
        <v>6</v>
      </c>
      <c r="AG77" t="s">
        <v>44</v>
      </c>
      <c r="AH77">
        <v>28.027967</v>
      </c>
      <c r="AI77">
        <v>-82.306683000000007</v>
      </c>
    </row>
    <row r="78" spans="1:35" x14ac:dyDescent="0.25">
      <c r="A78" t="s">
        <v>2295</v>
      </c>
      <c r="B78">
        <v>2815</v>
      </c>
      <c r="C78" t="s">
        <v>838</v>
      </c>
      <c r="D78" t="s">
        <v>2424</v>
      </c>
      <c r="E78" t="s">
        <v>2299</v>
      </c>
      <c r="F78" t="s">
        <v>14</v>
      </c>
      <c r="G78" t="s">
        <v>42</v>
      </c>
      <c r="H78">
        <v>6</v>
      </c>
      <c r="I78">
        <v>0</v>
      </c>
      <c r="J78">
        <v>6</v>
      </c>
      <c r="P78">
        <v>6</v>
      </c>
      <c r="AG78" t="s">
        <v>44</v>
      </c>
      <c r="AH78">
        <v>28.040617999999998</v>
      </c>
      <c r="AI78">
        <v>-82.172634000000002</v>
      </c>
    </row>
    <row r="79" spans="1:35" x14ac:dyDescent="0.25">
      <c r="A79" t="s">
        <v>2295</v>
      </c>
      <c r="B79">
        <v>2787</v>
      </c>
      <c r="C79" t="s">
        <v>838</v>
      </c>
      <c r="D79" t="s">
        <v>2425</v>
      </c>
      <c r="E79" t="s">
        <v>2299</v>
      </c>
      <c r="F79" t="s">
        <v>14</v>
      </c>
      <c r="G79" t="s">
        <v>42</v>
      </c>
      <c r="H79">
        <v>6</v>
      </c>
      <c r="I79">
        <v>0</v>
      </c>
      <c r="J79">
        <v>6</v>
      </c>
      <c r="P79">
        <v>6</v>
      </c>
      <c r="AG79" t="s">
        <v>44</v>
      </c>
      <c r="AH79">
        <v>27.927222</v>
      </c>
      <c r="AI79">
        <v>-82.280828999999997</v>
      </c>
    </row>
    <row r="80" spans="1:35" x14ac:dyDescent="0.25">
      <c r="A80" t="s">
        <v>2295</v>
      </c>
      <c r="B80">
        <v>2703</v>
      </c>
      <c r="C80" t="s">
        <v>838</v>
      </c>
      <c r="D80" t="s">
        <v>2426</v>
      </c>
      <c r="E80" t="s">
        <v>2301</v>
      </c>
      <c r="F80" t="s">
        <v>14</v>
      </c>
      <c r="G80" t="s">
        <v>42</v>
      </c>
      <c r="H80">
        <v>6</v>
      </c>
      <c r="I80">
        <v>0</v>
      </c>
      <c r="P80">
        <v>6</v>
      </c>
      <c r="AG80" t="s">
        <v>44</v>
      </c>
      <c r="AH80">
        <v>28.027950000000001</v>
      </c>
      <c r="AI80">
        <v>-82.306673000000004</v>
      </c>
    </row>
    <row r="81" spans="1:35" x14ac:dyDescent="0.25">
      <c r="A81" t="s">
        <v>2332</v>
      </c>
      <c r="B81">
        <v>2766</v>
      </c>
      <c r="C81" t="s">
        <v>838</v>
      </c>
      <c r="D81" t="s">
        <v>2427</v>
      </c>
      <c r="E81" t="s">
        <v>1147</v>
      </c>
      <c r="F81" t="s">
        <v>12</v>
      </c>
      <c r="G81" t="s">
        <v>42</v>
      </c>
      <c r="H81">
        <v>90</v>
      </c>
      <c r="I81">
        <v>0</v>
      </c>
      <c r="J81">
        <v>90</v>
      </c>
      <c r="L81">
        <v>45</v>
      </c>
      <c r="N81">
        <v>45</v>
      </c>
      <c r="O81">
        <v>7</v>
      </c>
      <c r="AF81" t="s">
        <v>2000</v>
      </c>
      <c r="AG81" t="s">
        <v>44</v>
      </c>
      <c r="AH81">
        <v>28.000222999999998</v>
      </c>
      <c r="AI81">
        <v>-82.432013999999995</v>
      </c>
    </row>
    <row r="82" spans="1:35" x14ac:dyDescent="0.25">
      <c r="A82" t="s">
        <v>2295</v>
      </c>
      <c r="B82">
        <v>2776</v>
      </c>
      <c r="C82" t="s">
        <v>838</v>
      </c>
      <c r="D82" t="s">
        <v>2428</v>
      </c>
      <c r="E82" t="s">
        <v>2299</v>
      </c>
      <c r="F82" t="s">
        <v>14</v>
      </c>
      <c r="G82" t="s">
        <v>42</v>
      </c>
      <c r="H82">
        <v>6</v>
      </c>
      <c r="I82">
        <v>0</v>
      </c>
      <c r="J82">
        <v>6</v>
      </c>
      <c r="P82">
        <v>6</v>
      </c>
      <c r="AG82" t="s">
        <v>44</v>
      </c>
      <c r="AH82">
        <v>27.928442</v>
      </c>
      <c r="AI82">
        <v>-82.271557000000001</v>
      </c>
    </row>
    <row r="83" spans="1:35" x14ac:dyDescent="0.25">
      <c r="A83" t="s">
        <v>2332</v>
      </c>
      <c r="B83">
        <v>2640</v>
      </c>
      <c r="C83" t="s">
        <v>838</v>
      </c>
      <c r="D83" t="s">
        <v>2429</v>
      </c>
      <c r="E83" t="s">
        <v>2297</v>
      </c>
      <c r="F83" t="s">
        <v>12</v>
      </c>
      <c r="G83" t="s">
        <v>42</v>
      </c>
      <c r="H83">
        <v>15</v>
      </c>
      <c r="I83">
        <v>0</v>
      </c>
      <c r="N83">
        <v>15</v>
      </c>
      <c r="AG83" t="s">
        <v>44</v>
      </c>
      <c r="AH83">
        <v>27.982994999999999</v>
      </c>
      <c r="AI83">
        <v>-82.415527999999995</v>
      </c>
    </row>
    <row r="84" spans="1:35" x14ac:dyDescent="0.25">
      <c r="A84" t="s">
        <v>2307</v>
      </c>
      <c r="B84">
        <v>509</v>
      </c>
      <c r="C84" t="s">
        <v>838</v>
      </c>
      <c r="D84" t="s">
        <v>2430</v>
      </c>
      <c r="E84" t="s">
        <v>2309</v>
      </c>
      <c r="F84" t="s">
        <v>10</v>
      </c>
      <c r="G84" t="s">
        <v>2078</v>
      </c>
      <c r="AF84" t="s">
        <v>2431</v>
      </c>
      <c r="AG84" t="s">
        <v>44</v>
      </c>
      <c r="AH84">
        <v>28.027799999999999</v>
      </c>
      <c r="AI84">
        <v>-82.401600000000002</v>
      </c>
    </row>
    <row r="85" spans="1:35" x14ac:dyDescent="0.25">
      <c r="A85" t="s">
        <v>2295</v>
      </c>
      <c r="B85">
        <v>2786</v>
      </c>
      <c r="C85" t="s">
        <v>838</v>
      </c>
      <c r="D85" t="s">
        <v>2432</v>
      </c>
      <c r="E85" t="s">
        <v>2299</v>
      </c>
      <c r="F85" t="s">
        <v>14</v>
      </c>
      <c r="G85" t="s">
        <v>42</v>
      </c>
      <c r="H85">
        <v>6</v>
      </c>
      <c r="I85">
        <v>0</v>
      </c>
      <c r="J85">
        <v>6</v>
      </c>
      <c r="P85">
        <v>6</v>
      </c>
      <c r="AG85" t="s">
        <v>44</v>
      </c>
      <c r="AH85">
        <v>27.913195999999999</v>
      </c>
      <c r="AI85">
        <v>-82.274196000000003</v>
      </c>
    </row>
    <row r="86" spans="1:35" x14ac:dyDescent="0.25">
      <c r="A86" t="s">
        <v>2307</v>
      </c>
      <c r="B86">
        <v>679</v>
      </c>
      <c r="C86" t="s">
        <v>838</v>
      </c>
      <c r="D86" t="s">
        <v>2433</v>
      </c>
      <c r="E86" t="s">
        <v>2309</v>
      </c>
      <c r="F86" t="s">
        <v>10</v>
      </c>
      <c r="G86" t="s">
        <v>2078</v>
      </c>
      <c r="AF86" t="s">
        <v>2434</v>
      </c>
      <c r="AG86" t="s">
        <v>44</v>
      </c>
      <c r="AH86">
        <v>28.032499999999999</v>
      </c>
      <c r="AI86">
        <v>-82.412599999999998</v>
      </c>
    </row>
    <row r="87" spans="1:35" x14ac:dyDescent="0.25">
      <c r="A87" t="s">
        <v>2307</v>
      </c>
      <c r="B87">
        <v>697</v>
      </c>
      <c r="C87" t="s">
        <v>838</v>
      </c>
      <c r="D87" t="s">
        <v>2435</v>
      </c>
      <c r="E87" t="s">
        <v>2309</v>
      </c>
      <c r="F87" t="s">
        <v>10</v>
      </c>
      <c r="G87" t="s">
        <v>2078</v>
      </c>
      <c r="AF87" t="s">
        <v>2431</v>
      </c>
      <c r="AG87" t="s">
        <v>44</v>
      </c>
      <c r="AH87">
        <v>27.982399999999998</v>
      </c>
      <c r="AI87">
        <v>-82.472899999999996</v>
      </c>
    </row>
    <row r="88" spans="1:35" x14ac:dyDescent="0.25">
      <c r="A88" t="s">
        <v>2302</v>
      </c>
      <c r="B88">
        <v>1045</v>
      </c>
      <c r="C88" t="s">
        <v>838</v>
      </c>
      <c r="D88" t="s">
        <v>2436</v>
      </c>
      <c r="E88" t="s">
        <v>2437</v>
      </c>
      <c r="F88" t="s">
        <v>194</v>
      </c>
      <c r="G88" t="s">
        <v>37</v>
      </c>
      <c r="H88">
        <v>240</v>
      </c>
      <c r="I88">
        <v>240</v>
      </c>
      <c r="K88">
        <v>240</v>
      </c>
      <c r="AG88" t="s">
        <v>44</v>
      </c>
      <c r="AH88">
        <v>27.944199999999999</v>
      </c>
      <c r="AI88">
        <v>-82.462199999999996</v>
      </c>
    </row>
    <row r="89" spans="1:35" x14ac:dyDescent="0.25">
      <c r="A89" t="s">
        <v>2302</v>
      </c>
      <c r="B89">
        <v>1052</v>
      </c>
      <c r="C89" t="s">
        <v>838</v>
      </c>
      <c r="D89" t="s">
        <v>2438</v>
      </c>
      <c r="E89" t="s">
        <v>2439</v>
      </c>
      <c r="F89" t="s">
        <v>194</v>
      </c>
      <c r="G89" t="s">
        <v>37</v>
      </c>
      <c r="H89">
        <v>210</v>
      </c>
      <c r="I89">
        <v>210</v>
      </c>
      <c r="K89">
        <v>210</v>
      </c>
      <c r="AG89" t="s">
        <v>44</v>
      </c>
      <c r="AH89">
        <v>27.920999999999999</v>
      </c>
      <c r="AI89">
        <v>-82.490700000000004</v>
      </c>
    </row>
    <row r="90" spans="1:35" x14ac:dyDescent="0.25">
      <c r="A90" t="s">
        <v>2321</v>
      </c>
      <c r="B90">
        <v>2091</v>
      </c>
      <c r="C90" t="s">
        <v>838</v>
      </c>
      <c r="D90" t="s">
        <v>2440</v>
      </c>
      <c r="E90" t="s">
        <v>2441</v>
      </c>
      <c r="F90" t="s">
        <v>10</v>
      </c>
      <c r="G90" t="s">
        <v>2078</v>
      </c>
      <c r="H90">
        <v>35</v>
      </c>
      <c r="J90">
        <v>35</v>
      </c>
      <c r="L90">
        <v>35</v>
      </c>
      <c r="AH90">
        <v>27.959287</v>
      </c>
      <c r="AI90">
        <v>-82.512602999999999</v>
      </c>
    </row>
    <row r="91" spans="1:35" x14ac:dyDescent="0.25">
      <c r="A91" t="s">
        <v>2351</v>
      </c>
      <c r="B91">
        <v>1681</v>
      </c>
      <c r="C91" t="s">
        <v>1002</v>
      </c>
      <c r="D91" t="s">
        <v>2442</v>
      </c>
      <c r="E91" t="s">
        <v>2358</v>
      </c>
      <c r="F91" t="s">
        <v>2326</v>
      </c>
      <c r="G91" t="s">
        <v>37</v>
      </c>
      <c r="H91">
        <v>9</v>
      </c>
      <c r="I91">
        <v>9</v>
      </c>
      <c r="J91">
        <v>8</v>
      </c>
      <c r="P91">
        <v>8</v>
      </c>
      <c r="AG91" t="s">
        <v>44</v>
      </c>
      <c r="AH91">
        <v>27.620787</v>
      </c>
      <c r="AI91">
        <v>-80.385182</v>
      </c>
    </row>
    <row r="92" spans="1:35" x14ac:dyDescent="0.25">
      <c r="A92" t="s">
        <v>2295</v>
      </c>
      <c r="B92">
        <v>2775</v>
      </c>
      <c r="C92" t="s">
        <v>1002</v>
      </c>
      <c r="D92" t="s">
        <v>2443</v>
      </c>
      <c r="E92" t="s">
        <v>2299</v>
      </c>
      <c r="F92" t="s">
        <v>14</v>
      </c>
      <c r="G92" t="s">
        <v>42</v>
      </c>
      <c r="H92">
        <v>6</v>
      </c>
      <c r="I92">
        <v>0</v>
      </c>
      <c r="J92">
        <v>6</v>
      </c>
      <c r="P92">
        <v>6</v>
      </c>
      <c r="AG92" t="s">
        <v>44</v>
      </c>
      <c r="AH92">
        <v>27.593381000000001</v>
      </c>
      <c r="AI92">
        <v>-80.411043000000006</v>
      </c>
    </row>
    <row r="93" spans="1:35" x14ac:dyDescent="0.25">
      <c r="A93" t="s">
        <v>2295</v>
      </c>
      <c r="B93">
        <v>2882</v>
      </c>
      <c r="C93" t="s">
        <v>1030</v>
      </c>
      <c r="D93" t="s">
        <v>2444</v>
      </c>
      <c r="E93" t="s">
        <v>2306</v>
      </c>
      <c r="F93" t="s">
        <v>14</v>
      </c>
      <c r="G93" t="s">
        <v>42</v>
      </c>
      <c r="H93">
        <v>5</v>
      </c>
      <c r="J93">
        <v>5</v>
      </c>
      <c r="P93">
        <v>5</v>
      </c>
      <c r="AG93" t="s">
        <v>44</v>
      </c>
    </row>
    <row r="94" spans="1:35" x14ac:dyDescent="0.25">
      <c r="A94" t="s">
        <v>2295</v>
      </c>
      <c r="B94">
        <v>2940</v>
      </c>
      <c r="C94" t="s">
        <v>1052</v>
      </c>
      <c r="D94" t="s">
        <v>2445</v>
      </c>
      <c r="E94" t="s">
        <v>2336</v>
      </c>
      <c r="F94" t="s">
        <v>14</v>
      </c>
      <c r="G94" t="s">
        <v>42</v>
      </c>
      <c r="H94">
        <v>6</v>
      </c>
      <c r="J94">
        <v>6</v>
      </c>
      <c r="P94">
        <v>6</v>
      </c>
    </row>
    <row r="95" spans="1:35" x14ac:dyDescent="0.25">
      <c r="A95" t="s">
        <v>2295</v>
      </c>
      <c r="B95">
        <v>2700</v>
      </c>
      <c r="C95" t="s">
        <v>1052</v>
      </c>
      <c r="D95" t="s">
        <v>2446</v>
      </c>
      <c r="E95" t="s">
        <v>2301</v>
      </c>
      <c r="F95" t="s">
        <v>14</v>
      </c>
      <c r="G95" t="s">
        <v>42</v>
      </c>
      <c r="H95">
        <v>4</v>
      </c>
      <c r="I95">
        <v>0</v>
      </c>
      <c r="P95">
        <v>4</v>
      </c>
      <c r="AG95" t="s">
        <v>44</v>
      </c>
      <c r="AH95">
        <v>28.876432999999999</v>
      </c>
      <c r="AI95">
        <v>-81.727900000000005</v>
      </c>
    </row>
    <row r="96" spans="1:35" x14ac:dyDescent="0.25">
      <c r="A96" t="s">
        <v>2295</v>
      </c>
      <c r="B96">
        <v>2788</v>
      </c>
      <c r="C96" t="s">
        <v>1052</v>
      </c>
      <c r="D96" t="s">
        <v>2447</v>
      </c>
      <c r="E96" t="s">
        <v>2299</v>
      </c>
      <c r="F96" t="s">
        <v>14</v>
      </c>
      <c r="G96" t="s">
        <v>42</v>
      </c>
      <c r="H96">
        <v>6</v>
      </c>
      <c r="I96">
        <v>0</v>
      </c>
      <c r="J96">
        <v>6</v>
      </c>
      <c r="P96">
        <v>6</v>
      </c>
      <c r="AG96" t="s">
        <v>44</v>
      </c>
      <c r="AH96">
        <v>28.860648000000001</v>
      </c>
      <c r="AI96">
        <v>-81.792736000000005</v>
      </c>
    </row>
    <row r="97" spans="1:35" x14ac:dyDescent="0.25">
      <c r="A97" t="s">
        <v>2295</v>
      </c>
      <c r="B97">
        <v>2879</v>
      </c>
      <c r="C97" t="s">
        <v>1052</v>
      </c>
      <c r="D97" t="s">
        <v>2448</v>
      </c>
      <c r="E97" t="s">
        <v>2306</v>
      </c>
      <c r="F97" t="s">
        <v>14</v>
      </c>
      <c r="G97" t="s">
        <v>42</v>
      </c>
      <c r="H97">
        <v>6</v>
      </c>
      <c r="J97">
        <v>6</v>
      </c>
      <c r="P97">
        <v>6</v>
      </c>
      <c r="AG97" t="s">
        <v>44</v>
      </c>
    </row>
    <row r="98" spans="1:35" x14ac:dyDescent="0.25">
      <c r="A98" t="s">
        <v>2295</v>
      </c>
      <c r="B98">
        <v>2843</v>
      </c>
      <c r="C98" t="s">
        <v>1052</v>
      </c>
      <c r="D98" t="s">
        <v>2449</v>
      </c>
      <c r="E98" t="s">
        <v>2299</v>
      </c>
      <c r="F98" t="s">
        <v>14</v>
      </c>
      <c r="G98" t="s">
        <v>42</v>
      </c>
      <c r="H98">
        <v>6</v>
      </c>
      <c r="I98">
        <v>0</v>
      </c>
      <c r="J98">
        <v>6</v>
      </c>
      <c r="P98">
        <v>6</v>
      </c>
      <c r="AG98" t="s">
        <v>44</v>
      </c>
    </row>
    <row r="99" spans="1:35" x14ac:dyDescent="0.25">
      <c r="A99" t="s">
        <v>2332</v>
      </c>
      <c r="B99">
        <v>2670</v>
      </c>
      <c r="C99" t="s">
        <v>1052</v>
      </c>
      <c r="D99" t="s">
        <v>2450</v>
      </c>
      <c r="E99" t="s">
        <v>2451</v>
      </c>
      <c r="F99" t="s">
        <v>12</v>
      </c>
      <c r="G99" t="s">
        <v>42</v>
      </c>
      <c r="H99">
        <v>96</v>
      </c>
      <c r="J99">
        <v>96</v>
      </c>
      <c r="L99">
        <v>48</v>
      </c>
      <c r="N99">
        <v>96</v>
      </c>
      <c r="O99">
        <v>5</v>
      </c>
      <c r="AG99" t="s">
        <v>44</v>
      </c>
      <c r="AH99">
        <v>28.562214000000001</v>
      </c>
      <c r="AI99">
        <v>-81.739317</v>
      </c>
    </row>
    <row r="100" spans="1:35" x14ac:dyDescent="0.25">
      <c r="A100" t="s">
        <v>2321</v>
      </c>
      <c r="B100">
        <v>2865</v>
      </c>
      <c r="C100" t="s">
        <v>1095</v>
      </c>
      <c r="D100" t="s">
        <v>2452</v>
      </c>
      <c r="E100" t="s">
        <v>2323</v>
      </c>
      <c r="F100" t="s">
        <v>10</v>
      </c>
      <c r="G100" t="s">
        <v>2078</v>
      </c>
      <c r="H100">
        <v>82</v>
      </c>
      <c r="J100">
        <v>82</v>
      </c>
      <c r="L100">
        <v>82</v>
      </c>
    </row>
    <row r="101" spans="1:35" x14ac:dyDescent="0.25">
      <c r="A101" t="s">
        <v>2453</v>
      </c>
      <c r="B101">
        <v>2794</v>
      </c>
      <c r="C101" t="s">
        <v>1095</v>
      </c>
      <c r="D101" t="s">
        <v>2454</v>
      </c>
      <c r="E101" t="s">
        <v>2455</v>
      </c>
      <c r="F101" t="s">
        <v>9</v>
      </c>
      <c r="G101" t="s">
        <v>42</v>
      </c>
      <c r="H101">
        <v>100</v>
      </c>
      <c r="I101">
        <v>0</v>
      </c>
      <c r="J101">
        <v>100</v>
      </c>
      <c r="K101">
        <v>80</v>
      </c>
      <c r="L101">
        <v>20</v>
      </c>
      <c r="AG101">
        <v>100</v>
      </c>
      <c r="AH101">
        <v>26.647842000000001</v>
      </c>
      <c r="AI101">
        <v>-81.827191999999997</v>
      </c>
    </row>
    <row r="102" spans="1:35" x14ac:dyDescent="0.25">
      <c r="A102" t="s">
        <v>2295</v>
      </c>
      <c r="B102">
        <v>2821</v>
      </c>
      <c r="C102" t="s">
        <v>1095</v>
      </c>
      <c r="D102" t="s">
        <v>2456</v>
      </c>
      <c r="E102" t="s">
        <v>2299</v>
      </c>
      <c r="F102" t="s">
        <v>14</v>
      </c>
      <c r="G102" t="s">
        <v>42</v>
      </c>
      <c r="H102">
        <v>6</v>
      </c>
      <c r="I102">
        <v>0</v>
      </c>
      <c r="J102">
        <v>6</v>
      </c>
      <c r="P102">
        <v>6</v>
      </c>
      <c r="AG102" t="s">
        <v>44</v>
      </c>
      <c r="AH102">
        <v>26.515397</v>
      </c>
      <c r="AI102">
        <v>-81.862680999999995</v>
      </c>
    </row>
    <row r="103" spans="1:35" x14ac:dyDescent="0.25">
      <c r="A103" t="s">
        <v>2332</v>
      </c>
      <c r="B103">
        <v>2674</v>
      </c>
      <c r="C103" t="s">
        <v>1140</v>
      </c>
      <c r="D103" t="s">
        <v>2457</v>
      </c>
      <c r="E103" t="s">
        <v>2301</v>
      </c>
      <c r="F103" t="s">
        <v>12</v>
      </c>
      <c r="G103" t="s">
        <v>42</v>
      </c>
      <c r="H103">
        <v>9</v>
      </c>
      <c r="I103">
        <v>0</v>
      </c>
      <c r="N103">
        <v>9</v>
      </c>
      <c r="AG103" t="s">
        <v>44</v>
      </c>
      <c r="AH103">
        <v>30.383444999999998</v>
      </c>
      <c r="AI103">
        <v>-84.307580000000002</v>
      </c>
    </row>
    <row r="104" spans="1:35" x14ac:dyDescent="0.25">
      <c r="A104" t="s">
        <v>2351</v>
      </c>
      <c r="B104">
        <v>1500</v>
      </c>
      <c r="C104" t="s">
        <v>1140</v>
      </c>
      <c r="D104" t="s">
        <v>2458</v>
      </c>
      <c r="E104" t="s">
        <v>2379</v>
      </c>
      <c r="F104" t="s">
        <v>2326</v>
      </c>
      <c r="G104" t="s">
        <v>37</v>
      </c>
      <c r="H104">
        <v>10</v>
      </c>
      <c r="I104">
        <v>10</v>
      </c>
      <c r="P104">
        <v>10</v>
      </c>
      <c r="AF104" t="s">
        <v>2459</v>
      </c>
      <c r="AG104" t="s">
        <v>44</v>
      </c>
      <c r="AH104">
        <v>0</v>
      </c>
      <c r="AI104">
        <v>0</v>
      </c>
    </row>
    <row r="105" spans="1:35" x14ac:dyDescent="0.25">
      <c r="A105" t="s">
        <v>2307</v>
      </c>
      <c r="B105">
        <v>891</v>
      </c>
      <c r="C105" t="s">
        <v>1140</v>
      </c>
      <c r="D105" t="s">
        <v>2460</v>
      </c>
      <c r="E105" t="s">
        <v>2309</v>
      </c>
      <c r="F105" t="s">
        <v>10</v>
      </c>
      <c r="G105" t="s">
        <v>2078</v>
      </c>
      <c r="AF105" t="s">
        <v>2461</v>
      </c>
      <c r="AG105" t="s">
        <v>44</v>
      </c>
      <c r="AH105">
        <v>30.4358</v>
      </c>
      <c r="AI105">
        <v>-84.307599999999994</v>
      </c>
    </row>
    <row r="106" spans="1:35" x14ac:dyDescent="0.25">
      <c r="A106" t="s">
        <v>2295</v>
      </c>
      <c r="B106">
        <v>2939</v>
      </c>
      <c r="C106" t="s">
        <v>1211</v>
      </c>
      <c r="D106" t="s">
        <v>2462</v>
      </c>
      <c r="E106" t="s">
        <v>2336</v>
      </c>
      <c r="F106" t="s">
        <v>14</v>
      </c>
      <c r="G106" t="s">
        <v>42</v>
      </c>
      <c r="H106">
        <v>6</v>
      </c>
      <c r="J106">
        <v>6</v>
      </c>
      <c r="P106">
        <v>6</v>
      </c>
    </row>
    <row r="107" spans="1:35" x14ac:dyDescent="0.25">
      <c r="A107" t="s">
        <v>2295</v>
      </c>
      <c r="B107">
        <v>2650</v>
      </c>
      <c r="C107" t="s">
        <v>1235</v>
      </c>
      <c r="D107" t="s">
        <v>2463</v>
      </c>
      <c r="E107" t="s">
        <v>2297</v>
      </c>
      <c r="F107" t="s">
        <v>14</v>
      </c>
      <c r="G107" t="s">
        <v>42</v>
      </c>
      <c r="H107">
        <v>6</v>
      </c>
      <c r="I107">
        <v>0</v>
      </c>
      <c r="P107">
        <v>6</v>
      </c>
      <c r="AG107" t="s">
        <v>44</v>
      </c>
      <c r="AH107">
        <v>27.197254999999998</v>
      </c>
      <c r="AI107">
        <v>-80.254805000000005</v>
      </c>
    </row>
    <row r="108" spans="1:35" x14ac:dyDescent="0.25">
      <c r="A108" t="s">
        <v>2295</v>
      </c>
      <c r="B108">
        <v>2948</v>
      </c>
      <c r="C108" t="s">
        <v>1235</v>
      </c>
      <c r="D108" t="s">
        <v>2464</v>
      </c>
      <c r="E108" t="s">
        <v>2336</v>
      </c>
      <c r="F108" t="s">
        <v>14</v>
      </c>
      <c r="G108" t="s">
        <v>42</v>
      </c>
      <c r="H108">
        <v>6</v>
      </c>
      <c r="J108">
        <v>6</v>
      </c>
      <c r="P108">
        <v>6</v>
      </c>
      <c r="AH108">
        <v>27.165482999999998</v>
      </c>
      <c r="AI108">
        <v>-80.198752999999996</v>
      </c>
    </row>
    <row r="109" spans="1:35" x14ac:dyDescent="0.25">
      <c r="A109" t="s">
        <v>2295</v>
      </c>
      <c r="B109">
        <v>2952</v>
      </c>
      <c r="C109" t="s">
        <v>1235</v>
      </c>
      <c r="D109" t="s">
        <v>2465</v>
      </c>
      <c r="E109" t="s">
        <v>2336</v>
      </c>
      <c r="F109" t="s">
        <v>14</v>
      </c>
      <c r="G109" t="s">
        <v>42</v>
      </c>
      <c r="H109">
        <v>6</v>
      </c>
      <c r="J109">
        <v>6</v>
      </c>
      <c r="P109">
        <v>6</v>
      </c>
      <c r="AH109">
        <v>27.232496999999999</v>
      </c>
      <c r="AI109">
        <v>-80.236772000000002</v>
      </c>
    </row>
    <row r="110" spans="1:35" x14ac:dyDescent="0.25">
      <c r="A110" t="s">
        <v>2351</v>
      </c>
      <c r="B110">
        <v>1086</v>
      </c>
      <c r="C110" t="s">
        <v>1235</v>
      </c>
      <c r="D110" t="s">
        <v>2466</v>
      </c>
      <c r="E110" t="s">
        <v>2467</v>
      </c>
      <c r="F110" t="s">
        <v>499</v>
      </c>
      <c r="G110" t="s">
        <v>37</v>
      </c>
      <c r="H110">
        <v>60</v>
      </c>
      <c r="I110">
        <v>0</v>
      </c>
      <c r="J110">
        <v>60</v>
      </c>
      <c r="M110">
        <v>60</v>
      </c>
      <c r="AG110">
        <v>43</v>
      </c>
      <c r="AH110">
        <v>27.0274</v>
      </c>
      <c r="AI110">
        <v>-80.491100000000003</v>
      </c>
    </row>
    <row r="111" spans="1:35" x14ac:dyDescent="0.25">
      <c r="A111" t="s">
        <v>2295</v>
      </c>
      <c r="B111">
        <v>2789</v>
      </c>
      <c r="C111" t="s">
        <v>1235</v>
      </c>
      <c r="D111" t="s">
        <v>2468</v>
      </c>
      <c r="E111" t="s">
        <v>2299</v>
      </c>
      <c r="F111" t="s">
        <v>14</v>
      </c>
      <c r="G111" t="s">
        <v>42</v>
      </c>
      <c r="H111">
        <v>6</v>
      </c>
      <c r="I111">
        <v>0</v>
      </c>
      <c r="J111">
        <v>6</v>
      </c>
      <c r="P111">
        <v>6</v>
      </c>
      <c r="AG111" t="s">
        <v>44</v>
      </c>
      <c r="AH111">
        <v>27.167228000000001</v>
      </c>
      <c r="AI111">
        <v>-80.205295000000007</v>
      </c>
    </row>
    <row r="112" spans="1:35" x14ac:dyDescent="0.25">
      <c r="A112" t="s">
        <v>2302</v>
      </c>
      <c r="B112">
        <v>2423</v>
      </c>
      <c r="C112" t="s">
        <v>1247</v>
      </c>
      <c r="D112" t="s">
        <v>2469</v>
      </c>
      <c r="E112" t="s">
        <v>2470</v>
      </c>
      <c r="F112" t="s">
        <v>9</v>
      </c>
      <c r="G112" t="s">
        <v>37</v>
      </c>
      <c r="H112">
        <v>39</v>
      </c>
      <c r="I112">
        <v>0</v>
      </c>
      <c r="K112">
        <v>39</v>
      </c>
      <c r="AG112" t="s">
        <v>44</v>
      </c>
      <c r="AH112">
        <v>25.796786000000001</v>
      </c>
      <c r="AI112">
        <v>-80.131750999999994</v>
      </c>
    </row>
    <row r="113" spans="1:35" x14ac:dyDescent="0.25">
      <c r="A113" t="s">
        <v>2332</v>
      </c>
      <c r="B113">
        <v>2568</v>
      </c>
      <c r="C113" t="s">
        <v>1247</v>
      </c>
      <c r="D113" t="s">
        <v>2471</v>
      </c>
      <c r="E113" t="s">
        <v>2472</v>
      </c>
      <c r="F113" t="s">
        <v>12</v>
      </c>
      <c r="G113" t="s">
        <v>37</v>
      </c>
      <c r="H113">
        <v>89</v>
      </c>
      <c r="I113">
        <v>0</v>
      </c>
      <c r="J113">
        <v>89</v>
      </c>
      <c r="L113">
        <v>44</v>
      </c>
      <c r="N113">
        <v>45</v>
      </c>
      <c r="Q113" s="6" t="s">
        <v>73</v>
      </c>
      <c r="R113" s="6" t="s">
        <v>377</v>
      </c>
      <c r="S113" s="6" t="s">
        <v>2291</v>
      </c>
      <c r="T113" s="6" t="s">
        <v>109</v>
      </c>
      <c r="U113" s="6" t="s">
        <v>459</v>
      </c>
      <c r="V113" s="6" t="s">
        <v>459</v>
      </c>
      <c r="W113" s="6" t="s">
        <v>110</v>
      </c>
      <c r="X113" s="6" t="s">
        <v>136</v>
      </c>
      <c r="Y113" s="6" t="s">
        <v>136</v>
      </c>
      <c r="Z113">
        <v>85</v>
      </c>
      <c r="AA113">
        <v>84</v>
      </c>
      <c r="AB113">
        <v>84</v>
      </c>
      <c r="AC113">
        <v>86</v>
      </c>
      <c r="AD113">
        <v>87</v>
      </c>
      <c r="AE113">
        <v>87</v>
      </c>
      <c r="AF113" t="s">
        <v>1330</v>
      </c>
      <c r="AG113" t="s">
        <v>44</v>
      </c>
      <c r="AH113">
        <v>25.765611111111099</v>
      </c>
      <c r="AI113">
        <v>-80.202500000000001</v>
      </c>
    </row>
    <row r="114" spans="1:35" x14ac:dyDescent="0.25">
      <c r="A114" t="s">
        <v>2332</v>
      </c>
      <c r="B114">
        <v>2481</v>
      </c>
      <c r="C114" t="s">
        <v>1247</v>
      </c>
      <c r="D114" t="s">
        <v>2473</v>
      </c>
      <c r="E114" t="s">
        <v>2474</v>
      </c>
      <c r="F114" t="s">
        <v>12</v>
      </c>
      <c r="G114" t="s">
        <v>37</v>
      </c>
      <c r="H114">
        <v>60</v>
      </c>
      <c r="I114">
        <v>0</v>
      </c>
      <c r="J114">
        <v>60</v>
      </c>
      <c r="L114">
        <v>30</v>
      </c>
      <c r="N114">
        <v>30</v>
      </c>
      <c r="O114">
        <v>3</v>
      </c>
      <c r="Q114" s="6" t="s">
        <v>77</v>
      </c>
      <c r="R114" s="6" t="s">
        <v>222</v>
      </c>
      <c r="S114" s="6" t="s">
        <v>476</v>
      </c>
      <c r="T114" s="6" t="s">
        <v>77</v>
      </c>
      <c r="U114" s="6" t="s">
        <v>77</v>
      </c>
      <c r="V114" s="6" t="s">
        <v>77</v>
      </c>
      <c r="W114" s="6" t="s">
        <v>222</v>
      </c>
      <c r="X114" s="6" t="s">
        <v>76</v>
      </c>
      <c r="Y114" s="6" t="s">
        <v>77</v>
      </c>
      <c r="Z114">
        <v>57</v>
      </c>
      <c r="AA114">
        <v>57</v>
      </c>
      <c r="AB114">
        <v>57</v>
      </c>
      <c r="AC114">
        <v>58</v>
      </c>
      <c r="AD114">
        <v>56</v>
      </c>
      <c r="AE114">
        <v>57</v>
      </c>
      <c r="AF114" t="s">
        <v>1255</v>
      </c>
      <c r="AG114" t="s">
        <v>44</v>
      </c>
      <c r="AH114">
        <v>25.8278</v>
      </c>
      <c r="AI114">
        <v>-80.199700000000007</v>
      </c>
    </row>
    <row r="115" spans="1:35" x14ac:dyDescent="0.25">
      <c r="A115" t="s">
        <v>2351</v>
      </c>
      <c r="B115">
        <v>1066</v>
      </c>
      <c r="C115" t="s">
        <v>1247</v>
      </c>
      <c r="D115" t="s">
        <v>2475</v>
      </c>
      <c r="E115" t="s">
        <v>2376</v>
      </c>
      <c r="F115" t="s">
        <v>499</v>
      </c>
      <c r="G115" t="s">
        <v>37</v>
      </c>
      <c r="H115">
        <v>28</v>
      </c>
      <c r="I115">
        <v>0</v>
      </c>
      <c r="J115">
        <v>28</v>
      </c>
      <c r="M115">
        <v>28</v>
      </c>
      <c r="AG115" t="s">
        <v>44</v>
      </c>
      <c r="AH115">
        <v>25.4147</v>
      </c>
      <c r="AI115">
        <v>-80.505799999999994</v>
      </c>
    </row>
    <row r="116" spans="1:35" x14ac:dyDescent="0.25">
      <c r="A116" t="s">
        <v>2332</v>
      </c>
      <c r="B116">
        <v>2468</v>
      </c>
      <c r="C116" t="s">
        <v>1247</v>
      </c>
      <c r="D116" t="s">
        <v>2476</v>
      </c>
      <c r="E116" t="s">
        <v>2474</v>
      </c>
      <c r="F116" t="s">
        <v>12</v>
      </c>
      <c r="G116" t="s">
        <v>37</v>
      </c>
      <c r="H116">
        <v>80</v>
      </c>
      <c r="I116">
        <v>0</v>
      </c>
      <c r="J116">
        <v>80</v>
      </c>
      <c r="L116">
        <v>40</v>
      </c>
      <c r="N116">
        <v>40</v>
      </c>
      <c r="O116">
        <v>8</v>
      </c>
      <c r="Q116" s="6" t="s">
        <v>165</v>
      </c>
      <c r="R116" s="6" t="s">
        <v>279</v>
      </c>
      <c r="S116" s="6" t="s">
        <v>1386</v>
      </c>
      <c r="T116" s="6" t="s">
        <v>165</v>
      </c>
      <c r="U116" s="6" t="s">
        <v>165</v>
      </c>
      <c r="V116" s="6" t="s">
        <v>176</v>
      </c>
      <c r="W116" s="6" t="s">
        <v>78</v>
      </c>
      <c r="X116" s="6" t="s">
        <v>165</v>
      </c>
      <c r="Y116" s="6" t="s">
        <v>165</v>
      </c>
      <c r="Z116">
        <v>78</v>
      </c>
      <c r="AA116">
        <v>78</v>
      </c>
      <c r="AB116">
        <v>79</v>
      </c>
      <c r="AC116">
        <v>77</v>
      </c>
      <c r="AD116">
        <v>78</v>
      </c>
      <c r="AE116">
        <v>78</v>
      </c>
      <c r="AF116" t="s">
        <v>1255</v>
      </c>
      <c r="AG116" t="s">
        <v>44</v>
      </c>
      <c r="AH116">
        <v>25.524999999999999</v>
      </c>
      <c r="AI116">
        <v>-80.424000000000007</v>
      </c>
    </row>
    <row r="117" spans="1:35" x14ac:dyDescent="0.25">
      <c r="A117" t="s">
        <v>2332</v>
      </c>
      <c r="B117">
        <v>2320</v>
      </c>
      <c r="C117" t="s">
        <v>1247</v>
      </c>
      <c r="D117" t="s">
        <v>2477</v>
      </c>
      <c r="E117" t="s">
        <v>147</v>
      </c>
      <c r="F117" t="s">
        <v>12</v>
      </c>
      <c r="G117" t="s">
        <v>37</v>
      </c>
      <c r="H117">
        <v>80</v>
      </c>
      <c r="I117">
        <v>0</v>
      </c>
      <c r="J117">
        <v>80</v>
      </c>
      <c r="N117">
        <v>80</v>
      </c>
      <c r="O117">
        <v>4</v>
      </c>
      <c r="Q117" s="6" t="s">
        <v>141</v>
      </c>
      <c r="R117" s="6" t="s">
        <v>165</v>
      </c>
      <c r="S117" s="6" t="s">
        <v>177</v>
      </c>
      <c r="T117" s="6" t="s">
        <v>165</v>
      </c>
      <c r="U117" s="6" t="s">
        <v>165</v>
      </c>
      <c r="V117" s="6" t="s">
        <v>84</v>
      </c>
      <c r="W117" s="6" t="s">
        <v>176</v>
      </c>
      <c r="X117" s="6" t="s">
        <v>84</v>
      </c>
      <c r="Y117" s="6" t="s">
        <v>78</v>
      </c>
      <c r="Z117">
        <v>78</v>
      </c>
      <c r="AA117">
        <v>78</v>
      </c>
      <c r="AB117">
        <v>80</v>
      </c>
      <c r="AC117">
        <v>79</v>
      </c>
      <c r="AD117">
        <v>80</v>
      </c>
      <c r="AE117">
        <v>77</v>
      </c>
      <c r="AF117" t="s">
        <v>2478</v>
      </c>
      <c r="AG117" t="s">
        <v>44</v>
      </c>
      <c r="AH117">
        <v>25.790800000000001</v>
      </c>
      <c r="AI117">
        <v>-80.206900000000005</v>
      </c>
    </row>
    <row r="118" spans="1:35" x14ac:dyDescent="0.25">
      <c r="A118" t="s">
        <v>2351</v>
      </c>
      <c r="B118">
        <v>1067</v>
      </c>
      <c r="C118" t="s">
        <v>1247</v>
      </c>
      <c r="D118" t="s">
        <v>2479</v>
      </c>
      <c r="E118" t="s">
        <v>2376</v>
      </c>
      <c r="F118" t="s">
        <v>12</v>
      </c>
      <c r="G118" t="s">
        <v>37</v>
      </c>
      <c r="H118">
        <v>66</v>
      </c>
      <c r="I118">
        <v>0</v>
      </c>
      <c r="J118">
        <v>66</v>
      </c>
      <c r="N118">
        <v>66</v>
      </c>
      <c r="AG118" t="s">
        <v>44</v>
      </c>
      <c r="AH118">
        <v>25.851012000000001</v>
      </c>
      <c r="AI118">
        <v>-80.187798000000001</v>
      </c>
    </row>
    <row r="119" spans="1:35" x14ac:dyDescent="0.25">
      <c r="A119" t="s">
        <v>2332</v>
      </c>
      <c r="B119">
        <v>2676</v>
      </c>
      <c r="C119" t="s">
        <v>1247</v>
      </c>
      <c r="D119" t="s">
        <v>2480</v>
      </c>
      <c r="E119" t="s">
        <v>2394</v>
      </c>
      <c r="F119" t="s">
        <v>12</v>
      </c>
      <c r="G119" t="s">
        <v>42</v>
      </c>
      <c r="H119">
        <v>34</v>
      </c>
      <c r="I119">
        <v>0</v>
      </c>
      <c r="J119">
        <v>34</v>
      </c>
      <c r="L119">
        <v>6</v>
      </c>
      <c r="N119">
        <v>28</v>
      </c>
      <c r="AG119" t="s">
        <v>44</v>
      </c>
      <c r="AH119">
        <v>25.828692</v>
      </c>
      <c r="AI119">
        <v>-80.217682999999994</v>
      </c>
    </row>
    <row r="120" spans="1:35" x14ac:dyDescent="0.25">
      <c r="A120" t="s">
        <v>2332</v>
      </c>
      <c r="B120">
        <v>2079</v>
      </c>
      <c r="C120" t="s">
        <v>1247</v>
      </c>
      <c r="D120" t="s">
        <v>2481</v>
      </c>
      <c r="E120" t="s">
        <v>2482</v>
      </c>
      <c r="F120" t="s">
        <v>12</v>
      </c>
      <c r="G120" t="s">
        <v>37</v>
      </c>
      <c r="H120">
        <v>100</v>
      </c>
      <c r="I120">
        <v>0</v>
      </c>
      <c r="J120">
        <v>100</v>
      </c>
      <c r="L120">
        <v>50</v>
      </c>
      <c r="N120">
        <v>50</v>
      </c>
      <c r="O120">
        <v>5</v>
      </c>
      <c r="Q120" s="6" t="s">
        <v>57</v>
      </c>
      <c r="R120" s="6" t="s">
        <v>162</v>
      </c>
      <c r="S120" s="6" t="s">
        <v>62</v>
      </c>
      <c r="T120" s="6" t="s">
        <v>62</v>
      </c>
      <c r="U120" s="6" t="s">
        <v>77</v>
      </c>
      <c r="V120" s="6" t="s">
        <v>77</v>
      </c>
      <c r="W120" s="6" t="s">
        <v>61</v>
      </c>
      <c r="X120" s="6" t="s">
        <v>77</v>
      </c>
      <c r="Y120" s="6" t="s">
        <v>68</v>
      </c>
      <c r="Z120">
        <v>94</v>
      </c>
      <c r="AA120">
        <v>95</v>
      </c>
      <c r="AB120">
        <v>95</v>
      </c>
      <c r="AC120">
        <v>97</v>
      </c>
      <c r="AD120">
        <v>95</v>
      </c>
      <c r="AE120">
        <v>96</v>
      </c>
      <c r="AF120" t="s">
        <v>1330</v>
      </c>
      <c r="AG120" t="s">
        <v>44</v>
      </c>
      <c r="AH120">
        <v>25.8245</v>
      </c>
      <c r="AI120">
        <v>-80.220500000000001</v>
      </c>
    </row>
    <row r="121" spans="1:35" x14ac:dyDescent="0.25">
      <c r="A121" t="s">
        <v>2351</v>
      </c>
      <c r="B121">
        <v>1678</v>
      </c>
      <c r="C121" t="s">
        <v>1247</v>
      </c>
      <c r="D121" t="s">
        <v>2483</v>
      </c>
      <c r="E121" t="s">
        <v>2358</v>
      </c>
      <c r="F121" t="s">
        <v>14</v>
      </c>
      <c r="G121" t="s">
        <v>37</v>
      </c>
      <c r="H121">
        <v>7</v>
      </c>
      <c r="I121">
        <v>0</v>
      </c>
      <c r="J121">
        <v>7</v>
      </c>
      <c r="P121">
        <v>7</v>
      </c>
      <c r="AF121" t="s">
        <v>2484</v>
      </c>
      <c r="AG121" t="s">
        <v>44</v>
      </c>
      <c r="AH121">
        <v>25.7776</v>
      </c>
      <c r="AI121">
        <v>-80.2012</v>
      </c>
    </row>
    <row r="122" spans="1:35" x14ac:dyDescent="0.25">
      <c r="A122" t="s">
        <v>2295</v>
      </c>
      <c r="B122">
        <v>915</v>
      </c>
      <c r="C122" t="s">
        <v>1247</v>
      </c>
      <c r="D122" t="s">
        <v>2485</v>
      </c>
      <c r="E122" t="s">
        <v>2486</v>
      </c>
      <c r="F122" t="s">
        <v>14</v>
      </c>
      <c r="G122" t="s">
        <v>37</v>
      </c>
      <c r="H122">
        <v>312</v>
      </c>
      <c r="I122">
        <v>0</v>
      </c>
      <c r="J122">
        <v>312</v>
      </c>
      <c r="P122">
        <v>312</v>
      </c>
      <c r="Q122" s="6" t="s">
        <v>168</v>
      </c>
      <c r="R122" s="6" t="s">
        <v>135</v>
      </c>
      <c r="S122" s="6" t="s">
        <v>94</v>
      </c>
      <c r="T122" s="6" t="s">
        <v>53</v>
      </c>
      <c r="U122" s="6" t="s">
        <v>84</v>
      </c>
      <c r="V122" s="6" t="s">
        <v>53</v>
      </c>
      <c r="W122" s="6" t="s">
        <v>53</v>
      </c>
      <c r="X122" s="6" t="s">
        <v>95</v>
      </c>
      <c r="Y122" s="6" t="s">
        <v>266</v>
      </c>
      <c r="Z122">
        <v>309</v>
      </c>
      <c r="AA122">
        <v>312</v>
      </c>
      <c r="AB122">
        <v>309</v>
      </c>
      <c r="AC122">
        <v>309</v>
      </c>
      <c r="AD122">
        <v>308</v>
      </c>
      <c r="AE122">
        <v>310</v>
      </c>
      <c r="AF122" t="s">
        <v>415</v>
      </c>
      <c r="AG122" t="s">
        <v>44</v>
      </c>
      <c r="AH122">
        <v>25.967199999999998</v>
      </c>
      <c r="AI122">
        <v>-80.218400000000003</v>
      </c>
    </row>
    <row r="123" spans="1:35" x14ac:dyDescent="0.25">
      <c r="A123" t="s">
        <v>2332</v>
      </c>
      <c r="B123">
        <v>1328</v>
      </c>
      <c r="C123" t="s">
        <v>1247</v>
      </c>
      <c r="D123" t="s">
        <v>2487</v>
      </c>
      <c r="E123" t="s">
        <v>815</v>
      </c>
      <c r="F123" t="s">
        <v>12</v>
      </c>
      <c r="G123" t="s">
        <v>37</v>
      </c>
      <c r="H123">
        <v>92</v>
      </c>
      <c r="I123">
        <v>0</v>
      </c>
      <c r="J123">
        <v>92</v>
      </c>
      <c r="L123">
        <v>18</v>
      </c>
      <c r="N123">
        <v>74</v>
      </c>
      <c r="Q123" s="6" t="s">
        <v>2488</v>
      </c>
      <c r="R123" s="6" t="s">
        <v>151</v>
      </c>
      <c r="S123" s="6" t="s">
        <v>58</v>
      </c>
      <c r="T123" s="6" t="s">
        <v>2489</v>
      </c>
      <c r="U123" s="6" t="s">
        <v>2490</v>
      </c>
      <c r="V123" s="6" t="s">
        <v>2491</v>
      </c>
      <c r="W123" s="6" t="s">
        <v>696</v>
      </c>
      <c r="X123" s="6" t="s">
        <v>697</v>
      </c>
      <c r="Y123" s="6" t="s">
        <v>695</v>
      </c>
      <c r="Z123">
        <v>81</v>
      </c>
      <c r="AA123">
        <v>80</v>
      </c>
      <c r="AB123">
        <v>82</v>
      </c>
      <c r="AC123">
        <v>83</v>
      </c>
      <c r="AD123">
        <v>85</v>
      </c>
      <c r="AE123">
        <v>84</v>
      </c>
      <c r="AF123" t="s">
        <v>1330</v>
      </c>
      <c r="AG123" t="s">
        <v>44</v>
      </c>
      <c r="AH123">
        <v>25.8706</v>
      </c>
      <c r="AI123">
        <v>-80.122500000000002</v>
      </c>
    </row>
    <row r="124" spans="1:35" x14ac:dyDescent="0.25">
      <c r="A124" t="s">
        <v>2332</v>
      </c>
      <c r="B124">
        <v>2771</v>
      </c>
      <c r="C124" t="s">
        <v>1247</v>
      </c>
      <c r="D124" t="s">
        <v>2492</v>
      </c>
      <c r="E124" t="s">
        <v>1147</v>
      </c>
      <c r="F124" t="s">
        <v>12</v>
      </c>
      <c r="G124" t="s">
        <v>42</v>
      </c>
      <c r="H124">
        <v>88</v>
      </c>
      <c r="I124">
        <v>0</v>
      </c>
      <c r="J124">
        <v>88</v>
      </c>
      <c r="N124">
        <v>88</v>
      </c>
      <c r="O124">
        <v>5</v>
      </c>
      <c r="AG124" t="s">
        <v>44</v>
      </c>
    </row>
    <row r="125" spans="1:35" x14ac:dyDescent="0.25">
      <c r="A125" t="s">
        <v>2332</v>
      </c>
      <c r="B125">
        <v>1794</v>
      </c>
      <c r="C125" t="s">
        <v>1247</v>
      </c>
      <c r="D125" t="s">
        <v>2493</v>
      </c>
      <c r="E125" t="s">
        <v>2494</v>
      </c>
      <c r="F125" t="s">
        <v>12</v>
      </c>
      <c r="G125" t="s">
        <v>37</v>
      </c>
      <c r="H125">
        <v>90</v>
      </c>
      <c r="I125">
        <v>0</v>
      </c>
      <c r="J125">
        <v>90</v>
      </c>
      <c r="L125">
        <v>40</v>
      </c>
      <c r="N125">
        <v>50</v>
      </c>
      <c r="Q125" s="6" t="s">
        <v>205</v>
      </c>
      <c r="R125" s="6" t="s">
        <v>401</v>
      </c>
      <c r="S125" s="6" t="s">
        <v>88</v>
      </c>
      <c r="T125" s="6" t="s">
        <v>364</v>
      </c>
      <c r="U125" s="6" t="s">
        <v>171</v>
      </c>
      <c r="V125" s="6" t="s">
        <v>171</v>
      </c>
      <c r="W125" s="6" t="s">
        <v>171</v>
      </c>
      <c r="X125" s="6" t="s">
        <v>364</v>
      </c>
      <c r="Y125" s="6" t="s">
        <v>171</v>
      </c>
      <c r="Z125">
        <v>88</v>
      </c>
      <c r="AA125">
        <v>89</v>
      </c>
      <c r="AB125">
        <v>89</v>
      </c>
      <c r="AC125">
        <v>89</v>
      </c>
      <c r="AD125">
        <v>88</v>
      </c>
      <c r="AE125">
        <v>89</v>
      </c>
      <c r="AF125" t="s">
        <v>1255</v>
      </c>
      <c r="AG125" t="s">
        <v>44</v>
      </c>
      <c r="AH125">
        <v>25.777699999999999</v>
      </c>
      <c r="AI125">
        <v>-80.200599999999994</v>
      </c>
    </row>
    <row r="126" spans="1:35" x14ac:dyDescent="0.25">
      <c r="A126" t="s">
        <v>2295</v>
      </c>
      <c r="B126">
        <v>2791</v>
      </c>
      <c r="C126" t="s">
        <v>1247</v>
      </c>
      <c r="D126" t="s">
        <v>2495</v>
      </c>
      <c r="E126" t="s">
        <v>2496</v>
      </c>
      <c r="F126" t="s">
        <v>14</v>
      </c>
      <c r="G126" t="s">
        <v>42</v>
      </c>
      <c r="H126">
        <v>18</v>
      </c>
      <c r="I126">
        <v>0</v>
      </c>
      <c r="J126">
        <v>18</v>
      </c>
      <c r="L126">
        <v>3</v>
      </c>
      <c r="P126">
        <v>15</v>
      </c>
      <c r="AG126" t="s">
        <v>44</v>
      </c>
      <c r="AH126">
        <v>25.812104000000001</v>
      </c>
      <c r="AI126">
        <v>-80.264797000000002</v>
      </c>
    </row>
    <row r="127" spans="1:35" x14ac:dyDescent="0.25">
      <c r="A127" t="s">
        <v>2321</v>
      </c>
      <c r="B127">
        <v>2748</v>
      </c>
      <c r="C127" t="s">
        <v>1247</v>
      </c>
      <c r="D127" t="s">
        <v>2497</v>
      </c>
      <c r="E127" t="s">
        <v>2348</v>
      </c>
      <c r="F127" t="s">
        <v>10</v>
      </c>
      <c r="G127" t="s">
        <v>2078</v>
      </c>
      <c r="H127">
        <v>103</v>
      </c>
      <c r="J127">
        <v>21</v>
      </c>
      <c r="L127">
        <v>21</v>
      </c>
      <c r="AH127">
        <v>25.813002000000001</v>
      </c>
      <c r="AI127">
        <v>-80.232253999999998</v>
      </c>
    </row>
    <row r="128" spans="1:35" x14ac:dyDescent="0.25">
      <c r="A128" t="s">
        <v>2332</v>
      </c>
      <c r="B128">
        <v>2712</v>
      </c>
      <c r="C128" t="s">
        <v>1247</v>
      </c>
      <c r="D128" t="s">
        <v>2498</v>
      </c>
      <c r="E128" t="s">
        <v>2499</v>
      </c>
      <c r="F128" t="s">
        <v>12</v>
      </c>
      <c r="G128" t="s">
        <v>42</v>
      </c>
      <c r="H128">
        <v>60</v>
      </c>
      <c r="I128">
        <v>0</v>
      </c>
      <c r="J128">
        <v>60</v>
      </c>
      <c r="N128">
        <v>18</v>
      </c>
      <c r="P128">
        <v>30</v>
      </c>
      <c r="AG128" t="s">
        <v>44</v>
      </c>
      <c r="AH128">
        <v>25.824141000000001</v>
      </c>
      <c r="AI128">
        <v>-80.224283</v>
      </c>
    </row>
    <row r="129" spans="1:35" x14ac:dyDescent="0.25">
      <c r="A129" t="s">
        <v>2351</v>
      </c>
      <c r="B129">
        <v>1092</v>
      </c>
      <c r="C129" t="s">
        <v>1247</v>
      </c>
      <c r="D129" t="s">
        <v>2500</v>
      </c>
      <c r="E129" t="s">
        <v>2376</v>
      </c>
      <c r="F129" t="s">
        <v>12</v>
      </c>
      <c r="G129" t="s">
        <v>37</v>
      </c>
      <c r="H129">
        <v>71</v>
      </c>
      <c r="I129">
        <v>0</v>
      </c>
      <c r="J129">
        <v>71</v>
      </c>
      <c r="N129">
        <v>71</v>
      </c>
      <c r="AG129" t="s">
        <v>44</v>
      </c>
      <c r="AH129">
        <v>25.775200000000002</v>
      </c>
      <c r="AI129">
        <v>-80.136099999999999</v>
      </c>
    </row>
    <row r="130" spans="1:35" x14ac:dyDescent="0.25">
      <c r="A130" t="s">
        <v>2307</v>
      </c>
      <c r="B130">
        <v>604</v>
      </c>
      <c r="C130" t="s">
        <v>1247</v>
      </c>
      <c r="D130" t="s">
        <v>2501</v>
      </c>
      <c r="E130" t="s">
        <v>2309</v>
      </c>
      <c r="F130" t="s">
        <v>10</v>
      </c>
      <c r="G130" t="s">
        <v>2078</v>
      </c>
      <c r="AF130" t="s">
        <v>2502</v>
      </c>
      <c r="AG130" t="s">
        <v>44</v>
      </c>
      <c r="AH130">
        <v>25.688300000000002</v>
      </c>
      <c r="AI130">
        <v>-80.4405</v>
      </c>
    </row>
    <row r="131" spans="1:35" x14ac:dyDescent="0.25">
      <c r="A131" t="s">
        <v>2332</v>
      </c>
      <c r="B131">
        <v>1466</v>
      </c>
      <c r="C131" t="s">
        <v>1247</v>
      </c>
      <c r="D131" t="s">
        <v>2503</v>
      </c>
      <c r="E131" t="s">
        <v>2504</v>
      </c>
      <c r="F131" t="s">
        <v>12</v>
      </c>
      <c r="G131" t="s">
        <v>37</v>
      </c>
      <c r="H131">
        <v>100</v>
      </c>
      <c r="I131">
        <v>0</v>
      </c>
      <c r="J131">
        <v>100</v>
      </c>
      <c r="L131">
        <v>84</v>
      </c>
      <c r="N131">
        <v>16</v>
      </c>
      <c r="Q131" s="6" t="s">
        <v>2505</v>
      </c>
      <c r="R131" s="6" t="s">
        <v>601</v>
      </c>
      <c r="S131" s="6" t="s">
        <v>187</v>
      </c>
      <c r="T131" s="6" t="s">
        <v>1047</v>
      </c>
      <c r="U131" s="6" t="s">
        <v>145</v>
      </c>
      <c r="V131" s="6" t="s">
        <v>145</v>
      </c>
      <c r="W131" s="6" t="s">
        <v>145</v>
      </c>
      <c r="X131" s="6" t="s">
        <v>566</v>
      </c>
      <c r="Y131" s="6" t="s">
        <v>968</v>
      </c>
      <c r="Z131">
        <v>86</v>
      </c>
      <c r="AA131">
        <v>89</v>
      </c>
      <c r="AB131">
        <v>89</v>
      </c>
      <c r="AC131">
        <v>89</v>
      </c>
      <c r="AD131">
        <v>88</v>
      </c>
      <c r="AE131">
        <v>91</v>
      </c>
      <c r="AF131" t="s">
        <v>317</v>
      </c>
      <c r="AG131" t="s">
        <v>44</v>
      </c>
      <c r="AH131">
        <v>25.773399999999999</v>
      </c>
      <c r="AI131">
        <v>-80.191100000000006</v>
      </c>
    </row>
    <row r="132" spans="1:35" x14ac:dyDescent="0.25">
      <c r="A132" t="s">
        <v>2332</v>
      </c>
      <c r="B132">
        <v>2599</v>
      </c>
      <c r="C132" t="s">
        <v>1247</v>
      </c>
      <c r="D132" t="s">
        <v>2506</v>
      </c>
      <c r="E132" t="s">
        <v>2472</v>
      </c>
      <c r="F132" t="s">
        <v>12</v>
      </c>
      <c r="G132" t="s">
        <v>37</v>
      </c>
      <c r="H132">
        <v>94</v>
      </c>
      <c r="I132">
        <v>0</v>
      </c>
      <c r="J132">
        <v>94</v>
      </c>
      <c r="L132">
        <v>47</v>
      </c>
      <c r="N132">
        <v>47</v>
      </c>
      <c r="O132">
        <v>5</v>
      </c>
      <c r="Q132" s="6" t="s">
        <v>236</v>
      </c>
      <c r="R132" s="6" t="s">
        <v>477</v>
      </c>
      <c r="T132" s="6" t="s">
        <v>84</v>
      </c>
      <c r="U132" s="6" t="s">
        <v>84</v>
      </c>
      <c r="V132" s="6" t="s">
        <v>84</v>
      </c>
      <c r="W132" s="6" t="s">
        <v>84</v>
      </c>
      <c r="X132" s="6" t="s">
        <v>426</v>
      </c>
      <c r="Y132" s="6" t="s">
        <v>426</v>
      </c>
      <c r="Z132">
        <v>94</v>
      </c>
      <c r="AA132">
        <v>94</v>
      </c>
      <c r="AB132">
        <v>94</v>
      </c>
      <c r="AC132">
        <v>94</v>
      </c>
      <c r="AD132">
        <v>93</v>
      </c>
      <c r="AE132">
        <v>93</v>
      </c>
      <c r="AF132" t="s">
        <v>234</v>
      </c>
      <c r="AG132" t="s">
        <v>44</v>
      </c>
      <c r="AH132">
        <v>25.784806</v>
      </c>
      <c r="AI132">
        <v>-80.206917000000004</v>
      </c>
    </row>
    <row r="133" spans="1:35" x14ac:dyDescent="0.25">
      <c r="A133" t="s">
        <v>2295</v>
      </c>
      <c r="B133">
        <v>1684</v>
      </c>
      <c r="C133" t="s">
        <v>1247</v>
      </c>
      <c r="D133" t="s">
        <v>2507</v>
      </c>
      <c r="E133" t="s">
        <v>563</v>
      </c>
      <c r="F133" t="s">
        <v>14</v>
      </c>
      <c r="G133" t="s">
        <v>37</v>
      </c>
      <c r="H133">
        <v>30</v>
      </c>
      <c r="I133">
        <v>0</v>
      </c>
      <c r="J133">
        <v>30</v>
      </c>
      <c r="P133">
        <v>30</v>
      </c>
      <c r="Q133" s="6" t="s">
        <v>141</v>
      </c>
      <c r="R133" s="6" t="s">
        <v>84</v>
      </c>
      <c r="S133" s="6" t="s">
        <v>84</v>
      </c>
      <c r="T133" s="6" t="s">
        <v>84</v>
      </c>
      <c r="U133" s="6" t="s">
        <v>84</v>
      </c>
      <c r="V133" s="6" t="s">
        <v>84</v>
      </c>
      <c r="W133" s="6" t="s">
        <v>222</v>
      </c>
      <c r="X133" s="6" t="s">
        <v>222</v>
      </c>
      <c r="Y133" s="6" t="s">
        <v>222</v>
      </c>
      <c r="Z133">
        <v>30</v>
      </c>
      <c r="AA133">
        <v>30</v>
      </c>
      <c r="AB133">
        <v>30</v>
      </c>
      <c r="AC133">
        <v>29</v>
      </c>
      <c r="AD133">
        <v>29</v>
      </c>
      <c r="AE133">
        <v>29</v>
      </c>
      <c r="AF133" t="s">
        <v>2508</v>
      </c>
      <c r="AG133" t="s">
        <v>44</v>
      </c>
      <c r="AH133">
        <v>25.772862</v>
      </c>
      <c r="AI133">
        <v>-80.137922000000003</v>
      </c>
    </row>
    <row r="134" spans="1:35" x14ac:dyDescent="0.25">
      <c r="A134" t="s">
        <v>2332</v>
      </c>
      <c r="B134">
        <v>1588</v>
      </c>
      <c r="C134" t="s">
        <v>1247</v>
      </c>
      <c r="D134" t="s">
        <v>2509</v>
      </c>
      <c r="E134" t="s">
        <v>2510</v>
      </c>
      <c r="F134" t="s">
        <v>12</v>
      </c>
      <c r="G134" t="s">
        <v>37</v>
      </c>
      <c r="H134">
        <v>76</v>
      </c>
      <c r="I134">
        <v>0</v>
      </c>
      <c r="J134">
        <v>76</v>
      </c>
      <c r="L134">
        <v>38</v>
      </c>
      <c r="N134">
        <v>38</v>
      </c>
      <c r="Q134" s="6" t="s">
        <v>1064</v>
      </c>
      <c r="R134" s="6" t="s">
        <v>115</v>
      </c>
      <c r="S134" s="6" t="s">
        <v>2285</v>
      </c>
      <c r="T134" s="6" t="s">
        <v>211</v>
      </c>
      <c r="U134" s="6" t="s">
        <v>2511</v>
      </c>
      <c r="V134" s="6" t="s">
        <v>2511</v>
      </c>
      <c r="W134" s="6" t="s">
        <v>2511</v>
      </c>
      <c r="X134" s="6" t="s">
        <v>939</v>
      </c>
      <c r="Y134" s="6" t="s">
        <v>2512</v>
      </c>
      <c r="Z134">
        <v>73</v>
      </c>
      <c r="AA134">
        <v>70</v>
      </c>
      <c r="AB134">
        <v>70</v>
      </c>
      <c r="AC134">
        <v>70</v>
      </c>
      <c r="AD134">
        <v>71</v>
      </c>
      <c r="AE134">
        <v>67</v>
      </c>
      <c r="AF134" t="s">
        <v>1330</v>
      </c>
      <c r="AG134" t="s">
        <v>44</v>
      </c>
      <c r="AH134">
        <v>25.772400000000001</v>
      </c>
      <c r="AI134">
        <v>-80.2179</v>
      </c>
    </row>
    <row r="135" spans="1:35" x14ac:dyDescent="0.25">
      <c r="A135" t="s">
        <v>2321</v>
      </c>
      <c r="B135">
        <v>1664</v>
      </c>
      <c r="C135" t="s">
        <v>1247</v>
      </c>
      <c r="D135" t="s">
        <v>2513</v>
      </c>
      <c r="E135" t="s">
        <v>2365</v>
      </c>
      <c r="F135" t="s">
        <v>10</v>
      </c>
      <c r="G135" t="s">
        <v>2078</v>
      </c>
      <c r="H135">
        <v>17</v>
      </c>
      <c r="J135">
        <v>17</v>
      </c>
      <c r="L135">
        <v>17</v>
      </c>
      <c r="AH135">
        <v>25.835999999999999</v>
      </c>
      <c r="AI135">
        <v>-80.195300000000003</v>
      </c>
    </row>
    <row r="136" spans="1:35" x14ac:dyDescent="0.25">
      <c r="A136" t="s">
        <v>2295</v>
      </c>
      <c r="B136">
        <v>2947</v>
      </c>
      <c r="C136" t="s">
        <v>1631</v>
      </c>
      <c r="D136" t="s">
        <v>2514</v>
      </c>
      <c r="E136" t="s">
        <v>2336</v>
      </c>
      <c r="F136" t="s">
        <v>14</v>
      </c>
      <c r="G136" t="s">
        <v>42</v>
      </c>
      <c r="H136">
        <v>6</v>
      </c>
      <c r="J136">
        <v>6</v>
      </c>
      <c r="P136">
        <v>6</v>
      </c>
    </row>
    <row r="137" spans="1:35" x14ac:dyDescent="0.25">
      <c r="A137" t="s">
        <v>2295</v>
      </c>
      <c r="B137">
        <v>2842</v>
      </c>
      <c r="C137" t="s">
        <v>1631</v>
      </c>
      <c r="D137" t="s">
        <v>2515</v>
      </c>
      <c r="E137" t="s">
        <v>2299</v>
      </c>
      <c r="F137" t="s">
        <v>14</v>
      </c>
      <c r="G137" t="s">
        <v>42</v>
      </c>
      <c r="H137">
        <v>6</v>
      </c>
      <c r="I137">
        <v>0</v>
      </c>
      <c r="J137">
        <v>6</v>
      </c>
      <c r="P137">
        <v>6</v>
      </c>
      <c r="AG137" t="s">
        <v>44</v>
      </c>
      <c r="AH137">
        <v>30.417216</v>
      </c>
      <c r="AI137">
        <v>-86.626417000000004</v>
      </c>
    </row>
    <row r="138" spans="1:35" x14ac:dyDescent="0.25">
      <c r="A138" t="s">
        <v>2295</v>
      </c>
      <c r="B138">
        <v>2945</v>
      </c>
      <c r="C138" t="s">
        <v>1645</v>
      </c>
      <c r="D138" t="s">
        <v>2516</v>
      </c>
      <c r="E138" t="s">
        <v>2336</v>
      </c>
      <c r="F138" t="s">
        <v>14</v>
      </c>
      <c r="G138" t="s">
        <v>42</v>
      </c>
      <c r="H138">
        <v>6</v>
      </c>
      <c r="J138">
        <v>6</v>
      </c>
      <c r="P138">
        <v>6</v>
      </c>
    </row>
    <row r="139" spans="1:35" x14ac:dyDescent="0.25">
      <c r="A139" t="s">
        <v>2307</v>
      </c>
      <c r="B139">
        <v>97</v>
      </c>
      <c r="C139" t="s">
        <v>1645</v>
      </c>
      <c r="D139" t="s">
        <v>2517</v>
      </c>
      <c r="E139" t="s">
        <v>2309</v>
      </c>
      <c r="F139" t="s">
        <v>10</v>
      </c>
      <c r="G139" t="s">
        <v>2078</v>
      </c>
      <c r="AF139" t="s">
        <v>206</v>
      </c>
      <c r="AG139" t="s">
        <v>44</v>
      </c>
      <c r="AH139">
        <v>28.540700000000001</v>
      </c>
      <c r="AI139">
        <v>-81.292000000000002</v>
      </c>
    </row>
    <row r="140" spans="1:35" x14ac:dyDescent="0.25">
      <c r="A140" t="s">
        <v>2295</v>
      </c>
      <c r="B140">
        <v>2654</v>
      </c>
      <c r="C140" t="s">
        <v>1645</v>
      </c>
      <c r="D140" t="s">
        <v>2518</v>
      </c>
      <c r="E140" t="s">
        <v>2297</v>
      </c>
      <c r="F140" t="s">
        <v>14</v>
      </c>
      <c r="G140" t="s">
        <v>42</v>
      </c>
      <c r="H140">
        <v>6</v>
      </c>
      <c r="I140">
        <v>0</v>
      </c>
      <c r="P140">
        <v>6</v>
      </c>
      <c r="AG140" t="s">
        <v>44</v>
      </c>
      <c r="AH140">
        <v>28.582467999999999</v>
      </c>
      <c r="AI140">
        <v>-81.283529000000001</v>
      </c>
    </row>
    <row r="141" spans="1:35" x14ac:dyDescent="0.25">
      <c r="A141" t="s">
        <v>2351</v>
      </c>
      <c r="B141">
        <v>1082</v>
      </c>
      <c r="C141" t="s">
        <v>1645</v>
      </c>
      <c r="D141" t="s">
        <v>2519</v>
      </c>
      <c r="E141" t="s">
        <v>2376</v>
      </c>
      <c r="F141" t="s">
        <v>12</v>
      </c>
      <c r="G141" t="s">
        <v>37</v>
      </c>
      <c r="H141">
        <v>178</v>
      </c>
      <c r="I141">
        <v>0</v>
      </c>
      <c r="J141">
        <v>178</v>
      </c>
      <c r="N141">
        <v>178</v>
      </c>
      <c r="AG141" t="s">
        <v>44</v>
      </c>
      <c r="AH141">
        <v>28.502300000000002</v>
      </c>
      <c r="AI141">
        <v>-81.396799999999999</v>
      </c>
    </row>
    <row r="142" spans="1:35" x14ac:dyDescent="0.25">
      <c r="A142" t="s">
        <v>2520</v>
      </c>
      <c r="B142">
        <v>2422</v>
      </c>
      <c r="C142" t="s">
        <v>1645</v>
      </c>
      <c r="D142" t="s">
        <v>2521</v>
      </c>
      <c r="E142" t="s">
        <v>2522</v>
      </c>
      <c r="F142" t="s">
        <v>194</v>
      </c>
      <c r="G142" t="s">
        <v>37</v>
      </c>
      <c r="H142">
        <v>168</v>
      </c>
      <c r="I142">
        <v>134</v>
      </c>
      <c r="J142">
        <v>34</v>
      </c>
      <c r="K142">
        <v>118</v>
      </c>
      <c r="AG142" t="s">
        <v>44</v>
      </c>
      <c r="AH142">
        <v>28.535865000000001</v>
      </c>
      <c r="AI142">
        <v>-81.374204000000006</v>
      </c>
    </row>
    <row r="143" spans="1:35" x14ac:dyDescent="0.25">
      <c r="A143" t="s">
        <v>2332</v>
      </c>
      <c r="B143">
        <v>2873</v>
      </c>
      <c r="C143" t="s">
        <v>1645</v>
      </c>
      <c r="D143" t="s">
        <v>2523</v>
      </c>
      <c r="E143" t="s">
        <v>125</v>
      </c>
      <c r="F143" t="s">
        <v>12</v>
      </c>
      <c r="G143" t="s">
        <v>42</v>
      </c>
      <c r="H143">
        <v>166</v>
      </c>
      <c r="J143">
        <v>166</v>
      </c>
      <c r="N143">
        <v>166</v>
      </c>
      <c r="O143">
        <v>9</v>
      </c>
      <c r="AG143" t="s">
        <v>44</v>
      </c>
      <c r="AH143">
        <v>28.565563999999998</v>
      </c>
      <c r="AI143">
        <v>-81.431922</v>
      </c>
    </row>
    <row r="144" spans="1:35" x14ac:dyDescent="0.25">
      <c r="A144" t="s">
        <v>2524</v>
      </c>
      <c r="B144">
        <v>2088</v>
      </c>
      <c r="C144" t="s">
        <v>1645</v>
      </c>
      <c r="D144" t="s">
        <v>2525</v>
      </c>
      <c r="E144" t="s">
        <v>2526</v>
      </c>
      <c r="F144" t="s">
        <v>194</v>
      </c>
      <c r="G144" t="s">
        <v>37</v>
      </c>
      <c r="H144">
        <v>196</v>
      </c>
      <c r="I144">
        <v>156</v>
      </c>
      <c r="J144">
        <v>40</v>
      </c>
      <c r="K144">
        <v>196</v>
      </c>
      <c r="AG144" t="s">
        <v>44</v>
      </c>
      <c r="AH144">
        <v>28.602499999999999</v>
      </c>
      <c r="AI144">
        <v>-81.368499999999997</v>
      </c>
    </row>
    <row r="145" spans="1:35" x14ac:dyDescent="0.25">
      <c r="A145" t="s">
        <v>2295</v>
      </c>
      <c r="B145">
        <v>2745</v>
      </c>
      <c r="C145" t="s">
        <v>1645</v>
      </c>
      <c r="D145" t="s">
        <v>2527</v>
      </c>
      <c r="E145" t="s">
        <v>2325</v>
      </c>
      <c r="F145" t="s">
        <v>2326</v>
      </c>
      <c r="G145" t="s">
        <v>42</v>
      </c>
      <c r="H145">
        <v>48</v>
      </c>
      <c r="I145">
        <v>9</v>
      </c>
      <c r="J145">
        <v>48</v>
      </c>
      <c r="L145">
        <v>9</v>
      </c>
      <c r="P145">
        <v>39</v>
      </c>
      <c r="AG145" t="s">
        <v>44</v>
      </c>
      <c r="AH145">
        <v>28.556702999999999</v>
      </c>
      <c r="AI145">
        <v>-81.193686999999997</v>
      </c>
    </row>
    <row r="146" spans="1:35" x14ac:dyDescent="0.25">
      <c r="A146" t="s">
        <v>2351</v>
      </c>
      <c r="B146">
        <v>1094</v>
      </c>
      <c r="C146" t="s">
        <v>1645</v>
      </c>
      <c r="D146" t="s">
        <v>2528</v>
      </c>
      <c r="E146" t="s">
        <v>2376</v>
      </c>
      <c r="F146" t="s">
        <v>2326</v>
      </c>
      <c r="G146" t="s">
        <v>37</v>
      </c>
      <c r="H146">
        <v>4</v>
      </c>
      <c r="I146">
        <v>4</v>
      </c>
      <c r="J146">
        <v>4</v>
      </c>
      <c r="L146">
        <v>3</v>
      </c>
      <c r="P146">
        <v>1</v>
      </c>
      <c r="AF146" t="s">
        <v>2528</v>
      </c>
      <c r="AG146" t="s">
        <v>44</v>
      </c>
      <c r="AH146">
        <v>28.591100000000001</v>
      </c>
      <c r="AI146">
        <v>-81.286600000000007</v>
      </c>
    </row>
    <row r="147" spans="1:35" x14ac:dyDescent="0.25">
      <c r="A147" t="s">
        <v>2307</v>
      </c>
      <c r="B147">
        <v>988</v>
      </c>
      <c r="C147" t="s">
        <v>1645</v>
      </c>
      <c r="D147" t="s">
        <v>2529</v>
      </c>
      <c r="E147" t="s">
        <v>2309</v>
      </c>
      <c r="F147" t="s">
        <v>10</v>
      </c>
      <c r="G147" t="s">
        <v>2078</v>
      </c>
      <c r="AF147" t="s">
        <v>2530</v>
      </c>
      <c r="AG147" t="s">
        <v>44</v>
      </c>
      <c r="AH147">
        <v>28.600200000000001</v>
      </c>
      <c r="AI147">
        <v>-81.316999999999993</v>
      </c>
    </row>
    <row r="148" spans="1:35" x14ac:dyDescent="0.25">
      <c r="A148" t="s">
        <v>2332</v>
      </c>
      <c r="B148">
        <v>2871</v>
      </c>
      <c r="C148" t="s">
        <v>1816</v>
      </c>
      <c r="D148" t="s">
        <v>2531</v>
      </c>
      <c r="E148" t="s">
        <v>125</v>
      </c>
      <c r="F148" t="s">
        <v>12</v>
      </c>
      <c r="G148" t="s">
        <v>42</v>
      </c>
      <c r="H148">
        <v>100</v>
      </c>
      <c r="J148">
        <v>100</v>
      </c>
      <c r="N148">
        <v>100</v>
      </c>
      <c r="O148">
        <v>5</v>
      </c>
      <c r="AG148" t="s">
        <v>44</v>
      </c>
      <c r="AH148">
        <v>28.307421999999999</v>
      </c>
      <c r="AI148">
        <v>-81.453911000000005</v>
      </c>
    </row>
    <row r="149" spans="1:35" x14ac:dyDescent="0.25">
      <c r="A149" t="s">
        <v>2307</v>
      </c>
      <c r="B149">
        <v>848</v>
      </c>
      <c r="C149" t="s">
        <v>1816</v>
      </c>
      <c r="D149" t="s">
        <v>2532</v>
      </c>
      <c r="E149" t="s">
        <v>2309</v>
      </c>
      <c r="F149" t="s">
        <v>10</v>
      </c>
      <c r="G149" t="s">
        <v>2078</v>
      </c>
      <c r="AG149" t="s">
        <v>44</v>
      </c>
      <c r="AH149">
        <v>28.309699999999999</v>
      </c>
      <c r="AI149">
        <v>-81.425399999999996</v>
      </c>
    </row>
    <row r="150" spans="1:35" x14ac:dyDescent="0.25">
      <c r="A150" t="s">
        <v>2321</v>
      </c>
      <c r="B150">
        <v>1268</v>
      </c>
      <c r="C150" t="s">
        <v>1860</v>
      </c>
      <c r="D150" t="s">
        <v>2533</v>
      </c>
      <c r="E150" t="s">
        <v>2534</v>
      </c>
      <c r="F150" t="s">
        <v>10</v>
      </c>
      <c r="G150" t="s">
        <v>2078</v>
      </c>
      <c r="H150">
        <v>76</v>
      </c>
      <c r="J150">
        <v>76</v>
      </c>
      <c r="L150">
        <v>76</v>
      </c>
      <c r="AH150">
        <v>26.683499999999999</v>
      </c>
      <c r="AI150">
        <v>-80.664199999999994</v>
      </c>
    </row>
    <row r="151" spans="1:35" x14ac:dyDescent="0.25">
      <c r="A151" t="s">
        <v>2307</v>
      </c>
      <c r="B151">
        <v>147</v>
      </c>
      <c r="C151" t="s">
        <v>1860</v>
      </c>
      <c r="D151" t="s">
        <v>2535</v>
      </c>
      <c r="E151" t="s">
        <v>2309</v>
      </c>
      <c r="F151" t="s">
        <v>10</v>
      </c>
      <c r="G151" t="s">
        <v>2078</v>
      </c>
      <c r="AF151" t="s">
        <v>2536</v>
      </c>
      <c r="AG151" t="s">
        <v>44</v>
      </c>
      <c r="AH151">
        <v>26.607299999999999</v>
      </c>
      <c r="AI151">
        <v>-80.0976</v>
      </c>
    </row>
    <row r="152" spans="1:35" x14ac:dyDescent="0.25">
      <c r="A152" t="s">
        <v>2307</v>
      </c>
      <c r="B152">
        <v>173</v>
      </c>
      <c r="C152" t="s">
        <v>1860</v>
      </c>
      <c r="D152" t="s">
        <v>2537</v>
      </c>
      <c r="E152" t="s">
        <v>2309</v>
      </c>
      <c r="F152" t="s">
        <v>10</v>
      </c>
      <c r="G152" t="s">
        <v>2078</v>
      </c>
      <c r="AF152" t="s">
        <v>2538</v>
      </c>
      <c r="AG152" t="s">
        <v>44</v>
      </c>
      <c r="AH152">
        <v>26.517700000000001</v>
      </c>
      <c r="AI152">
        <v>-80.093699999999998</v>
      </c>
    </row>
    <row r="153" spans="1:35" x14ac:dyDescent="0.25">
      <c r="A153" t="s">
        <v>2295</v>
      </c>
      <c r="B153">
        <v>2874</v>
      </c>
      <c r="C153" t="s">
        <v>1860</v>
      </c>
      <c r="D153" t="s">
        <v>2539</v>
      </c>
      <c r="E153" t="s">
        <v>2344</v>
      </c>
      <c r="F153" t="s">
        <v>14</v>
      </c>
      <c r="G153" t="s">
        <v>42</v>
      </c>
      <c r="H153">
        <v>36</v>
      </c>
      <c r="J153">
        <v>36</v>
      </c>
      <c r="P153">
        <v>36</v>
      </c>
      <c r="AG153" t="s">
        <v>44</v>
      </c>
      <c r="AH153">
        <v>26.738056</v>
      </c>
      <c r="AI153">
        <v>-80.052188999999998</v>
      </c>
    </row>
    <row r="154" spans="1:35" x14ac:dyDescent="0.25">
      <c r="A154" t="s">
        <v>2307</v>
      </c>
      <c r="B154">
        <v>320</v>
      </c>
      <c r="C154" t="s">
        <v>1860</v>
      </c>
      <c r="D154" t="s">
        <v>2540</v>
      </c>
      <c r="E154" t="s">
        <v>2309</v>
      </c>
      <c r="F154" t="s">
        <v>10</v>
      </c>
      <c r="G154" t="s">
        <v>2078</v>
      </c>
      <c r="AF154" t="s">
        <v>2541</v>
      </c>
      <c r="AG154" t="s">
        <v>44</v>
      </c>
      <c r="AH154">
        <v>0</v>
      </c>
      <c r="AI154">
        <v>0</v>
      </c>
    </row>
    <row r="155" spans="1:35" x14ac:dyDescent="0.25">
      <c r="A155" t="s">
        <v>2295</v>
      </c>
      <c r="B155">
        <v>2946</v>
      </c>
      <c r="C155" t="s">
        <v>1860</v>
      </c>
      <c r="D155" t="s">
        <v>2542</v>
      </c>
      <c r="E155" t="s">
        <v>2336</v>
      </c>
      <c r="F155" t="s">
        <v>14</v>
      </c>
      <c r="G155" t="s">
        <v>42</v>
      </c>
      <c r="H155">
        <v>6</v>
      </c>
      <c r="J155">
        <v>6</v>
      </c>
      <c r="P155">
        <v>6</v>
      </c>
    </row>
    <row r="156" spans="1:35" x14ac:dyDescent="0.25">
      <c r="A156" t="s">
        <v>2332</v>
      </c>
      <c r="B156">
        <v>2641</v>
      </c>
      <c r="C156" t="s">
        <v>1860</v>
      </c>
      <c r="D156" t="s">
        <v>2543</v>
      </c>
      <c r="E156" t="s">
        <v>2544</v>
      </c>
      <c r="F156" t="s">
        <v>12</v>
      </c>
      <c r="G156" t="s">
        <v>42</v>
      </c>
      <c r="H156">
        <v>15</v>
      </c>
      <c r="I156">
        <v>0</v>
      </c>
      <c r="N156">
        <v>15</v>
      </c>
      <c r="AG156" t="s">
        <v>44</v>
      </c>
    </row>
    <row r="157" spans="1:35" x14ac:dyDescent="0.25">
      <c r="A157" t="s">
        <v>2307</v>
      </c>
      <c r="B157">
        <v>399</v>
      </c>
      <c r="C157" t="s">
        <v>1860</v>
      </c>
      <c r="D157" t="s">
        <v>2545</v>
      </c>
      <c r="E157" t="s">
        <v>2309</v>
      </c>
      <c r="F157" t="s">
        <v>10</v>
      </c>
      <c r="G157" t="s">
        <v>2078</v>
      </c>
      <c r="AF157" t="s">
        <v>2536</v>
      </c>
      <c r="AG157" t="s">
        <v>44</v>
      </c>
      <c r="AH157">
        <v>26.719000000000001</v>
      </c>
      <c r="AI157">
        <v>-80.057900000000004</v>
      </c>
    </row>
    <row r="158" spans="1:35" x14ac:dyDescent="0.25">
      <c r="A158" t="s">
        <v>2302</v>
      </c>
      <c r="B158">
        <v>1050</v>
      </c>
      <c r="C158" t="s">
        <v>1860</v>
      </c>
      <c r="D158" t="s">
        <v>2546</v>
      </c>
      <c r="E158" t="s">
        <v>2547</v>
      </c>
      <c r="F158" t="s">
        <v>194</v>
      </c>
      <c r="G158" t="s">
        <v>37</v>
      </c>
      <c r="H158">
        <v>195</v>
      </c>
      <c r="I158">
        <v>156</v>
      </c>
      <c r="J158">
        <v>39</v>
      </c>
      <c r="K158">
        <v>39</v>
      </c>
      <c r="AG158" t="s">
        <v>44</v>
      </c>
      <c r="AH158">
        <v>26.616800000000001</v>
      </c>
      <c r="AI158">
        <v>-80.063299999999998</v>
      </c>
    </row>
    <row r="159" spans="1:35" x14ac:dyDescent="0.25">
      <c r="A159" t="s">
        <v>2307</v>
      </c>
      <c r="B159">
        <v>445</v>
      </c>
      <c r="C159" t="s">
        <v>1860</v>
      </c>
      <c r="D159" t="s">
        <v>2548</v>
      </c>
      <c r="E159" t="s">
        <v>2309</v>
      </c>
      <c r="F159" t="s">
        <v>10</v>
      </c>
      <c r="G159" t="s">
        <v>2078</v>
      </c>
      <c r="AF159" t="s">
        <v>2549</v>
      </c>
      <c r="AG159" t="s">
        <v>44</v>
      </c>
      <c r="AH159">
        <v>26.620899999999999</v>
      </c>
      <c r="AI159">
        <v>-80.099199999999996</v>
      </c>
    </row>
    <row r="160" spans="1:35" x14ac:dyDescent="0.25">
      <c r="A160" t="s">
        <v>2332</v>
      </c>
      <c r="B160">
        <v>1558</v>
      </c>
      <c r="C160" t="s">
        <v>1860</v>
      </c>
      <c r="D160" t="s">
        <v>2550</v>
      </c>
      <c r="E160" t="s">
        <v>2510</v>
      </c>
      <c r="F160" t="s">
        <v>12</v>
      </c>
      <c r="G160" t="s">
        <v>37</v>
      </c>
      <c r="H160">
        <v>93</v>
      </c>
      <c r="I160">
        <v>0</v>
      </c>
      <c r="J160">
        <v>93</v>
      </c>
      <c r="L160">
        <v>46</v>
      </c>
      <c r="N160">
        <v>47</v>
      </c>
      <c r="Q160" s="6" t="s">
        <v>119</v>
      </c>
      <c r="R160" s="6" t="s">
        <v>158</v>
      </c>
      <c r="S160" s="6" t="s">
        <v>1036</v>
      </c>
      <c r="T160" s="6" t="s">
        <v>84</v>
      </c>
      <c r="U160" s="6" t="s">
        <v>84</v>
      </c>
      <c r="V160" s="6" t="s">
        <v>84</v>
      </c>
      <c r="W160" s="6" t="s">
        <v>889</v>
      </c>
      <c r="X160" s="6" t="s">
        <v>1036</v>
      </c>
      <c r="Y160" s="6" t="s">
        <v>432</v>
      </c>
      <c r="Z160">
        <v>93</v>
      </c>
      <c r="AA160">
        <v>93</v>
      </c>
      <c r="AB160">
        <v>93</v>
      </c>
      <c r="AC160">
        <v>92</v>
      </c>
      <c r="AD160">
        <v>89</v>
      </c>
      <c r="AE160">
        <v>90</v>
      </c>
      <c r="AF160" t="s">
        <v>2551</v>
      </c>
      <c r="AG160" t="s">
        <v>44</v>
      </c>
      <c r="AH160">
        <v>26.682300000000001</v>
      </c>
      <c r="AI160">
        <v>-80.678799999999995</v>
      </c>
    </row>
    <row r="161" spans="1:35" x14ac:dyDescent="0.25">
      <c r="A161" t="s">
        <v>2321</v>
      </c>
      <c r="B161">
        <v>2926</v>
      </c>
      <c r="C161" t="s">
        <v>1953</v>
      </c>
      <c r="D161" t="s">
        <v>2552</v>
      </c>
      <c r="E161" t="s">
        <v>2553</v>
      </c>
      <c r="F161" t="s">
        <v>12</v>
      </c>
      <c r="G161" t="s">
        <v>2078</v>
      </c>
      <c r="H161">
        <v>50</v>
      </c>
      <c r="J161">
        <v>10</v>
      </c>
      <c r="N161">
        <v>50</v>
      </c>
    </row>
    <row r="162" spans="1:35" x14ac:dyDescent="0.25">
      <c r="A162" t="s">
        <v>2295</v>
      </c>
      <c r="B162">
        <v>2792</v>
      </c>
      <c r="C162" t="s">
        <v>1953</v>
      </c>
      <c r="D162" t="s">
        <v>2554</v>
      </c>
      <c r="E162" t="s">
        <v>2555</v>
      </c>
      <c r="F162" t="s">
        <v>14</v>
      </c>
      <c r="G162" t="s">
        <v>42</v>
      </c>
      <c r="H162">
        <v>30</v>
      </c>
      <c r="I162">
        <v>0</v>
      </c>
      <c r="J162">
        <v>30</v>
      </c>
      <c r="L162">
        <v>6</v>
      </c>
      <c r="P162">
        <v>24</v>
      </c>
      <c r="AF162" t="s">
        <v>2556</v>
      </c>
      <c r="AG162" t="s">
        <v>44</v>
      </c>
      <c r="AH162">
        <v>28.258344999999998</v>
      </c>
      <c r="AI162">
        <v>-82.704519000000005</v>
      </c>
    </row>
    <row r="163" spans="1:35" x14ac:dyDescent="0.25">
      <c r="A163" t="s">
        <v>2295</v>
      </c>
      <c r="B163">
        <v>2861</v>
      </c>
      <c r="C163" t="s">
        <v>1953</v>
      </c>
      <c r="D163" t="s">
        <v>2557</v>
      </c>
      <c r="E163" t="s">
        <v>2558</v>
      </c>
      <c r="F163" t="s">
        <v>14</v>
      </c>
      <c r="G163" t="s">
        <v>42</v>
      </c>
      <c r="H163">
        <v>30</v>
      </c>
      <c r="I163">
        <v>0</v>
      </c>
      <c r="J163">
        <v>30</v>
      </c>
      <c r="P163">
        <v>30</v>
      </c>
      <c r="AG163" t="s">
        <v>44</v>
      </c>
    </row>
    <row r="164" spans="1:35" x14ac:dyDescent="0.25">
      <c r="A164" t="s">
        <v>2295</v>
      </c>
      <c r="B164">
        <v>2962</v>
      </c>
      <c r="C164" t="s">
        <v>1953</v>
      </c>
      <c r="D164" t="s">
        <v>2559</v>
      </c>
      <c r="E164" t="s">
        <v>2560</v>
      </c>
      <c r="F164" t="s">
        <v>14</v>
      </c>
      <c r="G164" t="s">
        <v>42</v>
      </c>
      <c r="H164">
        <v>30</v>
      </c>
      <c r="J164">
        <v>30</v>
      </c>
      <c r="L164">
        <v>7</v>
      </c>
      <c r="P164">
        <v>23</v>
      </c>
    </row>
    <row r="165" spans="1:35" x14ac:dyDescent="0.25">
      <c r="A165" t="s">
        <v>2332</v>
      </c>
      <c r="B165">
        <v>2718</v>
      </c>
      <c r="C165" t="s">
        <v>1987</v>
      </c>
      <c r="D165" t="s">
        <v>2561</v>
      </c>
      <c r="E165" t="s">
        <v>2301</v>
      </c>
      <c r="F165" t="s">
        <v>12</v>
      </c>
      <c r="G165" t="s">
        <v>42</v>
      </c>
      <c r="H165">
        <v>8</v>
      </c>
      <c r="I165">
        <v>0</v>
      </c>
      <c r="N165">
        <v>8</v>
      </c>
      <c r="AG165" t="s">
        <v>44</v>
      </c>
      <c r="AH165">
        <v>27.777232000000001</v>
      </c>
      <c r="AI165">
        <v>-82.682912999999999</v>
      </c>
    </row>
    <row r="166" spans="1:35" x14ac:dyDescent="0.25">
      <c r="A166" t="s">
        <v>2295</v>
      </c>
      <c r="B166">
        <v>2648</v>
      </c>
      <c r="C166" t="s">
        <v>1987</v>
      </c>
      <c r="D166" t="s">
        <v>2562</v>
      </c>
      <c r="E166" t="s">
        <v>2297</v>
      </c>
      <c r="F166" t="s">
        <v>14</v>
      </c>
      <c r="G166" t="s">
        <v>42</v>
      </c>
      <c r="H166">
        <v>6</v>
      </c>
      <c r="I166">
        <v>0</v>
      </c>
      <c r="P166">
        <v>6</v>
      </c>
      <c r="AG166" t="s">
        <v>44</v>
      </c>
      <c r="AH166">
        <v>28.157675999999999</v>
      </c>
      <c r="AI166">
        <v>-82.780372999999997</v>
      </c>
    </row>
    <row r="167" spans="1:35" x14ac:dyDescent="0.25">
      <c r="A167" t="s">
        <v>2332</v>
      </c>
      <c r="B167">
        <v>2637</v>
      </c>
      <c r="C167" t="s">
        <v>1987</v>
      </c>
      <c r="D167" t="s">
        <v>2563</v>
      </c>
      <c r="E167" t="s">
        <v>2297</v>
      </c>
      <c r="F167" t="s">
        <v>12</v>
      </c>
      <c r="G167" t="s">
        <v>42</v>
      </c>
      <c r="H167">
        <v>10</v>
      </c>
      <c r="I167">
        <v>0</v>
      </c>
      <c r="N167">
        <v>10</v>
      </c>
      <c r="AG167" t="s">
        <v>44</v>
      </c>
      <c r="AH167">
        <v>27.735693000000001</v>
      </c>
      <c r="AI167">
        <v>-82.683426999999995</v>
      </c>
    </row>
    <row r="168" spans="1:35" x14ac:dyDescent="0.25">
      <c r="A168" t="s">
        <v>2351</v>
      </c>
      <c r="B168">
        <v>1091</v>
      </c>
      <c r="C168" t="s">
        <v>1987</v>
      </c>
      <c r="D168" t="s">
        <v>2564</v>
      </c>
      <c r="E168" t="s">
        <v>2376</v>
      </c>
      <c r="F168" t="s">
        <v>12</v>
      </c>
      <c r="G168" t="s">
        <v>37</v>
      </c>
      <c r="H168">
        <v>88</v>
      </c>
      <c r="I168">
        <v>0</v>
      </c>
      <c r="J168">
        <v>88</v>
      </c>
      <c r="N168">
        <v>88</v>
      </c>
      <c r="AG168" t="s">
        <v>44</v>
      </c>
      <c r="AH168">
        <v>27.776299999999999</v>
      </c>
      <c r="AI168">
        <v>-82.653899999999993</v>
      </c>
    </row>
    <row r="169" spans="1:35" x14ac:dyDescent="0.25">
      <c r="A169" t="s">
        <v>2351</v>
      </c>
      <c r="B169">
        <v>1537</v>
      </c>
      <c r="C169" t="s">
        <v>1987</v>
      </c>
      <c r="D169" t="s">
        <v>2565</v>
      </c>
      <c r="E169" t="s">
        <v>2379</v>
      </c>
      <c r="F169" t="s">
        <v>14</v>
      </c>
      <c r="G169" t="s">
        <v>37</v>
      </c>
      <c r="H169">
        <v>14</v>
      </c>
      <c r="I169">
        <v>0</v>
      </c>
      <c r="J169">
        <v>14</v>
      </c>
      <c r="P169">
        <v>14</v>
      </c>
      <c r="AG169">
        <v>14</v>
      </c>
      <c r="AH169">
        <v>27.737113999999998</v>
      </c>
      <c r="AI169">
        <v>-82.686940000000007</v>
      </c>
    </row>
    <row r="170" spans="1:35" x14ac:dyDescent="0.25">
      <c r="A170" t="s">
        <v>2332</v>
      </c>
      <c r="B170">
        <v>2807</v>
      </c>
      <c r="C170" t="s">
        <v>1987</v>
      </c>
      <c r="D170" t="s">
        <v>2566</v>
      </c>
      <c r="E170" t="s">
        <v>1147</v>
      </c>
      <c r="F170" t="s">
        <v>12</v>
      </c>
      <c r="G170" t="s">
        <v>42</v>
      </c>
      <c r="H170">
        <v>65</v>
      </c>
      <c r="I170">
        <v>0</v>
      </c>
      <c r="J170">
        <v>65</v>
      </c>
      <c r="L170">
        <v>32</v>
      </c>
      <c r="N170">
        <v>33</v>
      </c>
      <c r="AG170" t="s">
        <v>44</v>
      </c>
      <c r="AH170">
        <v>27.766368</v>
      </c>
      <c r="AI170">
        <v>-82.644119000000003</v>
      </c>
    </row>
    <row r="171" spans="1:35" x14ac:dyDescent="0.25">
      <c r="A171" t="s">
        <v>2295</v>
      </c>
      <c r="B171">
        <v>2618</v>
      </c>
      <c r="C171" t="s">
        <v>1987</v>
      </c>
      <c r="D171" t="s">
        <v>2567</v>
      </c>
      <c r="E171" t="s">
        <v>2568</v>
      </c>
      <c r="F171" t="s">
        <v>14</v>
      </c>
      <c r="G171" t="s">
        <v>37</v>
      </c>
      <c r="H171">
        <v>88</v>
      </c>
      <c r="I171">
        <v>0</v>
      </c>
      <c r="J171">
        <v>88</v>
      </c>
      <c r="L171">
        <v>17</v>
      </c>
      <c r="O171">
        <v>11</v>
      </c>
      <c r="P171">
        <v>36</v>
      </c>
      <c r="Q171" s="6" t="s">
        <v>116</v>
      </c>
      <c r="R171" s="6" t="s">
        <v>2569</v>
      </c>
      <c r="T171" s="6" t="s">
        <v>159</v>
      </c>
      <c r="U171" s="6" t="s">
        <v>47</v>
      </c>
      <c r="V171" s="6" t="s">
        <v>49</v>
      </c>
      <c r="W171" s="6" t="s">
        <v>274</v>
      </c>
      <c r="X171" s="6" t="s">
        <v>274</v>
      </c>
      <c r="Y171" s="6" t="s">
        <v>84</v>
      </c>
      <c r="Z171">
        <v>86</v>
      </c>
      <c r="AA171">
        <v>84</v>
      </c>
      <c r="AB171">
        <v>85</v>
      </c>
      <c r="AC171">
        <v>87</v>
      </c>
      <c r="AD171">
        <v>87</v>
      </c>
      <c r="AE171">
        <v>88</v>
      </c>
      <c r="AF171" t="s">
        <v>966</v>
      </c>
      <c r="AG171" t="s">
        <v>44</v>
      </c>
      <c r="AH171">
        <v>27.81859</v>
      </c>
      <c r="AI171">
        <v>-82.691147000000001</v>
      </c>
    </row>
    <row r="172" spans="1:35" x14ac:dyDescent="0.25">
      <c r="A172" t="s">
        <v>2332</v>
      </c>
      <c r="B172">
        <v>2425</v>
      </c>
      <c r="C172" t="s">
        <v>1987</v>
      </c>
      <c r="D172" t="s">
        <v>2570</v>
      </c>
      <c r="E172" t="s">
        <v>505</v>
      </c>
      <c r="F172" t="s">
        <v>12</v>
      </c>
      <c r="G172" t="s">
        <v>37</v>
      </c>
      <c r="H172">
        <v>80</v>
      </c>
      <c r="I172">
        <v>0</v>
      </c>
      <c r="J172">
        <v>80</v>
      </c>
      <c r="N172">
        <v>80</v>
      </c>
      <c r="Q172" s="6" t="s">
        <v>241</v>
      </c>
      <c r="R172" s="6" t="s">
        <v>38</v>
      </c>
      <c r="S172" s="6" t="s">
        <v>337</v>
      </c>
      <c r="T172" s="6" t="s">
        <v>601</v>
      </c>
      <c r="U172" s="6" t="s">
        <v>710</v>
      </c>
      <c r="V172" s="6" t="s">
        <v>79</v>
      </c>
      <c r="W172" s="6" t="s">
        <v>710</v>
      </c>
      <c r="X172" s="6" t="s">
        <v>710</v>
      </c>
      <c r="Y172" s="6" t="s">
        <v>48</v>
      </c>
      <c r="Z172">
        <v>74</v>
      </c>
      <c r="AA172">
        <v>73</v>
      </c>
      <c r="AB172">
        <v>72</v>
      </c>
      <c r="AC172">
        <v>73</v>
      </c>
      <c r="AD172">
        <v>73</v>
      </c>
      <c r="AE172">
        <v>75</v>
      </c>
      <c r="AF172" t="s">
        <v>2571</v>
      </c>
      <c r="AG172" t="s">
        <v>44</v>
      </c>
      <c r="AH172">
        <v>27.886399999999998</v>
      </c>
      <c r="AI172">
        <v>-82.709800000000001</v>
      </c>
    </row>
    <row r="173" spans="1:35" x14ac:dyDescent="0.25">
      <c r="A173" t="s">
        <v>2332</v>
      </c>
      <c r="B173">
        <v>2639</v>
      </c>
      <c r="C173" t="s">
        <v>1987</v>
      </c>
      <c r="D173" t="s">
        <v>2572</v>
      </c>
      <c r="E173" t="s">
        <v>2297</v>
      </c>
      <c r="F173" t="s">
        <v>12</v>
      </c>
      <c r="G173" t="s">
        <v>42</v>
      </c>
      <c r="H173">
        <v>15</v>
      </c>
      <c r="I173">
        <v>0</v>
      </c>
      <c r="N173">
        <v>15</v>
      </c>
      <c r="AG173" t="s">
        <v>44</v>
      </c>
      <c r="AH173">
        <v>27.886424999999999</v>
      </c>
      <c r="AI173">
        <v>-82.709497999999996</v>
      </c>
    </row>
    <row r="174" spans="1:35" x14ac:dyDescent="0.25">
      <c r="A174" t="s">
        <v>2332</v>
      </c>
      <c r="B174">
        <v>2677</v>
      </c>
      <c r="C174" t="s">
        <v>1987</v>
      </c>
      <c r="D174" t="s">
        <v>2573</v>
      </c>
      <c r="E174" t="s">
        <v>2574</v>
      </c>
      <c r="F174" t="s">
        <v>12</v>
      </c>
      <c r="G174" t="s">
        <v>42</v>
      </c>
      <c r="H174">
        <v>45</v>
      </c>
      <c r="I174">
        <v>0</v>
      </c>
      <c r="L174">
        <v>9</v>
      </c>
      <c r="N174">
        <v>36</v>
      </c>
      <c r="AF174" t="s">
        <v>2571</v>
      </c>
      <c r="AG174" t="s">
        <v>44</v>
      </c>
      <c r="AH174">
        <v>27.886368999999998</v>
      </c>
      <c r="AI174">
        <v>-82.709519999999998</v>
      </c>
    </row>
    <row r="175" spans="1:35" x14ac:dyDescent="0.25">
      <c r="A175" t="s">
        <v>2302</v>
      </c>
      <c r="B175">
        <v>1051</v>
      </c>
      <c r="C175" t="s">
        <v>1987</v>
      </c>
      <c r="D175" t="s">
        <v>2575</v>
      </c>
      <c r="E175" t="s">
        <v>2439</v>
      </c>
      <c r="F175" t="s">
        <v>194</v>
      </c>
      <c r="G175" t="s">
        <v>37</v>
      </c>
      <c r="H175">
        <v>210</v>
      </c>
      <c r="I175">
        <v>210</v>
      </c>
      <c r="K175">
        <v>210</v>
      </c>
      <c r="AG175" t="s">
        <v>44</v>
      </c>
      <c r="AH175">
        <v>27.777000000000001</v>
      </c>
      <c r="AI175">
        <v>-82.632599999999996</v>
      </c>
    </row>
    <row r="176" spans="1:35" x14ac:dyDescent="0.25">
      <c r="A176" t="s">
        <v>2295</v>
      </c>
      <c r="B176">
        <v>2963</v>
      </c>
      <c r="C176" t="s">
        <v>1987</v>
      </c>
      <c r="D176" t="s">
        <v>2576</v>
      </c>
      <c r="E176" t="s">
        <v>2577</v>
      </c>
      <c r="F176" t="s">
        <v>14</v>
      </c>
      <c r="G176" t="s">
        <v>42</v>
      </c>
      <c r="H176">
        <v>25</v>
      </c>
      <c r="J176">
        <v>25</v>
      </c>
      <c r="L176">
        <v>5</v>
      </c>
      <c r="P176">
        <v>20</v>
      </c>
    </row>
    <row r="177" spans="1:35" x14ac:dyDescent="0.25">
      <c r="A177" t="s">
        <v>2332</v>
      </c>
      <c r="B177">
        <v>738</v>
      </c>
      <c r="C177" t="s">
        <v>1987</v>
      </c>
      <c r="D177" t="s">
        <v>2578</v>
      </c>
      <c r="E177" t="s">
        <v>859</v>
      </c>
      <c r="F177" t="s">
        <v>12</v>
      </c>
      <c r="G177" t="s">
        <v>37</v>
      </c>
      <c r="H177">
        <v>18</v>
      </c>
      <c r="I177">
        <v>0</v>
      </c>
      <c r="J177">
        <v>18</v>
      </c>
      <c r="L177">
        <v>4</v>
      </c>
      <c r="N177">
        <v>14</v>
      </c>
      <c r="Q177" s="6" t="s">
        <v>1050</v>
      </c>
      <c r="R177" s="6" t="s">
        <v>2579</v>
      </c>
      <c r="S177" s="6" t="s">
        <v>546</v>
      </c>
      <c r="T177" s="6" t="s">
        <v>186</v>
      </c>
      <c r="U177" s="6" t="s">
        <v>148</v>
      </c>
      <c r="V177" s="6" t="s">
        <v>148</v>
      </c>
      <c r="W177" s="6" t="s">
        <v>186</v>
      </c>
      <c r="X177" s="6" t="s">
        <v>186</v>
      </c>
      <c r="Y177" s="6" t="s">
        <v>186</v>
      </c>
      <c r="Z177">
        <v>16</v>
      </c>
      <c r="AA177">
        <v>17</v>
      </c>
      <c r="AB177">
        <v>17</v>
      </c>
      <c r="AC177">
        <v>16</v>
      </c>
      <c r="AD177">
        <v>16</v>
      </c>
      <c r="AE177">
        <v>16</v>
      </c>
      <c r="AF177" t="s">
        <v>2580</v>
      </c>
      <c r="AG177" t="s">
        <v>44</v>
      </c>
      <c r="AH177">
        <v>27.754100000000001</v>
      </c>
      <c r="AI177">
        <v>-82.638800000000003</v>
      </c>
    </row>
    <row r="178" spans="1:35" x14ac:dyDescent="0.25">
      <c r="A178" t="s">
        <v>2302</v>
      </c>
      <c r="B178">
        <v>1046</v>
      </c>
      <c r="C178" t="s">
        <v>2054</v>
      </c>
      <c r="D178" t="s">
        <v>2581</v>
      </c>
      <c r="E178" t="s">
        <v>2439</v>
      </c>
      <c r="F178" t="s">
        <v>194</v>
      </c>
      <c r="G178" t="s">
        <v>37</v>
      </c>
      <c r="H178">
        <v>199</v>
      </c>
      <c r="I178">
        <v>199</v>
      </c>
      <c r="K178">
        <v>199</v>
      </c>
      <c r="AG178">
        <v>54</v>
      </c>
      <c r="AH178">
        <v>28.033200000000001</v>
      </c>
      <c r="AI178">
        <v>-81.731200000000001</v>
      </c>
    </row>
    <row r="179" spans="1:35" x14ac:dyDescent="0.25">
      <c r="A179" t="s">
        <v>2307</v>
      </c>
      <c r="B179">
        <v>71</v>
      </c>
      <c r="C179" t="s">
        <v>2054</v>
      </c>
      <c r="D179" t="s">
        <v>2582</v>
      </c>
      <c r="E179" t="s">
        <v>2309</v>
      </c>
      <c r="F179" t="s">
        <v>10</v>
      </c>
      <c r="G179" t="s">
        <v>2078</v>
      </c>
      <c r="H179">
        <v>50</v>
      </c>
      <c r="L179">
        <v>50</v>
      </c>
      <c r="AF179" t="s">
        <v>2583</v>
      </c>
      <c r="AG179" t="s">
        <v>44</v>
      </c>
      <c r="AH179">
        <v>27.909400000000002</v>
      </c>
      <c r="AI179">
        <v>-81.828599999999994</v>
      </c>
    </row>
    <row r="180" spans="1:35" x14ac:dyDescent="0.25">
      <c r="A180" t="s">
        <v>2295</v>
      </c>
      <c r="B180">
        <v>2657</v>
      </c>
      <c r="C180" t="s">
        <v>2054</v>
      </c>
      <c r="D180" t="s">
        <v>2584</v>
      </c>
      <c r="E180" t="s">
        <v>2585</v>
      </c>
      <c r="F180" t="s">
        <v>14</v>
      </c>
      <c r="G180" t="s">
        <v>37</v>
      </c>
      <c r="H180">
        <v>126</v>
      </c>
      <c r="I180">
        <v>0</v>
      </c>
      <c r="J180">
        <v>126</v>
      </c>
      <c r="P180">
        <v>101</v>
      </c>
      <c r="Q180" s="6" t="s">
        <v>136</v>
      </c>
      <c r="T180" s="6" t="s">
        <v>67</v>
      </c>
      <c r="U180" s="6" t="s">
        <v>467</v>
      </c>
      <c r="V180" s="6" t="s">
        <v>67</v>
      </c>
      <c r="W180" s="6" t="s">
        <v>441</v>
      </c>
      <c r="X180" s="6" t="s">
        <v>195</v>
      </c>
      <c r="Y180" s="6" t="s">
        <v>84</v>
      </c>
      <c r="Z180">
        <v>122</v>
      </c>
      <c r="AA180">
        <v>121</v>
      </c>
      <c r="AB180">
        <v>122</v>
      </c>
      <c r="AC180">
        <v>123</v>
      </c>
      <c r="AD180">
        <v>125</v>
      </c>
      <c r="AE180">
        <v>126</v>
      </c>
      <c r="AF180" t="s">
        <v>2586</v>
      </c>
      <c r="AG180" t="s">
        <v>44</v>
      </c>
      <c r="AH180">
        <v>28.103235000000002</v>
      </c>
      <c r="AI180">
        <v>-81.937922999999998</v>
      </c>
    </row>
    <row r="181" spans="1:35" x14ac:dyDescent="0.25">
      <c r="A181" t="s">
        <v>2302</v>
      </c>
      <c r="B181">
        <v>2424</v>
      </c>
      <c r="C181" t="s">
        <v>2054</v>
      </c>
      <c r="D181" t="s">
        <v>2587</v>
      </c>
      <c r="E181" t="s">
        <v>2470</v>
      </c>
      <c r="F181" t="s">
        <v>194</v>
      </c>
      <c r="G181" t="s">
        <v>37</v>
      </c>
      <c r="H181">
        <v>125</v>
      </c>
      <c r="I181">
        <v>93</v>
      </c>
      <c r="J181">
        <v>32</v>
      </c>
      <c r="K181">
        <v>32</v>
      </c>
      <c r="AG181">
        <v>125</v>
      </c>
      <c r="AH181">
        <v>28.020931000000001</v>
      </c>
      <c r="AI181">
        <v>-81.727841999999995</v>
      </c>
    </row>
    <row r="182" spans="1:35" x14ac:dyDescent="0.25">
      <c r="A182" t="s">
        <v>2321</v>
      </c>
      <c r="B182">
        <v>2679</v>
      </c>
      <c r="C182" t="s">
        <v>2095</v>
      </c>
      <c r="D182" t="s">
        <v>2588</v>
      </c>
      <c r="E182" t="s">
        <v>2348</v>
      </c>
      <c r="F182" t="s">
        <v>9</v>
      </c>
      <c r="G182" t="s">
        <v>2078</v>
      </c>
      <c r="H182">
        <v>84</v>
      </c>
      <c r="J182">
        <v>17</v>
      </c>
      <c r="K182">
        <v>84</v>
      </c>
      <c r="AH182">
        <v>29.646778000000001</v>
      </c>
      <c r="AI182">
        <v>-81.687888999999998</v>
      </c>
    </row>
    <row r="183" spans="1:35" x14ac:dyDescent="0.25">
      <c r="A183" t="s">
        <v>2295</v>
      </c>
      <c r="B183">
        <v>2702</v>
      </c>
      <c r="C183" t="s">
        <v>2095</v>
      </c>
      <c r="D183" t="s">
        <v>2589</v>
      </c>
      <c r="E183" t="s">
        <v>2301</v>
      </c>
      <c r="F183" t="s">
        <v>14</v>
      </c>
      <c r="G183" t="s">
        <v>42</v>
      </c>
      <c r="H183">
        <v>6</v>
      </c>
      <c r="I183">
        <v>0</v>
      </c>
      <c r="P183">
        <v>6</v>
      </c>
      <c r="AG183" t="s">
        <v>44</v>
      </c>
      <c r="AH183">
        <v>29.631902</v>
      </c>
      <c r="AI183">
        <v>-81.668570000000003</v>
      </c>
    </row>
    <row r="184" spans="1:35" x14ac:dyDescent="0.25">
      <c r="A184" t="s">
        <v>2590</v>
      </c>
      <c r="B184">
        <v>2837</v>
      </c>
      <c r="C184" t="s">
        <v>2095</v>
      </c>
      <c r="D184" t="s">
        <v>2591</v>
      </c>
      <c r="E184" t="s">
        <v>2592</v>
      </c>
      <c r="F184" t="s">
        <v>99</v>
      </c>
      <c r="G184" t="s">
        <v>42</v>
      </c>
      <c r="H184">
        <v>33</v>
      </c>
      <c r="I184">
        <v>33</v>
      </c>
      <c r="L184">
        <v>33</v>
      </c>
      <c r="AG184" t="s">
        <v>44</v>
      </c>
      <c r="AH184">
        <v>29.642489367100001</v>
      </c>
      <c r="AI184">
        <v>29.642893699999998</v>
      </c>
    </row>
    <row r="185" spans="1:35" x14ac:dyDescent="0.25">
      <c r="A185" t="s">
        <v>2295</v>
      </c>
      <c r="B185">
        <v>2785</v>
      </c>
      <c r="C185" t="s">
        <v>2095</v>
      </c>
      <c r="D185" t="s">
        <v>2593</v>
      </c>
      <c r="E185" t="s">
        <v>2299</v>
      </c>
      <c r="F185" t="s">
        <v>14</v>
      </c>
      <c r="G185" t="s">
        <v>42</v>
      </c>
      <c r="H185">
        <v>6</v>
      </c>
      <c r="I185">
        <v>0</v>
      </c>
      <c r="J185">
        <v>6</v>
      </c>
      <c r="P185">
        <v>6</v>
      </c>
      <c r="AG185" t="s">
        <v>44</v>
      </c>
      <c r="AH185">
        <v>29.624310000000001</v>
      </c>
      <c r="AI185">
        <v>-81.678327999999993</v>
      </c>
    </row>
    <row r="186" spans="1:35" x14ac:dyDescent="0.25">
      <c r="A186" t="s">
        <v>2295</v>
      </c>
      <c r="B186">
        <v>2878</v>
      </c>
      <c r="C186" t="s">
        <v>2095</v>
      </c>
      <c r="D186" t="s">
        <v>2594</v>
      </c>
      <c r="E186" t="s">
        <v>2306</v>
      </c>
      <c r="F186" t="s">
        <v>14</v>
      </c>
      <c r="G186" t="s">
        <v>42</v>
      </c>
      <c r="H186">
        <v>6</v>
      </c>
      <c r="J186">
        <v>6</v>
      </c>
      <c r="P186">
        <v>6</v>
      </c>
      <c r="AG186" t="s">
        <v>44</v>
      </c>
    </row>
    <row r="187" spans="1:35" x14ac:dyDescent="0.25">
      <c r="A187" t="s">
        <v>2295</v>
      </c>
      <c r="B187">
        <v>2881</v>
      </c>
      <c r="C187" t="s">
        <v>2095</v>
      </c>
      <c r="D187" t="s">
        <v>2595</v>
      </c>
      <c r="E187" t="s">
        <v>2306</v>
      </c>
      <c r="F187" t="s">
        <v>14</v>
      </c>
      <c r="G187" t="s">
        <v>42</v>
      </c>
      <c r="H187">
        <v>6</v>
      </c>
      <c r="J187">
        <v>6</v>
      </c>
      <c r="P187">
        <v>6</v>
      </c>
      <c r="AG187" t="s">
        <v>44</v>
      </c>
    </row>
    <row r="188" spans="1:35" x14ac:dyDescent="0.25">
      <c r="A188" t="s">
        <v>2307</v>
      </c>
      <c r="B188">
        <v>608</v>
      </c>
      <c r="C188" t="s">
        <v>2107</v>
      </c>
      <c r="D188" t="s">
        <v>2596</v>
      </c>
      <c r="E188" t="s">
        <v>2309</v>
      </c>
      <c r="F188" t="s">
        <v>10</v>
      </c>
      <c r="G188" t="s">
        <v>2078</v>
      </c>
      <c r="AF188" t="s">
        <v>2597</v>
      </c>
      <c r="AG188" t="s">
        <v>44</v>
      </c>
      <c r="AH188">
        <v>30.6309</v>
      </c>
      <c r="AI188">
        <v>-87.047899999999998</v>
      </c>
    </row>
    <row r="189" spans="1:35" x14ac:dyDescent="0.25">
      <c r="A189" t="s">
        <v>2295</v>
      </c>
      <c r="B189">
        <v>2941</v>
      </c>
      <c r="C189" t="s">
        <v>2112</v>
      </c>
      <c r="D189" t="s">
        <v>2598</v>
      </c>
      <c r="E189" t="s">
        <v>2336</v>
      </c>
      <c r="F189" t="s">
        <v>14</v>
      </c>
      <c r="G189" t="s">
        <v>42</v>
      </c>
      <c r="H189">
        <v>3</v>
      </c>
      <c r="J189">
        <v>3</v>
      </c>
      <c r="P189">
        <v>3</v>
      </c>
    </row>
    <row r="190" spans="1:35" x14ac:dyDescent="0.25">
      <c r="A190" t="s">
        <v>2351</v>
      </c>
      <c r="B190">
        <v>1068</v>
      </c>
      <c r="C190" t="s">
        <v>2112</v>
      </c>
      <c r="D190" t="s">
        <v>2599</v>
      </c>
      <c r="E190" t="s">
        <v>2376</v>
      </c>
      <c r="F190" t="s">
        <v>2326</v>
      </c>
      <c r="G190" t="s">
        <v>37</v>
      </c>
      <c r="H190">
        <v>16</v>
      </c>
      <c r="I190">
        <v>16</v>
      </c>
      <c r="J190">
        <v>16</v>
      </c>
      <c r="P190">
        <v>16</v>
      </c>
      <c r="AF190" t="s">
        <v>2600</v>
      </c>
      <c r="AG190" t="s">
        <v>44</v>
      </c>
      <c r="AH190">
        <v>27.272731</v>
      </c>
      <c r="AI190">
        <v>-82.518096</v>
      </c>
    </row>
    <row r="191" spans="1:35" x14ac:dyDescent="0.25">
      <c r="A191" t="s">
        <v>2302</v>
      </c>
      <c r="B191">
        <v>1540</v>
      </c>
      <c r="C191" t="s">
        <v>2112</v>
      </c>
      <c r="D191" t="s">
        <v>2601</v>
      </c>
      <c r="E191" t="s">
        <v>2602</v>
      </c>
      <c r="F191" t="s">
        <v>194</v>
      </c>
      <c r="G191" t="s">
        <v>37</v>
      </c>
      <c r="H191">
        <v>209</v>
      </c>
      <c r="I191">
        <v>209</v>
      </c>
      <c r="K191">
        <v>209</v>
      </c>
      <c r="AG191" t="s">
        <v>44</v>
      </c>
      <c r="AH191">
        <v>27.344200000000001</v>
      </c>
      <c r="AI191">
        <v>-82.546700000000001</v>
      </c>
    </row>
    <row r="192" spans="1:35" x14ac:dyDescent="0.25">
      <c r="A192" t="s">
        <v>2295</v>
      </c>
      <c r="B192">
        <v>2134</v>
      </c>
      <c r="C192" t="s">
        <v>2112</v>
      </c>
      <c r="D192" t="s">
        <v>2603</v>
      </c>
      <c r="E192" t="s">
        <v>2604</v>
      </c>
      <c r="F192" t="s">
        <v>2326</v>
      </c>
      <c r="G192" t="s">
        <v>37</v>
      </c>
      <c r="H192">
        <v>60</v>
      </c>
      <c r="I192">
        <v>12</v>
      </c>
      <c r="J192">
        <v>48</v>
      </c>
      <c r="L192">
        <v>12</v>
      </c>
      <c r="P192">
        <v>48</v>
      </c>
      <c r="Q192" s="6" t="s">
        <v>140</v>
      </c>
      <c r="T192" s="6" t="s">
        <v>141</v>
      </c>
      <c r="U192" s="6" t="s">
        <v>141</v>
      </c>
      <c r="V192" s="6" t="s">
        <v>141</v>
      </c>
      <c r="W192" s="6" t="s">
        <v>141</v>
      </c>
      <c r="X192" s="6" t="s">
        <v>222</v>
      </c>
      <c r="Y192" s="6" t="s">
        <v>141</v>
      </c>
      <c r="Z192">
        <v>59</v>
      </c>
      <c r="AA192">
        <v>59</v>
      </c>
      <c r="AB192">
        <v>59</v>
      </c>
      <c r="AC192">
        <v>59</v>
      </c>
      <c r="AD192">
        <v>58</v>
      </c>
      <c r="AE192">
        <v>59</v>
      </c>
      <c r="AF192" t="s">
        <v>2605</v>
      </c>
      <c r="AG192" t="s">
        <v>44</v>
      </c>
      <c r="AH192">
        <v>27.097200000000001</v>
      </c>
      <c r="AI192">
        <v>-82.368200000000002</v>
      </c>
    </row>
    <row r="193" spans="1:35" x14ac:dyDescent="0.25">
      <c r="A193" t="s">
        <v>2295</v>
      </c>
      <c r="B193">
        <v>2774</v>
      </c>
      <c r="C193" t="s">
        <v>2128</v>
      </c>
      <c r="D193" t="s">
        <v>2606</v>
      </c>
      <c r="E193" t="s">
        <v>2299</v>
      </c>
      <c r="F193" t="s">
        <v>14</v>
      </c>
      <c r="G193" t="s">
        <v>42</v>
      </c>
      <c r="H193">
        <v>6</v>
      </c>
      <c r="I193">
        <v>0</v>
      </c>
      <c r="J193">
        <v>6</v>
      </c>
      <c r="P193">
        <v>6</v>
      </c>
      <c r="AG193" t="s">
        <v>44</v>
      </c>
      <c r="AH193">
        <v>28.682122</v>
      </c>
      <c r="AI193">
        <v>-81.255878999999993</v>
      </c>
    </row>
    <row r="194" spans="1:35" x14ac:dyDescent="0.25">
      <c r="A194" t="s">
        <v>2321</v>
      </c>
      <c r="B194">
        <v>2097</v>
      </c>
      <c r="C194" t="s">
        <v>2128</v>
      </c>
      <c r="D194" t="s">
        <v>2607</v>
      </c>
      <c r="E194" t="s">
        <v>2360</v>
      </c>
      <c r="F194" t="s">
        <v>10</v>
      </c>
      <c r="G194" t="s">
        <v>2078</v>
      </c>
      <c r="H194">
        <v>6</v>
      </c>
      <c r="J194">
        <v>6</v>
      </c>
      <c r="L194">
        <v>6</v>
      </c>
      <c r="AH194">
        <v>28.672975000000001</v>
      </c>
      <c r="AI194">
        <v>-81.196797000000004</v>
      </c>
    </row>
    <row r="195" spans="1:35" x14ac:dyDescent="0.25">
      <c r="A195" t="s">
        <v>2307</v>
      </c>
      <c r="B195">
        <v>747</v>
      </c>
      <c r="C195" t="s">
        <v>2128</v>
      </c>
      <c r="D195" t="s">
        <v>2608</v>
      </c>
      <c r="E195" t="s">
        <v>2309</v>
      </c>
      <c r="F195" t="s">
        <v>10</v>
      </c>
      <c r="G195" t="s">
        <v>2078</v>
      </c>
      <c r="AF195" t="s">
        <v>2609</v>
      </c>
      <c r="AG195" t="s">
        <v>44</v>
      </c>
      <c r="AH195">
        <v>28.664100000000001</v>
      </c>
      <c r="AI195">
        <v>-81.334199999999996</v>
      </c>
    </row>
    <row r="196" spans="1:35" x14ac:dyDescent="0.25">
      <c r="A196" t="s">
        <v>2295</v>
      </c>
      <c r="B196">
        <v>2880</v>
      </c>
      <c r="C196" t="s">
        <v>2128</v>
      </c>
      <c r="D196" t="s">
        <v>2610</v>
      </c>
      <c r="E196" t="s">
        <v>2306</v>
      </c>
      <c r="F196" t="s">
        <v>14</v>
      </c>
      <c r="G196" t="s">
        <v>42</v>
      </c>
      <c r="H196">
        <v>6</v>
      </c>
      <c r="J196">
        <v>6</v>
      </c>
      <c r="P196">
        <v>6</v>
      </c>
      <c r="AG196" t="s">
        <v>44</v>
      </c>
    </row>
    <row r="197" spans="1:35" x14ac:dyDescent="0.25">
      <c r="A197" t="s">
        <v>2295</v>
      </c>
      <c r="B197">
        <v>2655</v>
      </c>
      <c r="C197" t="s">
        <v>2128</v>
      </c>
      <c r="D197" t="s">
        <v>2611</v>
      </c>
      <c r="E197" t="s">
        <v>2297</v>
      </c>
      <c r="F197" t="s">
        <v>14</v>
      </c>
      <c r="G197" t="s">
        <v>42</v>
      </c>
      <c r="H197">
        <v>6</v>
      </c>
      <c r="I197">
        <v>0</v>
      </c>
      <c r="P197">
        <v>6</v>
      </c>
      <c r="AG197" t="s">
        <v>44</v>
      </c>
      <c r="AH197">
        <v>28.666886999999999</v>
      </c>
      <c r="AI197">
        <v>-81.302775999999994</v>
      </c>
    </row>
    <row r="198" spans="1:35" x14ac:dyDescent="0.25">
      <c r="A198" t="s">
        <v>2351</v>
      </c>
      <c r="B198">
        <v>1498</v>
      </c>
      <c r="C198" t="s">
        <v>2169</v>
      </c>
      <c r="D198" t="s">
        <v>2612</v>
      </c>
      <c r="E198" t="s">
        <v>2613</v>
      </c>
      <c r="F198" t="s">
        <v>2326</v>
      </c>
      <c r="G198" t="s">
        <v>37</v>
      </c>
      <c r="H198">
        <v>6</v>
      </c>
      <c r="I198">
        <v>6</v>
      </c>
      <c r="P198">
        <v>6</v>
      </c>
      <c r="AG198" t="s">
        <v>44</v>
      </c>
      <c r="AH198">
        <v>29.8917</v>
      </c>
      <c r="AI198">
        <v>-81.317099999999996</v>
      </c>
    </row>
    <row r="199" spans="1:35" x14ac:dyDescent="0.25">
      <c r="A199" t="s">
        <v>2321</v>
      </c>
      <c r="B199">
        <v>2896</v>
      </c>
      <c r="C199" t="s">
        <v>2169</v>
      </c>
      <c r="D199" t="s">
        <v>2614</v>
      </c>
      <c r="E199" t="s">
        <v>2323</v>
      </c>
      <c r="F199" t="s">
        <v>9</v>
      </c>
      <c r="G199" t="s">
        <v>2078</v>
      </c>
      <c r="H199">
        <v>14</v>
      </c>
      <c r="J199">
        <v>14</v>
      </c>
      <c r="K199">
        <v>14</v>
      </c>
    </row>
    <row r="200" spans="1:35" x14ac:dyDescent="0.25">
      <c r="A200" t="s">
        <v>2351</v>
      </c>
      <c r="B200">
        <v>2929</v>
      </c>
      <c r="C200" t="s">
        <v>2169</v>
      </c>
      <c r="D200" t="s">
        <v>2615</v>
      </c>
      <c r="E200" t="s">
        <v>2353</v>
      </c>
      <c r="F200" t="s">
        <v>12</v>
      </c>
      <c r="G200" t="s">
        <v>42</v>
      </c>
      <c r="H200">
        <v>4</v>
      </c>
      <c r="J200">
        <v>4</v>
      </c>
      <c r="N200">
        <v>4</v>
      </c>
    </row>
    <row r="201" spans="1:35" x14ac:dyDescent="0.25">
      <c r="A201" t="s">
        <v>2332</v>
      </c>
      <c r="B201">
        <v>2636</v>
      </c>
      <c r="C201" t="s">
        <v>2169</v>
      </c>
      <c r="D201" t="s">
        <v>2616</v>
      </c>
      <c r="E201" t="s">
        <v>2297</v>
      </c>
      <c r="F201" t="s">
        <v>12</v>
      </c>
      <c r="G201" t="s">
        <v>184</v>
      </c>
      <c r="H201">
        <v>4</v>
      </c>
      <c r="I201">
        <v>0</v>
      </c>
      <c r="N201">
        <v>4</v>
      </c>
      <c r="AF201" t="s">
        <v>2617</v>
      </c>
      <c r="AG201" t="s">
        <v>44</v>
      </c>
      <c r="AH201">
        <v>29.868987000000001</v>
      </c>
      <c r="AI201">
        <v>-81.326207999999994</v>
      </c>
    </row>
    <row r="202" spans="1:35" x14ac:dyDescent="0.25">
      <c r="A202" t="s">
        <v>2295</v>
      </c>
      <c r="B202">
        <v>2701</v>
      </c>
      <c r="C202" t="s">
        <v>2169</v>
      </c>
      <c r="D202" t="s">
        <v>2618</v>
      </c>
      <c r="E202" t="s">
        <v>2301</v>
      </c>
      <c r="F202" t="s">
        <v>14</v>
      </c>
      <c r="G202" t="s">
        <v>42</v>
      </c>
      <c r="H202">
        <v>6</v>
      </c>
      <c r="I202">
        <v>0</v>
      </c>
      <c r="P202">
        <v>6</v>
      </c>
      <c r="AG202" t="s">
        <v>44</v>
      </c>
      <c r="AH202">
        <v>29.933662000000002</v>
      </c>
      <c r="AI202">
        <v>-81.49512</v>
      </c>
    </row>
    <row r="203" spans="1:35" x14ac:dyDescent="0.25">
      <c r="A203" t="s">
        <v>2321</v>
      </c>
      <c r="B203">
        <v>2897</v>
      </c>
      <c r="C203" t="s">
        <v>2169</v>
      </c>
      <c r="D203" t="s">
        <v>2619</v>
      </c>
      <c r="E203" t="s">
        <v>2323</v>
      </c>
      <c r="F203" t="s">
        <v>10</v>
      </c>
      <c r="G203" t="s">
        <v>2078</v>
      </c>
      <c r="H203">
        <v>16</v>
      </c>
      <c r="J203">
        <v>16</v>
      </c>
      <c r="L203">
        <v>16</v>
      </c>
    </row>
    <row r="204" spans="1:35" x14ac:dyDescent="0.25">
      <c r="A204" t="s">
        <v>2295</v>
      </c>
      <c r="B204">
        <v>2783</v>
      </c>
      <c r="C204" t="s">
        <v>2183</v>
      </c>
      <c r="D204" t="s">
        <v>2620</v>
      </c>
      <c r="E204" t="s">
        <v>2299</v>
      </c>
      <c r="F204" t="s">
        <v>14</v>
      </c>
      <c r="G204" t="s">
        <v>42</v>
      </c>
      <c r="H204">
        <v>6</v>
      </c>
      <c r="I204">
        <v>0</v>
      </c>
      <c r="J204">
        <v>6</v>
      </c>
      <c r="P204">
        <v>6</v>
      </c>
      <c r="AG204" t="s">
        <v>44</v>
      </c>
      <c r="AH204">
        <v>27.555509000000001</v>
      </c>
      <c r="AI204">
        <v>-80.394329999999997</v>
      </c>
    </row>
    <row r="205" spans="1:35" x14ac:dyDescent="0.25">
      <c r="A205" t="s">
        <v>2295</v>
      </c>
      <c r="B205">
        <v>2649</v>
      </c>
      <c r="C205" t="s">
        <v>2183</v>
      </c>
      <c r="D205" t="s">
        <v>2621</v>
      </c>
      <c r="E205" t="s">
        <v>2297</v>
      </c>
      <c r="F205" t="s">
        <v>14</v>
      </c>
      <c r="G205" t="s">
        <v>42</v>
      </c>
      <c r="H205">
        <v>6</v>
      </c>
      <c r="I205">
        <v>0</v>
      </c>
      <c r="P205">
        <v>6</v>
      </c>
      <c r="AG205" t="s">
        <v>44</v>
      </c>
      <c r="AH205">
        <v>27.443106</v>
      </c>
      <c r="AI205">
        <v>-80.361127999999994</v>
      </c>
    </row>
    <row r="206" spans="1:35" x14ac:dyDescent="0.25">
      <c r="A206" t="s">
        <v>2590</v>
      </c>
      <c r="B206">
        <v>2836</v>
      </c>
      <c r="C206" t="s">
        <v>2205</v>
      </c>
      <c r="D206" t="s">
        <v>2622</v>
      </c>
      <c r="E206" t="s">
        <v>2592</v>
      </c>
      <c r="F206" t="s">
        <v>99</v>
      </c>
      <c r="G206" t="s">
        <v>42</v>
      </c>
      <c r="H206">
        <v>30</v>
      </c>
      <c r="I206">
        <v>30</v>
      </c>
      <c r="L206">
        <v>30</v>
      </c>
      <c r="AG206">
        <v>19</v>
      </c>
      <c r="AH206">
        <v>28.847774449999999</v>
      </c>
      <c r="AI206">
        <v>-82.042871660000003</v>
      </c>
    </row>
    <row r="207" spans="1:35" x14ac:dyDescent="0.25">
      <c r="A207" t="s">
        <v>2295</v>
      </c>
      <c r="B207">
        <v>2705</v>
      </c>
      <c r="C207" t="s">
        <v>2213</v>
      </c>
      <c r="D207" t="s">
        <v>2623</v>
      </c>
      <c r="E207" t="s">
        <v>2301</v>
      </c>
      <c r="F207" t="s">
        <v>14</v>
      </c>
      <c r="G207" t="s">
        <v>184</v>
      </c>
      <c r="H207">
        <v>6</v>
      </c>
      <c r="I207">
        <v>0</v>
      </c>
      <c r="P207">
        <v>6</v>
      </c>
      <c r="AG207" t="s">
        <v>44</v>
      </c>
      <c r="AH207">
        <v>30.288632</v>
      </c>
      <c r="AI207">
        <v>-82.993122999999997</v>
      </c>
    </row>
    <row r="208" spans="1:35" x14ac:dyDescent="0.25">
      <c r="A208" t="s">
        <v>2302</v>
      </c>
      <c r="B208">
        <v>1239</v>
      </c>
      <c r="C208" t="s">
        <v>2213</v>
      </c>
      <c r="D208" t="s">
        <v>2624</v>
      </c>
      <c r="E208" t="s">
        <v>2625</v>
      </c>
      <c r="F208" t="s">
        <v>194</v>
      </c>
      <c r="G208" t="s">
        <v>37</v>
      </c>
      <c r="H208">
        <v>100</v>
      </c>
      <c r="I208">
        <v>100</v>
      </c>
      <c r="K208">
        <v>100</v>
      </c>
      <c r="AG208">
        <v>99</v>
      </c>
      <c r="AH208">
        <v>30.250029000000001</v>
      </c>
      <c r="AI208">
        <v>-83.241789999999995</v>
      </c>
    </row>
    <row r="209" spans="1:35" x14ac:dyDescent="0.25">
      <c r="A209" t="s">
        <v>2295</v>
      </c>
      <c r="B209">
        <v>2651</v>
      </c>
      <c r="C209" t="s">
        <v>2213</v>
      </c>
      <c r="D209" t="s">
        <v>2626</v>
      </c>
      <c r="E209" t="s">
        <v>2297</v>
      </c>
      <c r="F209" t="s">
        <v>14</v>
      </c>
      <c r="G209" t="s">
        <v>42</v>
      </c>
      <c r="H209">
        <v>6</v>
      </c>
      <c r="I209">
        <v>0</v>
      </c>
      <c r="P209">
        <v>6</v>
      </c>
      <c r="AG209" t="s">
        <v>44</v>
      </c>
      <c r="AH209">
        <v>30.286272</v>
      </c>
      <c r="AI209">
        <v>-82.998876999999993</v>
      </c>
    </row>
    <row r="210" spans="1:35" x14ac:dyDescent="0.25">
      <c r="A210" t="s">
        <v>2295</v>
      </c>
      <c r="B210">
        <v>2951</v>
      </c>
      <c r="C210" t="s">
        <v>2219</v>
      </c>
      <c r="D210" t="s">
        <v>2627</v>
      </c>
      <c r="E210" t="s">
        <v>2336</v>
      </c>
      <c r="F210" t="s">
        <v>14</v>
      </c>
      <c r="G210" t="s">
        <v>42</v>
      </c>
      <c r="H210">
        <v>6</v>
      </c>
      <c r="J210">
        <v>6</v>
      </c>
      <c r="P210">
        <v>6</v>
      </c>
      <c r="AH210">
        <v>29.050650000000001</v>
      </c>
      <c r="AI210">
        <v>-81.325083000000006</v>
      </c>
    </row>
    <row r="211" spans="1:35" x14ac:dyDescent="0.25">
      <c r="A211" t="s">
        <v>2351</v>
      </c>
      <c r="B211">
        <v>2927</v>
      </c>
      <c r="C211" t="s">
        <v>2269</v>
      </c>
      <c r="D211" t="s">
        <v>2628</v>
      </c>
      <c r="E211" t="s">
        <v>2353</v>
      </c>
      <c r="F211" t="s">
        <v>12</v>
      </c>
      <c r="G211" t="s">
        <v>42</v>
      </c>
      <c r="H211">
        <v>10</v>
      </c>
      <c r="J211">
        <v>8</v>
      </c>
      <c r="N211">
        <v>10</v>
      </c>
    </row>
    <row r="212" spans="1:35" x14ac:dyDescent="0.25">
      <c r="A212" t="s">
        <v>2295</v>
      </c>
      <c r="B212">
        <v>2704</v>
      </c>
      <c r="C212" t="s">
        <v>2276</v>
      </c>
      <c r="D212" t="s">
        <v>2629</v>
      </c>
      <c r="E212" t="s">
        <v>2301</v>
      </c>
      <c r="F212" t="s">
        <v>14</v>
      </c>
      <c r="G212" t="s">
        <v>42</v>
      </c>
      <c r="H212">
        <v>5</v>
      </c>
      <c r="I212">
        <v>0</v>
      </c>
      <c r="P212">
        <v>5</v>
      </c>
      <c r="AG212" t="s">
        <v>44</v>
      </c>
      <c r="AH212">
        <v>30.768761999999999</v>
      </c>
      <c r="AI212">
        <v>-85.543256</v>
      </c>
    </row>
  </sheetData>
  <pageMargins left="0.78749999999999998" right="0.78749999999999998" top="1.05277777777778" bottom="1.05277777777778" header="0.78749999999999998" footer="0.78749999999999998"/>
  <headerFooter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14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Sheet1</vt:lpstr>
      <vt:lpstr>2017 County Summary </vt:lpstr>
      <vt:lpstr>2017 County Detail</vt:lpstr>
      <vt:lpstr>2017 County Summary</vt:lpstr>
      <vt:lpstr>Excluded</vt:lpstr>
      <vt:lpstr>'2017 County Detail'!Print_Titles</vt:lpstr>
      <vt:lpstr>'2017 County Summary 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McCarthy</dc:creator>
  <cp:lastModifiedBy>Laura Cox</cp:lastModifiedBy>
  <cp:revision>3</cp:revision>
  <cp:lastPrinted>2017-07-06T16:36:20Z</cp:lastPrinted>
  <dcterms:created xsi:type="dcterms:W3CDTF">2017-05-12T16:01:49Z</dcterms:created>
  <dcterms:modified xsi:type="dcterms:W3CDTF">2017-07-12T19:57:11Z</dcterms:modified>
  <dc:language>en-US</dc:language>
</cp:coreProperties>
</file>