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Combined Cycle/2023 Rules and RFAs/Applications invited to enter Credit Underwriting/"/>
    </mc:Choice>
  </mc:AlternateContent>
  <xr:revisionPtr revIDLastSave="22" documentId="8_{8F107447-A56F-4A35-BE6C-EA94C3C52849}" xr6:coauthVersionLast="47" xr6:coauthVersionMax="47" xr10:uidLastSave="{B78D89DF-D4F1-42B1-A23B-A65C49C691D5}"/>
  <bookViews>
    <workbookView xWindow="28680" yWindow="-120" windowWidth="29040" windowHeight="15720" xr2:uid="{BC9A8726-2230-495D-9A5E-CEB03A9B71F8}"/>
  </bookViews>
  <sheets>
    <sheet name="Invited to CU" sheetId="1" r:id="rId1"/>
  </sheets>
  <definedNames>
    <definedName name="_xlnm.Print_Titles" localSheetId="0">'Invited to CU'!$A:$A,'Invited to CU'!$1:$1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" i="1" l="1"/>
  <c r="M11" i="1"/>
  <c r="U10" i="1"/>
  <c r="M10" i="1"/>
  <c r="U9" i="1"/>
  <c r="M9" i="1"/>
  <c r="U8" i="1"/>
  <c r="M8" i="1"/>
  <c r="U7" i="1"/>
  <c r="M7" i="1"/>
  <c r="U6" i="1"/>
  <c r="M6" i="1"/>
  <c r="U5" i="1"/>
  <c r="M5" i="1"/>
  <c r="U4" i="1"/>
  <c r="M4" i="1"/>
  <c r="U3" i="1"/>
  <c r="M3" i="1"/>
  <c r="U2" i="1"/>
  <c r="M2" i="1"/>
</calcChain>
</file>

<file path=xl/sharedStrings.xml><?xml version="1.0" encoding="utf-8"?>
<sst xmlns="http://schemas.openxmlformats.org/spreadsheetml/2006/main" count="200" uniqueCount="84">
  <si>
    <t>Application Number</t>
  </si>
  <si>
    <t>Name of Development</t>
  </si>
  <si>
    <t>County</t>
  </si>
  <si>
    <t>County Size</t>
  </si>
  <si>
    <t>Name of Authorized Principal Representative</t>
  </si>
  <si>
    <t>Name of Developer</t>
  </si>
  <si>
    <t>Dev Category</t>
  </si>
  <si>
    <t>Development Type</t>
  </si>
  <si>
    <t>Demo</t>
  </si>
  <si>
    <t>Units</t>
  </si>
  <si>
    <t>Live Local SAIL Base Request Amount</t>
  </si>
  <si>
    <t>ELI Request Amount</t>
  </si>
  <si>
    <t>Total Live Local SAIL Request Amount (SAIL plus ELI)</t>
  </si>
  <si>
    <t>MMRB Request Amount</t>
  </si>
  <si>
    <t>Non Competitive HC Request Amount</t>
  </si>
  <si>
    <t>Eligible For Funding?</t>
  </si>
  <si>
    <t>Total Points</t>
  </si>
  <si>
    <t>Mixed-Use Development</t>
  </si>
  <si>
    <t>Youth Aging Out of Foster Care Goal</t>
  </si>
  <si>
    <t>Publicly Owned Lands Development Goal</t>
  </si>
  <si>
    <t>Elderly, Mixed-Use  Development</t>
  </si>
  <si>
    <t>Urban In-Fill Development</t>
  </si>
  <si>
    <t>Corporation Funding PSAU</t>
  </si>
  <si>
    <t>A/B/C Leveraging</t>
  </si>
  <si>
    <t>Porixmity Funding Preference</t>
  </si>
  <si>
    <t>Florida Job Creation Preference</t>
  </si>
  <si>
    <t>Lottery Number</t>
  </si>
  <si>
    <t>Pinellas</t>
  </si>
  <si>
    <t>L</t>
  </si>
  <si>
    <t>NC</t>
  </si>
  <si>
    <t>F</t>
  </si>
  <si>
    <t xml:space="preserve"> </t>
  </si>
  <si>
    <t>Y</t>
  </si>
  <si>
    <t>N</t>
  </si>
  <si>
    <t>Miami-Dade</t>
  </si>
  <si>
    <t>HR</t>
  </si>
  <si>
    <t>E, Non-ALF</t>
  </si>
  <si>
    <t>M</t>
  </si>
  <si>
    <t>MR 4</t>
  </si>
  <si>
    <t>Broward</t>
  </si>
  <si>
    <t>G</t>
  </si>
  <si>
    <t>A</t>
  </si>
  <si>
    <t>J. David Page</t>
  </si>
  <si>
    <t>Southport Development, Inc., a WA corporation doing business in FL as Southport Development Services, Inc.; Woda Southport Developer Inc.</t>
  </si>
  <si>
    <t>Palm Beach</t>
  </si>
  <si>
    <t>William T Fabbri</t>
  </si>
  <si>
    <t>The Richman Group of Florida, Inc.</t>
  </si>
  <si>
    <t>2024-229BS</t>
  </si>
  <si>
    <t>Capri Place</t>
  </si>
  <si>
    <t>Jay P. Brock</t>
  </si>
  <si>
    <t>Atlantic Housing Partners, L.L.L.P.</t>
  </si>
  <si>
    <t>2024-237S</t>
  </si>
  <si>
    <t>Riverbend Landings - Phase II</t>
  </si>
  <si>
    <t>Seminole</t>
  </si>
  <si>
    <t>Lake</t>
  </si>
  <si>
    <t>Orange</t>
  </si>
  <si>
    <t>2024-241BS</t>
  </si>
  <si>
    <t>Liberty Square Elderly</t>
  </si>
  <si>
    <t>Alberto Milo, Jr.</t>
  </si>
  <si>
    <t>Liberty Square Elderly Developer, LLC</t>
  </si>
  <si>
    <t>2024-245BS</t>
  </si>
  <si>
    <t>Residences at Marina Village</t>
  </si>
  <si>
    <t>Residences at Marina Village Developer, LLC</t>
  </si>
  <si>
    <t>2024-248S</t>
  </si>
  <si>
    <t>Ekos Pembroke Park</t>
  </si>
  <si>
    <t>Christopher L. Shear</t>
  </si>
  <si>
    <t xml:space="preserve">Magellan Housing, LLC; MJHS Broward I Developer, LLC ; MHP Broward I Developer, LLC </t>
  </si>
  <si>
    <t>2024-249S</t>
  </si>
  <si>
    <t>Ekos on Collier</t>
  </si>
  <si>
    <t>Collier</t>
  </si>
  <si>
    <t>MHP Collier II Developer, LLC; Magellan Housing, LLC</t>
  </si>
  <si>
    <t>2024-253BS</t>
  </si>
  <si>
    <t>Ninth Street Apartments</t>
  </si>
  <si>
    <t>Manatee</t>
  </si>
  <si>
    <t>C.  Hunter Nelson</t>
  </si>
  <si>
    <t>ECG Florida 2023 Developer, LLC</t>
  </si>
  <si>
    <t>2024-255S</t>
  </si>
  <si>
    <t>Oakhurst Trace</t>
  </si>
  <si>
    <t>2024-264BS</t>
  </si>
  <si>
    <t>Urick Street Apartments</t>
  </si>
  <si>
    <t>ECG Florida 2023 III Developer, LLC</t>
  </si>
  <si>
    <t>2024-271BS</t>
  </si>
  <si>
    <t>Ivey Apartments</t>
  </si>
  <si>
    <t>ECG South Ivey Developer,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</si>
</sst>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>
      <alignment horizontal="center" vertical="center" textRotation="90" wrapText="1"/>
    </xf>
    <xf numFmtId="164" fontId="3" fillId="0" borderId="1" xfId="0" applyNumberFormat="1" applyFont="1" applyBorder="1" applyAlignment="1" applyProtection="1">
      <alignment horizontal="center" vertical="center" textRotation="90" wrapText="1"/>
      <protection locked="0"/>
    </xf>
    <xf numFmtId="0" fontId="3" fillId="0" borderId="0" xfId="0" applyFont="1" applyAlignment="1">
      <alignment horizontal="center" vertical="center" textRotation="9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6" fontId="4" fillId="0" borderId="1" xfId="0" applyNumberFormat="1" applyFont="1" applyFill="1" applyBorder="1" applyAlignment="1">
      <alignment horizontal="left" vertical="center"/>
    </xf>
    <xf numFmtId="164" fontId="4" fillId="0" borderId="1" xfId="1" applyNumberFormat="1" applyFont="1" applyFill="1" applyBorder="1" applyAlignment="1">
      <alignment horizontal="right" vertical="center" wrapText="1"/>
    </xf>
    <xf numFmtId="8" fontId="4" fillId="0" borderId="1" xfId="0" applyNumberFormat="1" applyFont="1" applyFill="1" applyBorder="1" applyAlignment="1">
      <alignment horizontal="left" vertical="center"/>
    </xf>
    <xf numFmtId="8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vertical="center"/>
    </xf>
  </cellXfs>
  <cellStyles count="3">
    <cellStyle name="Comma" xfId="1" builtinId="3"/>
    <cellStyle name="Comma 3" xfId="2" xr:uid="{75B66C4B-1E7C-4E0C-A3DB-E75D9DAFBE6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6DC66-63F6-4061-9228-3FFE8EAF1518}">
  <sheetPr>
    <pageSetUpPr fitToPage="1"/>
  </sheetPr>
  <dimension ref="A1:AA12"/>
  <sheetViews>
    <sheetView showGridLines="0" tabSelected="1" zoomScale="130" zoomScaleNormal="130" workbookViewId="0">
      <pane xSplit="1" ySplit="1" topLeftCell="B2" activePane="bottomRight" state="frozen"/>
      <selection activeCell="N13" sqref="N13"/>
      <selection pane="topRight" activeCell="N13" sqref="N13"/>
      <selection pane="bottomLeft" activeCell="N13" sqref="N13"/>
      <selection pane="bottomRight" activeCell="F9" sqref="F9"/>
    </sheetView>
  </sheetViews>
  <sheetFormatPr defaultColWidth="9.1328125" defaultRowHeight="11.65" x14ac:dyDescent="0.35"/>
  <cols>
    <col min="1" max="1" width="9.86328125" style="5" customWidth="1"/>
    <col min="2" max="2" width="12.86328125" style="7" bestFit="1" customWidth="1"/>
    <col min="3" max="3" width="11.1328125" style="5" bestFit="1" customWidth="1"/>
    <col min="4" max="4" width="3.1328125" style="6" bestFit="1" customWidth="1"/>
    <col min="5" max="5" width="10.3984375" style="5" customWidth="1"/>
    <col min="6" max="6" width="26.59765625" style="5" customWidth="1"/>
    <col min="7" max="7" width="2.86328125" style="6" hidden="1" customWidth="1"/>
    <col min="8" max="8" width="5.1328125" style="6" hidden="1" customWidth="1"/>
    <col min="9" max="9" width="5.59765625" style="6" customWidth="1"/>
    <col min="10" max="10" width="4.3984375" style="6" customWidth="1"/>
    <col min="11" max="11" width="10.59765625" style="8" hidden="1" customWidth="1"/>
    <col min="12" max="12" width="10.1328125" style="8" hidden="1" customWidth="1"/>
    <col min="13" max="13" width="10" style="5" bestFit="1" customWidth="1"/>
    <col min="14" max="14" width="10.59765625" style="5" customWidth="1"/>
    <col min="15" max="15" width="9.59765625" style="5" customWidth="1"/>
    <col min="16" max="16" width="5.1328125" style="5" bestFit="1" customWidth="1"/>
    <col min="17" max="17" width="3.1328125" style="5" bestFit="1" customWidth="1"/>
    <col min="18" max="18" width="5.3984375" style="6" bestFit="1" customWidth="1"/>
    <col min="19" max="19" width="7.73046875" style="6" bestFit="1" customWidth="1"/>
    <col min="20" max="20" width="10" style="6" bestFit="1" customWidth="1"/>
    <col min="21" max="21" width="7.73046875" style="6" customWidth="1"/>
    <col min="22" max="22" width="5.3984375" style="6" bestFit="1" customWidth="1"/>
    <col min="23" max="23" width="10.1328125" style="5" hidden="1" customWidth="1"/>
    <col min="24" max="24" width="5" style="5" customWidth="1"/>
    <col min="25" max="25" width="6.1328125" style="5" bestFit="1" customWidth="1"/>
    <col min="26" max="26" width="7.1328125" style="5" customWidth="1"/>
    <col min="27" max="27" width="3.1328125" style="6" bestFit="1" customWidth="1"/>
    <col min="28" max="16384" width="9.1328125" style="5"/>
  </cols>
  <sheetData>
    <row r="1" spans="1:27" s="4" customFormat="1" ht="71.099999999999994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3" t="s">
        <v>10</v>
      </c>
      <c r="L1" s="3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s="18" customFormat="1" ht="23.25" x14ac:dyDescent="0.35">
      <c r="A2" s="9" t="s">
        <v>47</v>
      </c>
      <c r="B2" s="10" t="s">
        <v>48</v>
      </c>
      <c r="C2" s="9" t="s">
        <v>34</v>
      </c>
      <c r="D2" s="11" t="s">
        <v>28</v>
      </c>
      <c r="E2" s="10" t="s">
        <v>45</v>
      </c>
      <c r="F2" s="10" t="s">
        <v>46</v>
      </c>
      <c r="G2" s="11" t="s">
        <v>29</v>
      </c>
      <c r="H2" s="9" t="s">
        <v>35</v>
      </c>
      <c r="I2" s="12" t="s">
        <v>30</v>
      </c>
      <c r="J2" s="11">
        <v>180</v>
      </c>
      <c r="K2" s="13">
        <v>14180000</v>
      </c>
      <c r="L2" s="13">
        <v>985500</v>
      </c>
      <c r="M2" s="14">
        <f t="shared" ref="M2:M7" si="0">SUM(K2:L2)</f>
        <v>15165500</v>
      </c>
      <c r="N2" s="13">
        <v>34500000</v>
      </c>
      <c r="O2" s="13">
        <v>1257255</v>
      </c>
      <c r="P2" s="11" t="s">
        <v>32</v>
      </c>
      <c r="Q2" s="11">
        <v>15</v>
      </c>
      <c r="R2" s="11" t="s">
        <v>32</v>
      </c>
      <c r="S2" s="11" t="s">
        <v>33</v>
      </c>
      <c r="T2" s="11" t="s">
        <v>33</v>
      </c>
      <c r="U2" s="11" t="str">
        <f t="shared" ref="U2:U7" si="1">IF(R2="","",IF(AND(I2="E, Non-ALF",R2="Y"),"Y","N"))</f>
        <v>N</v>
      </c>
      <c r="V2" s="11" t="s">
        <v>32</v>
      </c>
      <c r="W2" s="15">
        <v>42053.82</v>
      </c>
      <c r="X2" s="16" t="s">
        <v>41</v>
      </c>
      <c r="Y2" s="17" t="s">
        <v>32</v>
      </c>
      <c r="Z2" s="11" t="s">
        <v>32</v>
      </c>
      <c r="AA2" s="11">
        <v>7</v>
      </c>
    </row>
    <row r="3" spans="1:27" s="18" customFormat="1" ht="23.25" x14ac:dyDescent="0.35">
      <c r="A3" s="9" t="s">
        <v>51</v>
      </c>
      <c r="B3" s="10" t="s">
        <v>52</v>
      </c>
      <c r="C3" s="9" t="s">
        <v>53</v>
      </c>
      <c r="D3" s="11" t="s">
        <v>37</v>
      </c>
      <c r="E3" s="10" t="s">
        <v>49</v>
      </c>
      <c r="F3" s="10" t="s">
        <v>50</v>
      </c>
      <c r="G3" s="11" t="s">
        <v>29</v>
      </c>
      <c r="H3" s="9" t="s">
        <v>38</v>
      </c>
      <c r="I3" s="12" t="s">
        <v>30</v>
      </c>
      <c r="J3" s="11">
        <v>50</v>
      </c>
      <c r="K3" s="13">
        <v>4252821</v>
      </c>
      <c r="L3" s="13">
        <v>188700</v>
      </c>
      <c r="M3" s="14">
        <f t="shared" si="0"/>
        <v>4441521</v>
      </c>
      <c r="N3" s="9" t="s">
        <v>31</v>
      </c>
      <c r="O3" s="13">
        <v>88685</v>
      </c>
      <c r="P3" s="11" t="s">
        <v>32</v>
      </c>
      <c r="Q3" s="11">
        <v>15</v>
      </c>
      <c r="R3" s="11" t="s">
        <v>32</v>
      </c>
      <c r="S3" s="11" t="s">
        <v>33</v>
      </c>
      <c r="T3" s="11" t="s">
        <v>33</v>
      </c>
      <c r="U3" s="11" t="str">
        <f t="shared" si="1"/>
        <v>N</v>
      </c>
      <c r="V3" s="11" t="s">
        <v>33</v>
      </c>
      <c r="W3" s="15">
        <v>58013.85</v>
      </c>
      <c r="X3" s="16" t="s">
        <v>41</v>
      </c>
      <c r="Y3" s="17" t="s">
        <v>32</v>
      </c>
      <c r="Z3" s="11" t="s">
        <v>32</v>
      </c>
      <c r="AA3" s="11">
        <v>8</v>
      </c>
    </row>
    <row r="4" spans="1:27" s="18" customFormat="1" ht="23.25" x14ac:dyDescent="0.35">
      <c r="A4" s="9" t="s">
        <v>56</v>
      </c>
      <c r="B4" s="10" t="s">
        <v>57</v>
      </c>
      <c r="C4" s="9" t="s">
        <v>34</v>
      </c>
      <c r="D4" s="11" t="s">
        <v>28</v>
      </c>
      <c r="E4" s="10" t="s">
        <v>58</v>
      </c>
      <c r="F4" s="10" t="s">
        <v>59</v>
      </c>
      <c r="G4" s="11" t="s">
        <v>29</v>
      </c>
      <c r="H4" s="9" t="s">
        <v>35</v>
      </c>
      <c r="I4" s="12" t="s">
        <v>36</v>
      </c>
      <c r="J4" s="11">
        <v>132</v>
      </c>
      <c r="K4" s="13">
        <v>2500000</v>
      </c>
      <c r="L4" s="13">
        <v>0</v>
      </c>
      <c r="M4" s="14">
        <f t="shared" si="0"/>
        <v>2500000</v>
      </c>
      <c r="N4" s="13">
        <v>32500000</v>
      </c>
      <c r="O4" s="13">
        <v>2190356</v>
      </c>
      <c r="P4" s="11" t="s">
        <v>32</v>
      </c>
      <c r="Q4" s="11">
        <v>15</v>
      </c>
      <c r="R4" s="11" t="s">
        <v>32</v>
      </c>
      <c r="S4" s="11" t="s">
        <v>33</v>
      </c>
      <c r="T4" s="11" t="s">
        <v>32</v>
      </c>
      <c r="U4" s="11" t="str">
        <f t="shared" si="1"/>
        <v>Y</v>
      </c>
      <c r="V4" s="11" t="s">
        <v>33</v>
      </c>
      <c r="W4" s="15">
        <v>14450.4</v>
      </c>
      <c r="X4" s="16" t="s">
        <v>41</v>
      </c>
      <c r="Y4" s="17" t="s">
        <v>32</v>
      </c>
      <c r="Z4" s="11" t="s">
        <v>32</v>
      </c>
      <c r="AA4" s="11">
        <v>60</v>
      </c>
    </row>
    <row r="5" spans="1:27" s="18" customFormat="1" ht="23.25" x14ac:dyDescent="0.35">
      <c r="A5" s="9" t="s">
        <v>60</v>
      </c>
      <c r="B5" s="10" t="s">
        <v>61</v>
      </c>
      <c r="C5" s="9" t="s">
        <v>44</v>
      </c>
      <c r="D5" s="11" t="s">
        <v>28</v>
      </c>
      <c r="E5" s="10" t="s">
        <v>58</v>
      </c>
      <c r="F5" s="10" t="s">
        <v>62</v>
      </c>
      <c r="G5" s="11" t="s">
        <v>29</v>
      </c>
      <c r="H5" s="9" t="s">
        <v>35</v>
      </c>
      <c r="I5" s="12" t="s">
        <v>30</v>
      </c>
      <c r="J5" s="11">
        <v>148</v>
      </c>
      <c r="K5" s="13">
        <v>15400000</v>
      </c>
      <c r="L5" s="13">
        <v>803000</v>
      </c>
      <c r="M5" s="14">
        <f t="shared" si="0"/>
        <v>16203000</v>
      </c>
      <c r="N5" s="13">
        <v>23000000</v>
      </c>
      <c r="O5" s="13">
        <v>358591</v>
      </c>
      <c r="P5" s="11" t="s">
        <v>32</v>
      </c>
      <c r="Q5" s="11">
        <v>15</v>
      </c>
      <c r="R5" s="11" t="s">
        <v>33</v>
      </c>
      <c r="S5" s="11" t="s">
        <v>33</v>
      </c>
      <c r="T5" s="11" t="s">
        <v>32</v>
      </c>
      <c r="U5" s="11" t="str">
        <f t="shared" si="1"/>
        <v>N</v>
      </c>
      <c r="V5" s="11" t="s">
        <v>32</v>
      </c>
      <c r="W5" s="15">
        <v>51540.95</v>
      </c>
      <c r="X5" s="16" t="s">
        <v>41</v>
      </c>
      <c r="Y5" s="17" t="s">
        <v>32</v>
      </c>
      <c r="Z5" s="11" t="s">
        <v>32</v>
      </c>
      <c r="AA5" s="11">
        <v>17</v>
      </c>
    </row>
    <row r="6" spans="1:27" s="18" customFormat="1" ht="34.9" x14ac:dyDescent="0.35">
      <c r="A6" s="9" t="s">
        <v>63</v>
      </c>
      <c r="B6" s="10" t="s">
        <v>64</v>
      </c>
      <c r="C6" s="9" t="s">
        <v>39</v>
      </c>
      <c r="D6" s="11" t="s">
        <v>28</v>
      </c>
      <c r="E6" s="10" t="s">
        <v>65</v>
      </c>
      <c r="F6" s="10" t="s">
        <v>66</v>
      </c>
      <c r="G6" s="11" t="s">
        <v>29</v>
      </c>
      <c r="H6" s="9" t="s">
        <v>35</v>
      </c>
      <c r="I6" s="12" t="s">
        <v>36</v>
      </c>
      <c r="J6" s="11">
        <v>150</v>
      </c>
      <c r="K6" s="13">
        <v>9995000</v>
      </c>
      <c r="L6" s="13">
        <v>0</v>
      </c>
      <c r="M6" s="14">
        <f t="shared" si="0"/>
        <v>9995000</v>
      </c>
      <c r="N6" s="9" t="s">
        <v>31</v>
      </c>
      <c r="O6" s="13">
        <v>1620820</v>
      </c>
      <c r="P6" s="11" t="s">
        <v>32</v>
      </c>
      <c r="Q6" s="11">
        <v>15</v>
      </c>
      <c r="R6" s="11" t="s">
        <v>32</v>
      </c>
      <c r="S6" s="11" t="s">
        <v>33</v>
      </c>
      <c r="T6" s="11" t="s">
        <v>33</v>
      </c>
      <c r="U6" s="11" t="str">
        <f t="shared" si="1"/>
        <v>Y</v>
      </c>
      <c r="V6" s="11" t="s">
        <v>33</v>
      </c>
      <c r="W6" s="15">
        <v>41831.870000000003</v>
      </c>
      <c r="X6" s="16" t="s">
        <v>41</v>
      </c>
      <c r="Y6" s="17" t="s">
        <v>32</v>
      </c>
      <c r="Z6" s="11" t="s">
        <v>32</v>
      </c>
      <c r="AA6" s="11">
        <v>5</v>
      </c>
    </row>
    <row r="7" spans="1:27" s="18" customFormat="1" ht="23.25" x14ac:dyDescent="0.35">
      <c r="A7" s="9" t="s">
        <v>67</v>
      </c>
      <c r="B7" s="10" t="s">
        <v>68</v>
      </c>
      <c r="C7" s="9" t="s">
        <v>69</v>
      </c>
      <c r="D7" s="11" t="s">
        <v>37</v>
      </c>
      <c r="E7" s="10" t="s">
        <v>65</v>
      </c>
      <c r="F7" s="10" t="s">
        <v>70</v>
      </c>
      <c r="G7" s="11" t="s">
        <v>29</v>
      </c>
      <c r="H7" s="9" t="s">
        <v>35</v>
      </c>
      <c r="I7" s="12" t="s">
        <v>30</v>
      </c>
      <c r="J7" s="11">
        <v>160</v>
      </c>
      <c r="K7" s="13">
        <v>11995000</v>
      </c>
      <c r="L7" s="13">
        <v>0</v>
      </c>
      <c r="M7" s="14">
        <f t="shared" si="0"/>
        <v>11995000</v>
      </c>
      <c r="N7" s="13">
        <v>38625000</v>
      </c>
      <c r="O7" s="13">
        <v>2717232</v>
      </c>
      <c r="P7" s="11" t="s">
        <v>32</v>
      </c>
      <c r="Q7" s="11">
        <v>15</v>
      </c>
      <c r="R7" s="11" t="s">
        <v>33</v>
      </c>
      <c r="S7" s="11" t="s">
        <v>33</v>
      </c>
      <c r="T7" s="11" t="s">
        <v>33</v>
      </c>
      <c r="U7" s="11" t="str">
        <f t="shared" si="1"/>
        <v>N</v>
      </c>
      <c r="V7" s="11" t="s">
        <v>32</v>
      </c>
      <c r="W7" s="15">
        <v>61505.11</v>
      </c>
      <c r="X7" s="16" t="s">
        <v>41</v>
      </c>
      <c r="Y7" s="17" t="s">
        <v>32</v>
      </c>
      <c r="Z7" s="11" t="s">
        <v>32</v>
      </c>
      <c r="AA7" s="11">
        <v>1</v>
      </c>
    </row>
    <row r="8" spans="1:27" s="18" customFormat="1" ht="23.25" x14ac:dyDescent="0.35">
      <c r="A8" s="9" t="s">
        <v>71</v>
      </c>
      <c r="B8" s="10" t="s">
        <v>72</v>
      </c>
      <c r="C8" s="9" t="s">
        <v>73</v>
      </c>
      <c r="D8" s="11" t="s">
        <v>37</v>
      </c>
      <c r="E8" s="10" t="s">
        <v>74</v>
      </c>
      <c r="F8" s="10" t="s">
        <v>75</v>
      </c>
      <c r="G8" s="11" t="s">
        <v>29</v>
      </c>
      <c r="H8" s="9" t="s">
        <v>38</v>
      </c>
      <c r="I8" s="12" t="s">
        <v>30</v>
      </c>
      <c r="J8" s="11">
        <v>134</v>
      </c>
      <c r="K8" s="13">
        <v>9500000</v>
      </c>
      <c r="L8" s="13">
        <v>0</v>
      </c>
      <c r="M8" s="14">
        <f t="shared" ref="M8:M11" si="2">SUM(K8:L8)</f>
        <v>9500000</v>
      </c>
      <c r="N8" s="13">
        <v>27000000</v>
      </c>
      <c r="O8" s="13">
        <v>2130784</v>
      </c>
      <c r="P8" s="11" t="s">
        <v>32</v>
      </c>
      <c r="Q8" s="11">
        <v>15</v>
      </c>
      <c r="R8" s="11" t="s">
        <v>33</v>
      </c>
      <c r="S8" s="11" t="s">
        <v>33</v>
      </c>
      <c r="T8" s="11" t="s">
        <v>33</v>
      </c>
      <c r="U8" s="11" t="str">
        <f t="shared" ref="U8:U11" si="3">IF(R8="","",IF(AND(I8="E, Non-ALF",R8="Y"),"Y","N"))</f>
        <v>N</v>
      </c>
      <c r="V8" s="11" t="s">
        <v>32</v>
      </c>
      <c r="W8" s="15">
        <v>69300.37</v>
      </c>
      <c r="X8" s="16" t="s">
        <v>41</v>
      </c>
      <c r="Y8" s="17" t="s">
        <v>32</v>
      </c>
      <c r="Z8" s="11" t="s">
        <v>32</v>
      </c>
      <c r="AA8" s="11">
        <v>20</v>
      </c>
    </row>
    <row r="9" spans="1:27" s="18" customFormat="1" ht="46.5" x14ac:dyDescent="0.35">
      <c r="A9" s="9" t="s">
        <v>76</v>
      </c>
      <c r="B9" s="10" t="s">
        <v>77</v>
      </c>
      <c r="C9" s="9" t="s">
        <v>27</v>
      </c>
      <c r="D9" s="11" t="s">
        <v>28</v>
      </c>
      <c r="E9" s="10" t="s">
        <v>42</v>
      </c>
      <c r="F9" s="10" t="s">
        <v>43</v>
      </c>
      <c r="G9" s="11" t="s">
        <v>29</v>
      </c>
      <c r="H9" s="9" t="s">
        <v>38</v>
      </c>
      <c r="I9" s="12" t="s">
        <v>30</v>
      </c>
      <c r="J9" s="11">
        <v>225</v>
      </c>
      <c r="K9" s="13">
        <v>11200000</v>
      </c>
      <c r="L9" s="13">
        <v>0</v>
      </c>
      <c r="M9" s="14">
        <f t="shared" si="2"/>
        <v>11200000</v>
      </c>
      <c r="N9" s="9" t="s">
        <v>31</v>
      </c>
      <c r="O9" s="13">
        <v>2500000</v>
      </c>
      <c r="P9" s="11" t="s">
        <v>32</v>
      </c>
      <c r="Q9" s="11">
        <v>15</v>
      </c>
      <c r="R9" s="11" t="s">
        <v>33</v>
      </c>
      <c r="S9" s="11" t="s">
        <v>32</v>
      </c>
      <c r="T9" s="11" t="s">
        <v>33</v>
      </c>
      <c r="U9" s="11" t="str">
        <f t="shared" si="3"/>
        <v>N</v>
      </c>
      <c r="V9" s="11" t="s">
        <v>32</v>
      </c>
      <c r="W9" s="15">
        <v>48657.78</v>
      </c>
      <c r="X9" s="16" t="s">
        <v>41</v>
      </c>
      <c r="Y9" s="17" t="s">
        <v>32</v>
      </c>
      <c r="Z9" s="11" t="s">
        <v>32</v>
      </c>
      <c r="AA9" s="11">
        <v>28</v>
      </c>
    </row>
    <row r="10" spans="1:27" s="18" customFormat="1" ht="23.25" x14ac:dyDescent="0.35">
      <c r="A10" s="9" t="s">
        <v>78</v>
      </c>
      <c r="B10" s="10" t="s">
        <v>79</v>
      </c>
      <c r="C10" s="9" t="s">
        <v>54</v>
      </c>
      <c r="D10" s="11" t="s">
        <v>37</v>
      </c>
      <c r="E10" s="10" t="s">
        <v>74</v>
      </c>
      <c r="F10" s="10" t="s">
        <v>80</v>
      </c>
      <c r="G10" s="11" t="s">
        <v>29</v>
      </c>
      <c r="H10" s="9" t="s">
        <v>40</v>
      </c>
      <c r="I10" s="12" t="s">
        <v>30</v>
      </c>
      <c r="J10" s="11">
        <v>150</v>
      </c>
      <c r="K10" s="13">
        <v>10750000</v>
      </c>
      <c r="L10" s="13">
        <v>0</v>
      </c>
      <c r="M10" s="14">
        <f t="shared" si="2"/>
        <v>10750000</v>
      </c>
      <c r="N10" s="13">
        <v>27000000</v>
      </c>
      <c r="O10" s="13">
        <v>2291445</v>
      </c>
      <c r="P10" s="11" t="s">
        <v>32</v>
      </c>
      <c r="Q10" s="11">
        <v>15</v>
      </c>
      <c r="R10" s="11" t="s">
        <v>33</v>
      </c>
      <c r="S10" s="11" t="s">
        <v>33</v>
      </c>
      <c r="T10" s="11" t="s">
        <v>33</v>
      </c>
      <c r="U10" s="11" t="str">
        <f t="shared" si="3"/>
        <v>N</v>
      </c>
      <c r="V10" s="11" t="s">
        <v>32</v>
      </c>
      <c r="W10" s="15">
        <v>65933.33</v>
      </c>
      <c r="X10" s="16" t="s">
        <v>41</v>
      </c>
      <c r="Y10" s="17" t="s">
        <v>32</v>
      </c>
      <c r="Z10" s="11" t="s">
        <v>32</v>
      </c>
      <c r="AA10" s="11">
        <v>6</v>
      </c>
    </row>
    <row r="11" spans="1:27" s="18" customFormat="1" ht="23.25" x14ac:dyDescent="0.35">
      <c r="A11" s="9" t="s">
        <v>81</v>
      </c>
      <c r="B11" s="10" t="s">
        <v>82</v>
      </c>
      <c r="C11" s="9" t="s">
        <v>55</v>
      </c>
      <c r="D11" s="11" t="s">
        <v>28</v>
      </c>
      <c r="E11" s="10" t="s">
        <v>74</v>
      </c>
      <c r="F11" s="10" t="s">
        <v>83</v>
      </c>
      <c r="G11" s="11" t="s">
        <v>29</v>
      </c>
      <c r="H11" s="9" t="s">
        <v>40</v>
      </c>
      <c r="I11" s="12" t="s">
        <v>30</v>
      </c>
      <c r="J11" s="11">
        <v>131</v>
      </c>
      <c r="K11" s="13">
        <v>7860000</v>
      </c>
      <c r="L11" s="13">
        <v>0</v>
      </c>
      <c r="M11" s="14">
        <f t="shared" si="2"/>
        <v>7860000</v>
      </c>
      <c r="N11" s="13">
        <v>23000000</v>
      </c>
      <c r="O11" s="13">
        <v>1935096</v>
      </c>
      <c r="P11" s="11" t="s">
        <v>32</v>
      </c>
      <c r="Q11" s="11">
        <v>15</v>
      </c>
      <c r="R11" s="11" t="s">
        <v>33</v>
      </c>
      <c r="S11" s="11" t="s">
        <v>32</v>
      </c>
      <c r="T11" s="11" t="s">
        <v>33</v>
      </c>
      <c r="U11" s="11" t="str">
        <f t="shared" si="3"/>
        <v>N</v>
      </c>
      <c r="V11" s="11" t="s">
        <v>32</v>
      </c>
      <c r="W11" s="15">
        <v>63480</v>
      </c>
      <c r="X11" s="16" t="s">
        <v>41</v>
      </c>
      <c r="Y11" s="17" t="s">
        <v>32</v>
      </c>
      <c r="Z11" s="11" t="s">
        <v>32</v>
      </c>
      <c r="AA11" s="11">
        <v>4</v>
      </c>
    </row>
    <row r="12" spans="1:27" s="18" customFormat="1" x14ac:dyDescent="0.35">
      <c r="B12" s="19"/>
      <c r="D12" s="20"/>
      <c r="G12" s="20"/>
      <c r="H12" s="20"/>
      <c r="I12" s="20"/>
      <c r="J12" s="20"/>
      <c r="K12" s="21"/>
      <c r="L12" s="21"/>
      <c r="R12" s="20"/>
      <c r="S12" s="20"/>
      <c r="T12" s="20"/>
      <c r="U12" s="20"/>
      <c r="V12" s="20"/>
      <c r="AA12" s="20"/>
    </row>
  </sheetData>
  <pageMargins left="0.7" right="0.7" top="0.75" bottom="0.75" header="0.3" footer="0.3"/>
  <pageSetup paperSize="5" scale="99" fitToHeight="0" orientation="landscape" r:id="rId1"/>
  <headerFooter alignWithMargins="0">
    <oddHeader>&amp;C&amp;"Arial,Bold"&amp;14RFA 2023-213 - Board Approved Scoring Results&amp;RPage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a4f69-3a29-4b24-b170-d37fab3647f8" xsi:nil="true"/>
    <lcf76f155ced4ddcb4097134ff3c332f xmlns="a84349eb-4374-47bc-83f0-36d28863609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0C3FEDFDE0B04D9A11CE9157C630C3" ma:contentTypeVersion="29" ma:contentTypeDescription="Create a new document." ma:contentTypeScope="" ma:versionID="9aead16230d6b5994477e61c98154d81">
  <xsd:schema xmlns:xsd="http://www.w3.org/2001/XMLSchema" xmlns:xs="http://www.w3.org/2001/XMLSchema" xmlns:p="http://schemas.microsoft.com/office/2006/metadata/properties" xmlns:ns2="a84349eb-4374-47bc-83f0-36d288636098" xmlns:ns3="68dfe011-c19e-4dbd-a5cd-00e4d25ab099" xmlns:ns4="ee2a4f69-3a29-4b24-b170-d37fab3647f8" targetNamespace="http://schemas.microsoft.com/office/2006/metadata/properties" ma:root="true" ma:fieldsID="5bf21836404508aa3566aceed6a044a8" ns2:_="" ns3:_="" ns4:_="">
    <xsd:import namespace="a84349eb-4374-47bc-83f0-36d288636098"/>
    <xsd:import namespace="68dfe011-c19e-4dbd-a5cd-00e4d25ab099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349eb-4374-47bc-83f0-36d2886360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dfe011-c19e-4dbd-a5cd-00e4d25ab0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6B6E9D-11AF-4C63-BC29-B25C7CDE10C4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ee2a4f69-3a29-4b24-b170-d37fab3647f8"/>
    <ds:schemaRef ds:uri="http://schemas.microsoft.com/office/infopath/2007/PartnerControls"/>
    <ds:schemaRef ds:uri="http://purl.org/dc/elements/1.1/"/>
    <ds:schemaRef ds:uri="68dfe011-c19e-4dbd-a5cd-00e4d25ab099"/>
    <ds:schemaRef ds:uri="a84349eb-4374-47bc-83f0-36d288636098"/>
  </ds:schemaRefs>
</ds:datastoreItem>
</file>

<file path=customXml/itemProps2.xml><?xml version="1.0" encoding="utf-8"?>
<ds:datastoreItem xmlns:ds="http://schemas.openxmlformats.org/officeDocument/2006/customXml" ds:itemID="{8B99BB04-738A-4E6D-9B45-7C002721DC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CF19DC-69A5-4EEB-9921-9E2EC2351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4349eb-4374-47bc-83f0-36d288636098"/>
    <ds:schemaRef ds:uri="68dfe011-c19e-4dbd-a5cd-00e4d25ab099"/>
    <ds:schemaRef ds:uri="ee2a4f69-3a29-4b24-b170-d37fab36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Invited to CU</vt:lpstr>
      <vt:lpstr>'Invited to CU'!Print_Titles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Elizabeth Thorp</cp:lastModifiedBy>
  <cp:lastPrinted>2024-01-25T17:08:44Z</cp:lastPrinted>
  <dcterms:created xsi:type="dcterms:W3CDTF">2024-01-16T17:48:43Z</dcterms:created>
  <dcterms:modified xsi:type="dcterms:W3CDTF">2024-05-29T13:45:42Z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0x0101001A0C3FEDFDE0B04D9A11CE9157C630C3</vt:lpwstr>
  </property>
  <property fmtid="{D5CDD505-2E9C-101B-9397-08002B2CF9AE}" pid="3" name="MediaServiceImageTags">
    <vt:lpwstr/>
  </property>
</Properties>
</file>