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4 Rules and RFAs/Applications invited to enter Credit Underwriting/"/>
    </mc:Choice>
  </mc:AlternateContent>
  <xr:revisionPtr revIDLastSave="25" documentId="8_{CCCD9533-6722-43B6-B5C7-95B2CF8F6067}" xr6:coauthVersionLast="47" xr6:coauthVersionMax="47" xr10:uidLastSave="{079A2B2F-BDBD-4FD9-B30A-8A57814E608D}"/>
  <bookViews>
    <workbookView xWindow="28680" yWindow="-120" windowWidth="29040" windowHeight="15720" xr2:uid="{BD95EC0B-1913-4984-8387-DA919117DEBE}"/>
  </bookViews>
  <sheets>
    <sheet name="Invited to CU" sheetId="1" r:id="rId1"/>
  </sheets>
  <definedNames>
    <definedName name="_xlnm.Print_Titles" localSheetId="0">'Invited to CU'!$A:$A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2" i="1"/>
  <c r="L4" i="1"/>
  <c r="K4" i="1"/>
  <c r="L3" i="1"/>
  <c r="K3" i="1"/>
  <c r="L5" i="1"/>
  <c r="K5" i="1"/>
  <c r="L9" i="1"/>
  <c r="K9" i="1"/>
  <c r="L7" i="1"/>
  <c r="K7" i="1"/>
  <c r="L6" i="1"/>
  <c r="K6" i="1"/>
  <c r="L8" i="1"/>
  <c r="K8" i="1"/>
</calcChain>
</file>

<file path=xl/sharedStrings.xml><?xml version="1.0" encoding="utf-8"?>
<sst xmlns="http://schemas.openxmlformats.org/spreadsheetml/2006/main" count="206" uniqueCount="77">
  <si>
    <t>Application Number</t>
  </si>
  <si>
    <t>Name of Development</t>
  </si>
  <si>
    <t>County</t>
  </si>
  <si>
    <t>County Size</t>
  </si>
  <si>
    <t>Name of Authorized Principal Representative</t>
  </si>
  <si>
    <t>Name of Developers</t>
  </si>
  <si>
    <t>Demo</t>
  </si>
  <si>
    <t>Total Units</t>
  </si>
  <si>
    <t>Competitive HC Request Amount</t>
  </si>
  <si>
    <t>Eligible For Funding?</t>
  </si>
  <si>
    <t>Meets the County Size Funding Test?</t>
  </si>
  <si>
    <t>County Award Tally</t>
  </si>
  <si>
    <t>Priority Level</t>
  </si>
  <si>
    <t>PHA Area of Opportunity</t>
  </si>
  <si>
    <t>Qualifies for Permit Ready Goal?</t>
  </si>
  <si>
    <t>Qualifies for LGAO Goal?</t>
  </si>
  <si>
    <t>LGAO/ continuous support since 2022?</t>
  </si>
  <si>
    <t>LGAO/ continuous support since 2023?</t>
  </si>
  <si>
    <t>LGAO - lower preference?</t>
  </si>
  <si>
    <t>Qualifies for the SunRail Goal?</t>
  </si>
  <si>
    <t>Family Dev in Medium County that qualifies for the Geographic Area of Opportunity / SADDA Funding Goal?</t>
  </si>
  <si>
    <t>Total Points</t>
  </si>
  <si>
    <t>Development Category Funding Preference</t>
  </si>
  <si>
    <t xml:space="preserve">Development Category </t>
  </si>
  <si>
    <t>Total Corp Funding Per Set-Aside</t>
  </si>
  <si>
    <t>Leveraging Classification</t>
  </si>
  <si>
    <t>Proximity Funding Preference</t>
  </si>
  <si>
    <t>Florida Job Creation Preference</t>
  </si>
  <si>
    <t>Lottery Number</t>
  </si>
  <si>
    <t>Fund?</t>
  </si>
  <si>
    <t>2025-035C</t>
  </si>
  <si>
    <t>Lake Saunders Apartments</t>
  </si>
  <si>
    <t>Lake</t>
  </si>
  <si>
    <t>M</t>
  </si>
  <si>
    <t>Jay P. Brock</t>
  </si>
  <si>
    <t>Atlantic Housing Partners, L.L.L.P.</t>
  </si>
  <si>
    <t>F</t>
  </si>
  <si>
    <t>Y</t>
  </si>
  <si>
    <t>N</t>
  </si>
  <si>
    <t>NC</t>
  </si>
  <si>
    <t>A</t>
  </si>
  <si>
    <t>2025-031C</t>
  </si>
  <si>
    <t xml:space="preserve"> Sunrise Village</t>
  </si>
  <si>
    <t>St. Lucie</t>
  </si>
  <si>
    <t>Shawn Wilson</t>
  </si>
  <si>
    <t>Blue SV Developer, LLC</t>
  </si>
  <si>
    <t>2025-034C</t>
  </si>
  <si>
    <t>Trinity Village</t>
  </si>
  <si>
    <t>Polk</t>
  </si>
  <si>
    <t>Charles E Anderson</t>
  </si>
  <si>
    <t>Trinity Village Dev, LLC; GM Trinity Village Dev, LLC</t>
  </si>
  <si>
    <t>E, Non-ALF</t>
  </si>
  <si>
    <t>2025-038C</t>
  </si>
  <si>
    <t>Forest Glen</t>
  </si>
  <si>
    <t>Brevard</t>
  </si>
  <si>
    <t>Matthew A. Rieger</t>
  </si>
  <si>
    <t>HTG Forest Glen Developer, LLC; HFH Forest Glen Developer, LLC</t>
  </si>
  <si>
    <t>2025-025C</t>
  </si>
  <si>
    <t>Simpson Crossings</t>
  </si>
  <si>
    <t>Osceola</t>
  </si>
  <si>
    <t>Francisco Rojo</t>
  </si>
  <si>
    <t>Landmark Developers, Inc.</t>
  </si>
  <si>
    <t>2025-014C</t>
  </si>
  <si>
    <t>Woodlock Manor Phase Two</t>
  </si>
  <si>
    <t>Scott Zimmerman</t>
  </si>
  <si>
    <t>BDG Woodlock Manor Phase Two Developer, LLC</t>
  </si>
  <si>
    <t>2025-022C</t>
  </si>
  <si>
    <t>Prince Pointe</t>
  </si>
  <si>
    <t>Dixie</t>
  </si>
  <si>
    <t>S</t>
  </si>
  <si>
    <t>Jeffrey J. Woda</t>
  </si>
  <si>
    <t>The Woda Group, Inc.</t>
  </si>
  <si>
    <t>2025-003C</t>
  </si>
  <si>
    <t>The Heights on Orange</t>
  </si>
  <si>
    <t>Leon</t>
  </si>
  <si>
    <t>J. David Page</t>
  </si>
  <si>
    <t>Southport Development, Inc., a WA corporation doing business in FL as Southport Development Services,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</si>
</sst>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4">
    <xf numFmtId="0" fontId="0" fillId="0" borderId="0" xfId="0"/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left" vertical="center"/>
    </xf>
    <xf numFmtId="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6">
    <cellStyle name="Comma" xfId="1" builtinId="3"/>
    <cellStyle name="Comma 2" xfId="3" xr:uid="{B71C4310-A0CC-4BDF-A4CF-8D6C76B81BFB}"/>
    <cellStyle name="Normal" xfId="0" builtinId="0"/>
    <cellStyle name="Normal 3" xfId="4" xr:uid="{0C1E96A8-DBF5-4F8B-AA12-6417276C9051}"/>
    <cellStyle name="Normal 4" xfId="2" xr:uid="{F3ABD8C3-3B24-45E7-A5A5-56548EB3070B}"/>
    <cellStyle name="Normal 5" xfId="5" xr:uid="{A7C18192-36BA-42DA-BB65-6C23027DD0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0523-A20A-4B60-B0EF-81118D2B19F0}">
  <sheetPr>
    <pageSetUpPr fitToPage="1"/>
  </sheetPr>
  <dimension ref="A1:AF85"/>
  <sheetViews>
    <sheetView showGridLines="0"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" sqref="T2"/>
    </sheetView>
  </sheetViews>
  <sheetFormatPr defaultColWidth="9.140625" defaultRowHeight="12" x14ac:dyDescent="0.2"/>
  <cols>
    <col min="1" max="1" width="10" style="20" bestFit="1" customWidth="1"/>
    <col min="2" max="2" width="19.140625" style="23" customWidth="1"/>
    <col min="3" max="3" width="6.5703125" style="20" customWidth="1"/>
    <col min="4" max="4" width="6.140625" style="22" customWidth="1"/>
    <col min="5" max="5" width="12.140625" style="23" customWidth="1"/>
    <col min="6" max="6" width="18.28515625" style="20" customWidth="1"/>
    <col min="7" max="7" width="5.85546875" style="20" customWidth="1"/>
    <col min="8" max="8" width="5.85546875" style="22" customWidth="1"/>
    <col min="9" max="9" width="10.85546875" style="2" customWidth="1"/>
    <col min="10" max="10" width="7.5703125" style="20" customWidth="1"/>
    <col min="11" max="11" width="14.42578125" style="20" hidden="1" customWidth="1"/>
    <col min="12" max="12" width="11.42578125" style="20" hidden="1" customWidth="1"/>
    <col min="13" max="13" width="6.140625" style="20" customWidth="1"/>
    <col min="14" max="14" width="9.5703125" style="20" customWidth="1"/>
    <col min="15" max="15" width="9.140625" style="20" bestFit="1" customWidth="1"/>
    <col min="16" max="16" width="9" style="20" customWidth="1"/>
    <col min="17" max="18" width="9.85546875" style="20" customWidth="1"/>
    <col min="19" max="19" width="10.85546875" style="20" customWidth="1"/>
    <col min="20" max="20" width="9.42578125" style="20" customWidth="1"/>
    <col min="21" max="21" width="17.42578125" style="20" customWidth="1"/>
    <col min="22" max="22" width="5.5703125" style="20" customWidth="1"/>
    <col min="23" max="23" width="11.42578125" style="20" customWidth="1"/>
    <col min="24" max="24" width="8.42578125" style="20" hidden="1" customWidth="1"/>
    <col min="25" max="25" width="10.140625" style="20" hidden="1" customWidth="1"/>
    <col min="26" max="27" width="8.7109375" style="20" customWidth="1"/>
    <col min="28" max="28" width="6.42578125" style="20" bestFit="1" customWidth="1"/>
    <col min="29" max="29" width="9.140625" style="20" customWidth="1"/>
    <col min="30" max="30" width="6.42578125" style="20" bestFit="1" customWidth="1"/>
    <col min="31" max="31" width="9.140625" style="20" customWidth="1"/>
    <col min="32" max="16384" width="9.140625" style="20"/>
  </cols>
  <sheetData>
    <row r="1" spans="1:32" s="7" customFormat="1" ht="79.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6" t="s">
        <v>26</v>
      </c>
      <c r="AB1" s="4" t="s">
        <v>27</v>
      </c>
      <c r="AC1" s="4" t="s">
        <v>28</v>
      </c>
      <c r="AD1" s="4" t="s">
        <v>29</v>
      </c>
    </row>
    <row r="2" spans="1:32" ht="84" x14ac:dyDescent="0.2">
      <c r="A2" s="8" t="s">
        <v>72</v>
      </c>
      <c r="B2" s="9" t="s">
        <v>73</v>
      </c>
      <c r="C2" s="8" t="s">
        <v>74</v>
      </c>
      <c r="D2" s="10" t="s">
        <v>33</v>
      </c>
      <c r="E2" s="9" t="s">
        <v>75</v>
      </c>
      <c r="F2" s="9" t="s">
        <v>76</v>
      </c>
      <c r="G2" s="11" t="s">
        <v>36</v>
      </c>
      <c r="H2" s="10">
        <v>120</v>
      </c>
      <c r="I2" s="12">
        <v>2900000</v>
      </c>
      <c r="J2" s="13" t="s">
        <v>37</v>
      </c>
      <c r="K2" s="14" t="str">
        <f>IF(AD2="Y","Y",IF(AND(D2="M",I2&lt;=#REF!),"Y",IF(AND(D2="S",I2&lt;=#REF!),"Y","N")))</f>
        <v>Y</v>
      </c>
      <c r="L2" s="14" t="e">
        <f>VLOOKUP($C2,$C$31:$D$98,2)</f>
        <v>#N/A</v>
      </c>
      <c r="M2" s="13">
        <v>1</v>
      </c>
      <c r="N2" s="13" t="s">
        <v>38</v>
      </c>
      <c r="O2" s="13" t="s">
        <v>38</v>
      </c>
      <c r="P2" s="11" t="s">
        <v>38</v>
      </c>
      <c r="Q2" s="11" t="s">
        <v>38</v>
      </c>
      <c r="R2" s="11" t="s">
        <v>38</v>
      </c>
      <c r="S2" s="11" t="s">
        <v>38</v>
      </c>
      <c r="T2" s="11" t="s">
        <v>38</v>
      </c>
      <c r="U2" s="11" t="s">
        <v>37</v>
      </c>
      <c r="V2" s="15">
        <v>10</v>
      </c>
      <c r="W2" s="16" t="s">
        <v>37</v>
      </c>
      <c r="X2" s="10" t="s">
        <v>39</v>
      </c>
      <c r="Y2" s="17">
        <v>205416.67</v>
      </c>
      <c r="Z2" s="18" t="s">
        <v>40</v>
      </c>
      <c r="AA2" s="15" t="s">
        <v>37</v>
      </c>
      <c r="AB2" s="13" t="s">
        <v>37</v>
      </c>
      <c r="AC2" s="10">
        <v>3</v>
      </c>
      <c r="AD2" s="19" t="s">
        <v>37</v>
      </c>
    </row>
    <row r="3" spans="1:32" s="21" customFormat="1" ht="36" x14ac:dyDescent="0.2">
      <c r="A3" s="8" t="s">
        <v>62</v>
      </c>
      <c r="B3" s="9" t="s">
        <v>63</v>
      </c>
      <c r="C3" s="8" t="s">
        <v>59</v>
      </c>
      <c r="D3" s="10" t="s">
        <v>33</v>
      </c>
      <c r="E3" s="9" t="s">
        <v>64</v>
      </c>
      <c r="F3" s="9" t="s">
        <v>65</v>
      </c>
      <c r="G3" s="11" t="s">
        <v>51</v>
      </c>
      <c r="H3" s="10">
        <v>100</v>
      </c>
      <c r="I3" s="12">
        <v>2750000</v>
      </c>
      <c r="J3" s="13" t="s">
        <v>37</v>
      </c>
      <c r="K3" s="14" t="str">
        <f>IF(AD3="Y","Y",IF(AND(D3="M",I3&lt;=#REF!),"Y",IF(AND(D3="S",I3&lt;=#REF!),"Y","N")))</f>
        <v>Y</v>
      </c>
      <c r="L3" s="14" t="e">
        <f>VLOOKUP($C3,$C$31:$D$98,2)</f>
        <v>#N/A</v>
      </c>
      <c r="M3" s="13">
        <v>1</v>
      </c>
      <c r="N3" s="13" t="s">
        <v>38</v>
      </c>
      <c r="O3" s="13" t="s">
        <v>38</v>
      </c>
      <c r="P3" s="11" t="s">
        <v>37</v>
      </c>
      <c r="Q3" s="11" t="s">
        <v>38</v>
      </c>
      <c r="R3" s="11" t="s">
        <v>38</v>
      </c>
      <c r="S3" s="11" t="s">
        <v>38</v>
      </c>
      <c r="T3" s="11" t="s">
        <v>37</v>
      </c>
      <c r="U3" s="11" t="s">
        <v>38</v>
      </c>
      <c r="V3" s="15">
        <v>10</v>
      </c>
      <c r="W3" s="16" t="s">
        <v>37</v>
      </c>
      <c r="X3" s="10" t="s">
        <v>39</v>
      </c>
      <c r="Y3" s="17">
        <v>210865.88</v>
      </c>
      <c r="Z3" s="18" t="s">
        <v>40</v>
      </c>
      <c r="AA3" s="15" t="s">
        <v>37</v>
      </c>
      <c r="AB3" s="13" t="s">
        <v>37</v>
      </c>
      <c r="AC3" s="10">
        <v>23</v>
      </c>
      <c r="AD3" s="19" t="s">
        <v>37</v>
      </c>
      <c r="AE3" s="20"/>
      <c r="AF3" s="20"/>
    </row>
    <row r="4" spans="1:32" s="21" customFormat="1" ht="24" x14ac:dyDescent="0.2">
      <c r="A4" s="8" t="s">
        <v>66</v>
      </c>
      <c r="B4" s="9" t="s">
        <v>67</v>
      </c>
      <c r="C4" s="8" t="s">
        <v>68</v>
      </c>
      <c r="D4" s="10" t="s">
        <v>69</v>
      </c>
      <c r="E4" s="9" t="s">
        <v>70</v>
      </c>
      <c r="F4" s="9" t="s">
        <v>71</v>
      </c>
      <c r="G4" s="11" t="s">
        <v>36</v>
      </c>
      <c r="H4" s="10">
        <v>50</v>
      </c>
      <c r="I4" s="12">
        <v>1676520</v>
      </c>
      <c r="J4" s="13" t="s">
        <v>37</v>
      </c>
      <c r="K4" s="14" t="str">
        <f>IF(AD4="Y","Y",IF(AND(D4="M",I4&lt;=#REF!),"Y",IF(AND(D4="S",I4&lt;=#REF!),"Y","N")))</f>
        <v>Y</v>
      </c>
      <c r="L4" s="14" t="e">
        <f>VLOOKUP($C4,$C$31:$D$98,2)</f>
        <v>#N/A</v>
      </c>
      <c r="M4" s="13">
        <v>1</v>
      </c>
      <c r="N4" s="13" t="s">
        <v>38</v>
      </c>
      <c r="O4" s="13" t="s">
        <v>38</v>
      </c>
      <c r="P4" s="11" t="s">
        <v>38</v>
      </c>
      <c r="Q4" s="11" t="s">
        <v>38</v>
      </c>
      <c r="R4" s="11" t="s">
        <v>38</v>
      </c>
      <c r="S4" s="11" t="s">
        <v>38</v>
      </c>
      <c r="T4" s="11" t="s">
        <v>38</v>
      </c>
      <c r="U4" s="11" t="s">
        <v>38</v>
      </c>
      <c r="V4" s="15">
        <v>10</v>
      </c>
      <c r="W4" s="16" t="s">
        <v>37</v>
      </c>
      <c r="X4" s="10" t="s">
        <v>39</v>
      </c>
      <c r="Y4" s="17">
        <v>265057.81</v>
      </c>
      <c r="Z4" s="18" t="s">
        <v>40</v>
      </c>
      <c r="AA4" s="15" t="s">
        <v>37</v>
      </c>
      <c r="AB4" s="13" t="s">
        <v>37</v>
      </c>
      <c r="AC4" s="10">
        <v>7</v>
      </c>
      <c r="AD4" s="19" t="s">
        <v>37</v>
      </c>
      <c r="AE4" s="20"/>
      <c r="AF4" s="20"/>
    </row>
    <row r="5" spans="1:32" ht="24" x14ac:dyDescent="0.2">
      <c r="A5" s="8" t="s">
        <v>57</v>
      </c>
      <c r="B5" s="9" t="s">
        <v>58</v>
      </c>
      <c r="C5" s="8" t="s">
        <v>59</v>
      </c>
      <c r="D5" s="10" t="s">
        <v>33</v>
      </c>
      <c r="E5" s="9" t="s">
        <v>60</v>
      </c>
      <c r="F5" s="9" t="s">
        <v>61</v>
      </c>
      <c r="G5" s="11" t="s">
        <v>36</v>
      </c>
      <c r="H5" s="10">
        <v>118</v>
      </c>
      <c r="I5" s="12">
        <v>3195000</v>
      </c>
      <c r="J5" s="13" t="s">
        <v>37</v>
      </c>
      <c r="K5" s="14" t="str">
        <f>IF(AD5="Y","Y",IF(AND(D5="M",I5&lt;=#REF!),"Y",IF(AND(D5="S",I5&lt;=#REF!),"Y","N")))</f>
        <v>Y</v>
      </c>
      <c r="L5" s="14" t="e">
        <f>VLOOKUP($C5,$C$31:$D$98,2)</f>
        <v>#N/A</v>
      </c>
      <c r="M5" s="13">
        <v>1</v>
      </c>
      <c r="N5" s="13" t="s">
        <v>38</v>
      </c>
      <c r="O5" s="13" t="s">
        <v>38</v>
      </c>
      <c r="P5" s="11" t="s">
        <v>37</v>
      </c>
      <c r="Q5" s="11" t="s">
        <v>38</v>
      </c>
      <c r="R5" s="11" t="s">
        <v>38</v>
      </c>
      <c r="S5" s="11" t="s">
        <v>38</v>
      </c>
      <c r="T5" s="11" t="s">
        <v>38</v>
      </c>
      <c r="U5" s="11" t="s">
        <v>37</v>
      </c>
      <c r="V5" s="15">
        <v>10</v>
      </c>
      <c r="W5" s="16" t="s">
        <v>37</v>
      </c>
      <c r="X5" s="10" t="s">
        <v>39</v>
      </c>
      <c r="Y5" s="17">
        <v>230148.31</v>
      </c>
      <c r="Z5" s="18" t="s">
        <v>40</v>
      </c>
      <c r="AA5" s="15" t="s">
        <v>37</v>
      </c>
      <c r="AB5" s="13" t="s">
        <v>37</v>
      </c>
      <c r="AC5" s="10">
        <v>13</v>
      </c>
      <c r="AD5" s="19" t="s">
        <v>37</v>
      </c>
      <c r="AE5" s="22"/>
    </row>
    <row r="6" spans="1:32" s="21" customFormat="1" ht="24" x14ac:dyDescent="0.2">
      <c r="A6" s="8" t="s">
        <v>41</v>
      </c>
      <c r="B6" s="9" t="s">
        <v>42</v>
      </c>
      <c r="C6" s="8" t="s">
        <v>43</v>
      </c>
      <c r="D6" s="10" t="s">
        <v>33</v>
      </c>
      <c r="E6" s="9" t="s">
        <v>44</v>
      </c>
      <c r="F6" s="9" t="s">
        <v>45</v>
      </c>
      <c r="G6" s="11" t="s">
        <v>36</v>
      </c>
      <c r="H6" s="10">
        <v>106</v>
      </c>
      <c r="I6" s="12">
        <v>3200000</v>
      </c>
      <c r="J6" s="13" t="s">
        <v>37</v>
      </c>
      <c r="K6" s="14" t="str">
        <f>IF(AD6="Y","Y",IF(AND(D6="M",I6&lt;=#REF!),"Y",IF(AND(D6="S",I6&lt;=#REF!),"Y","N")))</f>
        <v>Y</v>
      </c>
      <c r="L6" s="14" t="e">
        <f>VLOOKUP($C6,$C$31:$D$98,2)</f>
        <v>#N/A</v>
      </c>
      <c r="M6" s="13">
        <v>1</v>
      </c>
      <c r="N6" s="13" t="s">
        <v>38</v>
      </c>
      <c r="O6" s="13" t="s">
        <v>38</v>
      </c>
      <c r="P6" s="11" t="s">
        <v>37</v>
      </c>
      <c r="Q6" s="11" t="s">
        <v>37</v>
      </c>
      <c r="R6" s="11" t="s">
        <v>37</v>
      </c>
      <c r="S6" s="11" t="s">
        <v>38</v>
      </c>
      <c r="T6" s="11" t="s">
        <v>38</v>
      </c>
      <c r="U6" s="11" t="s">
        <v>38</v>
      </c>
      <c r="V6" s="15">
        <v>10</v>
      </c>
      <c r="W6" s="16" t="s">
        <v>37</v>
      </c>
      <c r="X6" s="10" t="s">
        <v>39</v>
      </c>
      <c r="Y6" s="17">
        <v>238641.51</v>
      </c>
      <c r="Z6" s="18" t="s">
        <v>40</v>
      </c>
      <c r="AA6" s="15" t="s">
        <v>37</v>
      </c>
      <c r="AB6" s="13" t="s">
        <v>37</v>
      </c>
      <c r="AC6" s="10">
        <v>2</v>
      </c>
      <c r="AD6" s="19" t="s">
        <v>37</v>
      </c>
      <c r="AE6" s="22"/>
      <c r="AF6" s="20"/>
    </row>
    <row r="7" spans="1:32" ht="36" x14ac:dyDescent="0.2">
      <c r="A7" s="8" t="s">
        <v>46</v>
      </c>
      <c r="B7" s="9" t="s">
        <v>47</v>
      </c>
      <c r="C7" s="8" t="s">
        <v>48</v>
      </c>
      <c r="D7" s="10" t="s">
        <v>33</v>
      </c>
      <c r="E7" s="9" t="s">
        <v>49</v>
      </c>
      <c r="F7" s="9" t="s">
        <v>50</v>
      </c>
      <c r="G7" s="11" t="s">
        <v>51</v>
      </c>
      <c r="H7" s="10">
        <v>102</v>
      </c>
      <c r="I7" s="12">
        <v>3048800</v>
      </c>
      <c r="J7" s="13" t="s">
        <v>37</v>
      </c>
      <c r="K7" s="14" t="str">
        <f>IF(AD7="Y","Y",IF(AND(D7="M",I7&lt;=#REF!),"Y",IF(AND(D7="S",I7&lt;=#REF!),"Y","N")))</f>
        <v>Y</v>
      </c>
      <c r="L7" s="14" t="e">
        <f>VLOOKUP($C7,$C$31:$D$98,2)</f>
        <v>#N/A</v>
      </c>
      <c r="M7" s="13">
        <v>1</v>
      </c>
      <c r="N7" s="13" t="s">
        <v>38</v>
      </c>
      <c r="O7" s="13" t="s">
        <v>38</v>
      </c>
      <c r="P7" s="11" t="s">
        <v>37</v>
      </c>
      <c r="Q7" s="11" t="s">
        <v>37</v>
      </c>
      <c r="R7" s="11" t="s">
        <v>37</v>
      </c>
      <c r="S7" s="11" t="s">
        <v>38</v>
      </c>
      <c r="T7" s="11" t="s">
        <v>38</v>
      </c>
      <c r="U7" s="11" t="s">
        <v>38</v>
      </c>
      <c r="V7" s="15">
        <v>10</v>
      </c>
      <c r="W7" s="16" t="s">
        <v>37</v>
      </c>
      <c r="X7" s="10" t="s">
        <v>39</v>
      </c>
      <c r="Y7" s="17">
        <v>254066.67</v>
      </c>
      <c r="Z7" s="18" t="s">
        <v>40</v>
      </c>
      <c r="AA7" s="15" t="s">
        <v>38</v>
      </c>
      <c r="AB7" s="13" t="s">
        <v>37</v>
      </c>
      <c r="AC7" s="10">
        <v>6</v>
      </c>
      <c r="AD7" s="19" t="s">
        <v>37</v>
      </c>
      <c r="AE7" s="22"/>
    </row>
    <row r="8" spans="1:32" ht="24" x14ac:dyDescent="0.2">
      <c r="A8" s="8" t="s">
        <v>30</v>
      </c>
      <c r="B8" s="9" t="s">
        <v>31</v>
      </c>
      <c r="C8" s="8" t="s">
        <v>32</v>
      </c>
      <c r="D8" s="10" t="s">
        <v>33</v>
      </c>
      <c r="E8" s="9" t="s">
        <v>34</v>
      </c>
      <c r="F8" s="9" t="s">
        <v>35</v>
      </c>
      <c r="G8" s="11" t="s">
        <v>36</v>
      </c>
      <c r="H8" s="10">
        <v>101</v>
      </c>
      <c r="I8" s="12">
        <v>3200000</v>
      </c>
      <c r="J8" s="13" t="s">
        <v>37</v>
      </c>
      <c r="K8" s="14" t="str">
        <f>IF(AD8="Y","Y",IF(AND(D8="M",I8&lt;=#REF!),"Y",IF(AND(D8="S",I8&lt;=#REF!),"Y","N")))</f>
        <v>Y</v>
      </c>
      <c r="L8" s="14" t="e">
        <f>VLOOKUP($C8,$C$31:$D$98,2)</f>
        <v>#N/A</v>
      </c>
      <c r="M8" s="13">
        <v>1</v>
      </c>
      <c r="N8" s="13" t="s">
        <v>38</v>
      </c>
      <c r="O8" s="13" t="s">
        <v>37</v>
      </c>
      <c r="P8" s="11" t="s">
        <v>38</v>
      </c>
      <c r="Q8" s="11" t="s">
        <v>38</v>
      </c>
      <c r="R8" s="11" t="s">
        <v>38</v>
      </c>
      <c r="S8" s="11" t="s">
        <v>38</v>
      </c>
      <c r="T8" s="11" t="s">
        <v>38</v>
      </c>
      <c r="U8" s="11" t="s">
        <v>37</v>
      </c>
      <c r="V8" s="15">
        <v>10</v>
      </c>
      <c r="W8" s="16" t="s">
        <v>37</v>
      </c>
      <c r="X8" s="10" t="s">
        <v>39</v>
      </c>
      <c r="Y8" s="17">
        <v>261227.72</v>
      </c>
      <c r="Z8" s="18" t="s">
        <v>40</v>
      </c>
      <c r="AA8" s="15" t="s">
        <v>37</v>
      </c>
      <c r="AB8" s="13" t="s">
        <v>37</v>
      </c>
      <c r="AC8" s="10">
        <v>52</v>
      </c>
      <c r="AD8" s="19" t="s">
        <v>37</v>
      </c>
    </row>
    <row r="9" spans="1:32" ht="48" x14ac:dyDescent="0.2">
      <c r="A9" s="8" t="s">
        <v>52</v>
      </c>
      <c r="B9" s="9" t="s">
        <v>53</v>
      </c>
      <c r="C9" s="8" t="s">
        <v>54</v>
      </c>
      <c r="D9" s="10" t="s">
        <v>33</v>
      </c>
      <c r="E9" s="9" t="s">
        <v>55</v>
      </c>
      <c r="F9" s="9" t="s">
        <v>56</v>
      </c>
      <c r="G9" s="11" t="s">
        <v>51</v>
      </c>
      <c r="H9" s="10">
        <v>80</v>
      </c>
      <c r="I9" s="12">
        <v>2360000</v>
      </c>
      <c r="J9" s="13" t="s">
        <v>37</v>
      </c>
      <c r="K9" s="14" t="str">
        <f>IF(AD9="Y","Y",IF(AND(D9="M",I9&lt;=#REF!),"Y",IF(AND(D9="S",I9&lt;=#REF!),"Y","N")))</f>
        <v>Y</v>
      </c>
      <c r="L9" s="14" t="e">
        <f>VLOOKUP($C9,$C$31:$D$98,2)</f>
        <v>#N/A</v>
      </c>
      <c r="M9" s="13">
        <v>1</v>
      </c>
      <c r="N9" s="13" t="s">
        <v>38</v>
      </c>
      <c r="O9" s="13" t="s">
        <v>38</v>
      </c>
      <c r="P9" s="11" t="s">
        <v>37</v>
      </c>
      <c r="Q9" s="11" t="s">
        <v>37</v>
      </c>
      <c r="R9" s="11" t="s">
        <v>37</v>
      </c>
      <c r="S9" s="11" t="s">
        <v>38</v>
      </c>
      <c r="T9" s="11" t="s">
        <v>38</v>
      </c>
      <c r="U9" s="11" t="s">
        <v>38</v>
      </c>
      <c r="V9" s="15">
        <v>10</v>
      </c>
      <c r="W9" s="16" t="s">
        <v>37</v>
      </c>
      <c r="X9" s="10" t="s">
        <v>39</v>
      </c>
      <c r="Y9" s="17">
        <v>250750</v>
      </c>
      <c r="Z9" s="18" t="s">
        <v>40</v>
      </c>
      <c r="AA9" s="15" t="s">
        <v>37</v>
      </c>
      <c r="AB9" s="13" t="s">
        <v>37</v>
      </c>
      <c r="AC9" s="10">
        <v>8</v>
      </c>
      <c r="AD9" s="19" t="s">
        <v>37</v>
      </c>
      <c r="AE9" s="22"/>
    </row>
    <row r="10" spans="1:32" x14ac:dyDescent="0.2">
      <c r="B10" s="20"/>
      <c r="D10" s="20"/>
      <c r="H10" s="20"/>
      <c r="I10" s="3"/>
    </row>
    <row r="11" spans="1:32" x14ac:dyDescent="0.2">
      <c r="B11" s="20"/>
      <c r="D11" s="20"/>
      <c r="H11" s="20"/>
      <c r="I11" s="3"/>
    </row>
    <row r="12" spans="1:32" x14ac:dyDescent="0.2">
      <c r="B12" s="20"/>
      <c r="D12" s="20"/>
      <c r="H12" s="20"/>
      <c r="I12" s="3"/>
    </row>
    <row r="13" spans="1:32" x14ac:dyDescent="0.2">
      <c r="B13" s="20"/>
      <c r="D13" s="20"/>
      <c r="H13" s="20"/>
      <c r="I13" s="3"/>
    </row>
    <row r="14" spans="1:32" x14ac:dyDescent="0.2">
      <c r="B14" s="20"/>
      <c r="D14" s="20"/>
      <c r="H14" s="20"/>
      <c r="I14" s="3"/>
    </row>
    <row r="15" spans="1:32" x14ac:dyDescent="0.2">
      <c r="B15" s="20"/>
      <c r="D15" s="20"/>
      <c r="H15" s="20"/>
      <c r="I15" s="3"/>
    </row>
    <row r="16" spans="1:32" x14ac:dyDescent="0.2">
      <c r="B16" s="20"/>
      <c r="D16" s="20"/>
      <c r="H16" s="20"/>
      <c r="I16" s="3"/>
    </row>
    <row r="17" spans="2:9" x14ac:dyDescent="0.2">
      <c r="B17" s="20"/>
      <c r="D17" s="20"/>
      <c r="H17" s="20"/>
      <c r="I17" s="3"/>
    </row>
    <row r="18" spans="2:9" x14ac:dyDescent="0.2">
      <c r="B18" s="20"/>
      <c r="D18" s="20"/>
      <c r="H18" s="20"/>
      <c r="I18" s="3"/>
    </row>
    <row r="19" spans="2:9" x14ac:dyDescent="0.2">
      <c r="B19" s="20"/>
      <c r="D19" s="20"/>
      <c r="H19" s="20"/>
      <c r="I19" s="3"/>
    </row>
    <row r="20" spans="2:9" x14ac:dyDescent="0.2">
      <c r="B20" s="20"/>
      <c r="D20" s="20"/>
      <c r="H20" s="20"/>
      <c r="I20" s="3"/>
    </row>
    <row r="21" spans="2:9" x14ac:dyDescent="0.2">
      <c r="B21" s="20"/>
      <c r="D21" s="20"/>
      <c r="H21" s="20"/>
      <c r="I21" s="3"/>
    </row>
    <row r="22" spans="2:9" x14ac:dyDescent="0.2">
      <c r="B22" s="20"/>
      <c r="D22" s="20"/>
      <c r="H22" s="20"/>
      <c r="I22" s="3"/>
    </row>
    <row r="23" spans="2:9" x14ac:dyDescent="0.2">
      <c r="B23" s="20"/>
      <c r="D23" s="20"/>
      <c r="H23" s="20"/>
      <c r="I23" s="3"/>
    </row>
    <row r="24" spans="2:9" x14ac:dyDescent="0.2">
      <c r="B24" s="20"/>
      <c r="D24" s="20"/>
      <c r="H24" s="20"/>
      <c r="I24" s="3"/>
    </row>
    <row r="25" spans="2:9" x14ac:dyDescent="0.2">
      <c r="B25" s="20"/>
      <c r="D25" s="20"/>
      <c r="H25" s="20"/>
      <c r="I25" s="3"/>
    </row>
    <row r="26" spans="2:9" x14ac:dyDescent="0.2">
      <c r="B26" s="20"/>
      <c r="D26" s="20"/>
      <c r="H26" s="20"/>
      <c r="I26" s="3"/>
    </row>
    <row r="27" spans="2:9" x14ac:dyDescent="0.2">
      <c r="B27" s="20"/>
      <c r="D27" s="20"/>
      <c r="H27" s="20"/>
      <c r="I27" s="3"/>
    </row>
    <row r="28" spans="2:9" x14ac:dyDescent="0.2">
      <c r="B28" s="20"/>
      <c r="D28" s="20"/>
      <c r="H28" s="20"/>
      <c r="I28" s="3"/>
    </row>
    <row r="29" spans="2:9" x14ac:dyDescent="0.2">
      <c r="B29" s="20"/>
      <c r="D29" s="20"/>
      <c r="H29" s="20"/>
      <c r="I29" s="3"/>
    </row>
    <row r="30" spans="2:9" x14ac:dyDescent="0.2">
      <c r="B30" s="20"/>
      <c r="D30" s="20"/>
      <c r="H30" s="20"/>
      <c r="I30" s="3"/>
    </row>
    <row r="31" spans="2:9" x14ac:dyDescent="0.2">
      <c r="B31" s="20"/>
      <c r="D31" s="20"/>
      <c r="H31" s="20"/>
      <c r="I31" s="3"/>
    </row>
    <row r="32" spans="2:9" x14ac:dyDescent="0.2">
      <c r="B32" s="20"/>
      <c r="D32" s="20"/>
      <c r="H32" s="20"/>
      <c r="I32" s="3"/>
    </row>
    <row r="33" spans="2:9" x14ac:dyDescent="0.2">
      <c r="B33" s="20"/>
      <c r="D33" s="20"/>
      <c r="H33" s="20"/>
      <c r="I33" s="3"/>
    </row>
    <row r="34" spans="2:9" x14ac:dyDescent="0.2">
      <c r="B34" s="20"/>
      <c r="D34" s="20"/>
      <c r="H34" s="20"/>
    </row>
    <row r="35" spans="2:9" x14ac:dyDescent="0.2">
      <c r="B35" s="20"/>
      <c r="D35" s="20"/>
      <c r="H35" s="20"/>
    </row>
    <row r="36" spans="2:9" x14ac:dyDescent="0.2">
      <c r="B36" s="20"/>
      <c r="D36" s="20"/>
      <c r="H36" s="20"/>
    </row>
    <row r="37" spans="2:9" x14ac:dyDescent="0.2">
      <c r="B37" s="20"/>
      <c r="D37" s="20"/>
      <c r="H37" s="20"/>
    </row>
    <row r="38" spans="2:9" x14ac:dyDescent="0.2">
      <c r="B38" s="20"/>
      <c r="D38" s="20"/>
      <c r="H38" s="20"/>
    </row>
    <row r="39" spans="2:9" x14ac:dyDescent="0.2">
      <c r="B39" s="20"/>
      <c r="D39" s="20"/>
      <c r="H39" s="20"/>
    </row>
    <row r="40" spans="2:9" x14ac:dyDescent="0.2">
      <c r="B40" s="20"/>
      <c r="D40" s="20"/>
      <c r="H40" s="20"/>
    </row>
    <row r="41" spans="2:9" x14ac:dyDescent="0.2">
      <c r="B41" s="20"/>
      <c r="D41" s="20"/>
      <c r="H41" s="20"/>
    </row>
    <row r="42" spans="2:9" x14ac:dyDescent="0.2">
      <c r="B42" s="20"/>
      <c r="D42" s="20"/>
      <c r="H42" s="20"/>
    </row>
    <row r="43" spans="2:9" x14ac:dyDescent="0.2">
      <c r="B43" s="20"/>
      <c r="D43" s="20"/>
      <c r="H43" s="20"/>
    </row>
    <row r="44" spans="2:9" x14ac:dyDescent="0.2">
      <c r="B44" s="20"/>
      <c r="D44" s="20"/>
      <c r="H44" s="20"/>
    </row>
    <row r="45" spans="2:9" x14ac:dyDescent="0.2">
      <c r="B45" s="20"/>
      <c r="D45" s="20"/>
      <c r="H45" s="20"/>
    </row>
    <row r="46" spans="2:9" x14ac:dyDescent="0.2">
      <c r="B46" s="20"/>
      <c r="D46" s="20"/>
      <c r="H46" s="20"/>
    </row>
    <row r="47" spans="2:9" x14ac:dyDescent="0.2">
      <c r="B47" s="20"/>
      <c r="D47" s="20"/>
      <c r="H47" s="20"/>
    </row>
    <row r="48" spans="2:9" x14ac:dyDescent="0.2">
      <c r="B48" s="20"/>
      <c r="D48" s="20"/>
      <c r="H48" s="20"/>
    </row>
    <row r="49" spans="2:8" x14ac:dyDescent="0.2">
      <c r="B49" s="20"/>
      <c r="D49" s="20"/>
      <c r="H49" s="20"/>
    </row>
    <row r="50" spans="2:8" x14ac:dyDescent="0.2">
      <c r="B50" s="20"/>
      <c r="D50" s="20"/>
      <c r="H50" s="20"/>
    </row>
    <row r="51" spans="2:8" x14ac:dyDescent="0.2">
      <c r="B51" s="20"/>
      <c r="D51" s="20"/>
      <c r="H51" s="20"/>
    </row>
    <row r="52" spans="2:8" x14ac:dyDescent="0.2">
      <c r="B52" s="20"/>
      <c r="D52" s="20"/>
      <c r="H52" s="20"/>
    </row>
    <row r="53" spans="2:8" x14ac:dyDescent="0.2">
      <c r="B53" s="20"/>
      <c r="D53" s="20"/>
      <c r="H53" s="20"/>
    </row>
    <row r="54" spans="2:8" x14ac:dyDescent="0.2">
      <c r="B54" s="20"/>
      <c r="D54" s="20"/>
      <c r="H54" s="20"/>
    </row>
    <row r="55" spans="2:8" x14ac:dyDescent="0.2">
      <c r="B55" s="20"/>
      <c r="D55" s="20"/>
      <c r="H55" s="20"/>
    </row>
    <row r="56" spans="2:8" x14ac:dyDescent="0.2">
      <c r="B56" s="20"/>
      <c r="D56" s="20"/>
      <c r="H56" s="20"/>
    </row>
    <row r="57" spans="2:8" x14ac:dyDescent="0.2">
      <c r="B57" s="20"/>
      <c r="D57" s="20"/>
      <c r="H57" s="20"/>
    </row>
    <row r="58" spans="2:8" x14ac:dyDescent="0.2">
      <c r="B58" s="20"/>
      <c r="D58" s="20"/>
      <c r="H58" s="20"/>
    </row>
    <row r="59" spans="2:8" x14ac:dyDescent="0.2">
      <c r="B59" s="20"/>
      <c r="D59" s="20"/>
      <c r="H59" s="20"/>
    </row>
    <row r="60" spans="2:8" x14ac:dyDescent="0.2">
      <c r="B60" s="20"/>
      <c r="D60" s="20"/>
      <c r="H60" s="20"/>
    </row>
    <row r="61" spans="2:8" x14ac:dyDescent="0.2">
      <c r="B61" s="20"/>
      <c r="D61" s="20"/>
      <c r="H61" s="20"/>
    </row>
    <row r="62" spans="2:8" x14ac:dyDescent="0.2">
      <c r="B62" s="20"/>
      <c r="D62" s="20"/>
      <c r="H62" s="20"/>
    </row>
    <row r="63" spans="2:8" x14ac:dyDescent="0.2">
      <c r="B63" s="20"/>
      <c r="D63" s="20"/>
      <c r="H63" s="20"/>
    </row>
    <row r="64" spans="2:8" x14ac:dyDescent="0.2">
      <c r="B64" s="20"/>
      <c r="D64" s="20"/>
      <c r="H64" s="20"/>
    </row>
    <row r="65" spans="2:8" x14ac:dyDescent="0.2">
      <c r="B65" s="20"/>
      <c r="D65" s="20"/>
      <c r="H65" s="20"/>
    </row>
    <row r="66" spans="2:8" x14ac:dyDescent="0.2">
      <c r="B66" s="20"/>
      <c r="D66" s="20"/>
      <c r="H66" s="20"/>
    </row>
    <row r="67" spans="2:8" x14ac:dyDescent="0.2">
      <c r="B67" s="20"/>
      <c r="D67" s="20"/>
      <c r="H67" s="20"/>
    </row>
    <row r="68" spans="2:8" x14ac:dyDescent="0.2">
      <c r="B68" s="20"/>
      <c r="D68" s="20"/>
      <c r="H68" s="20"/>
    </row>
    <row r="69" spans="2:8" x14ac:dyDescent="0.2">
      <c r="B69" s="20"/>
      <c r="D69" s="20"/>
      <c r="H69" s="20"/>
    </row>
    <row r="70" spans="2:8" x14ac:dyDescent="0.2">
      <c r="B70" s="20"/>
      <c r="D70" s="20"/>
      <c r="H70" s="20"/>
    </row>
    <row r="71" spans="2:8" x14ac:dyDescent="0.2">
      <c r="B71" s="20"/>
      <c r="D71" s="20"/>
      <c r="H71" s="20"/>
    </row>
    <row r="72" spans="2:8" x14ac:dyDescent="0.2">
      <c r="B72" s="20"/>
      <c r="D72" s="20"/>
      <c r="H72" s="20"/>
    </row>
    <row r="73" spans="2:8" x14ac:dyDescent="0.2">
      <c r="B73" s="20"/>
      <c r="D73" s="20"/>
      <c r="H73" s="20"/>
    </row>
    <row r="74" spans="2:8" x14ac:dyDescent="0.2">
      <c r="B74" s="20"/>
      <c r="D74" s="20"/>
      <c r="H74" s="20"/>
    </row>
    <row r="75" spans="2:8" x14ac:dyDescent="0.2">
      <c r="B75" s="20"/>
      <c r="D75" s="20"/>
      <c r="H75" s="20"/>
    </row>
    <row r="76" spans="2:8" x14ac:dyDescent="0.2">
      <c r="B76" s="20"/>
      <c r="D76" s="20"/>
      <c r="H76" s="20"/>
    </row>
    <row r="77" spans="2:8" x14ac:dyDescent="0.2">
      <c r="B77" s="20"/>
      <c r="D77" s="20"/>
      <c r="H77" s="20"/>
    </row>
    <row r="78" spans="2:8" x14ac:dyDescent="0.2">
      <c r="B78" s="20"/>
      <c r="D78" s="20"/>
      <c r="H78" s="20"/>
    </row>
    <row r="79" spans="2:8" x14ac:dyDescent="0.2">
      <c r="B79" s="20"/>
      <c r="D79" s="20"/>
      <c r="H79" s="20"/>
    </row>
    <row r="80" spans="2:8" x14ac:dyDescent="0.2">
      <c r="B80" s="20"/>
      <c r="D80" s="20"/>
      <c r="H80" s="20"/>
    </row>
    <row r="81" spans="2:8" x14ac:dyDescent="0.2">
      <c r="B81" s="20"/>
      <c r="D81" s="20"/>
      <c r="H81" s="20"/>
    </row>
    <row r="82" spans="2:8" x14ac:dyDescent="0.2">
      <c r="B82" s="20"/>
      <c r="D82" s="20"/>
      <c r="H82" s="20"/>
    </row>
    <row r="83" spans="2:8" x14ac:dyDescent="0.2">
      <c r="B83" s="20"/>
      <c r="D83" s="20"/>
      <c r="H83" s="20"/>
    </row>
    <row r="84" spans="2:8" x14ac:dyDescent="0.2">
      <c r="B84" s="20"/>
      <c r="D84" s="20"/>
      <c r="H84" s="20"/>
    </row>
    <row r="85" spans="2:8" x14ac:dyDescent="0.2">
      <c r="B85" s="20"/>
      <c r="D85" s="20"/>
      <c r="H85" s="20"/>
    </row>
  </sheetData>
  <sortState xmlns:xlrd2="http://schemas.microsoft.com/office/spreadsheetml/2017/richdata2" ref="A2:AF109">
    <sortCondition ref="A2:A109"/>
  </sortState>
  <pageMargins left="0.7" right="0.7" top="0.75" bottom="0.75" header="0.3" footer="0.3"/>
  <pageSetup paperSize="5" scale="63" fitToHeight="0" orientation="landscape" r:id="rId1"/>
  <headerFooter alignWithMargins="0">
    <oddHeader>&amp;C&amp;"Arial,Bold"&amp;14 RFA 2024-201 -  Applications Awarded Funding and Invited to Enter Credit Underwriting&amp;RPage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70C305-188A-4ECB-A3EE-2B068D6E3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91166-28FC-4DFA-B6F0-3273BF8F4EF7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a84349eb-4374-47bc-83f0-36d288636098"/>
    <ds:schemaRef ds:uri="ee2a4f69-3a29-4b24-b170-d37fab3647f8"/>
    <ds:schemaRef ds:uri="68dfe011-c19e-4dbd-a5cd-00e4d25ab099"/>
  </ds:schemaRefs>
</ds:datastoreItem>
</file>

<file path=customXml/itemProps3.xml><?xml version="1.0" encoding="utf-8"?>
<ds:datastoreItem xmlns:ds="http://schemas.openxmlformats.org/officeDocument/2006/customXml" ds:itemID="{77844A20-444B-4D83-8C61-28E344B29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2024-09-20T13:33:24Z</cp:lastPrinted>
  <dcterms:created xsi:type="dcterms:W3CDTF">2024-08-07T16:39:56Z</dcterms:created>
  <dcterms:modified xsi:type="dcterms:W3CDTF">2024-09-20T14:38:53Z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