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USER\JSalmonsen\All Application Submitted Reports\2015 App Submitted Reports\2015-107 6 County Large Geo\"/>
    </mc:Choice>
  </mc:AlternateContent>
  <bookViews>
    <workbookView xWindow="0" yWindow="0" windowWidth="12800" windowHeight="7340"/>
  </bookViews>
  <sheets>
    <sheet name="for posting" sheetId="1" r:id="rId1"/>
  </sheets>
  <definedNames>
    <definedName name="_xlnm.Print_Titles" localSheetId="0">'for posting'!$A:$B,'for posting'!$1:$1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R57" i="1"/>
  <c r="Q57" i="1"/>
  <c r="S56" i="1"/>
  <c r="R56" i="1"/>
  <c r="Q56" i="1"/>
  <c r="S55" i="1"/>
  <c r="R55" i="1"/>
  <c r="Q55" i="1"/>
  <c r="S54" i="1"/>
  <c r="R54" i="1"/>
  <c r="Q54" i="1"/>
  <c r="S53" i="1"/>
  <c r="R53" i="1"/>
  <c r="Q53" i="1"/>
  <c r="S52" i="1"/>
  <c r="R52" i="1"/>
  <c r="Q52" i="1"/>
  <c r="S51" i="1"/>
  <c r="R51" i="1"/>
  <c r="Q51" i="1"/>
  <c r="S50" i="1"/>
  <c r="R50" i="1"/>
  <c r="Q50" i="1"/>
  <c r="S49" i="1"/>
  <c r="R49" i="1"/>
  <c r="Q49" i="1"/>
  <c r="S48" i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S43" i="1"/>
  <c r="R43" i="1"/>
  <c r="Q43" i="1"/>
  <c r="S42" i="1"/>
  <c r="R42" i="1"/>
  <c r="Q42" i="1"/>
  <c r="S41" i="1"/>
  <c r="R41" i="1"/>
  <c r="Q41" i="1"/>
  <c r="S40" i="1"/>
  <c r="R40" i="1"/>
  <c r="Q40" i="1"/>
  <c r="S39" i="1"/>
  <c r="R39" i="1"/>
  <c r="Q39" i="1"/>
  <c r="S38" i="1"/>
  <c r="R38" i="1"/>
  <c r="Q38" i="1"/>
  <c r="S37" i="1"/>
  <c r="R37" i="1"/>
  <c r="Q37" i="1"/>
  <c r="S36" i="1"/>
  <c r="R36" i="1"/>
  <c r="Q36" i="1"/>
  <c r="S35" i="1"/>
  <c r="R35" i="1"/>
  <c r="Q35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S27" i="1"/>
  <c r="R27" i="1"/>
  <c r="Q27" i="1"/>
  <c r="S26" i="1"/>
  <c r="R26" i="1"/>
  <c r="Q26" i="1"/>
  <c r="S25" i="1"/>
  <c r="R25" i="1"/>
  <c r="Q25" i="1"/>
  <c r="S24" i="1"/>
  <c r="R24" i="1"/>
  <c r="Q24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S5" i="1"/>
  <c r="R5" i="1"/>
  <c r="Q5" i="1"/>
  <c r="S4" i="1"/>
  <c r="R4" i="1"/>
  <c r="Q4" i="1"/>
  <c r="S3" i="1"/>
  <c r="R3" i="1"/>
  <c r="Q3" i="1"/>
  <c r="S2" i="1"/>
  <c r="R2" i="1"/>
  <c r="Q2" i="1"/>
</calcChain>
</file>

<file path=xl/sharedStrings.xml><?xml version="1.0" encoding="utf-8"?>
<sst xmlns="http://schemas.openxmlformats.org/spreadsheetml/2006/main" count="1091" uniqueCount="337">
  <si>
    <t>KeyName</t>
  </si>
  <si>
    <t>Name of proposed Development</t>
  </si>
  <si>
    <t>County</t>
  </si>
  <si>
    <t>Development Location</t>
  </si>
  <si>
    <t>Contact Person</t>
  </si>
  <si>
    <t>Name Of Applicant</t>
  </si>
  <si>
    <t>Developer(s)</t>
  </si>
  <si>
    <t>NP?</t>
  </si>
  <si>
    <t>Demographic</t>
  </si>
  <si>
    <t>ALF?</t>
  </si>
  <si>
    <t>DDA?</t>
  </si>
  <si>
    <t>QCT?</t>
  </si>
  <si>
    <t>Development Category</t>
  </si>
  <si>
    <t>Development Type</t>
  </si>
  <si>
    <t>Concrete?</t>
  </si>
  <si>
    <t>Total Units</t>
  </si>
  <si>
    <t>Set-Aside Units</t>
  </si>
  <si>
    <t>NC Units</t>
  </si>
  <si>
    <t>Rehab Units</t>
  </si>
  <si>
    <t>PHA Boost</t>
  </si>
  <si>
    <t>RD boost</t>
  </si>
  <si>
    <t>Competitive HC Request Amount</t>
  </si>
  <si>
    <t>Corporation Funding Per Set-Aside</t>
  </si>
  <si>
    <t>Per Unit Preference?</t>
  </si>
  <si>
    <t>Total Pct Set Aside</t>
  </si>
  <si>
    <t>Duval Funding Preference?</t>
  </si>
  <si>
    <t>Lottery Numbers</t>
  </si>
  <si>
    <t>2016-109C</t>
  </si>
  <si>
    <t>Madison Highlands</t>
  </si>
  <si>
    <t>Hillsborough</t>
  </si>
  <si>
    <t>5315 N 37th Street, Tampa, FL 33610</t>
  </si>
  <si>
    <t>Patrick E. Law</t>
  </si>
  <si>
    <t>Madison Highlands, LLC</t>
  </si>
  <si>
    <t>American Residential Development, LLC</t>
  </si>
  <si>
    <t>N</t>
  </si>
  <si>
    <t>E</t>
  </si>
  <si>
    <t>Y</t>
  </si>
  <si>
    <t/>
  </si>
  <si>
    <t>NC</t>
  </si>
  <si>
    <t>MR 5/6</t>
  </si>
  <si>
    <t>2016-110C</t>
  </si>
  <si>
    <t>Madison Hollow South</t>
  </si>
  <si>
    <t>Orange</t>
  </si>
  <si>
    <t>341 S Hudson St, Orlando, FL 32835</t>
  </si>
  <si>
    <t>Patrick E Law</t>
  </si>
  <si>
    <t>Madison Hollow South, LLC</t>
  </si>
  <si>
    <t>HR</t>
  </si>
  <si>
    <t>2016-111C</t>
  </si>
  <si>
    <t>Reserve at Princeton</t>
  </si>
  <si>
    <t>3750 W D Judge Drive, Orlando</t>
  </si>
  <si>
    <t>Oscar A Sol</t>
  </si>
  <si>
    <t>Reserve at Princeton, Ltd.</t>
  </si>
  <si>
    <t>Reserve at Princeton Dev, LLC</t>
  </si>
  <si>
    <t>TH</t>
  </si>
  <si>
    <t>2016-112C</t>
  </si>
  <si>
    <t>Stratford Apartments</t>
  </si>
  <si>
    <t>Pinellas</t>
  </si>
  <si>
    <t>1650 S. Fort Harrison Ave., Largo</t>
  </si>
  <si>
    <t>Shawn Wilson</t>
  </si>
  <si>
    <t>Blue Fort Harrison, LLC</t>
  </si>
  <si>
    <t>Blue Sky Communities, LLC</t>
  </si>
  <si>
    <t>F</t>
  </si>
  <si>
    <t>G</t>
  </si>
  <si>
    <t>2016-113C</t>
  </si>
  <si>
    <t>The Residences at Equality Park</t>
  </si>
  <si>
    <t>Broward</t>
  </si>
  <si>
    <t>On North Dixie Highway, northeast of the intersection of North Dixie Highway and NE 20th Drive, Wilton Manors, FL</t>
  </si>
  <si>
    <t>Stephanie Berman</t>
  </si>
  <si>
    <t>Equality Park, Ltd.</t>
  </si>
  <si>
    <t>Carrfour Supportive Housing, Inc</t>
  </si>
  <si>
    <t>2016-114C</t>
  </si>
  <si>
    <t>Anderson Terrace Apartments</t>
  </si>
  <si>
    <t>Lemon Tree Lane, S Texas Avenue and Lemon Tree Lane, Orange County</t>
  </si>
  <si>
    <t>Matthew Rieger</t>
  </si>
  <si>
    <t>HTG Anderson, LLC</t>
  </si>
  <si>
    <t>HTG Anderson Developer, LLC</t>
  </si>
  <si>
    <t>2016-115C</t>
  </si>
  <si>
    <t>Arbours at Ambassador Place</t>
  </si>
  <si>
    <t>Duval</t>
  </si>
  <si>
    <t>420 N Julia Street, Jacksonville, FL 32202</t>
  </si>
  <si>
    <t>Sam T Johnston</t>
  </si>
  <si>
    <t>Arbours at Ambassador Place, LLC</t>
  </si>
  <si>
    <t>Arbour Valley Development, LLC</t>
  </si>
  <si>
    <t>2016-116C</t>
  </si>
  <si>
    <t>Heron Estates Family</t>
  </si>
  <si>
    <t>Palm Beach</t>
  </si>
  <si>
    <t>W 17th Ct., W 17th Ct. and North Congress Ave., Riviera Beach</t>
  </si>
  <si>
    <t>HTG Heron Estates Family, LLC</t>
  </si>
  <si>
    <t>HTG Heron Estates Family Developer, LLC</t>
  </si>
  <si>
    <t>2016-117C</t>
  </si>
  <si>
    <t>Waterview Pointe</t>
  </si>
  <si>
    <t>S Orange Blossom Trail, S Orange Blossom Trail and Americana Blvd., Orange County</t>
  </si>
  <si>
    <t>HTG Waterview, LLC</t>
  </si>
  <si>
    <t>HTG Waterview Developer, LLC</t>
  </si>
  <si>
    <t>2016-118C</t>
  </si>
  <si>
    <t>ETHANS WALK APARTMENTS</t>
  </si>
  <si>
    <t>EAST SIDE OF S RIO GRAND BLVD., APPROXIMATELY 1800 FEET SOUTH OF AMERICANA BLVD., ORANGE COUNTY, FLORIDA</t>
  </si>
  <si>
    <t>DEION R. LOWERY</t>
  </si>
  <si>
    <t>ETHANS WALK LLC</t>
  </si>
  <si>
    <t>DRL EW DEVELOPMENT LLC</t>
  </si>
  <si>
    <t>2016-119C</t>
  </si>
  <si>
    <t>The Boulevard at West River</t>
  </si>
  <si>
    <t>NW Corner of Main Street and North Willow Avenue, Tampa, Florida</t>
  </si>
  <si>
    <t>Eileen M. Pope</t>
  </si>
  <si>
    <t>West River Phase 2, LP</t>
  </si>
  <si>
    <t>WRDG Boulevard, LLC</t>
  </si>
  <si>
    <t>MR 4</t>
  </si>
  <si>
    <t>2016-120C</t>
  </si>
  <si>
    <t>City Edge</t>
  </si>
  <si>
    <t>Robert Tolle Drive, Robert Tolle Drive and Valhalla Pond Drive, Riverview</t>
  </si>
  <si>
    <t>William T. Fabbri</t>
  </si>
  <si>
    <t>City Edge Senior Apartments, Ltd.</t>
  </si>
  <si>
    <t>The Richman Group of Florida, Inc.</t>
  </si>
  <si>
    <t>2016-121C</t>
  </si>
  <si>
    <t>Venetian Isles</t>
  </si>
  <si>
    <t>1800 Pinellas Avenue S. Unincorporated Pinellas County, FL</t>
  </si>
  <si>
    <t>Kimberly K. Murphy</t>
  </si>
  <si>
    <t>Sea Forest of Pasco, LP</t>
  </si>
  <si>
    <t>Royal American Development, Inc.; Green Mills Holdings, LLC</t>
  </si>
  <si>
    <t>2016-122C</t>
  </si>
  <si>
    <t>10K</t>
  </si>
  <si>
    <t>10000 4th St. N., St. Petersburg</t>
  </si>
  <si>
    <t>Blue Fourth Street, LLC</t>
  </si>
  <si>
    <t>2016-123C</t>
  </si>
  <si>
    <t>Heritage Oaks</t>
  </si>
  <si>
    <t>Washington Drive, northwest of the intersection of Washington Drive and 130th Avenue N., Largo</t>
  </si>
  <si>
    <t>Lori Harris</t>
  </si>
  <si>
    <t>Heritage Oaks, LLLP</t>
  </si>
  <si>
    <t>Norstar Development USA, LP; PCHA Development, LLC</t>
  </si>
  <si>
    <t>2016-124C</t>
  </si>
  <si>
    <t>Georgian Gardens</t>
  </si>
  <si>
    <t>4330 Community Drive, West Palm Beach, Florida</t>
  </si>
  <si>
    <t>Alberto Milo, Jr.</t>
  </si>
  <si>
    <t>Georgian Gardens Apartments, LLC</t>
  </si>
  <si>
    <t>Georgian Gardens Apartments Developer, LLC</t>
  </si>
  <si>
    <t>2016-125C</t>
  </si>
  <si>
    <t>SEMINOLE PARC</t>
  </si>
  <si>
    <t>70TH AVE. NORTH +/- 1190 FEET EAST OF SEMINOLE BLVD., SEMINOLE, FLORIDA</t>
  </si>
  <si>
    <t>SEMINOLE PARC SENIOR LLC</t>
  </si>
  <si>
    <t>DRL SP DEVELOPMENT LLC</t>
  </si>
  <si>
    <t>2016-126C</t>
  </si>
  <si>
    <t>Burlington Post</t>
  </si>
  <si>
    <t>On the Northwest corner of Burlington Avenue N and 32 Street N, St. Petersburg, FL</t>
  </si>
  <si>
    <t>Burlington Post, Ltd.</t>
  </si>
  <si>
    <t>Burlington Post Dev, LLC</t>
  </si>
  <si>
    <t>2016-127C</t>
  </si>
  <si>
    <t>Suncrest Court</t>
  </si>
  <si>
    <t>On N.W. 16th Street, northwest of the intersection of N.W. 16th Street and N.W. 23rd Avenue, Fort Lauderdale (location of Development Location Point in scattered site development); on N.W. 16th Street, southwest of the intersection of N.W. 16th Street and N.W. 23rd Avenue, Fort Lauderdale; on N.W. 16th Court, northwest of the intersection of N.W. 16th Court and N.W. 23rd Avenue, Fort Lauderdale; and on N.W. 24th Avenue, northwest of the intersection of N.W. 24th Avenue and N.W. 16th Street, Fort Lauderdale.</t>
  </si>
  <si>
    <t>David O. Deutch</t>
  </si>
  <si>
    <t>Suncrest Court Redevelopment, LLC</t>
  </si>
  <si>
    <t>Pinnacle Housing Group, LLC; HEF-Dixie Court Development, LLC</t>
  </si>
  <si>
    <t>2016-128C</t>
  </si>
  <si>
    <t>Emerald Villas Phase Two</t>
  </si>
  <si>
    <t>Approx. 100 Feet North of Via Maior and 1,100 Feet West of N. Pine Hills Road, Unincorporated Orange County, Florida</t>
  </si>
  <si>
    <t>Emerald Villas Phase Two, LLC</t>
  </si>
  <si>
    <t>Emerald Villas Phase Two Developer, LLC</t>
  </si>
  <si>
    <t>2016-129C</t>
  </si>
  <si>
    <t>Mango Blossom</t>
  </si>
  <si>
    <t>3818 Lemon Avenue, Unincorporated Hillsborough</t>
  </si>
  <si>
    <t>Blue Lemon, LLC</t>
  </si>
  <si>
    <t>Blue Sky Communities LLC</t>
  </si>
  <si>
    <t>2016-130C</t>
  </si>
  <si>
    <t>Residences at Haverhill</t>
  </si>
  <si>
    <t>1281 S. Stacy Street, Palm Beach County</t>
  </si>
  <si>
    <t>Robert G Hoskins</t>
  </si>
  <si>
    <t>Cutler Ridge Housing Partners, Ltd.</t>
  </si>
  <si>
    <t>NuRock Development Partners, Inc.</t>
  </si>
  <si>
    <t>2016-131C</t>
  </si>
  <si>
    <t>Berkshire Square</t>
  </si>
  <si>
    <t>Hiawassee Road, Approximately 1600 feet Southeast of the intersection of Silver Star Road and Hiawassee Road, Unincorporated Orange County</t>
  </si>
  <si>
    <t>Jonathan L. Wolf</t>
  </si>
  <si>
    <t>Berkshire Square, Ltd.</t>
  </si>
  <si>
    <t>Berkshire Square Developer, LLC</t>
  </si>
  <si>
    <t>2016-132C</t>
  </si>
  <si>
    <t>Ocean Breeze East</t>
  </si>
  <si>
    <t>700 N. Seacrest Blvd., Boynton Beach, Florida</t>
  </si>
  <si>
    <t>Ocean Breeze East, LLC</t>
  </si>
  <si>
    <t>Ocean Breeze East Developer, LLC</t>
  </si>
  <si>
    <t>2016-133C</t>
  </si>
  <si>
    <t>Hidden Forest Apartments</t>
  </si>
  <si>
    <t>S. Orange Ave., at the NE corner of the intersection of S. Orange Ave. and Mary Louis Ln., Unincorporated Orange County</t>
  </si>
  <si>
    <t>Joseph Chambers</t>
  </si>
  <si>
    <t>Hidden Forest Development Partners, LLC</t>
  </si>
  <si>
    <t>Gardner Capital Development Florida, LLC</t>
  </si>
  <si>
    <t>2016-134C</t>
  </si>
  <si>
    <t>Pinnacle at Bella Vista</t>
  </si>
  <si>
    <t>On W. Oakland Park Blvd, west of the intersection of W. Oakland Park Blvd and N.W. 35th Avenue, Lauderdale Lakes</t>
  </si>
  <si>
    <t>Pinnacle at Bella Vista, LLC</t>
  </si>
  <si>
    <t>Pinnacle Housing Group, LLC</t>
  </si>
  <si>
    <t>2016-135C</t>
  </si>
  <si>
    <t>Chestnut Trail</t>
  </si>
  <si>
    <t>645 Chestnut Street, Clearwater, FL 33756</t>
  </si>
  <si>
    <t>Brianne E Heffner</t>
  </si>
  <si>
    <t>SP Trail LLC</t>
  </si>
  <si>
    <t>Southport Development, Inc. a Washington corporation doing business in Florida as Southport Develompent Services, Inc.</t>
  </si>
  <si>
    <t>2016-136C</t>
  </si>
  <si>
    <t>Southwick Commons</t>
  </si>
  <si>
    <t>Snyder Drive; Approximately 900ft. East of the intersection of Snyder Drive and South Goldenrod Road, Orlando</t>
  </si>
  <si>
    <t>Southwick Commons, Ltd.</t>
  </si>
  <si>
    <t>Southwick Commons Developer, Inc.</t>
  </si>
  <si>
    <t>2016-137C</t>
  </si>
  <si>
    <t>Laburnum Gardens</t>
  </si>
  <si>
    <t>On the north side of Bloomingdale Ave, 1000ft East of the intersection of Bloomingdale Ave and Bell Shoals Rd, Valrico, FL</t>
  </si>
  <si>
    <t>SP Gardens LLC</t>
  </si>
  <si>
    <t>2016-138C</t>
  </si>
  <si>
    <t>Bethune Residences I at West River</t>
  </si>
  <si>
    <t>NE Corner of North Rome Avenue and Main Street, Tampa, Florida</t>
  </si>
  <si>
    <t>West River Phase 1A, LP</t>
  </si>
  <si>
    <t>WRDG Bethune I, LLC</t>
  </si>
  <si>
    <t>2016-139C</t>
  </si>
  <si>
    <t>Goldenrod Pointe Apartments</t>
  </si>
  <si>
    <t>3500 N. Goldenrod Road, Unincorporated Orange County</t>
  </si>
  <si>
    <t>Jay P. Brock</t>
  </si>
  <si>
    <t>Goldenrod Pointe Partners, Ltd.</t>
  </si>
  <si>
    <t>Atlantic Housing Partners, L.L.L.P.</t>
  </si>
  <si>
    <t>2016-140C</t>
  </si>
  <si>
    <t>Westbury Village I at Riviera Beach</t>
  </si>
  <si>
    <t>3301 Broadway, Riviera Beach</t>
  </si>
  <si>
    <t>Mara S Mades</t>
  </si>
  <si>
    <t>Westbury Partners, Ltd.</t>
  </si>
  <si>
    <t>Cornerstone Group Partners, LLC</t>
  </si>
  <si>
    <t>2016-141C</t>
  </si>
  <si>
    <t>Mayfield Place</t>
  </si>
  <si>
    <t>Sand Lake Road, Approximately 1125ft. Northeast of the intersection of Golden Sky Lane and Sand Lake Road, Orlando, Unincorporated Orange County</t>
  </si>
  <si>
    <t>Mayfield Place, Ltd.</t>
  </si>
  <si>
    <t>Mayfield Place Developer, LLC</t>
  </si>
  <si>
    <t>2016-142C</t>
  </si>
  <si>
    <t>Pinnacle at Bella Alma</t>
  </si>
  <si>
    <t>On W. Oakland Park Blvd, east of the intersection of W. Oakland Park Blvd and N.W. 36th Terrace, Lauderdale Lakes</t>
  </si>
  <si>
    <t>Pinnacle at Bella Alma, LLC</t>
  </si>
  <si>
    <t>2016-143C</t>
  </si>
  <si>
    <t>Saratoga Crossings</t>
  </si>
  <si>
    <t>1105 West Dania Beach Boulevard, Dania Beach</t>
  </si>
  <si>
    <t>Elizabeth Wong</t>
  </si>
  <si>
    <t>Saratoga Crossings, Ltd.</t>
  </si>
  <si>
    <t>APC Saratoga Crossings I Development, LLC; Dania Beach Quality Housing Solutions, Inc.</t>
  </si>
  <si>
    <t>2016-144C</t>
  </si>
  <si>
    <t>Wellington Park</t>
  </si>
  <si>
    <t>East 1st Street; At the Northeast intersection of South Thompson Road and East 1st Street, Apopka, Unincorporated Orange County</t>
  </si>
  <si>
    <t>Wellington Park Apartments, Ltd.</t>
  </si>
  <si>
    <t>Wellington Park Developer, LLC</t>
  </si>
  <si>
    <t>2016-145C</t>
  </si>
  <si>
    <t>Fischer Pointe</t>
  </si>
  <si>
    <t>Southwest corner of the intersection of 31st Street North and 3rd Ave North, St Petersburg, FL</t>
  </si>
  <si>
    <t>SP Pinellas III LLC</t>
  </si>
  <si>
    <t>2016-146C</t>
  </si>
  <si>
    <t>Saratoga Crossings II</t>
  </si>
  <si>
    <t>705 West Dania Beach Boulevard, Dania Beach</t>
  </si>
  <si>
    <t>Saratoga Crossings II, Ltd.</t>
  </si>
  <si>
    <t>APC Saratoga Crossings II Development, LLC; Dania Beach Quality Housing Solutions, Inc.</t>
  </si>
  <si>
    <t>2016-147C</t>
  </si>
  <si>
    <t>Pinnacle at Peacefield</t>
  </si>
  <si>
    <t>On Adams Street, southwest of the intersection of Adams Street and S. Dixie Highway, Hollywood</t>
  </si>
  <si>
    <t>Pinnacle at Peacefield, LLC</t>
  </si>
  <si>
    <t>2016-148C</t>
  </si>
  <si>
    <t>Yew Court</t>
  </si>
  <si>
    <t>NE Corner of the intersection of State Road 80 and State Road 715, Belle Glade</t>
  </si>
  <si>
    <t>SP Court LLC</t>
  </si>
  <si>
    <t>2016-149C</t>
  </si>
  <si>
    <t>Grand Lake</t>
  </si>
  <si>
    <t>2000 S Main St., Belle Glade</t>
  </si>
  <si>
    <t>Grand Lake, LLC</t>
  </si>
  <si>
    <t>Grand Lake Developer, LLC</t>
  </si>
  <si>
    <t>A/R</t>
  </si>
  <si>
    <t>2016-150C</t>
  </si>
  <si>
    <t>CHANDLERS CROSSING APARTMENTS</t>
  </si>
  <si>
    <t>EAST SIDE OF S RIO GRAND BLVD., APPROXIMATELY 1700 FEET SOUTH OF AMERICANA BLVD., ORANGE COUNTY, FLORIDA</t>
  </si>
  <si>
    <t>CHANDLERS CROSSING LLC</t>
  </si>
  <si>
    <t>DRL CC DEVELOPMENT LLC</t>
  </si>
  <si>
    <t>2016-151C</t>
  </si>
  <si>
    <t>Vistas at Central</t>
  </si>
  <si>
    <t>Located on the SE corner of 17th Street South &amp; Central Avenue, St. Petersburg, FL</t>
  </si>
  <si>
    <t>Donald W Paxton</t>
  </si>
  <si>
    <t>The Vistas at Central Limited Partnership</t>
  </si>
  <si>
    <t>WOB Beneficial Development 16 LLC</t>
  </si>
  <si>
    <t>2016-152C</t>
  </si>
  <si>
    <t>Emerald Coast</t>
  </si>
  <si>
    <t>East of the Southeast corner of Disston Avenue and Mango Street, Tarpon Springs, FL</t>
  </si>
  <si>
    <t>Galleria Commons II, LP</t>
  </si>
  <si>
    <t>Royal American Development, Inc.</t>
  </si>
  <si>
    <t>2016-153C</t>
  </si>
  <si>
    <t>Westbury Village II at Riviera Beach</t>
  </si>
  <si>
    <t>Approximately 680 feet west of Broadway, between E 33rd Street and E 34th Street, Riviera Beach</t>
  </si>
  <si>
    <t>Westbury Associates, Ltd.</t>
  </si>
  <si>
    <t>2016-154C</t>
  </si>
  <si>
    <t>Melissa Grove</t>
  </si>
  <si>
    <t>Southwest of the intersection of Meres Blvd. and S. Pinellas Ave. in Tarpon Springs, FL</t>
  </si>
  <si>
    <t>James R. Hoover</t>
  </si>
  <si>
    <t>Melissa Grove, Ltd.</t>
  </si>
  <si>
    <t>TVC Development, Inc.</t>
  </si>
  <si>
    <t>2016-155C</t>
  </si>
  <si>
    <t>Lofts at LaVilla</t>
  </si>
  <si>
    <t>906 W. Bay Street, Jacksonville, FL 32204</t>
  </si>
  <si>
    <t>Lofts at LaVilla, Ltd.</t>
  </si>
  <si>
    <t>2016-156C</t>
  </si>
  <si>
    <t>Heron Estates Senior</t>
  </si>
  <si>
    <t>HTG Heron Estates Senior, LLC</t>
  </si>
  <si>
    <t>HTG Heron Estates Senior Developer, LLC</t>
  </si>
  <si>
    <t>2016-157C</t>
  </si>
  <si>
    <t>The Madison</t>
  </si>
  <si>
    <t>NE 5th Avenue, NE 5th Avenue and NE 8th Street, Fort Lauderdale</t>
  </si>
  <si>
    <t>HTG Madison, LLC</t>
  </si>
  <si>
    <t>HTG Madison Developer, LLC</t>
  </si>
  <si>
    <t>2016-158C</t>
  </si>
  <si>
    <t>Sunset Plaza</t>
  </si>
  <si>
    <t>The West side of 34th Street North, 680 feet north of the intersection of 34th Street North and 22nd Ave North St. Petersburg, FL</t>
  </si>
  <si>
    <t>SP Pinellas II LLC</t>
  </si>
  <si>
    <t>2016-159C</t>
  </si>
  <si>
    <t>Villa Vinalia</t>
  </si>
  <si>
    <t>Lakeshore Dr, Lakeshore Dr and Sherwood Ave, Town of Mangonia Park</t>
  </si>
  <si>
    <t>HTG Villa Vinalia, LLC</t>
  </si>
  <si>
    <t>HTG Villa Vinalia Developer, LLC</t>
  </si>
  <si>
    <t>2016-160C</t>
  </si>
  <si>
    <t>Bellvue Lake</t>
  </si>
  <si>
    <t>On the east side of CR 827 at the intersection of SR 80 and CR 827, Belle Glade, FL</t>
  </si>
  <si>
    <t>SP Lake LLC</t>
  </si>
  <si>
    <t>2016-161C</t>
  </si>
  <si>
    <t>Arbor View</t>
  </si>
  <si>
    <t>State Road 7, State Road 7 and NW 31st Street, Margate</t>
  </si>
  <si>
    <t>HTG Arbor View, LLC</t>
  </si>
  <si>
    <t>HTG Arbor View Developer, LLC</t>
  </si>
  <si>
    <t>2016-162C</t>
  </si>
  <si>
    <t>Village of the Arts</t>
  </si>
  <si>
    <t>543 N.W. 5th Ave, Fort Lauderdale, FL 33311</t>
  </si>
  <si>
    <t>Milton L. Jones</t>
  </si>
  <si>
    <t>Village of the Arts, Ltd.</t>
  </si>
  <si>
    <t>Marvalette Hunter; Milton Jones Development Corporation</t>
  </si>
  <si>
    <t>2016-163C</t>
  </si>
  <si>
    <t>Birch Hollow</t>
  </si>
  <si>
    <t>4400 S Texas Ave, Unincorporated Orange County</t>
  </si>
  <si>
    <t>HTG Birch, LLC</t>
  </si>
  <si>
    <t>HTG Birch Developer, LLC</t>
  </si>
  <si>
    <t>2016-164C</t>
  </si>
  <si>
    <t>King's Cove</t>
  </si>
  <si>
    <t>E MLK Jr. Boulevard, E MLK Jr. Boulevard and Seacrest Boulevard, Boynton Beach</t>
  </si>
  <si>
    <t>HTG King's Cove, LLC</t>
  </si>
  <si>
    <t>HTG King's Cove Developer,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</si>
</sst>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3" sqref="D13"/>
    </sheetView>
  </sheetViews>
  <sheetFormatPr defaultRowHeight="12" x14ac:dyDescent="0.35"/>
  <cols>
    <col min="1" max="1" width="8.7265625" style="9"/>
    <col min="2" max="2" width="16.81640625" style="11" customWidth="1"/>
    <col min="3" max="3" width="9.54296875" style="11" bestFit="1" customWidth="1"/>
    <col min="4" max="4" width="36.81640625" style="11" customWidth="1"/>
    <col min="5" max="5" width="14.453125" style="11" customWidth="1"/>
    <col min="6" max="6" width="21.1796875" style="11" customWidth="1"/>
    <col min="7" max="7" width="23.453125" style="11" customWidth="1"/>
    <col min="8" max="8" width="4.36328125" style="9" bestFit="1" customWidth="1"/>
    <col min="9" max="9" width="8.7265625" style="9" customWidth="1"/>
    <col min="10" max="10" width="6.90625" style="9" customWidth="1"/>
    <col min="11" max="11" width="5.54296875" style="9" bestFit="1" customWidth="1"/>
    <col min="12" max="12" width="5.6328125" style="9" bestFit="1" customWidth="1"/>
    <col min="13" max="15" width="8.7265625" style="9"/>
    <col min="16" max="18" width="5.7265625" style="12" customWidth="1"/>
    <col min="19" max="19" width="7.36328125" style="12" customWidth="1"/>
    <col min="20" max="21" width="5" style="9" customWidth="1"/>
    <col min="22" max="23" width="10.36328125" style="9" customWidth="1"/>
    <col min="24" max="24" width="10.81640625" style="12" customWidth="1"/>
    <col min="25" max="25" width="5.7265625" style="12" customWidth="1"/>
    <col min="26" max="26" width="11" style="12" customWidth="1"/>
    <col min="27" max="27" width="8.7265625" style="12" customWidth="1"/>
    <col min="28" max="16384" width="8.7265625" style="9"/>
  </cols>
  <sheetData>
    <row r="1" spans="1:27" s="2" customFormat="1" ht="3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24" x14ac:dyDescent="0.35">
      <c r="A2" s="3" t="s">
        <v>27</v>
      </c>
      <c r="B2" s="4" t="s">
        <v>28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5" t="s">
        <v>34</v>
      </c>
      <c r="I2" s="5" t="s">
        <v>35</v>
      </c>
      <c r="J2" s="5" t="s">
        <v>34</v>
      </c>
      <c r="K2" s="5" t="s">
        <v>36</v>
      </c>
      <c r="L2" s="5" t="s">
        <v>37</v>
      </c>
      <c r="M2" s="5" t="s">
        <v>38</v>
      </c>
      <c r="N2" s="5" t="s">
        <v>39</v>
      </c>
      <c r="O2" s="5" t="s">
        <v>36</v>
      </c>
      <c r="P2" s="6">
        <v>102</v>
      </c>
      <c r="Q2" s="6">
        <f>ROUNDUP((P2*Y2)/100,0)</f>
        <v>102</v>
      </c>
      <c r="R2" s="5">
        <f>IF(M2="NC",P2,"")</f>
        <v>102</v>
      </c>
      <c r="S2" s="5" t="str">
        <f>IF(M2="A/R",P2,"")</f>
        <v/>
      </c>
      <c r="T2" s="5" t="s">
        <v>34</v>
      </c>
      <c r="U2" s="5" t="s">
        <v>34</v>
      </c>
      <c r="V2" s="7">
        <v>2040000</v>
      </c>
      <c r="W2" s="8">
        <v>108692.30769230769</v>
      </c>
      <c r="X2" s="5" t="s">
        <v>36</v>
      </c>
      <c r="Y2" s="5">
        <v>100</v>
      </c>
      <c r="Z2" s="5" t="s">
        <v>34</v>
      </c>
      <c r="AA2" s="5">
        <v>2</v>
      </c>
    </row>
    <row r="3" spans="1:27" ht="24" x14ac:dyDescent="0.35">
      <c r="A3" s="3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33</v>
      </c>
      <c r="H3" s="5" t="s">
        <v>34</v>
      </c>
      <c r="I3" s="5" t="s">
        <v>35</v>
      </c>
      <c r="J3" s="5" t="s">
        <v>34</v>
      </c>
      <c r="K3" s="5" t="s">
        <v>36</v>
      </c>
      <c r="L3" s="5" t="s">
        <v>37</v>
      </c>
      <c r="M3" s="5" t="s">
        <v>38</v>
      </c>
      <c r="N3" s="5" t="s">
        <v>46</v>
      </c>
      <c r="O3" s="5" t="s">
        <v>34</v>
      </c>
      <c r="P3" s="6">
        <v>96</v>
      </c>
      <c r="Q3" s="6">
        <f>ROUNDUP((P3*Y3)/100,0)</f>
        <v>96</v>
      </c>
      <c r="R3" s="5">
        <f>IF(M3="NC",P3,"")</f>
        <v>96</v>
      </c>
      <c r="S3" s="5" t="str">
        <f>IF(M3="A/R",P3,"")</f>
        <v/>
      </c>
      <c r="T3" s="5" t="s">
        <v>34</v>
      </c>
      <c r="U3" s="5" t="s">
        <v>34</v>
      </c>
      <c r="V3" s="7">
        <v>2110000</v>
      </c>
      <c r="W3" s="8">
        <v>98906.25</v>
      </c>
      <c r="X3" s="5" t="s">
        <v>36</v>
      </c>
      <c r="Y3" s="5">
        <v>100</v>
      </c>
      <c r="Z3" s="5" t="s">
        <v>34</v>
      </c>
      <c r="AA3" s="5">
        <v>16</v>
      </c>
    </row>
    <row r="4" spans="1:27" x14ac:dyDescent="0.35">
      <c r="A4" s="3" t="s">
        <v>47</v>
      </c>
      <c r="B4" s="4" t="s">
        <v>48</v>
      </c>
      <c r="C4" s="4" t="s">
        <v>42</v>
      </c>
      <c r="D4" s="4" t="s">
        <v>49</v>
      </c>
      <c r="E4" s="4" t="s">
        <v>50</v>
      </c>
      <c r="F4" s="4" t="s">
        <v>51</v>
      </c>
      <c r="G4" s="4" t="s">
        <v>52</v>
      </c>
      <c r="H4" s="5" t="s">
        <v>34</v>
      </c>
      <c r="I4" s="5" t="s">
        <v>35</v>
      </c>
      <c r="J4" s="5" t="s">
        <v>34</v>
      </c>
      <c r="K4" s="5" t="s">
        <v>36</v>
      </c>
      <c r="L4" s="5" t="s">
        <v>37</v>
      </c>
      <c r="M4" s="5" t="s">
        <v>38</v>
      </c>
      <c r="N4" s="5" t="s">
        <v>53</v>
      </c>
      <c r="O4" s="5" t="s">
        <v>36</v>
      </c>
      <c r="P4" s="6">
        <v>112</v>
      </c>
      <c r="Q4" s="6">
        <f>ROUNDUP((P4*Y4)/100,0)</f>
        <v>112</v>
      </c>
      <c r="R4" s="5">
        <f>IF(M4="NC",P4,"")</f>
        <v>112</v>
      </c>
      <c r="S4" s="5" t="str">
        <f>IF(M4="A/R",P4,"")</f>
        <v/>
      </c>
      <c r="T4" s="5" t="s">
        <v>34</v>
      </c>
      <c r="U4" s="5" t="s">
        <v>34</v>
      </c>
      <c r="V4" s="10">
        <v>2030000</v>
      </c>
      <c r="W4" s="8">
        <v>108540.86538461539</v>
      </c>
      <c r="X4" s="5" t="s">
        <v>36</v>
      </c>
      <c r="Y4" s="5">
        <v>100</v>
      </c>
      <c r="Z4" s="5" t="s">
        <v>34</v>
      </c>
      <c r="AA4" s="5">
        <v>29</v>
      </c>
    </row>
    <row r="5" spans="1:27" x14ac:dyDescent="0.35">
      <c r="A5" s="3" t="s">
        <v>54</v>
      </c>
      <c r="B5" s="4" t="s">
        <v>55</v>
      </c>
      <c r="C5" s="4" t="s">
        <v>56</v>
      </c>
      <c r="D5" s="4" t="s">
        <v>57</v>
      </c>
      <c r="E5" s="4" t="s">
        <v>58</v>
      </c>
      <c r="F5" s="4" t="s">
        <v>59</v>
      </c>
      <c r="G5" s="4" t="s">
        <v>60</v>
      </c>
      <c r="H5" s="5" t="s">
        <v>34</v>
      </c>
      <c r="I5" s="5" t="s">
        <v>61</v>
      </c>
      <c r="J5" s="5" t="s">
        <v>34</v>
      </c>
      <c r="K5" s="5" t="s">
        <v>36</v>
      </c>
      <c r="L5" s="5" t="s">
        <v>37</v>
      </c>
      <c r="M5" s="5" t="s">
        <v>38</v>
      </c>
      <c r="N5" s="5" t="s">
        <v>62</v>
      </c>
      <c r="O5" s="5" t="s">
        <v>34</v>
      </c>
      <c r="P5" s="6">
        <v>108</v>
      </c>
      <c r="Q5" s="6">
        <f>ROUNDUP((P5*Y5)/100,0)</f>
        <v>108</v>
      </c>
      <c r="R5" s="5">
        <f>IF(M5="NC",P5,"")</f>
        <v>108</v>
      </c>
      <c r="S5" s="5" t="str">
        <f>IF(M5="A/R",P5,"")</f>
        <v/>
      </c>
      <c r="T5" s="5" t="s">
        <v>34</v>
      </c>
      <c r="U5" s="5" t="s">
        <v>34</v>
      </c>
      <c r="V5" s="10">
        <v>1660000</v>
      </c>
      <c r="W5" s="8">
        <v>106410.25641025641</v>
      </c>
      <c r="X5" s="5" t="s">
        <v>36</v>
      </c>
      <c r="Y5" s="5">
        <v>100</v>
      </c>
      <c r="Z5" s="5" t="s">
        <v>34</v>
      </c>
      <c r="AA5" s="5">
        <v>42</v>
      </c>
    </row>
    <row r="6" spans="1:27" ht="36" x14ac:dyDescent="0.35">
      <c r="A6" s="3" t="s">
        <v>63</v>
      </c>
      <c r="B6" s="4" t="s">
        <v>64</v>
      </c>
      <c r="C6" s="4" t="s">
        <v>65</v>
      </c>
      <c r="D6" s="4" t="s">
        <v>66</v>
      </c>
      <c r="E6" s="4" t="s">
        <v>67</v>
      </c>
      <c r="F6" s="4" t="s">
        <v>68</v>
      </c>
      <c r="G6" s="4" t="s">
        <v>69</v>
      </c>
      <c r="H6" s="5" t="s">
        <v>36</v>
      </c>
      <c r="I6" s="5" t="s">
        <v>35</v>
      </c>
      <c r="J6" s="5" t="s">
        <v>34</v>
      </c>
      <c r="K6" s="5" t="s">
        <v>36</v>
      </c>
      <c r="L6" s="5" t="s">
        <v>37</v>
      </c>
      <c r="M6" s="5" t="s">
        <v>38</v>
      </c>
      <c r="N6" s="5" t="s">
        <v>39</v>
      </c>
      <c r="O6" s="5" t="s">
        <v>36</v>
      </c>
      <c r="P6" s="6">
        <v>130</v>
      </c>
      <c r="Q6" s="6">
        <f>ROUNDUP((P6*Y6)/100,0)</f>
        <v>130</v>
      </c>
      <c r="R6" s="5">
        <f>IF(M6="NC",P6,"")</f>
        <v>130</v>
      </c>
      <c r="S6" s="5" t="str">
        <f>IF(M6="A/R",P6,"")</f>
        <v/>
      </c>
      <c r="T6" s="5" t="s">
        <v>34</v>
      </c>
      <c r="U6" s="5" t="s">
        <v>34</v>
      </c>
      <c r="V6" s="10">
        <v>2527301</v>
      </c>
      <c r="W6" s="8">
        <v>105653.14535502958</v>
      </c>
      <c r="X6" s="5" t="s">
        <v>36</v>
      </c>
      <c r="Y6" s="5">
        <v>100</v>
      </c>
      <c r="Z6" s="5" t="s">
        <v>34</v>
      </c>
      <c r="AA6" s="5">
        <v>55</v>
      </c>
    </row>
    <row r="7" spans="1:27" ht="24" x14ac:dyDescent="0.35">
      <c r="A7" s="3" t="s">
        <v>70</v>
      </c>
      <c r="B7" s="4" t="s">
        <v>71</v>
      </c>
      <c r="C7" s="4" t="s">
        <v>42</v>
      </c>
      <c r="D7" s="4" t="s">
        <v>72</v>
      </c>
      <c r="E7" s="4" t="s">
        <v>73</v>
      </c>
      <c r="F7" s="4" t="s">
        <v>74</v>
      </c>
      <c r="G7" s="4" t="s">
        <v>75</v>
      </c>
      <c r="H7" s="5" t="s">
        <v>34</v>
      </c>
      <c r="I7" s="5" t="s">
        <v>61</v>
      </c>
      <c r="J7" s="5" t="s">
        <v>34</v>
      </c>
      <c r="K7" s="5" t="s">
        <v>36</v>
      </c>
      <c r="L7" s="5" t="s">
        <v>37</v>
      </c>
      <c r="M7" s="5" t="s">
        <v>38</v>
      </c>
      <c r="N7" s="5" t="s">
        <v>62</v>
      </c>
      <c r="O7" s="5" t="s">
        <v>36</v>
      </c>
      <c r="P7" s="6">
        <v>128</v>
      </c>
      <c r="Q7" s="6">
        <f>ROUNDUP((P7*Y7)/100,0)</f>
        <v>128</v>
      </c>
      <c r="R7" s="5">
        <f>IF(M7="NC",P7,"")</f>
        <v>128</v>
      </c>
      <c r="S7" s="5" t="str">
        <f>IF(M7="A/R",P7,"")</f>
        <v/>
      </c>
      <c r="T7" s="5" t="s">
        <v>34</v>
      </c>
      <c r="U7" s="5" t="s">
        <v>34</v>
      </c>
      <c r="V7" s="10">
        <v>2110000</v>
      </c>
      <c r="W7" s="8">
        <v>98716.045673076922</v>
      </c>
      <c r="X7" s="5" t="s">
        <v>36</v>
      </c>
      <c r="Y7" s="5">
        <v>100</v>
      </c>
      <c r="Z7" s="5" t="s">
        <v>34</v>
      </c>
      <c r="AA7" s="5">
        <v>13</v>
      </c>
    </row>
    <row r="8" spans="1:27" ht="24" x14ac:dyDescent="0.35">
      <c r="A8" s="3" t="s">
        <v>76</v>
      </c>
      <c r="B8" s="4" t="s">
        <v>77</v>
      </c>
      <c r="C8" s="4" t="s">
        <v>78</v>
      </c>
      <c r="D8" s="4" t="s">
        <v>79</v>
      </c>
      <c r="E8" s="4" t="s">
        <v>80</v>
      </c>
      <c r="F8" s="4" t="s">
        <v>81</v>
      </c>
      <c r="G8" s="4" t="s">
        <v>82</v>
      </c>
      <c r="H8" s="5" t="s">
        <v>34</v>
      </c>
      <c r="I8" s="5" t="s">
        <v>61</v>
      </c>
      <c r="J8" s="5" t="s">
        <v>34</v>
      </c>
      <c r="K8" s="5" t="s">
        <v>34</v>
      </c>
      <c r="L8" s="5" t="s">
        <v>36</v>
      </c>
      <c r="M8" s="5" t="s">
        <v>38</v>
      </c>
      <c r="N8" s="5" t="s">
        <v>46</v>
      </c>
      <c r="O8" s="5" t="s">
        <v>36</v>
      </c>
      <c r="P8" s="6">
        <v>63</v>
      </c>
      <c r="Q8" s="6">
        <f>ROUNDUP((P8*Y8)/100,0)</f>
        <v>63</v>
      </c>
      <c r="R8" s="5">
        <f>IF(M8="NC",P8,"")</f>
        <v>63</v>
      </c>
      <c r="S8" s="5" t="str">
        <f>IF(M8="A/R",P8,"")</f>
        <v/>
      </c>
      <c r="T8" s="5" t="s">
        <v>34</v>
      </c>
      <c r="U8" s="5" t="s">
        <v>34</v>
      </c>
      <c r="V8" s="10">
        <v>1518387</v>
      </c>
      <c r="W8" s="8">
        <v>108456.21428571429</v>
      </c>
      <c r="X8" s="5" t="s">
        <v>36</v>
      </c>
      <c r="Y8" s="5">
        <v>100</v>
      </c>
      <c r="Z8" s="5" t="s">
        <v>34</v>
      </c>
      <c r="AA8" s="5">
        <v>26</v>
      </c>
    </row>
    <row r="9" spans="1:27" ht="24" x14ac:dyDescent="0.35">
      <c r="A9" s="3" t="s">
        <v>83</v>
      </c>
      <c r="B9" s="4" t="s">
        <v>84</v>
      </c>
      <c r="C9" s="4" t="s">
        <v>85</v>
      </c>
      <c r="D9" s="4" t="s">
        <v>86</v>
      </c>
      <c r="E9" s="4" t="s">
        <v>73</v>
      </c>
      <c r="F9" s="4" t="s">
        <v>87</v>
      </c>
      <c r="G9" s="4" t="s">
        <v>88</v>
      </c>
      <c r="H9" s="5" t="s">
        <v>34</v>
      </c>
      <c r="I9" s="5" t="s">
        <v>61</v>
      </c>
      <c r="J9" s="5" t="s">
        <v>34</v>
      </c>
      <c r="K9" s="5" t="s">
        <v>36</v>
      </c>
      <c r="L9" s="5" t="s">
        <v>37</v>
      </c>
      <c r="M9" s="5" t="s">
        <v>38</v>
      </c>
      <c r="N9" s="5" t="s">
        <v>62</v>
      </c>
      <c r="O9" s="5" t="s">
        <v>36</v>
      </c>
      <c r="P9" s="6">
        <v>75</v>
      </c>
      <c r="Q9" s="6">
        <f>ROUNDUP((P9*Y9)/100,0)</f>
        <v>75</v>
      </c>
      <c r="R9" s="5">
        <f>IF(M9="NC",P9,"")</f>
        <v>75</v>
      </c>
      <c r="S9" s="5" t="str">
        <f>IF(M9="A/R",P9,"")</f>
        <v/>
      </c>
      <c r="T9" s="5" t="s">
        <v>36</v>
      </c>
      <c r="U9" s="5" t="s">
        <v>34</v>
      </c>
      <c r="V9" s="10">
        <v>1338812</v>
      </c>
      <c r="W9" s="8">
        <v>106898.98892307692</v>
      </c>
      <c r="X9" s="5" t="s">
        <v>36</v>
      </c>
      <c r="Y9" s="5">
        <v>100</v>
      </c>
      <c r="Z9" s="5" t="s">
        <v>34</v>
      </c>
      <c r="AA9" s="5">
        <v>39</v>
      </c>
    </row>
    <row r="10" spans="1:27" ht="24" x14ac:dyDescent="0.35">
      <c r="A10" s="3" t="s">
        <v>89</v>
      </c>
      <c r="B10" s="4" t="s">
        <v>90</v>
      </c>
      <c r="C10" s="4" t="s">
        <v>42</v>
      </c>
      <c r="D10" s="4" t="s">
        <v>91</v>
      </c>
      <c r="E10" s="4" t="s">
        <v>73</v>
      </c>
      <c r="F10" s="4" t="s">
        <v>92</v>
      </c>
      <c r="G10" s="4" t="s">
        <v>93</v>
      </c>
      <c r="H10" s="5" t="s">
        <v>34</v>
      </c>
      <c r="I10" s="5" t="s">
        <v>61</v>
      </c>
      <c r="J10" s="5" t="s">
        <v>34</v>
      </c>
      <c r="K10" s="5" t="s">
        <v>36</v>
      </c>
      <c r="L10" s="5" t="s">
        <v>37</v>
      </c>
      <c r="M10" s="5" t="s">
        <v>38</v>
      </c>
      <c r="N10" s="5" t="s">
        <v>62</v>
      </c>
      <c r="O10" s="5" t="s">
        <v>36</v>
      </c>
      <c r="P10" s="6">
        <v>132</v>
      </c>
      <c r="Q10" s="6">
        <f>ROUNDUP((P10*Y10)/100,0)</f>
        <v>132</v>
      </c>
      <c r="R10" s="5">
        <f>IF(M10="NC",P10,"")</f>
        <v>132</v>
      </c>
      <c r="S10" s="5" t="str">
        <f>IF(M10="A/R",P10,"")</f>
        <v/>
      </c>
      <c r="T10" s="5" t="s">
        <v>34</v>
      </c>
      <c r="U10" s="5" t="s">
        <v>34</v>
      </c>
      <c r="V10" s="3">
        <v>2110000</v>
      </c>
      <c r="W10" s="8">
        <v>95724.650349650343</v>
      </c>
      <c r="X10" s="5" t="s">
        <v>36</v>
      </c>
      <c r="Y10" s="5">
        <v>100</v>
      </c>
      <c r="Z10" s="5" t="s">
        <v>34</v>
      </c>
      <c r="AA10" s="5">
        <v>53</v>
      </c>
    </row>
    <row r="11" spans="1:27" ht="36" x14ac:dyDescent="0.35">
      <c r="A11" s="3" t="s">
        <v>94</v>
      </c>
      <c r="B11" s="4" t="s">
        <v>95</v>
      </c>
      <c r="C11" s="4" t="s">
        <v>42</v>
      </c>
      <c r="D11" s="4" t="s">
        <v>96</v>
      </c>
      <c r="E11" s="4" t="s">
        <v>97</v>
      </c>
      <c r="F11" s="4" t="s">
        <v>98</v>
      </c>
      <c r="G11" s="4" t="s">
        <v>99</v>
      </c>
      <c r="H11" s="5" t="s">
        <v>34</v>
      </c>
      <c r="I11" s="5" t="s">
        <v>35</v>
      </c>
      <c r="J11" s="5" t="s">
        <v>34</v>
      </c>
      <c r="K11" s="5" t="s">
        <v>36</v>
      </c>
      <c r="L11" s="5" t="s">
        <v>37</v>
      </c>
      <c r="M11" s="5" t="s">
        <v>38</v>
      </c>
      <c r="N11" s="5" t="s">
        <v>62</v>
      </c>
      <c r="O11" s="5" t="s">
        <v>36</v>
      </c>
      <c r="P11" s="6">
        <v>88</v>
      </c>
      <c r="Q11" s="6">
        <f>ROUNDUP((P11*Y11)/100,0)</f>
        <v>88</v>
      </c>
      <c r="R11" s="5">
        <f>IF(M11="NC",P11,"")</f>
        <v>88</v>
      </c>
      <c r="S11" s="5" t="str">
        <f>IF(M11="A/R",P11,"")</f>
        <v/>
      </c>
      <c r="T11" s="5" t="s">
        <v>34</v>
      </c>
      <c r="U11" s="5" t="s">
        <v>34</v>
      </c>
      <c r="V11" s="7">
        <v>1576344</v>
      </c>
      <c r="W11" s="8">
        <v>107271.31153846154</v>
      </c>
      <c r="X11" s="5" t="s">
        <v>36</v>
      </c>
      <c r="Y11" s="5">
        <v>100</v>
      </c>
      <c r="Z11" s="5" t="s">
        <v>34</v>
      </c>
      <c r="AA11" s="5">
        <v>10</v>
      </c>
    </row>
    <row r="12" spans="1:27" ht="24" x14ac:dyDescent="0.35">
      <c r="A12" s="3" t="s">
        <v>100</v>
      </c>
      <c r="B12" s="4" t="s">
        <v>101</v>
      </c>
      <c r="C12" s="4" t="s">
        <v>29</v>
      </c>
      <c r="D12" s="4" t="s">
        <v>102</v>
      </c>
      <c r="E12" s="4" t="s">
        <v>103</v>
      </c>
      <c r="F12" s="4" t="s">
        <v>104</v>
      </c>
      <c r="G12" s="4" t="s">
        <v>105</v>
      </c>
      <c r="H12" s="5" t="s">
        <v>34</v>
      </c>
      <c r="I12" s="5" t="s">
        <v>61</v>
      </c>
      <c r="J12" s="5" t="s">
        <v>34</v>
      </c>
      <c r="K12" s="5" t="s">
        <v>36</v>
      </c>
      <c r="L12" s="5" t="s">
        <v>37</v>
      </c>
      <c r="M12" s="5" t="s">
        <v>38</v>
      </c>
      <c r="N12" s="5" t="s">
        <v>106</v>
      </c>
      <c r="O12" s="5" t="s">
        <v>34</v>
      </c>
      <c r="P12" s="6">
        <v>250</v>
      </c>
      <c r="Q12" s="6">
        <f>ROUNDUP((P12*Y12)/100,0)</f>
        <v>200</v>
      </c>
      <c r="R12" s="5">
        <f>IF(M12="NC",P12,"")</f>
        <v>250</v>
      </c>
      <c r="S12" s="5" t="str">
        <f>IF(M12="A/R",P12,"")</f>
        <v/>
      </c>
      <c r="T12" s="5" t="s">
        <v>36</v>
      </c>
      <c r="U12" s="5" t="s">
        <v>34</v>
      </c>
      <c r="V12" s="3">
        <v>2110000</v>
      </c>
      <c r="W12" s="8">
        <v>73038.461538461546</v>
      </c>
      <c r="X12" s="5" t="s">
        <v>36</v>
      </c>
      <c r="Y12" s="5">
        <v>80</v>
      </c>
      <c r="Z12" s="5" t="s">
        <v>34</v>
      </c>
      <c r="AA12" s="5">
        <v>23</v>
      </c>
    </row>
    <row r="13" spans="1:27" ht="24" x14ac:dyDescent="0.35">
      <c r="A13" s="3" t="s">
        <v>107</v>
      </c>
      <c r="B13" s="4" t="s">
        <v>108</v>
      </c>
      <c r="C13" s="4" t="s">
        <v>29</v>
      </c>
      <c r="D13" s="4" t="s">
        <v>109</v>
      </c>
      <c r="E13" s="4" t="s">
        <v>110</v>
      </c>
      <c r="F13" s="4" t="s">
        <v>111</v>
      </c>
      <c r="G13" s="4" t="s">
        <v>112</v>
      </c>
      <c r="H13" s="5" t="s">
        <v>34</v>
      </c>
      <c r="I13" s="5" t="s">
        <v>35</v>
      </c>
      <c r="J13" s="5" t="s">
        <v>34</v>
      </c>
      <c r="K13" s="5" t="s">
        <v>36</v>
      </c>
      <c r="L13" s="5" t="s">
        <v>37</v>
      </c>
      <c r="M13" s="5" t="s">
        <v>38</v>
      </c>
      <c r="N13" s="5" t="s">
        <v>62</v>
      </c>
      <c r="O13" s="5" t="s">
        <v>34</v>
      </c>
      <c r="P13" s="6">
        <v>120</v>
      </c>
      <c r="Q13" s="6">
        <f>ROUNDUP((P13*Y13)/100,0)</f>
        <v>120</v>
      </c>
      <c r="R13" s="5">
        <f>IF(M13="NC",P13,"")</f>
        <v>120</v>
      </c>
      <c r="S13" s="5" t="str">
        <f>IF(M13="A/R",P13,"")</f>
        <v/>
      </c>
      <c r="T13" s="5" t="s">
        <v>34</v>
      </c>
      <c r="U13" s="5" t="s">
        <v>34</v>
      </c>
      <c r="V13" s="7">
        <v>1848370</v>
      </c>
      <c r="W13" s="8">
        <v>106636.73076923077</v>
      </c>
      <c r="X13" s="5" t="s">
        <v>36</v>
      </c>
      <c r="Y13" s="5">
        <v>100</v>
      </c>
      <c r="Z13" s="5" t="s">
        <v>34</v>
      </c>
      <c r="AA13" s="5">
        <v>37</v>
      </c>
    </row>
    <row r="14" spans="1:27" ht="24" x14ac:dyDescent="0.35">
      <c r="A14" s="3" t="s">
        <v>113</v>
      </c>
      <c r="B14" s="4" t="s">
        <v>114</v>
      </c>
      <c r="C14" s="4" t="s">
        <v>56</v>
      </c>
      <c r="D14" s="4" t="s">
        <v>115</v>
      </c>
      <c r="E14" s="4" t="s">
        <v>116</v>
      </c>
      <c r="F14" s="4" t="s">
        <v>117</v>
      </c>
      <c r="G14" s="4" t="s">
        <v>118</v>
      </c>
      <c r="H14" s="5" t="s">
        <v>34</v>
      </c>
      <c r="I14" s="5" t="s">
        <v>35</v>
      </c>
      <c r="J14" s="5" t="s">
        <v>34</v>
      </c>
      <c r="K14" s="5" t="s">
        <v>36</v>
      </c>
      <c r="L14" s="5" t="s">
        <v>37</v>
      </c>
      <c r="M14" s="5" t="s">
        <v>38</v>
      </c>
      <c r="N14" s="5" t="s">
        <v>39</v>
      </c>
      <c r="O14" s="5" t="s">
        <v>36</v>
      </c>
      <c r="P14" s="6">
        <v>96</v>
      </c>
      <c r="Q14" s="6">
        <f>ROUNDUP((P14*Y14)/100,0)</f>
        <v>96</v>
      </c>
      <c r="R14" s="5">
        <f>IF(M14="NC",P14,"")</f>
        <v>96</v>
      </c>
      <c r="S14" s="5" t="str">
        <f>IF(M14="A/R",P14,"")</f>
        <v/>
      </c>
      <c r="T14" s="5" t="s">
        <v>34</v>
      </c>
      <c r="U14" s="5" t="s">
        <v>34</v>
      </c>
      <c r="V14" s="3">
        <v>1660000</v>
      </c>
      <c r="W14" s="8">
        <v>93973.557692307688</v>
      </c>
      <c r="X14" s="5" t="s">
        <v>36</v>
      </c>
      <c r="Y14" s="5">
        <v>100</v>
      </c>
      <c r="Z14" s="5" t="s">
        <v>34</v>
      </c>
      <c r="AA14" s="5">
        <v>50</v>
      </c>
    </row>
    <row r="15" spans="1:27" x14ac:dyDescent="0.35">
      <c r="A15" s="3" t="s">
        <v>119</v>
      </c>
      <c r="B15" s="4" t="s">
        <v>120</v>
      </c>
      <c r="C15" s="4" t="s">
        <v>56</v>
      </c>
      <c r="D15" s="4" t="s">
        <v>121</v>
      </c>
      <c r="E15" s="4" t="s">
        <v>58</v>
      </c>
      <c r="F15" s="4" t="s">
        <v>122</v>
      </c>
      <c r="G15" s="4" t="s">
        <v>60</v>
      </c>
      <c r="H15" s="5" t="s">
        <v>34</v>
      </c>
      <c r="I15" s="5" t="s">
        <v>61</v>
      </c>
      <c r="J15" s="5" t="s">
        <v>34</v>
      </c>
      <c r="K15" s="5" t="s">
        <v>36</v>
      </c>
      <c r="L15" s="5" t="s">
        <v>37</v>
      </c>
      <c r="M15" s="5" t="s">
        <v>38</v>
      </c>
      <c r="N15" s="5" t="s">
        <v>106</v>
      </c>
      <c r="O15" s="5" t="s">
        <v>36</v>
      </c>
      <c r="P15" s="6">
        <v>83</v>
      </c>
      <c r="Q15" s="6">
        <f>ROUNDUP((P15*Y15)/100,0)</f>
        <v>83</v>
      </c>
      <c r="R15" s="5">
        <f>IF(M15="NC",P15,"")</f>
        <v>83</v>
      </c>
      <c r="S15" s="5" t="str">
        <f>IF(M15="A/R",P15,"")</f>
        <v/>
      </c>
      <c r="T15" s="5" t="s">
        <v>34</v>
      </c>
      <c r="U15" s="5" t="s">
        <v>34</v>
      </c>
      <c r="V15" s="10">
        <v>1530000</v>
      </c>
      <c r="W15" s="8">
        <v>110389.71269694161</v>
      </c>
      <c r="X15" s="5" t="s">
        <v>36</v>
      </c>
      <c r="Y15" s="5">
        <v>100</v>
      </c>
      <c r="Z15" s="5" t="s">
        <v>34</v>
      </c>
      <c r="AA15" s="5">
        <v>7</v>
      </c>
    </row>
    <row r="16" spans="1:27" ht="24" x14ac:dyDescent="0.35">
      <c r="A16" s="3" t="s">
        <v>123</v>
      </c>
      <c r="B16" s="4" t="s">
        <v>124</v>
      </c>
      <c r="C16" s="4" t="s">
        <v>56</v>
      </c>
      <c r="D16" s="4" t="s">
        <v>125</v>
      </c>
      <c r="E16" s="4" t="s">
        <v>126</v>
      </c>
      <c r="F16" s="4" t="s">
        <v>127</v>
      </c>
      <c r="G16" s="4" t="s">
        <v>128</v>
      </c>
      <c r="H16" s="5" t="s">
        <v>34</v>
      </c>
      <c r="I16" s="5" t="s">
        <v>35</v>
      </c>
      <c r="J16" s="5" t="s">
        <v>34</v>
      </c>
      <c r="K16" s="5" t="s">
        <v>36</v>
      </c>
      <c r="L16" s="5" t="s">
        <v>37</v>
      </c>
      <c r="M16" s="5" t="s">
        <v>38</v>
      </c>
      <c r="N16" s="5" t="s">
        <v>62</v>
      </c>
      <c r="O16" s="5" t="s">
        <v>36</v>
      </c>
      <c r="P16" s="6">
        <v>85</v>
      </c>
      <c r="Q16" s="6">
        <f>ROUNDUP((P16*Y16)/100,0)</f>
        <v>85</v>
      </c>
      <c r="R16" s="5">
        <f>IF(M16="NC",P16,"")</f>
        <v>85</v>
      </c>
      <c r="S16" s="5" t="str">
        <f>IF(M16="A/R",P16,"")</f>
        <v/>
      </c>
      <c r="T16" s="5" t="s">
        <v>36</v>
      </c>
      <c r="U16" s="5" t="s">
        <v>34</v>
      </c>
      <c r="V16" s="10">
        <v>1575000</v>
      </c>
      <c r="W16" s="8">
        <v>110962.66968325793</v>
      </c>
      <c r="X16" s="5" t="s">
        <v>36</v>
      </c>
      <c r="Y16" s="5">
        <v>100</v>
      </c>
      <c r="Z16" s="5" t="s">
        <v>34</v>
      </c>
      <c r="AA16" s="5">
        <v>20</v>
      </c>
    </row>
    <row r="17" spans="1:27" ht="24" x14ac:dyDescent="0.35">
      <c r="A17" s="3" t="s">
        <v>129</v>
      </c>
      <c r="B17" s="4" t="s">
        <v>130</v>
      </c>
      <c r="C17" s="4" t="s">
        <v>85</v>
      </c>
      <c r="D17" s="4" t="s">
        <v>131</v>
      </c>
      <c r="E17" s="4" t="s">
        <v>132</v>
      </c>
      <c r="F17" s="4" t="s">
        <v>133</v>
      </c>
      <c r="G17" s="4" t="s">
        <v>134</v>
      </c>
      <c r="H17" s="5" t="s">
        <v>34</v>
      </c>
      <c r="I17" s="5" t="s">
        <v>35</v>
      </c>
      <c r="J17" s="5" t="s">
        <v>34</v>
      </c>
      <c r="K17" s="5" t="s">
        <v>36</v>
      </c>
      <c r="L17" s="5" t="s">
        <v>37</v>
      </c>
      <c r="M17" s="5" t="s">
        <v>38</v>
      </c>
      <c r="N17" s="5" t="s">
        <v>106</v>
      </c>
      <c r="O17" s="5" t="s">
        <v>36</v>
      </c>
      <c r="P17" s="6">
        <v>87</v>
      </c>
      <c r="Q17" s="6">
        <f>ROUNDUP((P17*Y17)/100,0)</f>
        <v>87</v>
      </c>
      <c r="R17" s="5">
        <f>IF(M17="NC",P17,"")</f>
        <v>87</v>
      </c>
      <c r="S17" s="5" t="str">
        <f>IF(M17="A/R",P17,"")</f>
        <v/>
      </c>
      <c r="T17" s="5" t="s">
        <v>34</v>
      </c>
      <c r="U17" s="5" t="s">
        <v>34</v>
      </c>
      <c r="V17" s="3">
        <v>1598068</v>
      </c>
      <c r="W17" s="8">
        <v>109999.64084880636</v>
      </c>
      <c r="X17" s="5" t="s">
        <v>36</v>
      </c>
      <c r="Y17" s="5">
        <v>100</v>
      </c>
      <c r="Z17" s="5" t="s">
        <v>34</v>
      </c>
      <c r="AA17" s="5">
        <v>34</v>
      </c>
    </row>
    <row r="18" spans="1:27" ht="24" x14ac:dyDescent="0.35">
      <c r="A18" s="3" t="s">
        <v>135</v>
      </c>
      <c r="B18" s="4" t="s">
        <v>136</v>
      </c>
      <c r="C18" s="4" t="s">
        <v>56</v>
      </c>
      <c r="D18" s="4" t="s">
        <v>137</v>
      </c>
      <c r="E18" s="4" t="s">
        <v>97</v>
      </c>
      <c r="F18" s="4" t="s">
        <v>138</v>
      </c>
      <c r="G18" s="4" t="s">
        <v>139</v>
      </c>
      <c r="H18" s="5" t="s">
        <v>34</v>
      </c>
      <c r="I18" s="5" t="s">
        <v>35</v>
      </c>
      <c r="J18" s="5" t="s">
        <v>34</v>
      </c>
      <c r="K18" s="5" t="s">
        <v>36</v>
      </c>
      <c r="L18" s="5" t="s">
        <v>37</v>
      </c>
      <c r="M18" s="5" t="s">
        <v>38</v>
      </c>
      <c r="N18" s="5" t="s">
        <v>62</v>
      </c>
      <c r="O18" s="5" t="s">
        <v>36</v>
      </c>
      <c r="P18" s="6">
        <v>88</v>
      </c>
      <c r="Q18" s="6">
        <f>ROUNDUP((P18*Y18)/100,0)</f>
        <v>88</v>
      </c>
      <c r="R18" s="5">
        <f>IF(M18="NC",P18,"")</f>
        <v>88</v>
      </c>
      <c r="S18" s="5" t="str">
        <f>IF(M18="A/R",P18,"")</f>
        <v/>
      </c>
      <c r="T18" s="5" t="s">
        <v>34</v>
      </c>
      <c r="U18" s="5" t="s">
        <v>34</v>
      </c>
      <c r="V18" s="7">
        <v>1576344</v>
      </c>
      <c r="W18" s="8">
        <v>107271.31153846154</v>
      </c>
      <c r="X18" s="5" t="s">
        <v>36</v>
      </c>
      <c r="Y18" s="5">
        <v>100</v>
      </c>
      <c r="Z18" s="5" t="s">
        <v>34</v>
      </c>
      <c r="AA18" s="5">
        <v>47</v>
      </c>
    </row>
    <row r="19" spans="1:27" ht="24" x14ac:dyDescent="0.35">
      <c r="A19" s="3" t="s">
        <v>140</v>
      </c>
      <c r="B19" s="4" t="s">
        <v>141</v>
      </c>
      <c r="C19" s="4" t="s">
        <v>56</v>
      </c>
      <c r="D19" s="4" t="s">
        <v>142</v>
      </c>
      <c r="E19" s="4" t="s">
        <v>50</v>
      </c>
      <c r="F19" s="4" t="s">
        <v>143</v>
      </c>
      <c r="G19" s="4" t="s">
        <v>144</v>
      </c>
      <c r="H19" s="5" t="s">
        <v>34</v>
      </c>
      <c r="I19" s="5" t="s">
        <v>35</v>
      </c>
      <c r="J19" s="5" t="s">
        <v>34</v>
      </c>
      <c r="K19" s="5" t="s">
        <v>36</v>
      </c>
      <c r="L19" s="5" t="s">
        <v>37</v>
      </c>
      <c r="M19" s="5" t="s">
        <v>38</v>
      </c>
      <c r="N19" s="5" t="s">
        <v>39</v>
      </c>
      <c r="O19" s="5" t="s">
        <v>36</v>
      </c>
      <c r="P19" s="6">
        <v>86</v>
      </c>
      <c r="Q19" s="6">
        <f>ROUNDUP((P19*Y19)/100,0)</f>
        <v>86</v>
      </c>
      <c r="R19" s="5">
        <f>IF(M19="NC",P19,"")</f>
        <v>86</v>
      </c>
      <c r="S19" s="5" t="str">
        <f>IF(M19="A/R",P19,"")</f>
        <v/>
      </c>
      <c r="T19" s="5" t="s">
        <v>34</v>
      </c>
      <c r="U19" s="5" t="s">
        <v>34</v>
      </c>
      <c r="V19" s="10">
        <v>1660000</v>
      </c>
      <c r="W19" s="8">
        <v>104900.71556350625</v>
      </c>
      <c r="X19" s="5" t="s">
        <v>36</v>
      </c>
      <c r="Y19" s="5">
        <v>100</v>
      </c>
      <c r="Z19" s="5" t="s">
        <v>34</v>
      </c>
      <c r="AA19" s="5">
        <v>4</v>
      </c>
    </row>
    <row r="20" spans="1:27" ht="132" x14ac:dyDescent="0.35">
      <c r="A20" s="3" t="s">
        <v>145</v>
      </c>
      <c r="B20" s="4" t="s">
        <v>146</v>
      </c>
      <c r="C20" s="4" t="s">
        <v>65</v>
      </c>
      <c r="D20" s="4" t="s">
        <v>147</v>
      </c>
      <c r="E20" s="4" t="s">
        <v>148</v>
      </c>
      <c r="F20" s="4" t="s">
        <v>149</v>
      </c>
      <c r="G20" s="4" t="s">
        <v>150</v>
      </c>
      <c r="H20" s="5" t="s">
        <v>34</v>
      </c>
      <c r="I20" s="5" t="s">
        <v>61</v>
      </c>
      <c r="J20" s="5" t="s">
        <v>34</v>
      </c>
      <c r="K20" s="5" t="s">
        <v>36</v>
      </c>
      <c r="L20" s="5" t="s">
        <v>37</v>
      </c>
      <c r="M20" s="5" t="s">
        <v>38</v>
      </c>
      <c r="N20" s="5" t="s">
        <v>62</v>
      </c>
      <c r="O20" s="5" t="s">
        <v>36</v>
      </c>
      <c r="P20" s="6">
        <v>116</v>
      </c>
      <c r="Q20" s="6">
        <f>ROUNDUP((P20*Y20)/100,0)</f>
        <v>116</v>
      </c>
      <c r="R20" s="5">
        <f>IF(M20="NC",P20,"")</f>
        <v>116</v>
      </c>
      <c r="S20" s="5" t="str">
        <f>IF(M20="A/R",P20,"")</f>
        <v/>
      </c>
      <c r="T20" s="5" t="s">
        <v>36</v>
      </c>
      <c r="U20" s="5" t="s">
        <v>34</v>
      </c>
      <c r="V20" s="10">
        <v>2150000</v>
      </c>
      <c r="W20" s="8">
        <v>110993.03713527852</v>
      </c>
      <c r="X20" s="5" t="s">
        <v>36</v>
      </c>
      <c r="Y20" s="5">
        <v>100</v>
      </c>
      <c r="Z20" s="5" t="s">
        <v>34</v>
      </c>
      <c r="AA20" s="5">
        <v>18</v>
      </c>
    </row>
    <row r="21" spans="1:27" ht="36" x14ac:dyDescent="0.35">
      <c r="A21" s="3" t="s">
        <v>151</v>
      </c>
      <c r="B21" s="4" t="s">
        <v>152</v>
      </c>
      <c r="C21" s="4" t="s">
        <v>42</v>
      </c>
      <c r="D21" s="4" t="s">
        <v>153</v>
      </c>
      <c r="E21" s="4" t="s">
        <v>132</v>
      </c>
      <c r="F21" s="4" t="s">
        <v>154</v>
      </c>
      <c r="G21" s="4" t="s">
        <v>155</v>
      </c>
      <c r="H21" s="5" t="s">
        <v>34</v>
      </c>
      <c r="I21" s="5" t="s">
        <v>35</v>
      </c>
      <c r="J21" s="5" t="s">
        <v>34</v>
      </c>
      <c r="K21" s="5" t="s">
        <v>36</v>
      </c>
      <c r="L21" s="5" t="s">
        <v>37</v>
      </c>
      <c r="M21" s="5" t="s">
        <v>38</v>
      </c>
      <c r="N21" s="5" t="s">
        <v>62</v>
      </c>
      <c r="O21" s="5" t="s">
        <v>36</v>
      </c>
      <c r="P21" s="6">
        <v>96</v>
      </c>
      <c r="Q21" s="6">
        <f>ROUNDUP((P21*Y21)/100,0)</f>
        <v>96</v>
      </c>
      <c r="R21" s="5">
        <f>IF(M21="NC",P21,"")</f>
        <v>96</v>
      </c>
      <c r="S21" s="5" t="str">
        <f>IF(M21="A/R",P21,"")</f>
        <v/>
      </c>
      <c r="T21" s="5" t="s">
        <v>34</v>
      </c>
      <c r="U21" s="5" t="s">
        <v>34</v>
      </c>
      <c r="V21" s="3">
        <v>1763386</v>
      </c>
      <c r="W21" s="8">
        <v>109999.67956730768</v>
      </c>
      <c r="X21" s="5" t="s">
        <v>36</v>
      </c>
      <c r="Y21" s="5">
        <v>100</v>
      </c>
      <c r="Z21" s="5" t="s">
        <v>34</v>
      </c>
      <c r="AA21" s="5">
        <v>31</v>
      </c>
    </row>
    <row r="22" spans="1:27" x14ac:dyDescent="0.35">
      <c r="A22" s="3" t="s">
        <v>156</v>
      </c>
      <c r="B22" s="4" t="s">
        <v>157</v>
      </c>
      <c r="C22" s="4" t="s">
        <v>29</v>
      </c>
      <c r="D22" s="4" t="s">
        <v>158</v>
      </c>
      <c r="E22" s="4" t="s">
        <v>58</v>
      </c>
      <c r="F22" s="4" t="s">
        <v>159</v>
      </c>
      <c r="G22" s="4" t="s">
        <v>160</v>
      </c>
      <c r="H22" s="5" t="s">
        <v>34</v>
      </c>
      <c r="I22" s="5" t="s">
        <v>61</v>
      </c>
      <c r="J22" s="5" t="s">
        <v>34</v>
      </c>
      <c r="K22" s="5" t="s">
        <v>36</v>
      </c>
      <c r="L22" s="5" t="s">
        <v>37</v>
      </c>
      <c r="M22" s="5" t="s">
        <v>38</v>
      </c>
      <c r="N22" s="5" t="s">
        <v>53</v>
      </c>
      <c r="O22" s="5" t="s">
        <v>36</v>
      </c>
      <c r="P22" s="6">
        <v>93</v>
      </c>
      <c r="Q22" s="6">
        <f>ROUNDUP((P22*Y22)/100,0)</f>
        <v>93</v>
      </c>
      <c r="R22" s="5">
        <f>IF(M22="NC",P22,"")</f>
        <v>93</v>
      </c>
      <c r="S22" s="5" t="str">
        <f>IF(M22="A/R",P22,"")</f>
        <v/>
      </c>
      <c r="T22" s="5" t="s">
        <v>34</v>
      </c>
      <c r="U22" s="5" t="s">
        <v>34</v>
      </c>
      <c r="V22" s="10">
        <v>1700000</v>
      </c>
      <c r="W22" s="8">
        <v>109466.50124069478</v>
      </c>
      <c r="X22" s="5" t="s">
        <v>36</v>
      </c>
      <c r="Y22" s="5">
        <v>100</v>
      </c>
      <c r="Z22" s="5" t="s">
        <v>34</v>
      </c>
      <c r="AA22" s="5">
        <v>44</v>
      </c>
    </row>
    <row r="23" spans="1:27" ht="24" x14ac:dyDescent="0.35">
      <c r="A23" s="3" t="s">
        <v>161</v>
      </c>
      <c r="B23" s="4" t="s">
        <v>162</v>
      </c>
      <c r="C23" s="4" t="s">
        <v>85</v>
      </c>
      <c r="D23" s="4" t="s">
        <v>163</v>
      </c>
      <c r="E23" s="4" t="s">
        <v>164</v>
      </c>
      <c r="F23" s="4" t="s">
        <v>165</v>
      </c>
      <c r="G23" s="4" t="s">
        <v>166</v>
      </c>
      <c r="H23" s="5" t="s">
        <v>34</v>
      </c>
      <c r="I23" s="5" t="s">
        <v>61</v>
      </c>
      <c r="J23" s="5" t="s">
        <v>34</v>
      </c>
      <c r="K23" s="5" t="s">
        <v>36</v>
      </c>
      <c r="L23" s="5" t="s">
        <v>37</v>
      </c>
      <c r="M23" s="5" t="s">
        <v>38</v>
      </c>
      <c r="N23" s="5" t="s">
        <v>62</v>
      </c>
      <c r="O23" s="5" t="s">
        <v>36</v>
      </c>
      <c r="P23" s="6">
        <v>117</v>
      </c>
      <c r="Q23" s="6">
        <f>ROUNDUP((P23*Y23)/100,0)</f>
        <v>117</v>
      </c>
      <c r="R23" s="5">
        <f>IF(M23="NC",P23,"")</f>
        <v>117</v>
      </c>
      <c r="S23" s="5" t="str">
        <f>IF(M23="A/R",P23,"")</f>
        <v/>
      </c>
      <c r="T23" s="5" t="s">
        <v>34</v>
      </c>
      <c r="U23" s="5" t="s">
        <v>34</v>
      </c>
      <c r="V23" s="10">
        <v>2110000</v>
      </c>
      <c r="W23" s="8">
        <v>107997.04142011834</v>
      </c>
      <c r="X23" s="5" t="s">
        <v>36</v>
      </c>
      <c r="Y23" s="5">
        <v>100</v>
      </c>
      <c r="Z23" s="5" t="s">
        <v>34</v>
      </c>
      <c r="AA23" s="5">
        <v>1</v>
      </c>
    </row>
    <row r="24" spans="1:27" ht="36" x14ac:dyDescent="0.35">
      <c r="A24" s="3" t="s">
        <v>167</v>
      </c>
      <c r="B24" s="4" t="s">
        <v>168</v>
      </c>
      <c r="C24" s="4" t="s">
        <v>42</v>
      </c>
      <c r="D24" s="4" t="s">
        <v>169</v>
      </c>
      <c r="E24" s="4" t="s">
        <v>170</v>
      </c>
      <c r="F24" s="4" t="s">
        <v>171</v>
      </c>
      <c r="G24" s="4" t="s">
        <v>172</v>
      </c>
      <c r="H24" s="5" t="s">
        <v>34</v>
      </c>
      <c r="I24" s="5" t="s">
        <v>35</v>
      </c>
      <c r="J24" s="5" t="s">
        <v>34</v>
      </c>
      <c r="K24" s="5" t="s">
        <v>36</v>
      </c>
      <c r="L24" s="5" t="s">
        <v>37</v>
      </c>
      <c r="M24" s="5" t="s">
        <v>38</v>
      </c>
      <c r="N24" s="5" t="s">
        <v>62</v>
      </c>
      <c r="O24" s="5" t="s">
        <v>36</v>
      </c>
      <c r="P24" s="6">
        <v>120</v>
      </c>
      <c r="Q24" s="6">
        <f>ROUNDUP((P24*Y24)/100,0)</f>
        <v>120</v>
      </c>
      <c r="R24" s="5">
        <f>IF(M24="NC",P24,"")</f>
        <v>120</v>
      </c>
      <c r="S24" s="5" t="str">
        <f>IF(M24="A/R",P24,"")</f>
        <v/>
      </c>
      <c r="T24" s="5" t="s">
        <v>34</v>
      </c>
      <c r="U24" s="5" t="s">
        <v>34</v>
      </c>
      <c r="V24" s="10">
        <v>2060000</v>
      </c>
      <c r="W24" s="8">
        <v>102801.92307692308</v>
      </c>
      <c r="X24" s="5" t="s">
        <v>36</v>
      </c>
      <c r="Y24" s="5">
        <v>100</v>
      </c>
      <c r="Z24" s="5" t="s">
        <v>34</v>
      </c>
      <c r="AA24" s="5">
        <v>15</v>
      </c>
    </row>
    <row r="25" spans="1:27" ht="24" x14ac:dyDescent="0.35">
      <c r="A25" s="3" t="s">
        <v>173</v>
      </c>
      <c r="B25" s="4" t="s">
        <v>174</v>
      </c>
      <c r="C25" s="4" t="s">
        <v>85</v>
      </c>
      <c r="D25" s="4" t="s">
        <v>175</v>
      </c>
      <c r="E25" s="4" t="s">
        <v>132</v>
      </c>
      <c r="F25" s="4" t="s">
        <v>176</v>
      </c>
      <c r="G25" s="4" t="s">
        <v>177</v>
      </c>
      <c r="H25" s="5" t="s">
        <v>34</v>
      </c>
      <c r="I25" s="5" t="s">
        <v>61</v>
      </c>
      <c r="J25" s="5" t="s">
        <v>34</v>
      </c>
      <c r="K25" s="5" t="s">
        <v>36</v>
      </c>
      <c r="L25" s="5" t="s">
        <v>37</v>
      </c>
      <c r="M25" s="5" t="s">
        <v>38</v>
      </c>
      <c r="N25" s="5" t="s">
        <v>62</v>
      </c>
      <c r="O25" s="5" t="s">
        <v>36</v>
      </c>
      <c r="P25" s="6">
        <v>102</v>
      </c>
      <c r="Q25" s="6">
        <f>ROUNDUP((P25*Y25)/100,0)</f>
        <v>102</v>
      </c>
      <c r="R25" s="5">
        <f>IF(M25="NC",P25,"")</f>
        <v>102</v>
      </c>
      <c r="S25" s="5" t="str">
        <f>IF(M25="A/R",P25,"")</f>
        <v/>
      </c>
      <c r="T25" s="5" t="s">
        <v>34</v>
      </c>
      <c r="U25" s="5" t="s">
        <v>34</v>
      </c>
      <c r="V25" s="10">
        <v>1873597</v>
      </c>
      <c r="W25" s="8">
        <v>109999.64287330316</v>
      </c>
      <c r="X25" s="5" t="s">
        <v>36</v>
      </c>
      <c r="Y25" s="5">
        <v>100</v>
      </c>
      <c r="Z25" s="5" t="s">
        <v>34</v>
      </c>
      <c r="AA25" s="5">
        <v>28</v>
      </c>
    </row>
    <row r="26" spans="1:27" ht="36" x14ac:dyDescent="0.35">
      <c r="A26" s="3" t="s">
        <v>178</v>
      </c>
      <c r="B26" s="4" t="s">
        <v>179</v>
      </c>
      <c r="C26" s="4" t="s">
        <v>42</v>
      </c>
      <c r="D26" s="4" t="s">
        <v>180</v>
      </c>
      <c r="E26" s="4" t="s">
        <v>181</v>
      </c>
      <c r="F26" s="4" t="s">
        <v>182</v>
      </c>
      <c r="G26" s="4" t="s">
        <v>183</v>
      </c>
      <c r="H26" s="5" t="s">
        <v>34</v>
      </c>
      <c r="I26" s="5" t="s">
        <v>35</v>
      </c>
      <c r="J26" s="5" t="s">
        <v>34</v>
      </c>
      <c r="K26" s="5" t="s">
        <v>36</v>
      </c>
      <c r="L26" s="5" t="s">
        <v>37</v>
      </c>
      <c r="M26" s="5" t="s">
        <v>38</v>
      </c>
      <c r="N26" s="5" t="s">
        <v>62</v>
      </c>
      <c r="O26" s="5" t="s">
        <v>36</v>
      </c>
      <c r="P26" s="6">
        <v>100</v>
      </c>
      <c r="Q26" s="6">
        <f>ROUNDUP((P26*Y26)/100,0)</f>
        <v>100</v>
      </c>
      <c r="R26" s="5">
        <f>IF(M26="NC",P26,"")</f>
        <v>100</v>
      </c>
      <c r="S26" s="5" t="str">
        <f>IF(M26="A/R",P26,"")</f>
        <v/>
      </c>
      <c r="T26" s="5" t="s">
        <v>34</v>
      </c>
      <c r="U26" s="5" t="s">
        <v>34</v>
      </c>
      <c r="V26" s="10">
        <v>1740000</v>
      </c>
      <c r="W26" s="8">
        <v>104199.23076923077</v>
      </c>
      <c r="X26" s="5" t="s">
        <v>36</v>
      </c>
      <c r="Y26" s="5">
        <v>100</v>
      </c>
      <c r="Z26" s="5" t="s">
        <v>34</v>
      </c>
      <c r="AA26" s="5">
        <v>41</v>
      </c>
    </row>
    <row r="27" spans="1:27" ht="36" x14ac:dyDescent="0.35">
      <c r="A27" s="3" t="s">
        <v>184</v>
      </c>
      <c r="B27" s="4" t="s">
        <v>185</v>
      </c>
      <c r="C27" s="4" t="s">
        <v>65</v>
      </c>
      <c r="D27" s="4" t="s">
        <v>186</v>
      </c>
      <c r="E27" s="4" t="s">
        <v>148</v>
      </c>
      <c r="F27" s="4" t="s">
        <v>187</v>
      </c>
      <c r="G27" s="4" t="s">
        <v>188</v>
      </c>
      <c r="H27" s="5" t="s">
        <v>34</v>
      </c>
      <c r="I27" s="5" t="s">
        <v>35</v>
      </c>
      <c r="J27" s="5" t="s">
        <v>34</v>
      </c>
      <c r="K27" s="5" t="s">
        <v>36</v>
      </c>
      <c r="L27" s="5" t="s">
        <v>37</v>
      </c>
      <c r="M27" s="5" t="s">
        <v>38</v>
      </c>
      <c r="N27" s="5" t="s">
        <v>39</v>
      </c>
      <c r="O27" s="5" t="s">
        <v>36</v>
      </c>
      <c r="P27" s="6">
        <v>120</v>
      </c>
      <c r="Q27" s="6">
        <f>ROUNDUP((P27*Y27)/100,0)</f>
        <v>120</v>
      </c>
      <c r="R27" s="5">
        <f>IF(M27="NC",P27,"")</f>
        <v>120</v>
      </c>
      <c r="S27" s="5" t="str">
        <f>IF(M27="A/R",P27,"")</f>
        <v/>
      </c>
      <c r="T27" s="5" t="s">
        <v>34</v>
      </c>
      <c r="U27" s="5" t="s">
        <v>34</v>
      </c>
      <c r="V27" s="10">
        <v>2560000</v>
      </c>
      <c r="W27" s="8">
        <v>115938.46153846155</v>
      </c>
      <c r="X27" s="5" t="s">
        <v>36</v>
      </c>
      <c r="Y27" s="5">
        <v>100</v>
      </c>
      <c r="Z27" s="5" t="s">
        <v>34</v>
      </c>
      <c r="AA27" s="5">
        <v>12</v>
      </c>
    </row>
    <row r="28" spans="1:27" ht="48" x14ac:dyDescent="0.35">
      <c r="A28" s="3" t="s">
        <v>189</v>
      </c>
      <c r="B28" s="4" t="s">
        <v>190</v>
      </c>
      <c r="C28" s="4" t="s">
        <v>56</v>
      </c>
      <c r="D28" s="4" t="s">
        <v>191</v>
      </c>
      <c r="E28" s="4" t="s">
        <v>192</v>
      </c>
      <c r="F28" s="4" t="s">
        <v>193</v>
      </c>
      <c r="G28" s="4" t="s">
        <v>194</v>
      </c>
      <c r="H28" s="5" t="s">
        <v>34</v>
      </c>
      <c r="I28" s="5" t="s">
        <v>35</v>
      </c>
      <c r="J28" s="5" t="s">
        <v>34</v>
      </c>
      <c r="K28" s="5" t="s">
        <v>36</v>
      </c>
      <c r="L28" s="5" t="s">
        <v>37</v>
      </c>
      <c r="M28" s="5" t="s">
        <v>38</v>
      </c>
      <c r="N28" s="5" t="s">
        <v>46</v>
      </c>
      <c r="O28" s="5" t="s">
        <v>36</v>
      </c>
      <c r="P28" s="6">
        <v>80</v>
      </c>
      <c r="Q28" s="6">
        <f>ROUNDUP((P28*Y28)/100,0)</f>
        <v>80</v>
      </c>
      <c r="R28" s="5">
        <f>IF(M28="NC",P28,"")</f>
        <v>80</v>
      </c>
      <c r="S28" s="5" t="str">
        <f>IF(M28="A/R",P28,"")</f>
        <v/>
      </c>
      <c r="T28" s="5" t="s">
        <v>34</v>
      </c>
      <c r="U28" s="5" t="s">
        <v>34</v>
      </c>
      <c r="V28" s="7">
        <v>1660000</v>
      </c>
      <c r="W28" s="8">
        <v>93375</v>
      </c>
      <c r="X28" s="5" t="s">
        <v>36</v>
      </c>
      <c r="Y28" s="5">
        <v>100</v>
      </c>
      <c r="Z28" s="5" t="s">
        <v>34</v>
      </c>
      <c r="AA28" s="5">
        <v>25</v>
      </c>
    </row>
    <row r="29" spans="1:27" ht="36" x14ac:dyDescent="0.35">
      <c r="A29" s="3" t="s">
        <v>195</v>
      </c>
      <c r="B29" s="4" t="s">
        <v>196</v>
      </c>
      <c r="C29" s="4" t="s">
        <v>42</v>
      </c>
      <c r="D29" s="4" t="s">
        <v>197</v>
      </c>
      <c r="E29" s="4" t="s">
        <v>170</v>
      </c>
      <c r="F29" s="4" t="s">
        <v>198</v>
      </c>
      <c r="G29" s="4" t="s">
        <v>199</v>
      </c>
      <c r="H29" s="5" t="s">
        <v>34</v>
      </c>
      <c r="I29" s="5" t="s">
        <v>35</v>
      </c>
      <c r="J29" s="5" t="s">
        <v>34</v>
      </c>
      <c r="K29" s="5" t="s">
        <v>36</v>
      </c>
      <c r="L29" s="5" t="s">
        <v>37</v>
      </c>
      <c r="M29" s="5" t="s">
        <v>38</v>
      </c>
      <c r="N29" s="5" t="s">
        <v>62</v>
      </c>
      <c r="O29" s="5" t="s">
        <v>36</v>
      </c>
      <c r="P29" s="6">
        <v>124</v>
      </c>
      <c r="Q29" s="6">
        <f>ROUNDUP((P29*Y29)/100,0)</f>
        <v>124</v>
      </c>
      <c r="R29" s="5">
        <f>IF(M29="NC",P29,"")</f>
        <v>124</v>
      </c>
      <c r="S29" s="5" t="str">
        <f>IF(M29="A/R",P29,"")</f>
        <v/>
      </c>
      <c r="T29" s="5" t="s">
        <v>34</v>
      </c>
      <c r="U29" s="5" t="s">
        <v>34</v>
      </c>
      <c r="V29" s="10">
        <v>2110000</v>
      </c>
      <c r="W29" s="8">
        <v>101900.43424317618</v>
      </c>
      <c r="X29" s="5" t="s">
        <v>36</v>
      </c>
      <c r="Y29" s="5">
        <v>100</v>
      </c>
      <c r="Z29" s="5" t="s">
        <v>34</v>
      </c>
      <c r="AA29" s="5">
        <v>52</v>
      </c>
    </row>
    <row r="30" spans="1:27" ht="48" x14ac:dyDescent="0.35">
      <c r="A30" s="3" t="s">
        <v>200</v>
      </c>
      <c r="B30" s="4" t="s">
        <v>201</v>
      </c>
      <c r="C30" s="4" t="s">
        <v>29</v>
      </c>
      <c r="D30" s="4" t="s">
        <v>202</v>
      </c>
      <c r="E30" s="4" t="s">
        <v>192</v>
      </c>
      <c r="F30" s="4" t="s">
        <v>203</v>
      </c>
      <c r="G30" s="4" t="s">
        <v>194</v>
      </c>
      <c r="H30" s="5" t="s">
        <v>34</v>
      </c>
      <c r="I30" s="5" t="s">
        <v>35</v>
      </c>
      <c r="J30" s="5" t="s">
        <v>34</v>
      </c>
      <c r="K30" s="5" t="s">
        <v>36</v>
      </c>
      <c r="L30" s="5" t="s">
        <v>37</v>
      </c>
      <c r="M30" s="5" t="s">
        <v>38</v>
      </c>
      <c r="N30" s="5" t="s">
        <v>62</v>
      </c>
      <c r="O30" s="5" t="s">
        <v>36</v>
      </c>
      <c r="P30" s="6">
        <v>81</v>
      </c>
      <c r="Q30" s="6">
        <f>ROUNDUP((P30*Y30)/100,0)</f>
        <v>81</v>
      </c>
      <c r="R30" s="5">
        <f>IF(M30="NC",P30,"")</f>
        <v>81</v>
      </c>
      <c r="S30" s="5" t="str">
        <f>IF(M30="A/R",P30,"")</f>
        <v/>
      </c>
      <c r="T30" s="5" t="s">
        <v>34</v>
      </c>
      <c r="U30" s="5" t="s">
        <v>34</v>
      </c>
      <c r="V30" s="7">
        <v>1420000</v>
      </c>
      <c r="W30" s="8">
        <v>104982.90598290597</v>
      </c>
      <c r="X30" s="5" t="s">
        <v>36</v>
      </c>
      <c r="Y30" s="5">
        <v>100</v>
      </c>
      <c r="Z30" s="5" t="s">
        <v>34</v>
      </c>
      <c r="AA30" s="5">
        <v>9</v>
      </c>
    </row>
    <row r="31" spans="1:27" ht="24" x14ac:dyDescent="0.35">
      <c r="A31" s="3" t="s">
        <v>204</v>
      </c>
      <c r="B31" s="4" t="s">
        <v>205</v>
      </c>
      <c r="C31" s="4" t="s">
        <v>29</v>
      </c>
      <c r="D31" s="4" t="s">
        <v>206</v>
      </c>
      <c r="E31" s="4" t="s">
        <v>103</v>
      </c>
      <c r="F31" s="4" t="s">
        <v>207</v>
      </c>
      <c r="G31" s="4" t="s">
        <v>208</v>
      </c>
      <c r="H31" s="5" t="s">
        <v>34</v>
      </c>
      <c r="I31" s="5" t="s">
        <v>35</v>
      </c>
      <c r="J31" s="5" t="s">
        <v>34</v>
      </c>
      <c r="K31" s="5" t="s">
        <v>36</v>
      </c>
      <c r="L31" s="5" t="s">
        <v>37</v>
      </c>
      <c r="M31" s="5" t="s">
        <v>38</v>
      </c>
      <c r="N31" s="5" t="s">
        <v>106</v>
      </c>
      <c r="O31" s="5" t="s">
        <v>36</v>
      </c>
      <c r="P31" s="6">
        <v>160</v>
      </c>
      <c r="Q31" s="6">
        <f>ROUNDUP((P31*Y31)/100,0)</f>
        <v>128</v>
      </c>
      <c r="R31" s="5">
        <f>IF(M31="NC",P31,"")</f>
        <v>160</v>
      </c>
      <c r="S31" s="5" t="str">
        <f>IF(M31="A/R",P31,"")</f>
        <v/>
      </c>
      <c r="T31" s="5" t="s">
        <v>36</v>
      </c>
      <c r="U31" s="5" t="s">
        <v>34</v>
      </c>
      <c r="V31" s="3">
        <v>2110000</v>
      </c>
      <c r="W31" s="8">
        <v>98716.045673076922</v>
      </c>
      <c r="X31" s="5" t="s">
        <v>36</v>
      </c>
      <c r="Y31" s="5">
        <v>80</v>
      </c>
      <c r="Z31" s="5" t="s">
        <v>34</v>
      </c>
      <c r="AA31" s="5">
        <v>22</v>
      </c>
    </row>
    <row r="32" spans="1:27" ht="24" x14ac:dyDescent="0.35">
      <c r="A32" s="3" t="s">
        <v>209</v>
      </c>
      <c r="B32" s="4" t="s">
        <v>210</v>
      </c>
      <c r="C32" s="4" t="s">
        <v>42</v>
      </c>
      <c r="D32" s="4" t="s">
        <v>211</v>
      </c>
      <c r="E32" s="4" t="s">
        <v>212</v>
      </c>
      <c r="F32" s="4" t="s">
        <v>213</v>
      </c>
      <c r="G32" s="4" t="s">
        <v>214</v>
      </c>
      <c r="H32" s="5" t="s">
        <v>34</v>
      </c>
      <c r="I32" s="5" t="s">
        <v>35</v>
      </c>
      <c r="J32" s="5" t="s">
        <v>34</v>
      </c>
      <c r="K32" s="5" t="s">
        <v>36</v>
      </c>
      <c r="L32" s="5" t="s">
        <v>37</v>
      </c>
      <c r="M32" s="5" t="s">
        <v>38</v>
      </c>
      <c r="N32" s="5" t="s">
        <v>62</v>
      </c>
      <c r="O32" s="5" t="s">
        <v>34</v>
      </c>
      <c r="P32" s="6">
        <v>79</v>
      </c>
      <c r="Q32" s="6">
        <f>ROUNDUP((P32*Y32)/100,0)</f>
        <v>79</v>
      </c>
      <c r="R32" s="5">
        <f>IF(M32="NC",P32,"")</f>
        <v>79</v>
      </c>
      <c r="S32" s="5" t="str">
        <f>IF(M32="A/R",P32,"")</f>
        <v/>
      </c>
      <c r="T32" s="5" t="s">
        <v>34</v>
      </c>
      <c r="U32" s="5" t="s">
        <v>34</v>
      </c>
      <c r="V32" s="10">
        <v>1270000</v>
      </c>
      <c r="W32" s="8">
        <v>111295.0340798442</v>
      </c>
      <c r="X32" s="5" t="s">
        <v>36</v>
      </c>
      <c r="Y32" s="5">
        <v>100</v>
      </c>
      <c r="Z32" s="5" t="s">
        <v>34</v>
      </c>
      <c r="AA32" s="5">
        <v>36</v>
      </c>
    </row>
    <row r="33" spans="1:27" ht="24" x14ac:dyDescent="0.35">
      <c r="A33" s="3" t="s">
        <v>215</v>
      </c>
      <c r="B33" s="4" t="s">
        <v>216</v>
      </c>
      <c r="C33" s="4" t="s">
        <v>85</v>
      </c>
      <c r="D33" s="4" t="s">
        <v>217</v>
      </c>
      <c r="E33" s="4" t="s">
        <v>218</v>
      </c>
      <c r="F33" s="4" t="s">
        <v>219</v>
      </c>
      <c r="G33" s="4" t="s">
        <v>220</v>
      </c>
      <c r="H33" s="5" t="s">
        <v>34</v>
      </c>
      <c r="I33" s="5" t="s">
        <v>61</v>
      </c>
      <c r="J33" s="5" t="s">
        <v>34</v>
      </c>
      <c r="K33" s="5" t="s">
        <v>34</v>
      </c>
      <c r="L33" s="5" t="s">
        <v>36</v>
      </c>
      <c r="M33" s="5" t="s">
        <v>38</v>
      </c>
      <c r="N33" s="5" t="s">
        <v>62</v>
      </c>
      <c r="O33" s="5" t="s">
        <v>36</v>
      </c>
      <c r="P33" s="6">
        <v>108</v>
      </c>
      <c r="Q33" s="6">
        <f>ROUNDUP((P33*Y33)/100,0)</f>
        <v>108</v>
      </c>
      <c r="R33" s="5">
        <f>IF(M33="NC",P33,"")</f>
        <v>108</v>
      </c>
      <c r="S33" s="5" t="str">
        <f>IF(M33="A/R",P33,"")</f>
        <v/>
      </c>
      <c r="T33" s="5" t="s">
        <v>34</v>
      </c>
      <c r="U33" s="5" t="s">
        <v>34</v>
      </c>
      <c r="V33" s="10">
        <v>2090000</v>
      </c>
      <c r="W33" s="8">
        <v>115887.8205128205</v>
      </c>
      <c r="X33" s="5" t="s">
        <v>36</v>
      </c>
      <c r="Y33" s="5">
        <v>100</v>
      </c>
      <c r="Z33" s="5" t="s">
        <v>34</v>
      </c>
      <c r="AA33" s="5">
        <v>49</v>
      </c>
    </row>
    <row r="34" spans="1:27" ht="36" x14ac:dyDescent="0.35">
      <c r="A34" s="3" t="s">
        <v>221</v>
      </c>
      <c r="B34" s="4" t="s">
        <v>222</v>
      </c>
      <c r="C34" s="4" t="s">
        <v>42</v>
      </c>
      <c r="D34" s="4" t="s">
        <v>223</v>
      </c>
      <c r="E34" s="4" t="s">
        <v>170</v>
      </c>
      <c r="F34" s="4" t="s">
        <v>224</v>
      </c>
      <c r="G34" s="4" t="s">
        <v>225</v>
      </c>
      <c r="H34" s="5" t="s">
        <v>34</v>
      </c>
      <c r="I34" s="5" t="s">
        <v>35</v>
      </c>
      <c r="J34" s="5" t="s">
        <v>34</v>
      </c>
      <c r="K34" s="5" t="s">
        <v>36</v>
      </c>
      <c r="L34" s="5" t="s">
        <v>37</v>
      </c>
      <c r="M34" s="5" t="s">
        <v>38</v>
      </c>
      <c r="N34" s="5" t="s">
        <v>62</v>
      </c>
      <c r="O34" s="5" t="s">
        <v>36</v>
      </c>
      <c r="P34" s="6">
        <v>120</v>
      </c>
      <c r="Q34" s="6">
        <f>ROUNDUP((P34*Y34)/100,0)</f>
        <v>120</v>
      </c>
      <c r="R34" s="5">
        <f>IF(M34="NC",P34,"")</f>
        <v>120</v>
      </c>
      <c r="S34" s="5" t="str">
        <f>IF(M34="A/R",P34,"")</f>
        <v/>
      </c>
      <c r="T34" s="5" t="s">
        <v>34</v>
      </c>
      <c r="U34" s="5" t="s">
        <v>34</v>
      </c>
      <c r="V34" s="10">
        <v>2060000</v>
      </c>
      <c r="W34" s="8">
        <v>102801.92307692308</v>
      </c>
      <c r="X34" s="5" t="s">
        <v>36</v>
      </c>
      <c r="Y34" s="5">
        <v>100</v>
      </c>
      <c r="Z34" s="5" t="s">
        <v>34</v>
      </c>
      <c r="AA34" s="5">
        <v>6</v>
      </c>
    </row>
    <row r="35" spans="1:27" ht="36" x14ac:dyDescent="0.35">
      <c r="A35" s="3" t="s">
        <v>226</v>
      </c>
      <c r="B35" s="4" t="s">
        <v>227</v>
      </c>
      <c r="C35" s="4" t="s">
        <v>65</v>
      </c>
      <c r="D35" s="4" t="s">
        <v>228</v>
      </c>
      <c r="E35" s="4" t="s">
        <v>148</v>
      </c>
      <c r="F35" s="4" t="s">
        <v>229</v>
      </c>
      <c r="G35" s="4" t="s">
        <v>188</v>
      </c>
      <c r="H35" s="5" t="s">
        <v>34</v>
      </c>
      <c r="I35" s="5" t="s">
        <v>35</v>
      </c>
      <c r="J35" s="5" t="s">
        <v>34</v>
      </c>
      <c r="K35" s="5" t="s">
        <v>36</v>
      </c>
      <c r="L35" s="5" t="s">
        <v>37</v>
      </c>
      <c r="M35" s="5" t="s">
        <v>38</v>
      </c>
      <c r="N35" s="5" t="s">
        <v>39</v>
      </c>
      <c r="O35" s="5" t="s">
        <v>36</v>
      </c>
      <c r="P35" s="6">
        <v>113</v>
      </c>
      <c r="Q35" s="6">
        <f>ROUNDUP((P35*Y35)/100,0)</f>
        <v>113</v>
      </c>
      <c r="R35" s="5">
        <f>IF(M35="NC",P35,"")</f>
        <v>113</v>
      </c>
      <c r="S35" s="5" t="str">
        <f>IF(M35="A/R",P35,"")</f>
        <v/>
      </c>
      <c r="T35" s="5" t="s">
        <v>34</v>
      </c>
      <c r="U35" s="5" t="s">
        <v>34</v>
      </c>
      <c r="V35" s="10">
        <v>2430000</v>
      </c>
      <c r="W35" s="8">
        <v>116868.27773995917</v>
      </c>
      <c r="X35" s="5" t="s">
        <v>36</v>
      </c>
      <c r="Y35" s="5">
        <v>100</v>
      </c>
      <c r="Z35" s="5" t="s">
        <v>34</v>
      </c>
      <c r="AA35" s="5">
        <v>33</v>
      </c>
    </row>
    <row r="36" spans="1:27" ht="36" x14ac:dyDescent="0.35">
      <c r="A36" s="3" t="s">
        <v>230</v>
      </c>
      <c r="B36" s="4" t="s">
        <v>231</v>
      </c>
      <c r="C36" s="4" t="s">
        <v>65</v>
      </c>
      <c r="D36" s="4" t="s">
        <v>232</v>
      </c>
      <c r="E36" s="4" t="s">
        <v>233</v>
      </c>
      <c r="F36" s="4" t="s">
        <v>234</v>
      </c>
      <c r="G36" s="4" t="s">
        <v>235</v>
      </c>
      <c r="H36" s="5" t="s">
        <v>36</v>
      </c>
      <c r="I36" s="5" t="s">
        <v>61</v>
      </c>
      <c r="J36" s="5" t="s">
        <v>34</v>
      </c>
      <c r="K36" s="5" t="s">
        <v>36</v>
      </c>
      <c r="L36" s="5" t="s">
        <v>37</v>
      </c>
      <c r="M36" s="5" t="s">
        <v>38</v>
      </c>
      <c r="N36" s="5" t="s">
        <v>106</v>
      </c>
      <c r="O36" s="5" t="s">
        <v>36</v>
      </c>
      <c r="P36" s="6">
        <v>136</v>
      </c>
      <c r="Q36" s="6">
        <f>ROUNDUP((P36*Y36)/100,0)</f>
        <v>136</v>
      </c>
      <c r="R36" s="5">
        <f>IF(M36="NC",P36,"")</f>
        <v>136</v>
      </c>
      <c r="S36" s="5" t="str">
        <f>IF(M36="A/R",P36,"")</f>
        <v/>
      </c>
      <c r="T36" s="5" t="s">
        <v>34</v>
      </c>
      <c r="U36" s="5" t="s">
        <v>34</v>
      </c>
      <c r="V36" s="7">
        <v>2561000</v>
      </c>
      <c r="W36" s="8">
        <v>112768.01470588235</v>
      </c>
      <c r="X36" s="5" t="s">
        <v>36</v>
      </c>
      <c r="Y36" s="5">
        <v>100</v>
      </c>
      <c r="Z36" s="5" t="s">
        <v>34</v>
      </c>
      <c r="AA36" s="5">
        <v>46</v>
      </c>
    </row>
    <row r="37" spans="1:27" ht="36" x14ac:dyDescent="0.35">
      <c r="A37" s="3" t="s">
        <v>236</v>
      </c>
      <c r="B37" s="4" t="s">
        <v>237</v>
      </c>
      <c r="C37" s="4" t="s">
        <v>42</v>
      </c>
      <c r="D37" s="4" t="s">
        <v>238</v>
      </c>
      <c r="E37" s="4" t="s">
        <v>170</v>
      </c>
      <c r="F37" s="4" t="s">
        <v>239</v>
      </c>
      <c r="G37" s="4" t="s">
        <v>240</v>
      </c>
      <c r="H37" s="5" t="s">
        <v>34</v>
      </c>
      <c r="I37" s="5" t="s">
        <v>61</v>
      </c>
      <c r="J37" s="5" t="s">
        <v>34</v>
      </c>
      <c r="K37" s="5" t="s">
        <v>36</v>
      </c>
      <c r="L37" s="5" t="s">
        <v>37</v>
      </c>
      <c r="M37" s="5" t="s">
        <v>38</v>
      </c>
      <c r="N37" s="5" t="s">
        <v>62</v>
      </c>
      <c r="O37" s="5" t="s">
        <v>36</v>
      </c>
      <c r="P37" s="6">
        <v>120</v>
      </c>
      <c r="Q37" s="6">
        <f>ROUNDUP((P37*Y37)/100,0)</f>
        <v>120</v>
      </c>
      <c r="R37" s="5">
        <f>IF(M37="NC",P37,"")</f>
        <v>120</v>
      </c>
      <c r="S37" s="5" t="str">
        <f>IF(M37="A/R",P37,"")</f>
        <v/>
      </c>
      <c r="T37" s="5" t="s">
        <v>34</v>
      </c>
      <c r="U37" s="5" t="s">
        <v>34</v>
      </c>
      <c r="V37" s="10">
        <v>2060000</v>
      </c>
      <c r="W37" s="8">
        <v>102801.92307692308</v>
      </c>
      <c r="X37" s="5" t="s">
        <v>36</v>
      </c>
      <c r="Y37" s="5">
        <v>100</v>
      </c>
      <c r="Z37" s="5" t="s">
        <v>34</v>
      </c>
      <c r="AA37" s="5">
        <v>3</v>
      </c>
    </row>
    <row r="38" spans="1:27" ht="48" x14ac:dyDescent="0.35">
      <c r="A38" s="3" t="s">
        <v>241</v>
      </c>
      <c r="B38" s="4" t="s">
        <v>242</v>
      </c>
      <c r="C38" s="4" t="s">
        <v>56</v>
      </c>
      <c r="D38" s="4" t="s">
        <v>243</v>
      </c>
      <c r="E38" s="4" t="s">
        <v>192</v>
      </c>
      <c r="F38" s="4" t="s">
        <v>244</v>
      </c>
      <c r="G38" s="4" t="s">
        <v>194</v>
      </c>
      <c r="H38" s="5" t="s">
        <v>34</v>
      </c>
      <c r="I38" s="5" t="s">
        <v>35</v>
      </c>
      <c r="J38" s="5" t="s">
        <v>34</v>
      </c>
      <c r="K38" s="5" t="s">
        <v>36</v>
      </c>
      <c r="L38" s="5" t="s">
        <v>37</v>
      </c>
      <c r="M38" s="5" t="s">
        <v>38</v>
      </c>
      <c r="N38" s="5" t="s">
        <v>39</v>
      </c>
      <c r="O38" s="5" t="s">
        <v>36</v>
      </c>
      <c r="P38" s="6">
        <v>80</v>
      </c>
      <c r="Q38" s="6">
        <f>ROUNDUP((P38*Y38)/100,0)</f>
        <v>80</v>
      </c>
      <c r="R38" s="5">
        <f>IF(M38="NC",P38,"")</f>
        <v>80</v>
      </c>
      <c r="S38" s="5" t="str">
        <f>IF(M38="A/R",P38,"")</f>
        <v/>
      </c>
      <c r="T38" s="5" t="s">
        <v>34</v>
      </c>
      <c r="U38" s="5" t="s">
        <v>34</v>
      </c>
      <c r="V38" s="7">
        <v>1560000</v>
      </c>
      <c r="W38" s="8">
        <v>105975</v>
      </c>
      <c r="X38" s="5" t="s">
        <v>36</v>
      </c>
      <c r="Y38" s="5">
        <v>100</v>
      </c>
      <c r="Z38" s="5" t="s">
        <v>34</v>
      </c>
      <c r="AA38" s="5">
        <v>17</v>
      </c>
    </row>
    <row r="39" spans="1:27" ht="36" x14ac:dyDescent="0.35">
      <c r="A39" s="3" t="s">
        <v>245</v>
      </c>
      <c r="B39" s="4" t="s">
        <v>246</v>
      </c>
      <c r="C39" s="4" t="s">
        <v>65</v>
      </c>
      <c r="D39" s="4" t="s">
        <v>247</v>
      </c>
      <c r="E39" s="4" t="s">
        <v>233</v>
      </c>
      <c r="F39" s="4" t="s">
        <v>248</v>
      </c>
      <c r="G39" s="4" t="s">
        <v>249</v>
      </c>
      <c r="H39" s="5" t="s">
        <v>36</v>
      </c>
      <c r="I39" s="5" t="s">
        <v>35</v>
      </c>
      <c r="J39" s="5" t="s">
        <v>34</v>
      </c>
      <c r="K39" s="5" t="s">
        <v>36</v>
      </c>
      <c r="L39" s="5" t="s">
        <v>37</v>
      </c>
      <c r="M39" s="5" t="s">
        <v>38</v>
      </c>
      <c r="N39" s="5" t="s">
        <v>106</v>
      </c>
      <c r="O39" s="5" t="s">
        <v>36</v>
      </c>
      <c r="P39" s="6">
        <v>132</v>
      </c>
      <c r="Q39" s="6">
        <f>ROUNDUP((P39*Y39)/100,0)</f>
        <v>132</v>
      </c>
      <c r="R39" s="5">
        <f>IF(M39="NC",P39,"")</f>
        <v>132</v>
      </c>
      <c r="S39" s="5" t="str">
        <f>IF(M39="A/R",P39,"")</f>
        <v/>
      </c>
      <c r="T39" s="5" t="s">
        <v>34</v>
      </c>
      <c r="U39" s="5" t="s">
        <v>34</v>
      </c>
      <c r="V39" s="7">
        <v>2561000</v>
      </c>
      <c r="W39" s="8">
        <v>116185.22727272728</v>
      </c>
      <c r="X39" s="5" t="s">
        <v>36</v>
      </c>
      <c r="Y39" s="5">
        <v>100</v>
      </c>
      <c r="Z39" s="5" t="s">
        <v>34</v>
      </c>
      <c r="AA39" s="5">
        <v>30</v>
      </c>
    </row>
    <row r="40" spans="1:27" ht="24" x14ac:dyDescent="0.35">
      <c r="A40" s="3" t="s">
        <v>250</v>
      </c>
      <c r="B40" s="4" t="s">
        <v>251</v>
      </c>
      <c r="C40" s="4" t="s">
        <v>65</v>
      </c>
      <c r="D40" s="4" t="s">
        <v>252</v>
      </c>
      <c r="E40" s="4" t="s">
        <v>148</v>
      </c>
      <c r="F40" s="4" t="s">
        <v>253</v>
      </c>
      <c r="G40" s="4" t="s">
        <v>188</v>
      </c>
      <c r="H40" s="5" t="s">
        <v>34</v>
      </c>
      <c r="I40" s="5" t="s">
        <v>35</v>
      </c>
      <c r="J40" s="5" t="s">
        <v>34</v>
      </c>
      <c r="K40" s="5" t="s">
        <v>36</v>
      </c>
      <c r="L40" s="5" t="s">
        <v>37</v>
      </c>
      <c r="M40" s="5" t="s">
        <v>38</v>
      </c>
      <c r="N40" s="5" t="s">
        <v>62</v>
      </c>
      <c r="O40" s="5" t="s">
        <v>36</v>
      </c>
      <c r="P40" s="6">
        <v>100</v>
      </c>
      <c r="Q40" s="6">
        <f>ROUNDUP((P40*Y40)/100,0)</f>
        <v>100</v>
      </c>
      <c r="R40" s="5">
        <f>IF(M40="NC",P40,"")</f>
        <v>100</v>
      </c>
      <c r="S40" s="5" t="str">
        <f>IF(M40="A/R",P40,"")</f>
        <v/>
      </c>
      <c r="T40" s="5" t="s">
        <v>34</v>
      </c>
      <c r="U40" s="5" t="s">
        <v>34</v>
      </c>
      <c r="V40" s="10">
        <v>1920000</v>
      </c>
      <c r="W40" s="8">
        <v>114978.46153846155</v>
      </c>
      <c r="X40" s="5" t="s">
        <v>36</v>
      </c>
      <c r="Y40" s="5">
        <v>100</v>
      </c>
      <c r="Z40" s="5" t="s">
        <v>34</v>
      </c>
      <c r="AA40" s="5">
        <v>43</v>
      </c>
    </row>
    <row r="41" spans="1:27" ht="48" x14ac:dyDescent="0.35">
      <c r="A41" s="3" t="s">
        <v>254</v>
      </c>
      <c r="B41" s="4" t="s">
        <v>255</v>
      </c>
      <c r="C41" s="4" t="s">
        <v>85</v>
      </c>
      <c r="D41" s="4" t="s">
        <v>256</v>
      </c>
      <c r="E41" s="4" t="s">
        <v>192</v>
      </c>
      <c r="F41" s="4" t="s">
        <v>257</v>
      </c>
      <c r="G41" s="4" t="s">
        <v>194</v>
      </c>
      <c r="H41" s="5" t="s">
        <v>34</v>
      </c>
      <c r="I41" s="5" t="s">
        <v>61</v>
      </c>
      <c r="J41" s="5" t="s">
        <v>34</v>
      </c>
      <c r="K41" s="5" t="s">
        <v>36</v>
      </c>
      <c r="L41" s="5" t="s">
        <v>37</v>
      </c>
      <c r="M41" s="5" t="s">
        <v>38</v>
      </c>
      <c r="N41" s="5" t="s">
        <v>62</v>
      </c>
      <c r="O41" s="5" t="s">
        <v>36</v>
      </c>
      <c r="P41" s="6">
        <v>110</v>
      </c>
      <c r="Q41" s="6">
        <f>ROUNDUP((P41*Y41)/100,0)</f>
        <v>110</v>
      </c>
      <c r="R41" s="5">
        <f>IF(M41="NC",P41,"")</f>
        <v>110</v>
      </c>
      <c r="S41" s="5" t="str">
        <f>IF(M41="A/R",P41,"")</f>
        <v/>
      </c>
      <c r="T41" s="5" t="s">
        <v>34</v>
      </c>
      <c r="U41" s="5" t="s">
        <v>34</v>
      </c>
      <c r="V41" s="7">
        <v>2020000</v>
      </c>
      <c r="W41" s="8">
        <v>109969.93006993007</v>
      </c>
      <c r="X41" s="5" t="s">
        <v>36</v>
      </c>
      <c r="Y41" s="5">
        <v>100</v>
      </c>
      <c r="Z41" s="5" t="s">
        <v>34</v>
      </c>
      <c r="AA41" s="5">
        <v>14</v>
      </c>
    </row>
    <row r="42" spans="1:27" x14ac:dyDescent="0.35">
      <c r="A42" s="3" t="s">
        <v>258</v>
      </c>
      <c r="B42" s="4" t="s">
        <v>259</v>
      </c>
      <c r="C42" s="4" t="s">
        <v>85</v>
      </c>
      <c r="D42" s="4" t="s">
        <v>260</v>
      </c>
      <c r="E42" s="4" t="s">
        <v>73</v>
      </c>
      <c r="F42" s="4" t="s">
        <v>261</v>
      </c>
      <c r="G42" s="4" t="s">
        <v>262</v>
      </c>
      <c r="H42" s="5" t="s">
        <v>34</v>
      </c>
      <c r="I42" s="5" t="s">
        <v>61</v>
      </c>
      <c r="J42" s="5" t="s">
        <v>34</v>
      </c>
      <c r="K42" s="5" t="s">
        <v>36</v>
      </c>
      <c r="L42" s="5" t="s">
        <v>37</v>
      </c>
      <c r="M42" s="5" t="s">
        <v>263</v>
      </c>
      <c r="N42" s="5" t="s">
        <v>62</v>
      </c>
      <c r="O42" s="5" t="s">
        <v>34</v>
      </c>
      <c r="P42" s="6">
        <v>384</v>
      </c>
      <c r="Q42" s="6">
        <f>ROUNDUP((P42*Y42)/100,0)</f>
        <v>384</v>
      </c>
      <c r="R42" s="5" t="str">
        <f>IF(M42="NC",P42,"")</f>
        <v/>
      </c>
      <c r="S42" s="5">
        <f>IF(M42="A/R",P42,"")</f>
        <v>384</v>
      </c>
      <c r="T42" s="5" t="s">
        <v>34</v>
      </c>
      <c r="U42" s="5" t="s">
        <v>34</v>
      </c>
      <c r="V42" s="10">
        <v>2110000</v>
      </c>
      <c r="W42" s="8">
        <v>38040.865384615383</v>
      </c>
      <c r="X42" s="5" t="s">
        <v>36</v>
      </c>
      <c r="Y42" s="5">
        <v>100</v>
      </c>
      <c r="Z42" s="5" t="s">
        <v>34</v>
      </c>
      <c r="AA42" s="5">
        <v>27</v>
      </c>
    </row>
    <row r="43" spans="1:27" ht="36" x14ac:dyDescent="0.35">
      <c r="A43" s="3" t="s">
        <v>264</v>
      </c>
      <c r="B43" s="4" t="s">
        <v>265</v>
      </c>
      <c r="C43" s="4" t="s">
        <v>42</v>
      </c>
      <c r="D43" s="4" t="s">
        <v>266</v>
      </c>
      <c r="E43" s="4" t="s">
        <v>97</v>
      </c>
      <c r="F43" s="4" t="s">
        <v>267</v>
      </c>
      <c r="G43" s="4" t="s">
        <v>268</v>
      </c>
      <c r="H43" s="5" t="s">
        <v>34</v>
      </c>
      <c r="I43" s="5" t="s">
        <v>61</v>
      </c>
      <c r="J43" s="5" t="s">
        <v>34</v>
      </c>
      <c r="K43" s="5" t="s">
        <v>36</v>
      </c>
      <c r="L43" s="5" t="s">
        <v>37</v>
      </c>
      <c r="M43" s="5" t="s">
        <v>38</v>
      </c>
      <c r="N43" s="5" t="s">
        <v>62</v>
      </c>
      <c r="O43" s="5" t="s">
        <v>36</v>
      </c>
      <c r="P43" s="6">
        <v>88</v>
      </c>
      <c r="Q43" s="6">
        <f>ROUNDUP((P43*Y43)/100,0)</f>
        <v>88</v>
      </c>
      <c r="R43" s="5">
        <f>IF(M43="NC",P43,"")</f>
        <v>88</v>
      </c>
      <c r="S43" s="5" t="str">
        <f>IF(M43="A/R",P43,"")</f>
        <v/>
      </c>
      <c r="T43" s="5" t="s">
        <v>34</v>
      </c>
      <c r="U43" s="5" t="s">
        <v>34</v>
      </c>
      <c r="V43" s="7">
        <v>1576344</v>
      </c>
      <c r="W43" s="8">
        <v>107271.31153846154</v>
      </c>
      <c r="X43" s="5" t="s">
        <v>36</v>
      </c>
      <c r="Y43" s="5">
        <v>100</v>
      </c>
      <c r="Z43" s="5" t="s">
        <v>34</v>
      </c>
      <c r="AA43" s="5">
        <v>40</v>
      </c>
    </row>
    <row r="44" spans="1:27" ht="24" x14ac:dyDescent="0.35">
      <c r="A44" s="3" t="s">
        <v>269</v>
      </c>
      <c r="B44" s="4" t="s">
        <v>270</v>
      </c>
      <c r="C44" s="4" t="s">
        <v>56</v>
      </c>
      <c r="D44" s="4" t="s">
        <v>271</v>
      </c>
      <c r="E44" s="4" t="s">
        <v>272</v>
      </c>
      <c r="F44" s="4" t="s">
        <v>273</v>
      </c>
      <c r="G44" s="4" t="s">
        <v>274</v>
      </c>
      <c r="H44" s="5" t="s">
        <v>34</v>
      </c>
      <c r="I44" s="5" t="s">
        <v>35</v>
      </c>
      <c r="J44" s="5" t="s">
        <v>34</v>
      </c>
      <c r="K44" s="5" t="s">
        <v>36</v>
      </c>
      <c r="L44" s="5" t="s">
        <v>37</v>
      </c>
      <c r="M44" s="5" t="s">
        <v>38</v>
      </c>
      <c r="N44" s="5" t="s">
        <v>46</v>
      </c>
      <c r="O44" s="5" t="s">
        <v>36</v>
      </c>
      <c r="P44" s="6">
        <v>75</v>
      </c>
      <c r="Q44" s="6">
        <f>ROUNDUP((P44*Y44)/100,0)</f>
        <v>75</v>
      </c>
      <c r="R44" s="5">
        <f>IF(M44="NC",P44,"")</f>
        <v>75</v>
      </c>
      <c r="S44" s="5" t="str">
        <f>IF(M44="A/R",P44,"")</f>
        <v/>
      </c>
      <c r="T44" s="5" t="s">
        <v>34</v>
      </c>
      <c r="U44" s="5" t="s">
        <v>34</v>
      </c>
      <c r="V44" s="10">
        <v>1660000</v>
      </c>
      <c r="W44" s="8">
        <v>99600</v>
      </c>
      <c r="X44" s="5" t="s">
        <v>36</v>
      </c>
      <c r="Y44" s="5">
        <v>100</v>
      </c>
      <c r="Z44" s="5" t="s">
        <v>34</v>
      </c>
      <c r="AA44" s="5">
        <v>54</v>
      </c>
    </row>
    <row r="45" spans="1:27" ht="24" x14ac:dyDescent="0.35">
      <c r="A45" s="3" t="s">
        <v>275</v>
      </c>
      <c r="B45" s="4" t="s">
        <v>276</v>
      </c>
      <c r="C45" s="4" t="s">
        <v>56</v>
      </c>
      <c r="D45" s="4" t="s">
        <v>277</v>
      </c>
      <c r="E45" s="4" t="s">
        <v>116</v>
      </c>
      <c r="F45" s="4" t="s">
        <v>278</v>
      </c>
      <c r="G45" s="4" t="s">
        <v>279</v>
      </c>
      <c r="H45" s="5" t="s">
        <v>34</v>
      </c>
      <c r="I45" s="5" t="s">
        <v>61</v>
      </c>
      <c r="J45" s="5" t="s">
        <v>34</v>
      </c>
      <c r="K45" s="5" t="s">
        <v>36</v>
      </c>
      <c r="L45" s="5" t="s">
        <v>37</v>
      </c>
      <c r="M45" s="5" t="s">
        <v>38</v>
      </c>
      <c r="N45" s="5" t="s">
        <v>62</v>
      </c>
      <c r="O45" s="5" t="s">
        <v>36</v>
      </c>
      <c r="P45" s="6">
        <v>88</v>
      </c>
      <c r="Q45" s="6">
        <f>ROUNDUP((P45*Y45)/100,0)</f>
        <v>88</v>
      </c>
      <c r="R45" s="5">
        <f>IF(M45="NC",P45,"")</f>
        <v>88</v>
      </c>
      <c r="S45" s="5" t="str">
        <f>IF(M45="A/R",P45,"")</f>
        <v/>
      </c>
      <c r="T45" s="5" t="s">
        <v>34</v>
      </c>
      <c r="U45" s="5" t="s">
        <v>34</v>
      </c>
      <c r="V45" s="3">
        <v>1615000</v>
      </c>
      <c r="W45" s="8">
        <v>109901.87937062937</v>
      </c>
      <c r="X45" s="5" t="s">
        <v>36</v>
      </c>
      <c r="Y45" s="5">
        <v>100</v>
      </c>
      <c r="Z45" s="5" t="s">
        <v>34</v>
      </c>
      <c r="AA45" s="5">
        <v>11</v>
      </c>
    </row>
    <row r="46" spans="1:27" ht="24" x14ac:dyDescent="0.35">
      <c r="A46" s="3" t="s">
        <v>280</v>
      </c>
      <c r="B46" s="4" t="s">
        <v>281</v>
      </c>
      <c r="C46" s="4" t="s">
        <v>85</v>
      </c>
      <c r="D46" s="4" t="s">
        <v>282</v>
      </c>
      <c r="E46" s="4" t="s">
        <v>218</v>
      </c>
      <c r="F46" s="4" t="s">
        <v>283</v>
      </c>
      <c r="G46" s="4" t="s">
        <v>220</v>
      </c>
      <c r="H46" s="5" t="s">
        <v>34</v>
      </c>
      <c r="I46" s="5" t="s">
        <v>35</v>
      </c>
      <c r="J46" s="5" t="s">
        <v>34</v>
      </c>
      <c r="K46" s="5" t="s">
        <v>34</v>
      </c>
      <c r="L46" s="5" t="s">
        <v>36</v>
      </c>
      <c r="M46" s="5" t="s">
        <v>38</v>
      </c>
      <c r="N46" s="5" t="s">
        <v>62</v>
      </c>
      <c r="O46" s="5" t="s">
        <v>36</v>
      </c>
      <c r="P46" s="6">
        <v>80</v>
      </c>
      <c r="Q46" s="6">
        <f>ROUNDUP((P46*Y46)/100,0)</f>
        <v>80</v>
      </c>
      <c r="R46" s="5">
        <f>IF(M46="NC",P46,"")</f>
        <v>80</v>
      </c>
      <c r="S46" s="5" t="str">
        <f>IF(M46="A/R",P46,"")</f>
        <v/>
      </c>
      <c r="T46" s="5" t="s">
        <v>34</v>
      </c>
      <c r="U46" s="5" t="s">
        <v>34</v>
      </c>
      <c r="V46" s="10">
        <v>1594000</v>
      </c>
      <c r="W46" s="8">
        <v>119320.09615384616</v>
      </c>
      <c r="X46" s="5" t="s">
        <v>36</v>
      </c>
      <c r="Y46" s="5">
        <v>100</v>
      </c>
      <c r="Z46" s="5" t="s">
        <v>34</v>
      </c>
      <c r="AA46" s="5">
        <v>24</v>
      </c>
    </row>
    <row r="47" spans="1:27" ht="24" x14ac:dyDescent="0.35">
      <c r="A47" s="3" t="s">
        <v>284</v>
      </c>
      <c r="B47" s="4" t="s">
        <v>285</v>
      </c>
      <c r="C47" s="4" t="s">
        <v>56</v>
      </c>
      <c r="D47" s="4" t="s">
        <v>286</v>
      </c>
      <c r="E47" s="4" t="s">
        <v>287</v>
      </c>
      <c r="F47" s="4" t="s">
        <v>288</v>
      </c>
      <c r="G47" s="4" t="s">
        <v>289</v>
      </c>
      <c r="H47" s="5" t="s">
        <v>34</v>
      </c>
      <c r="I47" s="5" t="s">
        <v>35</v>
      </c>
      <c r="J47" s="5" t="s">
        <v>34</v>
      </c>
      <c r="K47" s="5" t="s">
        <v>36</v>
      </c>
      <c r="L47" s="5" t="s">
        <v>37</v>
      </c>
      <c r="M47" s="5" t="s">
        <v>38</v>
      </c>
      <c r="N47" s="5" t="s">
        <v>62</v>
      </c>
      <c r="O47" s="5" t="s">
        <v>36</v>
      </c>
      <c r="P47" s="6">
        <v>82</v>
      </c>
      <c r="Q47" s="6">
        <f>ROUNDUP((P47*Y47)/100,0)</f>
        <v>82</v>
      </c>
      <c r="R47" s="5">
        <f>IF(M47="NC",P47,"")</f>
        <v>82</v>
      </c>
      <c r="S47" s="5" t="str">
        <f>IF(M47="A/R",P47,"")</f>
        <v/>
      </c>
      <c r="T47" s="5" t="s">
        <v>34</v>
      </c>
      <c r="U47" s="5" t="s">
        <v>34</v>
      </c>
      <c r="V47" s="3">
        <v>1551931</v>
      </c>
      <c r="W47" s="8">
        <v>113337.5500469043</v>
      </c>
      <c r="X47" s="5" t="s">
        <v>36</v>
      </c>
      <c r="Y47" s="5">
        <v>100</v>
      </c>
      <c r="Z47" s="5" t="s">
        <v>34</v>
      </c>
      <c r="AA47" s="5">
        <v>38</v>
      </c>
    </row>
    <row r="48" spans="1:27" x14ac:dyDescent="0.35">
      <c r="A48" s="3" t="s">
        <v>290</v>
      </c>
      <c r="B48" s="4" t="s">
        <v>291</v>
      </c>
      <c r="C48" s="4" t="s">
        <v>78</v>
      </c>
      <c r="D48" s="4" t="s">
        <v>292</v>
      </c>
      <c r="E48" s="4" t="s">
        <v>287</v>
      </c>
      <c r="F48" s="4" t="s">
        <v>293</v>
      </c>
      <c r="G48" s="4" t="s">
        <v>289</v>
      </c>
      <c r="H48" s="5" t="s">
        <v>34</v>
      </c>
      <c r="I48" s="5" t="s">
        <v>61</v>
      </c>
      <c r="J48" s="5" t="s">
        <v>34</v>
      </c>
      <c r="K48" s="5" t="s">
        <v>34</v>
      </c>
      <c r="L48" s="5" t="s">
        <v>36</v>
      </c>
      <c r="M48" s="5" t="s">
        <v>38</v>
      </c>
      <c r="N48" s="5" t="s">
        <v>39</v>
      </c>
      <c r="O48" s="5" t="s">
        <v>36</v>
      </c>
      <c r="P48" s="6">
        <v>120</v>
      </c>
      <c r="Q48" s="6">
        <f>ROUNDUP((P48*Y48)/100,0)</f>
        <v>120</v>
      </c>
      <c r="R48" s="5">
        <f>IF(M48="NC",P48,"")</f>
        <v>120</v>
      </c>
      <c r="S48" s="5" t="str">
        <f>IF(M48="A/R",P48,"")</f>
        <v/>
      </c>
      <c r="T48" s="5" t="s">
        <v>34</v>
      </c>
      <c r="U48" s="5" t="s">
        <v>34</v>
      </c>
      <c r="V48" s="3">
        <v>1660000</v>
      </c>
      <c r="W48" s="8">
        <v>75178.846153846156</v>
      </c>
      <c r="X48" s="5" t="s">
        <v>36</v>
      </c>
      <c r="Y48" s="5">
        <v>100</v>
      </c>
      <c r="Z48" s="5" t="s">
        <v>36</v>
      </c>
      <c r="AA48" s="5">
        <v>51</v>
      </c>
    </row>
    <row r="49" spans="1:27" ht="24" x14ac:dyDescent="0.35">
      <c r="A49" s="3" t="s">
        <v>294</v>
      </c>
      <c r="B49" s="4" t="s">
        <v>295</v>
      </c>
      <c r="C49" s="4" t="s">
        <v>85</v>
      </c>
      <c r="D49" s="4" t="s">
        <v>86</v>
      </c>
      <c r="E49" s="4" t="s">
        <v>73</v>
      </c>
      <c r="F49" s="4" t="s">
        <v>296</v>
      </c>
      <c r="G49" s="4" t="s">
        <v>297</v>
      </c>
      <c r="H49" s="5" t="s">
        <v>34</v>
      </c>
      <c r="I49" s="5" t="s">
        <v>35</v>
      </c>
      <c r="J49" s="5" t="s">
        <v>34</v>
      </c>
      <c r="K49" s="5" t="s">
        <v>36</v>
      </c>
      <c r="L49" s="5" t="s">
        <v>37</v>
      </c>
      <c r="M49" s="5" t="s">
        <v>38</v>
      </c>
      <c r="N49" s="5" t="s">
        <v>62</v>
      </c>
      <c r="O49" s="5" t="s">
        <v>36</v>
      </c>
      <c r="P49" s="6">
        <v>101</v>
      </c>
      <c r="Q49" s="6">
        <f>ROUNDUP((P49*Y49)/100,0)</f>
        <v>101</v>
      </c>
      <c r="R49" s="5">
        <f>IF(M49="NC",P49,"")</f>
        <v>101</v>
      </c>
      <c r="S49" s="5" t="str">
        <f>IF(M49="A/R",P49,"")</f>
        <v/>
      </c>
      <c r="T49" s="5" t="s">
        <v>36</v>
      </c>
      <c r="U49" s="5" t="s">
        <v>34</v>
      </c>
      <c r="V49" s="10">
        <v>1694376</v>
      </c>
      <c r="W49" s="8">
        <v>100462.43076923076</v>
      </c>
      <c r="X49" s="5" t="s">
        <v>36</v>
      </c>
      <c r="Y49" s="5">
        <v>100</v>
      </c>
      <c r="Z49" s="5" t="s">
        <v>34</v>
      </c>
      <c r="AA49" s="5">
        <v>8</v>
      </c>
    </row>
    <row r="50" spans="1:27" ht="24" x14ac:dyDescent="0.35">
      <c r="A50" s="3" t="s">
        <v>298</v>
      </c>
      <c r="B50" s="4" t="s">
        <v>299</v>
      </c>
      <c r="C50" s="4" t="s">
        <v>65</v>
      </c>
      <c r="D50" s="4" t="s">
        <v>300</v>
      </c>
      <c r="E50" s="4" t="s">
        <v>73</v>
      </c>
      <c r="F50" s="4" t="s">
        <v>301</v>
      </c>
      <c r="G50" s="4" t="s">
        <v>302</v>
      </c>
      <c r="H50" s="5" t="s">
        <v>34</v>
      </c>
      <c r="I50" s="5" t="s">
        <v>35</v>
      </c>
      <c r="J50" s="5" t="s">
        <v>34</v>
      </c>
      <c r="K50" s="5" t="s">
        <v>36</v>
      </c>
      <c r="L50" s="5" t="s">
        <v>37</v>
      </c>
      <c r="M50" s="5" t="s">
        <v>38</v>
      </c>
      <c r="N50" s="5" t="s">
        <v>46</v>
      </c>
      <c r="O50" s="5" t="s">
        <v>36</v>
      </c>
      <c r="P50" s="6">
        <v>110</v>
      </c>
      <c r="Q50" s="6">
        <f>ROUNDUP((P50*Y50)/100,0)</f>
        <v>110</v>
      </c>
      <c r="R50" s="5">
        <f>IF(M50="NC",P50,"")</f>
        <v>110</v>
      </c>
      <c r="S50" s="5" t="str">
        <f>IF(M50="A/R",P50,"")</f>
        <v/>
      </c>
      <c r="T50" s="5" t="s">
        <v>34</v>
      </c>
      <c r="U50" s="5" t="s">
        <v>34</v>
      </c>
      <c r="V50" s="7">
        <v>2561000</v>
      </c>
      <c r="W50" s="8">
        <v>104768.18181818182</v>
      </c>
      <c r="X50" s="5" t="s">
        <v>36</v>
      </c>
      <c r="Y50" s="5">
        <v>100</v>
      </c>
      <c r="Z50" s="5" t="s">
        <v>34</v>
      </c>
      <c r="AA50" s="5">
        <v>35</v>
      </c>
    </row>
    <row r="51" spans="1:27" ht="48" x14ac:dyDescent="0.35">
      <c r="A51" s="3" t="s">
        <v>303</v>
      </c>
      <c r="B51" s="4" t="s">
        <v>304</v>
      </c>
      <c r="C51" s="4" t="s">
        <v>56</v>
      </c>
      <c r="D51" s="4" t="s">
        <v>305</v>
      </c>
      <c r="E51" s="4" t="s">
        <v>192</v>
      </c>
      <c r="F51" s="4" t="s">
        <v>306</v>
      </c>
      <c r="G51" s="4" t="s">
        <v>194</v>
      </c>
      <c r="H51" s="5" t="s">
        <v>34</v>
      </c>
      <c r="I51" s="5" t="s">
        <v>35</v>
      </c>
      <c r="J51" s="5" t="s">
        <v>34</v>
      </c>
      <c r="K51" s="5" t="s">
        <v>36</v>
      </c>
      <c r="L51" s="5" t="s">
        <v>37</v>
      </c>
      <c r="M51" s="5" t="s">
        <v>38</v>
      </c>
      <c r="N51" s="5" t="s">
        <v>39</v>
      </c>
      <c r="O51" s="5" t="s">
        <v>36</v>
      </c>
      <c r="P51" s="6">
        <v>80</v>
      </c>
      <c r="Q51" s="6">
        <f>ROUNDUP((P51*Y51)/100,0)</f>
        <v>80</v>
      </c>
      <c r="R51" s="5">
        <f>IF(M51="NC",P51,"")</f>
        <v>80</v>
      </c>
      <c r="S51" s="5" t="str">
        <f>IF(M51="A/R",P51,"")</f>
        <v/>
      </c>
      <c r="T51" s="5" t="s">
        <v>34</v>
      </c>
      <c r="U51" s="5" t="s">
        <v>34</v>
      </c>
      <c r="V51" s="7">
        <v>1559253</v>
      </c>
      <c r="W51" s="8">
        <v>105924.25427884616</v>
      </c>
      <c r="X51" s="5" t="s">
        <v>36</v>
      </c>
      <c r="Y51" s="5">
        <v>100</v>
      </c>
      <c r="Z51" s="5" t="s">
        <v>34</v>
      </c>
      <c r="AA51" s="5">
        <v>48</v>
      </c>
    </row>
    <row r="52" spans="1:27" ht="24" x14ac:dyDescent="0.35">
      <c r="A52" s="3" t="s">
        <v>307</v>
      </c>
      <c r="B52" s="4" t="s">
        <v>308</v>
      </c>
      <c r="C52" s="4" t="s">
        <v>85</v>
      </c>
      <c r="D52" s="4" t="s">
        <v>309</v>
      </c>
      <c r="E52" s="4" t="s">
        <v>73</v>
      </c>
      <c r="F52" s="4" t="s">
        <v>310</v>
      </c>
      <c r="G52" s="4" t="s">
        <v>311</v>
      </c>
      <c r="H52" s="5" t="s">
        <v>34</v>
      </c>
      <c r="I52" s="5" t="s">
        <v>35</v>
      </c>
      <c r="J52" s="5" t="s">
        <v>34</v>
      </c>
      <c r="K52" s="5" t="s">
        <v>36</v>
      </c>
      <c r="L52" s="5" t="s">
        <v>37</v>
      </c>
      <c r="M52" s="5" t="s">
        <v>38</v>
      </c>
      <c r="N52" s="5" t="s">
        <v>62</v>
      </c>
      <c r="O52" s="5" t="s">
        <v>36</v>
      </c>
      <c r="P52" s="6">
        <v>130</v>
      </c>
      <c r="Q52" s="6">
        <f>ROUNDUP((P52*Y52)/100,0)</f>
        <v>130</v>
      </c>
      <c r="R52" s="5">
        <f>IF(M52="NC",P52,"")</f>
        <v>130</v>
      </c>
      <c r="S52" s="5" t="str">
        <f>IF(M52="A/R",P52,"")</f>
        <v/>
      </c>
      <c r="T52" s="5" t="s">
        <v>34</v>
      </c>
      <c r="U52" s="5" t="s">
        <v>34</v>
      </c>
      <c r="V52" s="10">
        <v>2110000</v>
      </c>
      <c r="W52" s="8">
        <v>97197.337278106512</v>
      </c>
      <c r="X52" s="5" t="s">
        <v>36</v>
      </c>
      <c r="Y52" s="5">
        <v>100</v>
      </c>
      <c r="Z52" s="5" t="s">
        <v>34</v>
      </c>
      <c r="AA52" s="5">
        <v>5</v>
      </c>
    </row>
    <row r="53" spans="1:27" ht="48" x14ac:dyDescent="0.35">
      <c r="A53" s="3" t="s">
        <v>312</v>
      </c>
      <c r="B53" s="4" t="s">
        <v>313</v>
      </c>
      <c r="C53" s="4" t="s">
        <v>85</v>
      </c>
      <c r="D53" s="4" t="s">
        <v>314</v>
      </c>
      <c r="E53" s="4" t="s">
        <v>192</v>
      </c>
      <c r="F53" s="4" t="s">
        <v>315</v>
      </c>
      <c r="G53" s="4" t="s">
        <v>194</v>
      </c>
      <c r="H53" s="5" t="s">
        <v>34</v>
      </c>
      <c r="I53" s="5" t="s">
        <v>61</v>
      </c>
      <c r="J53" s="5" t="s">
        <v>34</v>
      </c>
      <c r="K53" s="5" t="s">
        <v>36</v>
      </c>
      <c r="L53" s="5" t="s">
        <v>37</v>
      </c>
      <c r="M53" s="5" t="s">
        <v>38</v>
      </c>
      <c r="N53" s="5" t="s">
        <v>62</v>
      </c>
      <c r="O53" s="5" t="s">
        <v>36</v>
      </c>
      <c r="P53" s="6">
        <v>110</v>
      </c>
      <c r="Q53" s="6">
        <f>ROUNDUP((P53*Y53)/100,0)</f>
        <v>110</v>
      </c>
      <c r="R53" s="5">
        <f>IF(M53="NC",P53,"")</f>
        <v>110</v>
      </c>
      <c r="S53" s="5" t="str">
        <f>IF(M53="A/R",P53,"")</f>
        <v/>
      </c>
      <c r="T53" s="5" t="s">
        <v>34</v>
      </c>
      <c r="U53" s="5" t="s">
        <v>34</v>
      </c>
      <c r="V53" s="7">
        <v>1945000</v>
      </c>
      <c r="W53" s="8">
        <v>105886.8881118881</v>
      </c>
      <c r="X53" s="5" t="s">
        <v>36</v>
      </c>
      <c r="Y53" s="5">
        <v>100</v>
      </c>
      <c r="Z53" s="5" t="s">
        <v>34</v>
      </c>
      <c r="AA53" s="5">
        <v>19</v>
      </c>
    </row>
    <row r="54" spans="1:27" ht="24" x14ac:dyDescent="0.35">
      <c r="A54" s="3" t="s">
        <v>316</v>
      </c>
      <c r="B54" s="4" t="s">
        <v>317</v>
      </c>
      <c r="C54" s="4" t="s">
        <v>65</v>
      </c>
      <c r="D54" s="4" t="s">
        <v>318</v>
      </c>
      <c r="E54" s="4" t="s">
        <v>73</v>
      </c>
      <c r="F54" s="4" t="s">
        <v>319</v>
      </c>
      <c r="G54" s="4" t="s">
        <v>320</v>
      </c>
      <c r="H54" s="5" t="s">
        <v>34</v>
      </c>
      <c r="I54" s="5" t="s">
        <v>35</v>
      </c>
      <c r="J54" s="5" t="s">
        <v>34</v>
      </c>
      <c r="K54" s="5" t="s">
        <v>36</v>
      </c>
      <c r="L54" s="5" t="s">
        <v>37</v>
      </c>
      <c r="M54" s="5" t="s">
        <v>38</v>
      </c>
      <c r="N54" s="5" t="s">
        <v>39</v>
      </c>
      <c r="O54" s="5" t="s">
        <v>36</v>
      </c>
      <c r="P54" s="6">
        <v>100</v>
      </c>
      <c r="Q54" s="6">
        <f>ROUNDUP((P54*Y54)/100,0)</f>
        <v>100</v>
      </c>
      <c r="R54" s="5">
        <f>IF(M54="NC",P54,"")</f>
        <v>100</v>
      </c>
      <c r="S54" s="5" t="str">
        <f>IF(M54="A/R",P54,"")</f>
        <v/>
      </c>
      <c r="T54" s="5" t="s">
        <v>34</v>
      </c>
      <c r="U54" s="5" t="s">
        <v>34</v>
      </c>
      <c r="V54" s="10">
        <v>1967002</v>
      </c>
      <c r="W54" s="8">
        <v>106898.99330769232</v>
      </c>
      <c r="X54" s="5" t="s">
        <v>36</v>
      </c>
      <c r="Y54" s="5">
        <v>100</v>
      </c>
      <c r="Z54" s="5" t="s">
        <v>34</v>
      </c>
      <c r="AA54" s="5">
        <v>32</v>
      </c>
    </row>
    <row r="55" spans="1:27" ht="24" x14ac:dyDescent="0.35">
      <c r="A55" s="3" t="s">
        <v>321</v>
      </c>
      <c r="B55" s="4" t="s">
        <v>322</v>
      </c>
      <c r="C55" s="4" t="s">
        <v>65</v>
      </c>
      <c r="D55" s="4" t="s">
        <v>323</v>
      </c>
      <c r="E55" s="4" t="s">
        <v>324</v>
      </c>
      <c r="F55" s="4" t="s">
        <v>325</v>
      </c>
      <c r="G55" s="4" t="s">
        <v>326</v>
      </c>
      <c r="H55" s="5" t="s">
        <v>34</v>
      </c>
      <c r="I55" s="5" t="s">
        <v>35</v>
      </c>
      <c r="J55" s="5" t="s">
        <v>34</v>
      </c>
      <c r="K55" s="5" t="s">
        <v>36</v>
      </c>
      <c r="L55" s="5" t="s">
        <v>37</v>
      </c>
      <c r="M55" s="5" t="s">
        <v>38</v>
      </c>
      <c r="N55" s="5" t="s">
        <v>46</v>
      </c>
      <c r="O55" s="5" t="s">
        <v>36</v>
      </c>
      <c r="P55" s="6">
        <v>104</v>
      </c>
      <c r="Q55" s="6">
        <f>ROUNDUP((P55*Y55)/100,0)</f>
        <v>104</v>
      </c>
      <c r="R55" s="5">
        <f>IF(M55="NC",P55,"")</f>
        <v>104</v>
      </c>
      <c r="S55" s="5" t="str">
        <f>IF(M55="A/R",P55,"")</f>
        <v/>
      </c>
      <c r="T55" s="5" t="s">
        <v>34</v>
      </c>
      <c r="U55" s="5" t="s">
        <v>34</v>
      </c>
      <c r="V55" s="10">
        <v>2561000</v>
      </c>
      <c r="W55" s="8">
        <v>110812.5</v>
      </c>
      <c r="X55" s="5" t="s">
        <v>36</v>
      </c>
      <c r="Y55" s="5">
        <v>100</v>
      </c>
      <c r="Z55" s="5" t="s">
        <v>34</v>
      </c>
      <c r="AA55" s="5">
        <v>45</v>
      </c>
    </row>
    <row r="56" spans="1:27" x14ac:dyDescent="0.35">
      <c r="A56" s="3" t="s">
        <v>327</v>
      </c>
      <c r="B56" s="4" t="s">
        <v>328</v>
      </c>
      <c r="C56" s="4" t="s">
        <v>42</v>
      </c>
      <c r="D56" s="4" t="s">
        <v>329</v>
      </c>
      <c r="E56" s="4" t="s">
        <v>73</v>
      </c>
      <c r="F56" s="4" t="s">
        <v>330</v>
      </c>
      <c r="G56" s="4" t="s">
        <v>331</v>
      </c>
      <c r="H56" s="5" t="s">
        <v>34</v>
      </c>
      <c r="I56" s="5" t="s">
        <v>35</v>
      </c>
      <c r="J56" s="5" t="s">
        <v>34</v>
      </c>
      <c r="K56" s="5" t="s">
        <v>36</v>
      </c>
      <c r="L56" s="5" t="s">
        <v>37</v>
      </c>
      <c r="M56" s="5" t="s">
        <v>38</v>
      </c>
      <c r="N56" s="5" t="s">
        <v>62</v>
      </c>
      <c r="O56" s="5" t="s">
        <v>36</v>
      </c>
      <c r="P56" s="6">
        <v>118</v>
      </c>
      <c r="Q56" s="6">
        <f>ROUNDUP((P56*Y56)/100,0)</f>
        <v>118</v>
      </c>
      <c r="R56" s="5">
        <f>IF(M56="NC",P56,"")</f>
        <v>118</v>
      </c>
      <c r="S56" s="5" t="str">
        <f>IF(M56="A/R",P56,"")</f>
        <v/>
      </c>
      <c r="T56" s="5" t="s">
        <v>34</v>
      </c>
      <c r="U56" s="5" t="s">
        <v>34</v>
      </c>
      <c r="V56" s="10">
        <v>2110000</v>
      </c>
      <c r="W56" s="8">
        <v>107081.81225554107</v>
      </c>
      <c r="X56" s="5" t="s">
        <v>36</v>
      </c>
      <c r="Y56" s="5">
        <v>100</v>
      </c>
      <c r="Z56" s="5" t="s">
        <v>34</v>
      </c>
      <c r="AA56" s="5">
        <v>56</v>
      </c>
    </row>
    <row r="57" spans="1:27" ht="24" x14ac:dyDescent="0.35">
      <c r="A57" s="3" t="s">
        <v>332</v>
      </c>
      <c r="B57" s="4" t="s">
        <v>333</v>
      </c>
      <c r="C57" s="4" t="s">
        <v>85</v>
      </c>
      <c r="D57" s="4" t="s">
        <v>334</v>
      </c>
      <c r="E57" s="4" t="s">
        <v>73</v>
      </c>
      <c r="F57" s="4" t="s">
        <v>335</v>
      </c>
      <c r="G57" s="4" t="s">
        <v>336</v>
      </c>
      <c r="H57" s="5" t="s">
        <v>34</v>
      </c>
      <c r="I57" s="5" t="s">
        <v>61</v>
      </c>
      <c r="J57" s="5" t="s">
        <v>34</v>
      </c>
      <c r="K57" s="5" t="s">
        <v>36</v>
      </c>
      <c r="L57" s="5" t="s">
        <v>37</v>
      </c>
      <c r="M57" s="5" t="s">
        <v>38</v>
      </c>
      <c r="N57" s="5" t="s">
        <v>62</v>
      </c>
      <c r="O57" s="5" t="s">
        <v>36</v>
      </c>
      <c r="P57" s="6">
        <v>84</v>
      </c>
      <c r="Q57" s="6">
        <f>ROUNDUP((P57*Y57)/100,0)</f>
        <v>84</v>
      </c>
      <c r="R57" s="5">
        <f>IF(M57="NC",P57,"")</f>
        <v>84</v>
      </c>
      <c r="S57" s="5" t="str">
        <f>IF(M57="A/R",P57,"")</f>
        <v/>
      </c>
      <c r="T57" s="5" t="s">
        <v>34</v>
      </c>
      <c r="U57" s="5" t="s">
        <v>34</v>
      </c>
      <c r="V57" s="10">
        <v>1499470</v>
      </c>
      <c r="W57" s="8">
        <v>106899.02884615386</v>
      </c>
      <c r="X57" s="5" t="s">
        <v>36</v>
      </c>
      <c r="Y57" s="5">
        <v>100</v>
      </c>
      <c r="Z57" s="5" t="s">
        <v>34</v>
      </c>
      <c r="AA57" s="5">
        <v>21</v>
      </c>
    </row>
  </sheetData>
  <sortState ref="A2:AG57">
    <sortCondition ref="A2"/>
  </sortState>
  <pageMargins left="0.7" right="0.7" top="0.75" bottom="0.75" header="0.3" footer="0.3"/>
  <pageSetup paperSize="5" pageOrder="overThenDown" orientation="landscape" r:id="rId1"/>
  <headerFooter>
    <oddHeader>&amp;CRFA 2015-107 Application Submitted Report
(Subject to further verification and review)&amp;R11/5/15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 posting</vt:lpstr>
      <vt:lpstr>'for posting'!Print_Titles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2015-11-12T21:24:05Z</cp:lastPrinted>
  <dcterms:created xsi:type="dcterms:W3CDTF">2015-11-12T21:14:48Z</dcterms:created>
  <dcterms:modified xsi:type="dcterms:W3CDTF">2015-11-12T21:24:39Z</dcterms:modified>
</cp:coreProperties>
</file>