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U:\Combined Cycle\2018 Rules &amp; RFAs\RFA 2018-104 Farm Fish\drafts\"/>
    </mc:Choice>
  </mc:AlternateContent>
  <workbookProtection workbookAlgorithmName="SHA-512" workbookHashValue="PtATi6fe/CI7R9z7Y5KdLhOXkhmSh4mPKRctF9rKWO8bvjN1XEn7ttaO7ZPiX43dGPOob1gMeOAuIfGqTncNVA==" workbookSaltValue="OzjM5yuniwdLfLEFB69Q1g==" workbookSpinCount="100000" lockStructure="1"/>
  <bookViews>
    <workbookView xWindow="0" yWindow="0" windowWidth="24000" windowHeight="8895"/>
  </bookViews>
  <sheets>
    <sheet name="Sheet1" sheetId="1" r:id="rId1"/>
  </sheets>
  <definedNames>
    <definedName name="ELI_PU">Sheet1!$A$29:$G$96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 r="F18" i="1"/>
  <c r="F13" i="1"/>
  <c r="F17" i="1"/>
  <c r="F16" i="1"/>
  <c r="F15" i="1"/>
  <c r="F14" i="1"/>
  <c r="C13" i="1" l="1"/>
  <c r="E13" i="1" s="1"/>
  <c r="D13" i="1" l="1"/>
  <c r="G13" i="1"/>
  <c r="C17" i="1" l="1"/>
  <c r="C16" i="1"/>
  <c r="C15" i="1"/>
  <c r="C14" i="1"/>
  <c r="B20" i="1"/>
  <c r="E14" i="1" l="1"/>
  <c r="D14" i="1"/>
  <c r="D15" i="1" l="1"/>
  <c r="D16" i="1" s="1"/>
  <c r="G14" i="1"/>
  <c r="E15" i="1"/>
  <c r="E16" i="1" s="1"/>
  <c r="E17" i="1" s="1"/>
  <c r="E18" i="1" s="1"/>
  <c r="G15" i="1" l="1"/>
  <c r="G16" i="1"/>
  <c r="D17" i="1"/>
  <c r="D18" i="1" s="1"/>
  <c r="G17" i="1"/>
  <c r="E20" i="1" l="1"/>
  <c r="I11" i="1" s="1"/>
  <c r="D20" i="1"/>
  <c r="D21" i="1" l="1"/>
  <c r="G18" i="1"/>
  <c r="G20" i="1" s="1"/>
  <c r="E21" i="1"/>
</calcChain>
</file>

<file path=xl/sharedStrings.xml><?xml version="1.0" encoding="utf-8"?>
<sst xmlns="http://schemas.openxmlformats.org/spreadsheetml/2006/main" count="175" uniqueCount="110">
  <si>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</si>
  <si>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</si>
  <si>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</si>
  <si>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</si>
  <si>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</si>
  <si>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</si>
  <si>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</si>
  <si>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</si>
  <si>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</si>
  <si>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</si>
  <si>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</si>
  <si>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</si>
  <si>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</si>
  <si>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</si>
  <si>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</si>
  <si>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</si>
  <si>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</si>
  <si>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</si>
  <si>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</si>
  <si>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</si>
  <si>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</si>
  <si>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</si>
  <si>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</si>
  <si>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</si>
  <si>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</si>
  <si>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</si>
  <si>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</si>
  <si>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</si>
  <si>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</si>
  <si>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</si>
  <si>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</si>
  <si>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</si>
  <si>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</si>
  <si>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</si>
  <si>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</si>
  <si>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</si>
  <si>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</si>
  <si>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</si>
  <si>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</si>
  <si>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</si>
  <si>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</si>
  <si>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</si>
  <si>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</si>
  <si>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</si>
  <si>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</si>
  <si>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</si>
  <si>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</si>
  <si>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</si>
  <si>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</si>
  <si>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</si>
  <si>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</si>
  <si>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</si>
  <si>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</si>
  <si>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</si>
  <si>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</si>
  <si>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</si>
  <si>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</si>
  <si>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</si>
  <si>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</si>
  <si>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</si>
  <si>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</si>
  <si>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</si>
  <si>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</si>
  <si>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</si>
  <si>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</si>
  <si>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</si>
  <si>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</si>
  <si>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</si>
  <si>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</si>
  <si>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</si>
  <si>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</si>
  <si>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</si>
  <si>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</si>
  <si>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</si>
  <si>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</si>
  <si>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</si>
  <si>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</si>
  <si>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</si>
  <si>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</si>
  <si>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</si>
  <si>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</si>
  <si>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</si>
  <si>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</si>
  <si>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</si>
  <si>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</si>
  <si>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</si>
  <si>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</si>
  <si>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</si>
  <si>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r>
      <rPr>
        <b/>
        <sz val="10"/>
        <color theme="1"/>
        <rFont val="Arial"/>
        <family val="2"/>
      </rPr>
      <t>1.</t>
    </r>
    <r>
      <rPr>
        <sz val="10"/>
        <color theme="1"/>
        <rFont val="Arial"/>
        <family val="2"/>
      </rPr>
      <t xml:space="preserve"> Select the County in which your proposed Development is located:</t>
    </r>
  </si>
  <si>
    <t>&lt;Select a County&gt;</t>
  </si>
  <si>
    <t>2017 ELI AMI</t>
  </si>
  <si>
    <t>Medium</t>
  </si>
  <si>
    <t>Small</t>
  </si>
  <si>
    <t>Large</t>
  </si>
  <si>
    <t>County Size</t>
  </si>
  <si>
    <t>Yes</t>
  </si>
  <si>
    <t>No</t>
  </si>
  <si>
    <t>&lt;Select&gt;</t>
  </si>
  <si>
    <t>A Tool to Assist Applicants in Determining their Pro-rata Distribution of ELI Units, Maximum ELI Loan Amount</t>
  </si>
  <si>
    <t>ELI Loan Amounts Per Bedroom Count for each County.</t>
  </si>
  <si>
    <t>Maximum ELI Loan Determination Worksheet</t>
  </si>
  <si>
    <t>IRO</t>
  </si>
  <si>
    <t>IRO Units</t>
  </si>
  <si>
    <t>RFA 2018-104</t>
  </si>
  <si>
    <t>The table below is intended to assist an Applicant in RFA 2018-104 to determine the maximum amount of an ELI Loan that may be requested in its Application based on the proposed Unit mix.  The ELI Loan amount is based on distributing the ELI Units pro-rata across the entire Unit mix, up to the specific maximum identified in the RFA, rounding up to a whole number of units, and then applying the relative per unit ELI Loan limitations to each ELI Unit.  The prorata distribution starts with the lowest bedroom count unit provided by the proposed Development and builds from there, utilizing a "rounding up to the next whole number" at each bedroom-count unit type offered.</t>
  </si>
  <si>
    <t>(To be applied to column E in table below)</t>
  </si>
  <si>
    <t>(To be applied to column D in table below)</t>
  </si>
  <si>
    <r>
      <rPr>
        <b/>
        <sz val="10"/>
        <color theme="1"/>
        <rFont val="Arial"/>
        <family val="2"/>
      </rPr>
      <t>3.</t>
    </r>
    <r>
      <rPr>
        <sz val="10"/>
        <color theme="1"/>
        <rFont val="Arial"/>
        <family val="2"/>
      </rPr>
      <t xml:space="preserve"> What is the maximum ELI Set-Aside to be funded with SAIL-ELI (% of Total Units)?</t>
    </r>
  </si>
  <si>
    <r>
      <rPr>
        <b/>
        <sz val="10"/>
        <color theme="1"/>
        <rFont val="Arial"/>
        <family val="2"/>
      </rPr>
      <t xml:space="preserve">2. </t>
    </r>
    <r>
      <rPr>
        <sz val="10"/>
        <color theme="1"/>
        <rFont val="Arial"/>
        <family val="2"/>
      </rPr>
      <t>What is the Applicant's Overall ELI Set-Aside Commitment?</t>
    </r>
  </si>
  <si>
    <r>
      <rPr>
        <b/>
        <u/>
        <sz val="10"/>
        <color theme="1"/>
        <rFont val="Arial"/>
        <family val="2"/>
      </rPr>
      <t>Instructions:</t>
    </r>
    <r>
      <rPr>
        <sz val="10"/>
        <color theme="1"/>
        <rFont val="Arial"/>
        <family val="2"/>
      </rPr>
      <t xml:space="preserve">  Please select the appropriate county at question 1 below from the drop-down menu.  This RFA provides ELI loan funding for 15% of the total units, rounded up to the next whole number.  Please input the number of Units the proposed Development will have in Column B of the table below, separated by how many bedrooms are in each of the proposed Units.  The Column D formula is set-up to provide the overall prorata ELI Unit distribution based on the RFA's 15% requirement </t>
    </r>
    <r>
      <rPr>
        <i/>
        <sz val="10"/>
        <color theme="1"/>
        <rFont val="Arial"/>
        <family val="2"/>
      </rPr>
      <t>(the response to question 2)</t>
    </r>
    <r>
      <rPr>
        <sz val="10"/>
        <color theme="1"/>
        <rFont val="Arial"/>
        <family val="2"/>
      </rPr>
      <t xml:space="preserve"> while Column E will provide the number of ELI Units distributed on a prorata basis to determine the ELI loan funding (in response to question 3).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</si>
</sst>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4"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b/>
      <i/>
      <sz val="12"/>
      <color theme="1"/>
      <name val="Arial"/>
      <family val="2"/>
    </font>
    <font>
      <b/>
      <sz val="10"/>
      <color rgb="FF7030A0"/>
      <name val="Arial"/>
      <family val="2"/>
    </font>
    <font>
      <b/>
      <sz val="10"/>
      <color rgb="FFFF0000"/>
      <name val="Arial"/>
      <family val="2"/>
    </font>
    <font>
      <sz val="10"/>
      <name val="Arial"/>
      <family val="2"/>
    </font>
  </fonts>
  <fills count="11">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lightUp">
        <fgColor theme="0" tint="-0.24994659260841701"/>
        <bgColor auto="1"/>
      </patternFill>
    </fill>
    <fill>
      <patternFill patternType="lightUp">
        <fgColor theme="0" tint="-0.24994659260841701"/>
        <bgColor theme="0"/>
      </patternFill>
    </fill>
    <fill>
      <patternFill patternType="solid">
        <fgColor theme="0"/>
        <bgColor auto="1"/>
      </patternFill>
    </fill>
  </fills>
  <borders count="52">
    <border>
      <left/>
      <right/>
      <top/>
      <bottom/>
      <diagonal/>
    </border>
    <border>
      <left/>
      <right/>
      <top/>
      <bottom style="thin">
        <color rgb="FF0000FF"/>
      </bottom>
      <diagonal/>
    </border>
    <border>
      <left/>
      <right/>
      <top style="thin">
        <color rgb="FF0000FF"/>
      </top>
      <bottom style="thin">
        <color theme="1"/>
      </bottom>
      <diagonal/>
    </border>
    <border>
      <left style="thin">
        <color theme="1"/>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thin">
        <color theme="1"/>
      </bottom>
      <diagonal/>
    </border>
    <border>
      <left style="medium">
        <color theme="1"/>
      </left>
      <right style="medium">
        <color theme="1"/>
      </right>
      <top/>
      <bottom style="medium">
        <color theme="1"/>
      </bottom>
      <diagonal/>
    </border>
    <border>
      <left/>
      <right style="double">
        <color theme="1"/>
      </right>
      <top style="medium">
        <color theme="1"/>
      </top>
      <bottom/>
      <diagonal/>
    </border>
    <border>
      <left/>
      <right style="double">
        <color theme="1"/>
      </right>
      <top/>
      <bottom/>
      <diagonal/>
    </border>
  </borders>
  <cellStyleXfs count="2">
    <xf numFmtId="0" fontId="0" fillId="0" borderId="0"/>
    <xf numFmtId="9" fontId="1" fillId="0" borderId="0" applyFont="0" applyFill="0" applyBorder="0" applyAlignment="0" applyProtection="0"/>
  </cellStyleXfs>
  <cellXfs count="91">
    <xf numFmtId="0" fontId="0" fillId="0" borderId="0" xfId="0"/>
    <xf numFmtId="0" fontId="2" fillId="2" borderId="0" xfId="0" applyFont="1" applyFill="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4" borderId="5" xfId="0" applyFont="1" applyFill="1" applyBorder="1" applyAlignment="1">
      <alignment horizontal="center" wrapText="1"/>
    </xf>
    <xf numFmtId="0" fontId="4" fillId="2" borderId="8" xfId="0" applyFont="1" applyFill="1" applyBorder="1" applyAlignment="1">
      <alignment horizontal="right" vertical="center" indent="1"/>
    </xf>
    <xf numFmtId="0" fontId="4" fillId="0" borderId="16" xfId="0" applyFont="1" applyBorder="1" applyAlignment="1">
      <alignment horizontal="right" vertical="center" indent="1"/>
    </xf>
    <xf numFmtId="0" fontId="2" fillId="0" borderId="18" xfId="0" applyFont="1" applyBorder="1" applyAlignment="1">
      <alignment horizontal="center" vertical="center"/>
    </xf>
    <xf numFmtId="9" fontId="0" fillId="2" borderId="28" xfId="1" applyFont="1" applyFill="1" applyBorder="1" applyAlignment="1">
      <alignment horizontal="center" vertical="center"/>
    </xf>
    <xf numFmtId="9" fontId="0" fillId="2" borderId="34" xfId="1" applyFont="1" applyFill="1" applyBorder="1" applyAlignment="1">
      <alignment horizontal="center" vertical="center"/>
    </xf>
    <xf numFmtId="9" fontId="0" fillId="2" borderId="37" xfId="1" applyFont="1" applyFill="1" applyBorder="1" applyAlignment="1">
      <alignment horizontal="center" vertical="center"/>
    </xf>
    <xf numFmtId="9" fontId="0" fillId="2" borderId="40"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38" fontId="0" fillId="5" borderId="11" xfId="0" applyNumberFormat="1" applyFont="1" applyFill="1" applyBorder="1" applyAlignment="1">
      <alignment horizontal="right" vertical="center" indent="2"/>
    </xf>
    <xf numFmtId="6" fontId="0" fillId="0" borderId="11" xfId="0" applyNumberFormat="1" applyFont="1" applyBorder="1" applyAlignment="1">
      <alignment horizontal="right" vertical="center" indent="1"/>
    </xf>
    <xf numFmtId="0" fontId="0" fillId="0" borderId="13" xfId="0" applyFont="1" applyBorder="1" applyAlignment="1">
      <alignment horizontal="center" vertical="center"/>
    </xf>
    <xf numFmtId="38" fontId="0" fillId="0" borderId="14" xfId="0" applyNumberFormat="1" applyFont="1" applyBorder="1" applyAlignment="1">
      <alignment horizontal="right" vertical="center" indent="2"/>
    </xf>
    <xf numFmtId="0" fontId="0" fillId="0" borderId="15" xfId="0" applyFont="1" applyBorder="1" applyAlignment="1">
      <alignment horizontal="center" vertical="center"/>
    </xf>
    <xf numFmtId="0" fontId="0" fillId="0" borderId="16" xfId="0" applyFont="1" applyBorder="1" applyAlignment="1">
      <alignment horizontal="right" vertical="center" indent="2"/>
    </xf>
    <xf numFmtId="0" fontId="0" fillId="6" borderId="16" xfId="0" applyFont="1" applyFill="1" applyBorder="1" applyAlignment="1">
      <alignment horizontal="right" vertical="center" indent="2"/>
    </xf>
    <xf numFmtId="6" fontId="0" fillId="0" borderId="16" xfId="0" applyNumberFormat="1" applyFont="1" applyBorder="1" applyAlignment="1">
      <alignment horizontal="right" vertical="center" indent="1"/>
    </xf>
    <xf numFmtId="38" fontId="0" fillId="0" borderId="19" xfId="0" applyNumberFormat="1" applyFont="1" applyBorder="1" applyAlignment="1">
      <alignment horizontal="right" vertical="center" indent="2"/>
    </xf>
    <xf numFmtId="6" fontId="0" fillId="0" borderId="21" xfId="0" applyNumberFormat="1" applyFont="1" applyBorder="1" applyAlignment="1">
      <alignment horizontal="right" vertical="center" indent="1"/>
    </xf>
    <xf numFmtId="0" fontId="0" fillId="2" borderId="0" xfId="0" applyFont="1" applyFill="1" applyAlignment="1">
      <alignment vertical="center" wrapText="1"/>
    </xf>
    <xf numFmtId="0" fontId="2" fillId="2" borderId="30" xfId="0" applyFont="1" applyFill="1" applyBorder="1" applyAlignment="1">
      <alignment horizontal="left" indent="1"/>
    </xf>
    <xf numFmtId="0" fontId="2" fillId="2" borderId="31" xfId="0" applyFont="1" applyFill="1" applyBorder="1" applyAlignment="1">
      <alignment horizontal="center" wrapText="1"/>
    </xf>
    <xf numFmtId="0" fontId="2" fillId="2" borderId="0" xfId="0" applyFont="1" applyFill="1" applyBorder="1" applyAlignment="1">
      <alignment horizontal="center" wrapText="1"/>
    </xf>
    <xf numFmtId="0" fontId="0" fillId="2" borderId="33" xfId="0" applyFont="1" applyFill="1" applyBorder="1" applyAlignment="1">
      <alignment horizontal="left" vertical="center" indent="1"/>
    </xf>
    <xf numFmtId="6" fontId="0" fillId="2" borderId="34" xfId="0" applyNumberFormat="1" applyFont="1" applyFill="1" applyBorder="1" applyAlignment="1">
      <alignment horizontal="center" vertical="center"/>
    </xf>
    <xf numFmtId="0" fontId="0" fillId="2" borderId="36" xfId="0" applyFont="1" applyFill="1" applyBorder="1" applyAlignment="1">
      <alignment horizontal="left" vertical="center" indent="1"/>
    </xf>
    <xf numFmtId="6" fontId="0" fillId="2" borderId="37" xfId="0" applyNumberFormat="1" applyFont="1" applyFill="1" applyBorder="1" applyAlignment="1">
      <alignment horizontal="center" vertical="center"/>
    </xf>
    <xf numFmtId="0" fontId="0" fillId="2" borderId="39" xfId="0" applyFont="1" applyFill="1" applyBorder="1" applyAlignment="1">
      <alignment horizontal="left" vertical="center" indent="1"/>
    </xf>
    <xf numFmtId="6" fontId="0" fillId="2" borderId="40" xfId="0" applyNumberFormat="1" applyFont="1" applyFill="1" applyBorder="1" applyAlignment="1">
      <alignment horizontal="center" vertical="center"/>
    </xf>
    <xf numFmtId="0" fontId="0" fillId="2" borderId="27" xfId="0" applyFont="1" applyFill="1" applyBorder="1" applyAlignment="1">
      <alignment horizontal="left" vertical="center" indent="1"/>
    </xf>
    <xf numFmtId="6" fontId="0" fillId="2" borderId="28" xfId="0" applyNumberFormat="1" applyFont="1" applyFill="1" applyBorder="1" applyAlignment="1">
      <alignment horizontal="center" vertical="center"/>
    </xf>
    <xf numFmtId="0" fontId="2" fillId="7" borderId="6" xfId="0" applyFont="1" applyFill="1" applyBorder="1" applyAlignment="1">
      <alignment horizontal="center" wrapText="1"/>
    </xf>
    <xf numFmtId="0" fontId="2" fillId="7" borderId="9" xfId="0" applyFont="1" applyFill="1" applyBorder="1" applyAlignment="1">
      <alignment vertical="center"/>
    </xf>
    <xf numFmtId="6" fontId="2" fillId="7" borderId="12" xfId="0" applyNumberFormat="1" applyFont="1" applyFill="1" applyBorder="1" applyAlignment="1">
      <alignment horizontal="right" vertical="center" indent="1"/>
    </xf>
    <xf numFmtId="6" fontId="2" fillId="7" borderId="17" xfId="0" applyNumberFormat="1" applyFont="1" applyFill="1" applyBorder="1" applyAlignment="1">
      <alignment horizontal="right" vertical="center" indent="1"/>
    </xf>
    <xf numFmtId="6" fontId="2" fillId="7" borderId="24" xfId="0" applyNumberFormat="1" applyFont="1" applyFill="1" applyBorder="1" applyAlignment="1">
      <alignment horizontal="right" vertical="center" indent="1"/>
    </xf>
    <xf numFmtId="38" fontId="2" fillId="0" borderId="19" xfId="0" applyNumberFormat="1" applyFont="1" applyBorder="1" applyAlignment="1">
      <alignment horizontal="right" vertical="center" indent="1"/>
    </xf>
    <xf numFmtId="0" fontId="9" fillId="2" borderId="25"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38" fontId="4" fillId="3" borderId="11" xfId="0" applyNumberFormat="1" applyFont="1" applyFill="1" applyBorder="1" applyAlignment="1" applyProtection="1">
      <alignment horizontal="right" vertical="center" indent="1"/>
      <protection locked="0"/>
    </xf>
    <xf numFmtId="38" fontId="4" fillId="3" borderId="14" xfId="0" applyNumberFormat="1" applyFont="1" applyFill="1" applyBorder="1" applyAlignment="1" applyProtection="1">
      <alignment horizontal="right" vertical="center" indent="1"/>
      <protection locked="0"/>
    </xf>
    <xf numFmtId="0" fontId="2" fillId="2" borderId="44" xfId="0" applyFont="1" applyFill="1" applyBorder="1" applyAlignment="1">
      <alignment horizontal="center" wrapText="1"/>
    </xf>
    <xf numFmtId="0" fontId="2" fillId="2" borderId="45" xfId="0" applyFont="1" applyFill="1" applyBorder="1" applyAlignment="1">
      <alignment horizontal="center" wrapText="1"/>
    </xf>
    <xf numFmtId="6" fontId="0" fillId="2" borderId="46" xfId="0" applyNumberFormat="1" applyFont="1" applyFill="1" applyBorder="1" applyAlignment="1">
      <alignment horizontal="center" vertical="center"/>
    </xf>
    <xf numFmtId="6" fontId="0" fillId="2" borderId="47" xfId="0" applyNumberFormat="1" applyFont="1" applyFill="1" applyBorder="1" applyAlignment="1">
      <alignment horizontal="center" vertical="center"/>
    </xf>
    <xf numFmtId="6" fontId="0" fillId="2" borderId="48" xfId="0" applyNumberFormat="1" applyFont="1" applyFill="1" applyBorder="1" applyAlignment="1">
      <alignment horizontal="center" vertical="center"/>
    </xf>
    <xf numFmtId="6" fontId="0" fillId="2" borderId="49"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38" fontId="4" fillId="8" borderId="14" xfId="0" applyNumberFormat="1" applyFont="1" applyFill="1" applyBorder="1" applyAlignment="1" applyProtection="1">
      <alignment horizontal="right" vertical="center" indent="1"/>
    </xf>
    <xf numFmtId="38" fontId="4" fillId="3" borderId="11" xfId="0" applyNumberFormat="1" applyFont="1" applyFill="1" applyBorder="1" applyAlignment="1" applyProtection="1">
      <alignment horizontal="right" vertical="center" indent="1"/>
    </xf>
    <xf numFmtId="0" fontId="7" fillId="2" borderId="0" xfId="0" applyFont="1" applyFill="1" applyBorder="1" applyAlignment="1">
      <alignment vertical="top" wrapText="1"/>
    </xf>
    <xf numFmtId="9" fontId="0" fillId="2" borderId="2" xfId="0" applyNumberFormat="1" applyFont="1" applyFill="1" applyBorder="1" applyAlignment="1">
      <alignment horizontal="center" vertical="center"/>
    </xf>
    <xf numFmtId="0" fontId="2" fillId="9" borderId="32" xfId="0" applyFont="1" applyFill="1" applyBorder="1" applyAlignment="1">
      <alignment horizontal="center" wrapText="1"/>
    </xf>
    <xf numFmtId="0" fontId="2" fillId="9" borderId="26" xfId="0" applyFont="1" applyFill="1" applyBorder="1" applyAlignment="1">
      <alignment horizontal="center" wrapText="1"/>
    </xf>
    <xf numFmtId="6" fontId="0" fillId="9" borderId="35" xfId="0" applyNumberFormat="1" applyFont="1" applyFill="1" applyBorder="1" applyAlignment="1">
      <alignment horizontal="center" vertical="center"/>
    </xf>
    <xf numFmtId="6" fontId="0" fillId="9" borderId="38" xfId="0" applyNumberFormat="1" applyFont="1" applyFill="1" applyBorder="1" applyAlignment="1">
      <alignment horizontal="center" vertical="center"/>
    </xf>
    <xf numFmtId="6" fontId="0" fillId="9" borderId="41" xfId="0" applyNumberFormat="1" applyFont="1" applyFill="1" applyBorder="1" applyAlignment="1">
      <alignment horizontal="center" vertical="center"/>
    </xf>
    <xf numFmtId="6" fontId="0" fillId="9" borderId="29" xfId="0" applyNumberFormat="1" applyFont="1" applyFill="1" applyBorder="1" applyAlignment="1">
      <alignment horizontal="center" vertical="center"/>
    </xf>
    <xf numFmtId="0" fontId="7" fillId="0" borderId="0" xfId="0" applyFont="1" applyAlignment="1">
      <alignment horizontal="left" vertical="center"/>
    </xf>
    <xf numFmtId="9" fontId="13" fillId="10" borderId="43" xfId="0" applyNumberFormat="1" applyFont="1" applyFill="1" applyBorder="1" applyAlignment="1" applyProtection="1">
      <alignment horizontal="center" vertical="center"/>
    </xf>
    <xf numFmtId="0" fontId="12" fillId="2" borderId="0" xfId="0" applyFont="1" applyFill="1" applyAlignment="1">
      <alignment horizontal="center" vertical="center" wrapText="1"/>
    </xf>
    <xf numFmtId="0" fontId="7" fillId="2" borderId="0" xfId="0" applyFont="1" applyFill="1" applyBorder="1" applyAlignment="1">
      <alignment horizontal="left" vertical="center" wrapText="1"/>
    </xf>
    <xf numFmtId="0" fontId="2" fillId="7" borderId="22" xfId="0" applyFont="1" applyFill="1" applyBorder="1" applyAlignment="1">
      <alignment horizontal="right" vertical="center" wrapText="1" indent="1"/>
    </xf>
    <xf numFmtId="0" fontId="2" fillId="7" borderId="23" xfId="0" applyFont="1" applyFill="1" applyBorder="1" applyAlignment="1">
      <alignment horizontal="right" vertical="center" wrapText="1" indent="1"/>
    </xf>
    <xf numFmtId="0" fontId="0" fillId="2" borderId="2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20" xfId="0" applyFont="1" applyFill="1" applyBorder="1" applyAlignment="1">
      <alignment horizontal="center" wrapText="1"/>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11" fillId="2" borderId="50" xfId="0" applyFont="1" applyFill="1" applyBorder="1" applyAlignment="1">
      <alignment horizontal="right" vertical="top" wrapText="1"/>
    </xf>
    <xf numFmtId="0" fontId="11" fillId="2" borderId="51" xfId="0" applyFont="1" applyFill="1" applyBorder="1" applyAlignment="1">
      <alignment horizontal="right" vertical="top" wrapText="1"/>
    </xf>
    <xf numFmtId="0" fontId="6" fillId="2" borderId="42" xfId="0" applyFont="1" applyFill="1" applyBorder="1" applyAlignment="1">
      <alignment horizontal="center" vertical="center"/>
    </xf>
    <xf numFmtId="0" fontId="2" fillId="2" borderId="42" xfId="0" applyFont="1" applyFill="1" applyBorder="1" applyAlignment="1">
      <alignment horizontal="center" vertical="center" wrapText="1"/>
    </xf>
    <xf numFmtId="0" fontId="10"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3" xfId="0" quotePrefix="1" applyFont="1" applyFill="1" applyBorder="1" applyAlignment="1">
      <alignment horizontal="left" vertical="center" wrapText="1"/>
    </xf>
    <xf numFmtId="0" fontId="0" fillId="2" borderId="0" xfId="0" applyFont="1" applyFill="1" applyBorder="1" applyAlignment="1">
      <alignment horizontal="left" vertical="center" wrapText="1"/>
    </xf>
  </cellXfs>
  <cellStyles count="2">
    <cellStyle name="Normal" xfId="0" builtinId="0"/>
    <cellStyle name="Percent" xfId="1" builtinId="5"/>
  </cellStyles>
  <dxfs count="3">
    <dxf>
      <fill>
        <patternFill>
          <bgColor theme="7" tint="0.79998168889431442"/>
        </patternFill>
      </fill>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69D8FF"/>
      <color rgb="FF0000FF"/>
      <color rgb="FFFFFFCC"/>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abSelected="1" defaultGridColor="0" colorId="9" zoomScale="110" zoomScaleNormal="110" workbookViewId="0">
      <selection activeCell="G6" sqref="G6"/>
    </sheetView>
  </sheetViews>
  <sheetFormatPr defaultColWidth="9.140625" defaultRowHeight="12.75" x14ac:dyDescent="0.2"/>
  <cols>
    <col min="1" max="1" width="13.28515625" style="13" customWidth="1"/>
    <col min="2" max="2" width="10.5703125" style="13" customWidth="1"/>
    <col min="3" max="5" width="13.7109375" style="13" customWidth="1"/>
    <col min="6" max="6" width="15.42578125" style="13" customWidth="1"/>
    <col min="7" max="7" width="16.42578125" style="13" customWidth="1"/>
    <col min="8" max="16384" width="9.140625" style="13"/>
  </cols>
  <sheetData>
    <row r="1" spans="1:13" ht="36" customHeight="1" x14ac:dyDescent="0.2">
      <c r="A1" s="84" t="s">
        <v>103</v>
      </c>
      <c r="B1" s="84"/>
      <c r="C1" s="85" t="s">
        <v>98</v>
      </c>
      <c r="D1" s="85"/>
      <c r="E1" s="85"/>
      <c r="F1" s="85"/>
      <c r="G1" s="85"/>
    </row>
    <row r="2" spans="1:13" ht="24" customHeight="1" x14ac:dyDescent="0.2">
      <c r="A2" s="86" t="s">
        <v>100</v>
      </c>
      <c r="B2" s="86"/>
      <c r="C2" s="86"/>
      <c r="D2" s="86"/>
      <c r="E2" s="86"/>
      <c r="F2" s="86"/>
      <c r="G2" s="86"/>
    </row>
    <row r="3" spans="1:13" ht="90" customHeight="1" x14ac:dyDescent="0.2">
      <c r="A3" s="87" t="s">
        <v>104</v>
      </c>
      <c r="B3" s="88"/>
      <c r="C3" s="88"/>
      <c r="D3" s="88"/>
      <c r="E3" s="88"/>
      <c r="F3" s="88"/>
      <c r="G3" s="88"/>
    </row>
    <row r="4" spans="1:13" ht="138" customHeight="1" x14ac:dyDescent="0.2">
      <c r="A4" s="89" t="s">
        <v>109</v>
      </c>
      <c r="B4" s="90"/>
      <c r="C4" s="90"/>
      <c r="D4" s="90"/>
      <c r="E4" s="90"/>
      <c r="F4" s="90"/>
      <c r="G4" s="90"/>
    </row>
    <row r="5" spans="1:13" ht="6.75" customHeight="1" x14ac:dyDescent="0.2">
      <c r="A5" s="14"/>
      <c r="B5" s="14"/>
      <c r="C5" s="14"/>
      <c r="D5" s="14"/>
      <c r="E5" s="14"/>
      <c r="F5" s="14"/>
      <c r="G5" s="14"/>
    </row>
    <row r="6" spans="1:13" ht="15.95" customHeight="1" x14ac:dyDescent="0.2">
      <c r="A6" s="14"/>
      <c r="B6" s="14"/>
      <c r="C6" s="14"/>
      <c r="D6" s="14"/>
      <c r="E6" s="14"/>
      <c r="F6" s="15" t="s">
        <v>88</v>
      </c>
      <c r="G6" s="50" t="s">
        <v>89</v>
      </c>
    </row>
    <row r="7" spans="1:13" ht="15.95" customHeight="1" x14ac:dyDescent="0.2">
      <c r="A7" s="14"/>
      <c r="B7" s="14"/>
      <c r="C7" s="14"/>
      <c r="D7" s="14"/>
      <c r="E7" s="14"/>
      <c r="F7" s="15" t="s">
        <v>108</v>
      </c>
      <c r="G7" s="71">
        <v>0.15</v>
      </c>
      <c r="I7" s="70" t="s">
        <v>106</v>
      </c>
    </row>
    <row r="8" spans="1:13" ht="15.95" customHeight="1" x14ac:dyDescent="0.2">
      <c r="A8" s="14"/>
      <c r="B8" s="14"/>
      <c r="C8" s="14"/>
      <c r="D8" s="14"/>
      <c r="E8" s="14"/>
      <c r="F8" s="15" t="s">
        <v>107</v>
      </c>
      <c r="G8" s="63">
        <v>0.15</v>
      </c>
      <c r="I8" s="70" t="s">
        <v>105</v>
      </c>
    </row>
    <row r="9" spans="1:13" ht="24.95" customHeight="1" x14ac:dyDescent="0.2">
      <c r="A9" s="72"/>
      <c r="B9" s="72"/>
      <c r="C9" s="72"/>
      <c r="D9" s="72"/>
      <c r="E9" s="72"/>
      <c r="F9" s="72"/>
      <c r="G9" s="72"/>
    </row>
    <row r="10" spans="1:13" ht="13.5" thickBot="1" x14ac:dyDescent="0.25">
      <c r="A10" s="1" t="s">
        <v>0</v>
      </c>
      <c r="B10" s="1" t="s">
        <v>1</v>
      </c>
      <c r="C10" s="1" t="s">
        <v>2</v>
      </c>
      <c r="D10" s="1" t="s">
        <v>3</v>
      </c>
      <c r="E10" s="1" t="s">
        <v>4</v>
      </c>
      <c r="F10" s="1" t="s">
        <v>5</v>
      </c>
      <c r="G10" s="1" t="s">
        <v>6</v>
      </c>
    </row>
    <row r="11" spans="1:13" ht="53.25" customHeight="1" x14ac:dyDescent="0.2">
      <c r="A11" s="2" t="s">
        <v>7</v>
      </c>
      <c r="B11" s="3" t="s">
        <v>8</v>
      </c>
      <c r="C11" s="3" t="s">
        <v>9</v>
      </c>
      <c r="D11" s="3" t="s">
        <v>84</v>
      </c>
      <c r="E11" s="4" t="s">
        <v>85</v>
      </c>
      <c r="F11" s="3" t="s">
        <v>10</v>
      </c>
      <c r="G11" s="43" t="s">
        <v>11</v>
      </c>
      <c r="I11" s="73" t="str">
        <f>"
As a note, one (1) less Funded ELI unit (to yield a total of "&amp;TEXT(IF(E20-1&lt;0,0,E20-1),"0")&amp;" ELI unit"&amp;IF(IF(E20-1&lt;0,0,E20-1)&gt;1,"s","")&amp;" in column ""E"" ) is only "&amp;TEXT(IF($B20=0,0,(E20-1)/$B20),"0.00%")&amp;" of "&amp;TEXT(N($B20),"0")&amp;" total units.  
"&amp;IF(OR(G8=G7,N(G7)=0),"","In addition, one (1) less ELI Unit Commitment (to yield an overall total of "&amp;TEXT(IF(D20-1&lt;0,0,D20-1),"0")&amp;" ELI Committed unit"&amp;IF(IF(D20-1&lt;0,0,D20-1)&gt;1,"s","")&amp;" in column ""D"") is only "&amp;TEXT(IF($B20=0,0,(D20-1)/$B20),"0.00%")&amp;" of "&amp;TEXT(N($B20),"0")&amp;" total units.")</f>
        <v xml:space="preserve">
As a note, one (1) less Funded ELI unit (to yield a total of 0 ELI unit in column "E" ) is only 0.00% of 0 total units.  
</v>
      </c>
      <c r="J11" s="73"/>
      <c r="K11" s="73"/>
      <c r="L11" s="73"/>
      <c r="M11" s="73"/>
    </row>
    <row r="12" spans="1:13" ht="3.95" customHeight="1" x14ac:dyDescent="0.2">
      <c r="A12" s="16"/>
      <c r="B12" s="5"/>
      <c r="C12" s="17"/>
      <c r="D12" s="17"/>
      <c r="E12" s="17"/>
      <c r="F12" s="18"/>
      <c r="G12" s="44"/>
      <c r="I12" s="73"/>
      <c r="J12" s="73"/>
      <c r="K12" s="73"/>
      <c r="L12" s="73"/>
      <c r="M12" s="73"/>
    </row>
    <row r="13" spans="1:13" ht="12.75" hidden="1" customHeight="1" x14ac:dyDescent="0.2">
      <c r="A13" s="19" t="s">
        <v>101</v>
      </c>
      <c r="B13" s="61"/>
      <c r="C13" s="20">
        <f>SUM(B$12:B13)</f>
        <v>0</v>
      </c>
      <c r="D13" s="20">
        <f>ROUNDUP(C13*G$7,0)-SUM(D12:D$12)</f>
        <v>0</v>
      </c>
      <c r="E13" s="21">
        <f>ROUNDUP(C13*G$8,0)-SUM(E12:E$12)</f>
        <v>0</v>
      </c>
      <c r="F13" s="22">
        <f>IF(OR(ISERROR(VLOOKUP(G$6,ELI_PU,3)),ISERROR(VLOOKUP(G$6,ELI_PU,7))),"",IF(ISERROR(VLOOKUP(G$6,ELI_PU,7))="Small",0,VLOOKUP(G$6,ELI_PU,3)))</f>
        <v>0</v>
      </c>
      <c r="G13" s="45">
        <f>IF(ISERROR(F13*E13),0,F13*E13)</f>
        <v>0</v>
      </c>
      <c r="I13" s="73"/>
      <c r="J13" s="73"/>
      <c r="K13" s="73"/>
      <c r="L13" s="73"/>
      <c r="M13" s="73"/>
    </row>
    <row r="14" spans="1:13" x14ac:dyDescent="0.2">
      <c r="A14" s="19">
        <v>0</v>
      </c>
      <c r="B14" s="51">
        <v>0</v>
      </c>
      <c r="C14" s="20">
        <f>SUM(B$12:B14)</f>
        <v>0</v>
      </c>
      <c r="D14" s="20">
        <f>ROUNDUP(C14*G$7,0)-SUM(D$12:D13)</f>
        <v>0</v>
      </c>
      <c r="E14" s="21">
        <f>ROUNDUP(C14*G$8,0)-SUM(E$12:E13)</f>
        <v>0</v>
      </c>
      <c r="F14" s="22">
        <f>IF(OR(ISERROR(VLOOKUP(G$6,ELI_PU,4)),ISERROR(VLOOKUP(G$6,ELI_PU,7))),"",IF(ISERROR(VLOOKUP(G$6,ELI_PU,7))="Small",0,VLOOKUP(G$6,ELI_PU,4)))</f>
        <v>0</v>
      </c>
      <c r="G14" s="45">
        <f>IF(ISERROR(F14*E14),0,F14*E14)</f>
        <v>0</v>
      </c>
      <c r="I14" s="73"/>
      <c r="J14" s="73"/>
      <c r="K14" s="73"/>
      <c r="L14" s="73"/>
      <c r="M14" s="73"/>
    </row>
    <row r="15" spans="1:13" x14ac:dyDescent="0.2">
      <c r="A15" s="23">
        <v>1</v>
      </c>
      <c r="B15" s="52">
        <v>0</v>
      </c>
      <c r="C15" s="24">
        <f>SUM(B$12:B15)</f>
        <v>0</v>
      </c>
      <c r="D15" s="20">
        <f>ROUNDUP(C15*G$7,0)-SUM(D$12:D14)</f>
        <v>0</v>
      </c>
      <c r="E15" s="21">
        <f>ROUNDUP(C15*G$8,0)-SUM(E$12:E14)</f>
        <v>0</v>
      </c>
      <c r="F15" s="22">
        <f>IF(OR(ISERROR(VLOOKUP(G$6,ELI_PU,4)),ISERROR(VLOOKUP(G$6,ELI_PU,7))),"",IF(ISERROR(VLOOKUP(G$6,ELI_PU,7))="Small",0,VLOOKUP(G$6,ELI_PU,4)))</f>
        <v>0</v>
      </c>
      <c r="G15" s="45">
        <f t="shared" ref="G15:G18" si="0">IF(ISERROR(F15*E15),0,F15*E15)</f>
        <v>0</v>
      </c>
      <c r="I15" s="73"/>
      <c r="J15" s="73"/>
      <c r="K15" s="73"/>
      <c r="L15" s="73"/>
      <c r="M15" s="73"/>
    </row>
    <row r="16" spans="1:13" x14ac:dyDescent="0.2">
      <c r="A16" s="23">
        <v>2</v>
      </c>
      <c r="B16" s="52">
        <v>0</v>
      </c>
      <c r="C16" s="24">
        <f>SUM(B$12:B16)</f>
        <v>0</v>
      </c>
      <c r="D16" s="20">
        <f>ROUNDUP(C16*G$7,0)-SUM(D$12:D15)</f>
        <v>0</v>
      </c>
      <c r="E16" s="21">
        <f>ROUNDUP(C16*G$8,0)-SUM(E$12:E15)</f>
        <v>0</v>
      </c>
      <c r="F16" s="22">
        <f>IF(OR(ISERROR(VLOOKUP(G$6,ELI_PU,5)),ISERROR(VLOOKUP(G$6,ELI_PU,7))),"",IF(ISERROR(VLOOKUP(G$6,ELI_PU,7))="Small",0,VLOOKUP(G$6,ELI_PU,5)))</f>
        <v>0</v>
      </c>
      <c r="G16" s="45">
        <f t="shared" si="0"/>
        <v>0</v>
      </c>
      <c r="I16" s="73"/>
      <c r="J16" s="73"/>
      <c r="K16" s="73"/>
      <c r="L16" s="73"/>
      <c r="M16" s="73"/>
    </row>
    <row r="17" spans="1:13" hidden="1" x14ac:dyDescent="0.2">
      <c r="A17" s="23">
        <v>3</v>
      </c>
      <c r="B17" s="52">
        <v>0</v>
      </c>
      <c r="C17" s="24">
        <f>SUM(B$12:B17)</f>
        <v>0</v>
      </c>
      <c r="D17" s="20">
        <f>ROUNDUP(C17*G$7,0)-SUM(D$12:D16)</f>
        <v>0</v>
      </c>
      <c r="E17" s="21">
        <f>ROUNDUP(C17*G$8,0)-SUM(E$12:E16)</f>
        <v>0</v>
      </c>
      <c r="F17" s="22">
        <f>IF(OR(ISERROR(VLOOKUP(G$6,ELI_PU,6)),ISERROR(VLOOKUP(G$6,ELI_PU,7))),"",IF(ISERROR(VLOOKUP(G$6,ELI_PU,7))="Small",0,VLOOKUP(G$6,ELI_PU,6)))</f>
        <v>0</v>
      </c>
      <c r="G17" s="45">
        <f t="shared" si="0"/>
        <v>0</v>
      </c>
      <c r="I17" s="73"/>
      <c r="J17" s="73"/>
      <c r="K17" s="73"/>
      <c r="L17" s="73"/>
      <c r="M17" s="73"/>
    </row>
    <row r="18" spans="1:13" ht="12.75" hidden="1" customHeight="1" x14ac:dyDescent="0.2">
      <c r="A18" s="23">
        <v>4</v>
      </c>
      <c r="B18" s="60"/>
      <c r="C18" s="24">
        <f>SUM(B$12:B18)</f>
        <v>0</v>
      </c>
      <c r="D18" s="20">
        <f>ROUNDUP(C18*G$7,0)-SUM(D$12:D17)</f>
        <v>0</v>
      </c>
      <c r="E18" s="21">
        <f>ROUNDUP(C18*G$8,0)-SUM(E$12:E17)</f>
        <v>0</v>
      </c>
      <c r="F18" s="22">
        <f>IF(OR(ISERROR(VLOOKUP(G$6,ELI_PU,6)),ISERROR(VLOOKUP(G$6,ELI_PU,7))),"",IF(ISERROR(VLOOKUP(G$6,ELI_PU,7))="Small",0,VLOOKUP(G$6,ELI_PU,6)))</f>
        <v>0</v>
      </c>
      <c r="G18" s="45">
        <f t="shared" si="0"/>
        <v>0</v>
      </c>
      <c r="I18" s="62"/>
      <c r="J18" s="62"/>
      <c r="K18" s="62"/>
      <c r="L18" s="62"/>
    </row>
    <row r="19" spans="1:13" ht="3.95" customHeight="1" thickBot="1" x14ac:dyDescent="0.25">
      <c r="A19" s="25"/>
      <c r="B19" s="6"/>
      <c r="C19" s="26"/>
      <c r="D19" s="26"/>
      <c r="E19" s="27"/>
      <c r="F19" s="28"/>
      <c r="G19" s="46"/>
      <c r="I19" s="62"/>
      <c r="J19" s="62"/>
      <c r="K19" s="62"/>
      <c r="L19" s="62"/>
    </row>
    <row r="20" spans="1:13" ht="14.25" thickTop="1" thickBot="1" x14ac:dyDescent="0.25">
      <c r="A20" s="7" t="s">
        <v>12</v>
      </c>
      <c r="B20" s="48">
        <f>SUM(B12:B19)</f>
        <v>0</v>
      </c>
      <c r="C20" s="29"/>
      <c r="D20" s="29">
        <f>SUM(D12:D19)</f>
        <v>0</v>
      </c>
      <c r="E20" s="29">
        <f>SUM(E12:E19)</f>
        <v>0</v>
      </c>
      <c r="F20" s="30"/>
      <c r="G20" s="47">
        <f>SUM(G12:G19)</f>
        <v>0</v>
      </c>
      <c r="I20" s="62"/>
      <c r="J20" s="62"/>
      <c r="K20" s="62"/>
      <c r="L20" s="62"/>
    </row>
    <row r="21" spans="1:13" ht="12.75" customHeight="1" x14ac:dyDescent="0.2">
      <c r="A21" s="14"/>
      <c r="B21" s="76" t="s">
        <v>86</v>
      </c>
      <c r="C21" s="14"/>
      <c r="D21" s="79" t="str">
        <f>TEXT(D20,"0")&amp;" ELI units is "&amp;TEXT(IF($B20=0,0,D20/$B20),"0.00%")&amp;" of "&amp;TEXT(N($B20),"0")&amp;" total units."</f>
        <v>0 ELI units is 0.00% of 0 total units.</v>
      </c>
      <c r="E21" s="79" t="str">
        <f>TEXT(E20,"0")&amp;" ELI units is "&amp;TEXT(IF($B20=0,0,E20/$B20),"0.00%")&amp;" of "&amp;TEXT(N($B20),"0")&amp;" total units."</f>
        <v>0 ELI units is 0.00% of 0 total units.</v>
      </c>
      <c r="F21" s="82"/>
      <c r="G21" s="74" t="s">
        <v>87</v>
      </c>
      <c r="I21" s="62"/>
      <c r="J21" s="62"/>
      <c r="K21" s="62"/>
      <c r="L21" s="62"/>
    </row>
    <row r="22" spans="1:13" x14ac:dyDescent="0.2">
      <c r="A22" s="14"/>
      <c r="B22" s="77"/>
      <c r="C22" s="14"/>
      <c r="D22" s="80"/>
      <c r="E22" s="80"/>
      <c r="F22" s="83"/>
      <c r="G22" s="74"/>
      <c r="I22" s="62"/>
      <c r="J22" s="62"/>
      <c r="K22" s="62"/>
      <c r="L22" s="62"/>
    </row>
    <row r="23" spans="1:13" x14ac:dyDescent="0.2">
      <c r="A23" s="14"/>
      <c r="B23" s="77"/>
      <c r="C23" s="14"/>
      <c r="D23" s="81"/>
      <c r="E23" s="81"/>
      <c r="F23" s="83"/>
      <c r="G23" s="74"/>
      <c r="I23" s="62"/>
      <c r="J23" s="62"/>
      <c r="K23" s="62"/>
      <c r="L23" s="62"/>
    </row>
    <row r="24" spans="1:13" ht="13.5" thickBot="1" x14ac:dyDescent="0.25">
      <c r="A24" s="14"/>
      <c r="B24" s="78"/>
      <c r="C24" s="14"/>
      <c r="D24" s="14"/>
      <c r="E24" s="14"/>
      <c r="F24" s="83"/>
      <c r="G24" s="75"/>
      <c r="I24" s="62"/>
      <c r="J24" s="62"/>
      <c r="K24" s="62"/>
      <c r="L24" s="62"/>
    </row>
    <row r="25" spans="1:13" ht="13.5" thickTop="1" x14ac:dyDescent="0.2">
      <c r="A25" s="14"/>
      <c r="B25" s="31"/>
      <c r="C25" s="14"/>
      <c r="D25" s="14"/>
      <c r="E25" s="14"/>
      <c r="F25" s="14"/>
      <c r="G25" s="14"/>
    </row>
    <row r="26" spans="1:13" ht="6" customHeight="1" x14ac:dyDescent="0.2">
      <c r="A26" s="14"/>
      <c r="B26" s="14"/>
      <c r="C26" s="14"/>
      <c r="D26" s="14"/>
      <c r="E26" s="14"/>
      <c r="F26" s="14"/>
      <c r="G26" s="14"/>
    </row>
    <row r="27" spans="1:13" ht="13.5" hidden="1" thickBot="1" x14ac:dyDescent="0.25">
      <c r="A27" s="12" t="s">
        <v>99</v>
      </c>
      <c r="B27" s="14"/>
      <c r="C27" s="14"/>
      <c r="D27" s="14"/>
      <c r="E27" s="14"/>
      <c r="F27" s="14"/>
      <c r="G27" s="14"/>
    </row>
    <row r="28" spans="1:13" ht="48.75" hidden="1" customHeight="1" thickBot="1" x14ac:dyDescent="0.25">
      <c r="A28" s="32" t="s">
        <v>13</v>
      </c>
      <c r="B28" s="33" t="s">
        <v>90</v>
      </c>
      <c r="C28" s="33" t="s">
        <v>102</v>
      </c>
      <c r="D28" s="33" t="s">
        <v>14</v>
      </c>
      <c r="E28" s="33" t="s">
        <v>15</v>
      </c>
      <c r="F28" s="64" t="s">
        <v>16</v>
      </c>
      <c r="G28" s="53" t="s">
        <v>94</v>
      </c>
    </row>
    <row r="29" spans="1:13" ht="4.5" hidden="1" customHeight="1" x14ac:dyDescent="0.2">
      <c r="A29" s="49" t="s">
        <v>89</v>
      </c>
      <c r="B29" s="34"/>
      <c r="C29" s="34"/>
      <c r="D29" s="34"/>
      <c r="E29" s="34"/>
      <c r="F29" s="65"/>
      <c r="G29" s="54"/>
    </row>
    <row r="30" spans="1:13" hidden="1" x14ac:dyDescent="0.2">
      <c r="A30" s="35" t="s">
        <v>17</v>
      </c>
      <c r="B30" s="9">
        <v>0.33</v>
      </c>
      <c r="C30" s="36">
        <v>54600</v>
      </c>
      <c r="D30" s="36">
        <v>62900</v>
      </c>
      <c r="E30" s="36">
        <v>73800</v>
      </c>
      <c r="F30" s="66">
        <v>83100</v>
      </c>
      <c r="G30" s="55" t="s">
        <v>91</v>
      </c>
    </row>
    <row r="31" spans="1:13" hidden="1" x14ac:dyDescent="0.2">
      <c r="A31" s="37" t="s">
        <v>18</v>
      </c>
      <c r="B31" s="10">
        <v>0.4</v>
      </c>
      <c r="C31" s="38">
        <v>36800</v>
      </c>
      <c r="D31" s="38">
        <v>42400</v>
      </c>
      <c r="E31" s="38">
        <v>49700</v>
      </c>
      <c r="F31" s="67">
        <v>56000</v>
      </c>
      <c r="G31" s="56" t="s">
        <v>92</v>
      </c>
    </row>
    <row r="32" spans="1:13" hidden="1" x14ac:dyDescent="0.2">
      <c r="A32" s="39" t="s">
        <v>19</v>
      </c>
      <c r="B32" s="11">
        <v>0.4</v>
      </c>
      <c r="C32" s="40">
        <v>35200</v>
      </c>
      <c r="D32" s="40">
        <v>40700</v>
      </c>
      <c r="E32" s="40">
        <v>47600</v>
      </c>
      <c r="F32" s="68">
        <v>53800</v>
      </c>
      <c r="G32" s="57" t="s">
        <v>91</v>
      </c>
    </row>
    <row r="33" spans="1:7" hidden="1" x14ac:dyDescent="0.2">
      <c r="A33" s="35" t="s">
        <v>20</v>
      </c>
      <c r="B33" s="9">
        <v>0.4</v>
      </c>
      <c r="C33" s="36">
        <v>33400</v>
      </c>
      <c r="D33" s="36">
        <v>38400</v>
      </c>
      <c r="E33" s="36">
        <v>45000</v>
      </c>
      <c r="F33" s="66">
        <v>50900</v>
      </c>
      <c r="G33" s="55" t="s">
        <v>92</v>
      </c>
    </row>
    <row r="34" spans="1:7" hidden="1" x14ac:dyDescent="0.2">
      <c r="A34" s="37" t="s">
        <v>21</v>
      </c>
      <c r="B34" s="10">
        <v>0.35</v>
      </c>
      <c r="C34" s="38">
        <v>48000</v>
      </c>
      <c r="D34" s="38">
        <v>55300</v>
      </c>
      <c r="E34" s="38">
        <v>65000</v>
      </c>
      <c r="F34" s="67">
        <v>73300</v>
      </c>
      <c r="G34" s="56" t="s">
        <v>91</v>
      </c>
    </row>
    <row r="35" spans="1:7" hidden="1" x14ac:dyDescent="0.2">
      <c r="A35" s="39" t="s">
        <v>22</v>
      </c>
      <c r="B35" s="11">
        <v>0.28000000000000003</v>
      </c>
      <c r="C35" s="40">
        <v>76100</v>
      </c>
      <c r="D35" s="40">
        <v>87600</v>
      </c>
      <c r="E35" s="40">
        <v>102500</v>
      </c>
      <c r="F35" s="68">
        <v>115600</v>
      </c>
      <c r="G35" s="57" t="s">
        <v>93</v>
      </c>
    </row>
    <row r="36" spans="1:7" hidden="1" x14ac:dyDescent="0.2">
      <c r="A36" s="37" t="s">
        <v>23</v>
      </c>
      <c r="B36" s="10">
        <v>0.45</v>
      </c>
      <c r="C36" s="38">
        <v>22600</v>
      </c>
      <c r="D36" s="38">
        <v>26200</v>
      </c>
      <c r="E36" s="38">
        <v>30600</v>
      </c>
      <c r="F36" s="67">
        <v>34500</v>
      </c>
      <c r="G36" s="56" t="s">
        <v>92</v>
      </c>
    </row>
    <row r="37" spans="1:7" hidden="1" x14ac:dyDescent="0.2">
      <c r="A37" s="37" t="s">
        <v>24</v>
      </c>
      <c r="B37" s="10">
        <v>0.4</v>
      </c>
      <c r="C37" s="38">
        <v>34000</v>
      </c>
      <c r="D37" s="38">
        <v>39000</v>
      </c>
      <c r="E37" s="38">
        <v>45700</v>
      </c>
      <c r="F37" s="67">
        <v>51600</v>
      </c>
      <c r="G37" s="56" t="s">
        <v>91</v>
      </c>
    </row>
    <row r="38" spans="1:7" hidden="1" x14ac:dyDescent="0.2">
      <c r="A38" s="39" t="s">
        <v>25</v>
      </c>
      <c r="B38" s="11">
        <v>0.45</v>
      </c>
      <c r="C38" s="40">
        <v>22600</v>
      </c>
      <c r="D38" s="40">
        <v>26200</v>
      </c>
      <c r="E38" s="40">
        <v>30600</v>
      </c>
      <c r="F38" s="68">
        <v>34500</v>
      </c>
      <c r="G38" s="57" t="s">
        <v>91</v>
      </c>
    </row>
    <row r="39" spans="1:7" hidden="1" x14ac:dyDescent="0.2">
      <c r="A39" s="37" t="s">
        <v>26</v>
      </c>
      <c r="B39" s="10">
        <v>0.33</v>
      </c>
      <c r="C39" s="38">
        <v>54100</v>
      </c>
      <c r="D39" s="38">
        <v>62500</v>
      </c>
      <c r="E39" s="38">
        <v>73200</v>
      </c>
      <c r="F39" s="67">
        <v>82600</v>
      </c>
      <c r="G39" s="56" t="s">
        <v>91</v>
      </c>
    </row>
    <row r="40" spans="1:7" hidden="1" x14ac:dyDescent="0.2">
      <c r="A40" s="37" t="s">
        <v>27</v>
      </c>
      <c r="B40" s="10">
        <v>0.33</v>
      </c>
      <c r="C40" s="38">
        <v>58700</v>
      </c>
      <c r="D40" s="38">
        <v>67500</v>
      </c>
      <c r="E40" s="38">
        <v>79200</v>
      </c>
      <c r="F40" s="67">
        <v>89100</v>
      </c>
      <c r="G40" s="56" t="s">
        <v>91</v>
      </c>
    </row>
    <row r="41" spans="1:7" hidden="1" x14ac:dyDescent="0.2">
      <c r="A41" s="39" t="s">
        <v>28</v>
      </c>
      <c r="B41" s="11">
        <v>0.4</v>
      </c>
      <c r="C41" s="40">
        <v>33300</v>
      </c>
      <c r="D41" s="40">
        <v>38400</v>
      </c>
      <c r="E41" s="40">
        <v>45000</v>
      </c>
      <c r="F41" s="68">
        <v>50700</v>
      </c>
      <c r="G41" s="57" t="s">
        <v>92</v>
      </c>
    </row>
    <row r="42" spans="1:7" hidden="1" x14ac:dyDescent="0.2">
      <c r="A42" s="37" t="s">
        <v>29</v>
      </c>
      <c r="B42" s="10">
        <v>0.45</v>
      </c>
      <c r="C42" s="38">
        <v>22600</v>
      </c>
      <c r="D42" s="38">
        <v>26200</v>
      </c>
      <c r="E42" s="38">
        <v>30600</v>
      </c>
      <c r="F42" s="67">
        <v>34500</v>
      </c>
      <c r="G42" s="56" t="s">
        <v>92</v>
      </c>
    </row>
    <row r="43" spans="1:7" hidden="1" x14ac:dyDescent="0.2">
      <c r="A43" s="37" t="s">
        <v>30</v>
      </c>
      <c r="B43" s="10">
        <v>0.45</v>
      </c>
      <c r="C43" s="38">
        <v>22600</v>
      </c>
      <c r="D43" s="38">
        <v>26200</v>
      </c>
      <c r="E43" s="38">
        <v>30600</v>
      </c>
      <c r="F43" s="67">
        <v>34500</v>
      </c>
      <c r="G43" s="56" t="s">
        <v>92</v>
      </c>
    </row>
    <row r="44" spans="1:7" hidden="1" x14ac:dyDescent="0.2">
      <c r="A44" s="39" t="s">
        <v>31</v>
      </c>
      <c r="B44" s="11">
        <v>0.33</v>
      </c>
      <c r="C44" s="40">
        <v>54100</v>
      </c>
      <c r="D44" s="40">
        <v>62500</v>
      </c>
      <c r="E44" s="40">
        <v>73200</v>
      </c>
      <c r="F44" s="68">
        <v>82600</v>
      </c>
      <c r="G44" s="57" t="s">
        <v>93</v>
      </c>
    </row>
    <row r="45" spans="1:7" hidden="1" x14ac:dyDescent="0.2">
      <c r="A45" s="37" t="s">
        <v>32</v>
      </c>
      <c r="B45" s="10">
        <v>0.35</v>
      </c>
      <c r="C45" s="38">
        <v>48400</v>
      </c>
      <c r="D45" s="38">
        <v>55600</v>
      </c>
      <c r="E45" s="38">
        <v>65200</v>
      </c>
      <c r="F45" s="67">
        <v>73500</v>
      </c>
      <c r="G45" s="56" t="s">
        <v>91</v>
      </c>
    </row>
    <row r="46" spans="1:7" hidden="1" x14ac:dyDescent="0.2">
      <c r="A46" s="37" t="s">
        <v>33</v>
      </c>
      <c r="B46" s="10">
        <v>0.4</v>
      </c>
      <c r="C46" s="38">
        <v>35900</v>
      </c>
      <c r="D46" s="38">
        <v>41300</v>
      </c>
      <c r="E46" s="38">
        <v>48600</v>
      </c>
      <c r="F46" s="67">
        <v>54700</v>
      </c>
      <c r="G46" s="56" t="s">
        <v>91</v>
      </c>
    </row>
    <row r="47" spans="1:7" hidden="1" x14ac:dyDescent="0.2">
      <c r="A47" s="39" t="s">
        <v>34</v>
      </c>
      <c r="B47" s="11">
        <v>0.45</v>
      </c>
      <c r="C47" s="40">
        <v>23100</v>
      </c>
      <c r="D47" s="40">
        <v>26600</v>
      </c>
      <c r="E47" s="40">
        <v>31200</v>
      </c>
      <c r="F47" s="68">
        <v>35200</v>
      </c>
      <c r="G47" s="57" t="s">
        <v>92</v>
      </c>
    </row>
    <row r="48" spans="1:7" hidden="1" x14ac:dyDescent="0.2">
      <c r="A48" s="37" t="s">
        <v>35</v>
      </c>
      <c r="B48" s="10">
        <v>0.33</v>
      </c>
      <c r="C48" s="38">
        <v>57400</v>
      </c>
      <c r="D48" s="38">
        <v>66300</v>
      </c>
      <c r="E48" s="38">
        <v>77700</v>
      </c>
      <c r="F48" s="67">
        <v>87700</v>
      </c>
      <c r="G48" s="56" t="s">
        <v>92</v>
      </c>
    </row>
    <row r="49" spans="1:7" hidden="1" x14ac:dyDescent="0.2">
      <c r="A49" s="37" t="s">
        <v>36</v>
      </c>
      <c r="B49" s="10">
        <v>0.33</v>
      </c>
      <c r="C49" s="38">
        <v>54600</v>
      </c>
      <c r="D49" s="38">
        <v>62900</v>
      </c>
      <c r="E49" s="38">
        <v>73800</v>
      </c>
      <c r="F49" s="67">
        <v>83100</v>
      </c>
      <c r="G49" s="56" t="s">
        <v>92</v>
      </c>
    </row>
    <row r="50" spans="1:7" hidden="1" x14ac:dyDescent="0.2">
      <c r="A50" s="39" t="s">
        <v>37</v>
      </c>
      <c r="B50" s="11">
        <v>0.45</v>
      </c>
      <c r="C50" s="40">
        <v>22600</v>
      </c>
      <c r="D50" s="40">
        <v>26200</v>
      </c>
      <c r="E50" s="40">
        <v>30600</v>
      </c>
      <c r="F50" s="68">
        <v>34500</v>
      </c>
      <c r="G50" s="57" t="s">
        <v>92</v>
      </c>
    </row>
    <row r="51" spans="1:7" hidden="1" x14ac:dyDescent="0.2">
      <c r="A51" s="37" t="s">
        <v>38</v>
      </c>
      <c r="B51" s="10">
        <v>0.45</v>
      </c>
      <c r="C51" s="38">
        <v>22900</v>
      </c>
      <c r="D51" s="38">
        <v>26400</v>
      </c>
      <c r="E51" s="38">
        <v>30800</v>
      </c>
      <c r="F51" s="67">
        <v>34800</v>
      </c>
      <c r="G51" s="56" t="s">
        <v>92</v>
      </c>
    </row>
    <row r="52" spans="1:7" hidden="1" x14ac:dyDescent="0.2">
      <c r="A52" s="37" t="s">
        <v>39</v>
      </c>
      <c r="B52" s="10">
        <v>0.45</v>
      </c>
      <c r="C52" s="38">
        <v>22600</v>
      </c>
      <c r="D52" s="38">
        <v>26200</v>
      </c>
      <c r="E52" s="38">
        <v>30600</v>
      </c>
      <c r="F52" s="67">
        <v>34500</v>
      </c>
      <c r="G52" s="56" t="s">
        <v>92</v>
      </c>
    </row>
    <row r="53" spans="1:7" hidden="1" x14ac:dyDescent="0.2">
      <c r="A53" s="39" t="s">
        <v>40</v>
      </c>
      <c r="B53" s="11">
        <v>0.45</v>
      </c>
      <c r="C53" s="40">
        <v>22600</v>
      </c>
      <c r="D53" s="40">
        <v>26200</v>
      </c>
      <c r="E53" s="40">
        <v>30600</v>
      </c>
      <c r="F53" s="68">
        <v>34500</v>
      </c>
      <c r="G53" s="57" t="s">
        <v>92</v>
      </c>
    </row>
    <row r="54" spans="1:7" hidden="1" x14ac:dyDescent="0.2">
      <c r="A54" s="37" t="s">
        <v>41</v>
      </c>
      <c r="B54" s="10">
        <v>0.45</v>
      </c>
      <c r="C54" s="38">
        <v>22600</v>
      </c>
      <c r="D54" s="38">
        <v>26200</v>
      </c>
      <c r="E54" s="38">
        <v>30600</v>
      </c>
      <c r="F54" s="67">
        <v>34500</v>
      </c>
      <c r="G54" s="56" t="s">
        <v>92</v>
      </c>
    </row>
    <row r="55" spans="1:7" hidden="1" x14ac:dyDescent="0.2">
      <c r="A55" s="37" t="s">
        <v>42</v>
      </c>
      <c r="B55" s="10">
        <v>0.4</v>
      </c>
      <c r="C55" s="38">
        <v>37200</v>
      </c>
      <c r="D55" s="38">
        <v>42800</v>
      </c>
      <c r="E55" s="38">
        <v>50200</v>
      </c>
      <c r="F55" s="67">
        <v>56700</v>
      </c>
      <c r="G55" s="56" t="s">
        <v>91</v>
      </c>
    </row>
    <row r="56" spans="1:7" hidden="1" x14ac:dyDescent="0.2">
      <c r="A56" s="39" t="s">
        <v>43</v>
      </c>
      <c r="B56" s="11">
        <v>0.45</v>
      </c>
      <c r="C56" s="40">
        <v>22600</v>
      </c>
      <c r="D56" s="40">
        <v>26200</v>
      </c>
      <c r="E56" s="40">
        <v>30600</v>
      </c>
      <c r="F56" s="68">
        <v>34500</v>
      </c>
      <c r="G56" s="57" t="s">
        <v>91</v>
      </c>
    </row>
    <row r="57" spans="1:7" hidden="1" x14ac:dyDescent="0.2">
      <c r="A57" s="37" t="s">
        <v>44</v>
      </c>
      <c r="B57" s="10">
        <v>0.4</v>
      </c>
      <c r="C57" s="38">
        <v>37200</v>
      </c>
      <c r="D57" s="38">
        <v>42800</v>
      </c>
      <c r="E57" s="38">
        <v>50200</v>
      </c>
      <c r="F57" s="67">
        <v>56700</v>
      </c>
      <c r="G57" s="56" t="s">
        <v>93</v>
      </c>
    </row>
    <row r="58" spans="1:7" hidden="1" x14ac:dyDescent="0.2">
      <c r="A58" s="37" t="s">
        <v>45</v>
      </c>
      <c r="B58" s="10">
        <v>0.45</v>
      </c>
      <c r="C58" s="38">
        <v>22600</v>
      </c>
      <c r="D58" s="38">
        <v>26200</v>
      </c>
      <c r="E58" s="38">
        <v>30600</v>
      </c>
      <c r="F58" s="67">
        <v>34500</v>
      </c>
      <c r="G58" s="56" t="s">
        <v>92</v>
      </c>
    </row>
    <row r="59" spans="1:7" hidden="1" x14ac:dyDescent="0.2">
      <c r="A59" s="39" t="s">
        <v>46</v>
      </c>
      <c r="B59" s="11">
        <v>0.4</v>
      </c>
      <c r="C59" s="40">
        <v>36600</v>
      </c>
      <c r="D59" s="40">
        <v>42300</v>
      </c>
      <c r="E59" s="40">
        <v>49500</v>
      </c>
      <c r="F59" s="68">
        <v>55800</v>
      </c>
      <c r="G59" s="57" t="s">
        <v>91</v>
      </c>
    </row>
    <row r="60" spans="1:7" hidden="1" x14ac:dyDescent="0.2">
      <c r="A60" s="37" t="s">
        <v>47</v>
      </c>
      <c r="B60" s="10">
        <v>0.45</v>
      </c>
      <c r="C60" s="38">
        <v>23100</v>
      </c>
      <c r="D60" s="38">
        <v>26600</v>
      </c>
      <c r="E60" s="38">
        <v>31200</v>
      </c>
      <c r="F60" s="67">
        <v>35200</v>
      </c>
      <c r="G60" s="56" t="s">
        <v>92</v>
      </c>
    </row>
    <row r="61" spans="1:7" hidden="1" x14ac:dyDescent="0.2">
      <c r="A61" s="37" t="s">
        <v>48</v>
      </c>
      <c r="B61" s="10">
        <v>0.33</v>
      </c>
      <c r="C61" s="38">
        <v>57400</v>
      </c>
      <c r="D61" s="38">
        <v>66300</v>
      </c>
      <c r="E61" s="38">
        <v>77700</v>
      </c>
      <c r="F61" s="67">
        <v>87700</v>
      </c>
      <c r="G61" s="56" t="s">
        <v>92</v>
      </c>
    </row>
    <row r="62" spans="1:7" hidden="1" x14ac:dyDescent="0.2">
      <c r="A62" s="39" t="s">
        <v>49</v>
      </c>
      <c r="B62" s="11">
        <v>0.45</v>
      </c>
      <c r="C62" s="40">
        <v>24000</v>
      </c>
      <c r="D62" s="40">
        <v>27700</v>
      </c>
      <c r="E62" s="40">
        <v>32500</v>
      </c>
      <c r="F62" s="68">
        <v>36600</v>
      </c>
      <c r="G62" s="57" t="s">
        <v>92</v>
      </c>
    </row>
    <row r="63" spans="1:7" hidden="1" x14ac:dyDescent="0.2">
      <c r="A63" s="37" t="s">
        <v>50</v>
      </c>
      <c r="B63" s="10">
        <v>0.4</v>
      </c>
      <c r="C63" s="38">
        <v>36300</v>
      </c>
      <c r="D63" s="38">
        <v>41900</v>
      </c>
      <c r="E63" s="38">
        <v>49100</v>
      </c>
      <c r="F63" s="67">
        <v>55400</v>
      </c>
      <c r="G63" s="56" t="s">
        <v>91</v>
      </c>
    </row>
    <row r="64" spans="1:7" hidden="1" x14ac:dyDescent="0.2">
      <c r="A64" s="37" t="s">
        <v>51</v>
      </c>
      <c r="B64" s="10">
        <v>0.4</v>
      </c>
      <c r="C64" s="38">
        <v>36100</v>
      </c>
      <c r="D64" s="38">
        <v>41500</v>
      </c>
      <c r="E64" s="38">
        <v>48700</v>
      </c>
      <c r="F64" s="67">
        <v>54900</v>
      </c>
      <c r="G64" s="56" t="s">
        <v>91</v>
      </c>
    </row>
    <row r="65" spans="1:7" hidden="1" x14ac:dyDescent="0.2">
      <c r="A65" s="39" t="s">
        <v>52</v>
      </c>
      <c r="B65" s="11">
        <v>0.33</v>
      </c>
      <c r="C65" s="40">
        <v>57400</v>
      </c>
      <c r="D65" s="40">
        <v>66300</v>
      </c>
      <c r="E65" s="40">
        <v>77700</v>
      </c>
      <c r="F65" s="68">
        <v>87700</v>
      </c>
      <c r="G65" s="57" t="s">
        <v>91</v>
      </c>
    </row>
    <row r="66" spans="1:7" hidden="1" x14ac:dyDescent="0.2">
      <c r="A66" s="37" t="s">
        <v>53</v>
      </c>
      <c r="B66" s="10">
        <v>0.45</v>
      </c>
      <c r="C66" s="38">
        <v>22600</v>
      </c>
      <c r="D66" s="38">
        <v>26200</v>
      </c>
      <c r="E66" s="38">
        <v>30600</v>
      </c>
      <c r="F66" s="67">
        <v>34500</v>
      </c>
      <c r="G66" s="56" t="s">
        <v>92</v>
      </c>
    </row>
    <row r="67" spans="1:7" hidden="1" x14ac:dyDescent="0.2">
      <c r="A67" s="37" t="s">
        <v>54</v>
      </c>
      <c r="B67" s="10">
        <v>0.4</v>
      </c>
      <c r="C67" s="38">
        <v>32700</v>
      </c>
      <c r="D67" s="38">
        <v>37900</v>
      </c>
      <c r="E67" s="38">
        <v>44300</v>
      </c>
      <c r="F67" s="67">
        <v>49900</v>
      </c>
      <c r="G67" s="56" t="s">
        <v>92</v>
      </c>
    </row>
    <row r="68" spans="1:7" hidden="1" x14ac:dyDescent="0.2">
      <c r="A68" s="39" t="s">
        <v>55</v>
      </c>
      <c r="B68" s="11">
        <v>0.45</v>
      </c>
      <c r="C68" s="40">
        <v>22600</v>
      </c>
      <c r="D68" s="40">
        <v>26200</v>
      </c>
      <c r="E68" s="40">
        <v>30600</v>
      </c>
      <c r="F68" s="68">
        <v>34500</v>
      </c>
      <c r="G68" s="57" t="s">
        <v>92</v>
      </c>
    </row>
    <row r="69" spans="1:7" hidden="1" x14ac:dyDescent="0.2">
      <c r="A69" s="37" t="s">
        <v>56</v>
      </c>
      <c r="B69" s="10">
        <v>0.33</v>
      </c>
      <c r="C69" s="38">
        <v>55100</v>
      </c>
      <c r="D69" s="38">
        <v>63500</v>
      </c>
      <c r="E69" s="38">
        <v>74500</v>
      </c>
      <c r="F69" s="67">
        <v>83900</v>
      </c>
      <c r="G69" s="56" t="s">
        <v>91</v>
      </c>
    </row>
    <row r="70" spans="1:7" hidden="1" x14ac:dyDescent="0.2">
      <c r="A70" s="37" t="s">
        <v>57</v>
      </c>
      <c r="B70" s="10">
        <v>0.45</v>
      </c>
      <c r="C70" s="38">
        <v>23800</v>
      </c>
      <c r="D70" s="38">
        <v>27300</v>
      </c>
      <c r="E70" s="38">
        <v>32100</v>
      </c>
      <c r="F70" s="67">
        <v>36100</v>
      </c>
      <c r="G70" s="56" t="s">
        <v>91</v>
      </c>
    </row>
    <row r="71" spans="1:7" hidden="1" x14ac:dyDescent="0.2">
      <c r="A71" s="39" t="s">
        <v>58</v>
      </c>
      <c r="B71" s="11">
        <v>0.35</v>
      </c>
      <c r="C71" s="40">
        <v>46900</v>
      </c>
      <c r="D71" s="40">
        <v>54100</v>
      </c>
      <c r="E71" s="40">
        <v>63300</v>
      </c>
      <c r="F71" s="68">
        <v>71300</v>
      </c>
      <c r="G71" s="57" t="s">
        <v>91</v>
      </c>
    </row>
    <row r="72" spans="1:7" hidden="1" x14ac:dyDescent="0.2">
      <c r="A72" s="37" t="s">
        <v>59</v>
      </c>
      <c r="B72" s="10">
        <v>0.28000000000000003</v>
      </c>
      <c r="C72" s="38">
        <v>75200</v>
      </c>
      <c r="D72" s="38">
        <v>86600</v>
      </c>
      <c r="E72" s="38">
        <v>101600</v>
      </c>
      <c r="F72" s="67">
        <v>114700</v>
      </c>
      <c r="G72" s="56" t="s">
        <v>93</v>
      </c>
    </row>
    <row r="73" spans="1:7" hidden="1" x14ac:dyDescent="0.2">
      <c r="A73" s="37" t="s">
        <v>60</v>
      </c>
      <c r="B73" s="10">
        <v>0.25</v>
      </c>
      <c r="C73" s="38">
        <v>100300</v>
      </c>
      <c r="D73" s="38">
        <v>115500</v>
      </c>
      <c r="E73" s="38">
        <v>135400</v>
      </c>
      <c r="F73" s="67">
        <v>152600</v>
      </c>
      <c r="G73" s="56" t="s">
        <v>92</v>
      </c>
    </row>
    <row r="74" spans="1:7" hidden="1" x14ac:dyDescent="0.2">
      <c r="A74" s="39" t="s">
        <v>61</v>
      </c>
      <c r="B74" s="11">
        <v>0.33</v>
      </c>
      <c r="C74" s="40">
        <v>54100</v>
      </c>
      <c r="D74" s="40">
        <v>62500</v>
      </c>
      <c r="E74" s="40">
        <v>73200</v>
      </c>
      <c r="F74" s="68">
        <v>82600</v>
      </c>
      <c r="G74" s="57" t="s">
        <v>92</v>
      </c>
    </row>
    <row r="75" spans="1:7" hidden="1" x14ac:dyDescent="0.2">
      <c r="A75" s="37" t="s">
        <v>62</v>
      </c>
      <c r="B75" s="10">
        <v>0.33</v>
      </c>
      <c r="C75" s="38">
        <v>57300</v>
      </c>
      <c r="D75" s="38">
        <v>66000</v>
      </c>
      <c r="E75" s="38">
        <v>77300</v>
      </c>
      <c r="F75" s="67">
        <v>87100</v>
      </c>
      <c r="G75" s="56" t="s">
        <v>91</v>
      </c>
    </row>
    <row r="76" spans="1:7" hidden="1" x14ac:dyDescent="0.2">
      <c r="A76" s="37" t="s">
        <v>63</v>
      </c>
      <c r="B76" s="10">
        <v>0.45</v>
      </c>
      <c r="C76" s="38">
        <v>22600</v>
      </c>
      <c r="D76" s="38">
        <v>26200</v>
      </c>
      <c r="E76" s="38">
        <v>30600</v>
      </c>
      <c r="F76" s="67">
        <v>34500</v>
      </c>
      <c r="G76" s="56" t="s">
        <v>92</v>
      </c>
    </row>
    <row r="77" spans="1:7" hidden="1" x14ac:dyDescent="0.2">
      <c r="A77" s="39" t="s">
        <v>64</v>
      </c>
      <c r="B77" s="11">
        <v>0.4</v>
      </c>
      <c r="C77" s="40">
        <v>36300</v>
      </c>
      <c r="D77" s="40">
        <v>41900</v>
      </c>
      <c r="E77" s="40">
        <v>49100</v>
      </c>
      <c r="F77" s="68">
        <v>55400</v>
      </c>
      <c r="G77" s="57" t="s">
        <v>93</v>
      </c>
    </row>
    <row r="78" spans="1:7" hidden="1" x14ac:dyDescent="0.2">
      <c r="A78" s="37" t="s">
        <v>65</v>
      </c>
      <c r="B78" s="10">
        <v>0.4</v>
      </c>
      <c r="C78" s="38">
        <v>36300</v>
      </c>
      <c r="D78" s="38">
        <v>41900</v>
      </c>
      <c r="E78" s="38">
        <v>49100</v>
      </c>
      <c r="F78" s="67">
        <v>55400</v>
      </c>
      <c r="G78" s="56" t="s">
        <v>91</v>
      </c>
    </row>
    <row r="79" spans="1:7" hidden="1" x14ac:dyDescent="0.2">
      <c r="A79" s="37" t="s">
        <v>66</v>
      </c>
      <c r="B79" s="10">
        <v>0.3</v>
      </c>
      <c r="C79" s="38">
        <v>67200</v>
      </c>
      <c r="D79" s="38">
        <v>77400</v>
      </c>
      <c r="E79" s="38">
        <v>90800</v>
      </c>
      <c r="F79" s="67">
        <v>102300</v>
      </c>
      <c r="G79" s="56" t="s">
        <v>93</v>
      </c>
    </row>
    <row r="80" spans="1:7" hidden="1" x14ac:dyDescent="0.2">
      <c r="A80" s="39" t="s">
        <v>67</v>
      </c>
      <c r="B80" s="11">
        <v>0.4</v>
      </c>
      <c r="C80" s="40">
        <v>37200</v>
      </c>
      <c r="D80" s="40">
        <v>42800</v>
      </c>
      <c r="E80" s="40">
        <v>50200</v>
      </c>
      <c r="F80" s="68">
        <v>56700</v>
      </c>
      <c r="G80" s="57" t="s">
        <v>91</v>
      </c>
    </row>
    <row r="81" spans="1:7" hidden="1" x14ac:dyDescent="0.2">
      <c r="A81" s="37" t="s">
        <v>68</v>
      </c>
      <c r="B81" s="10">
        <v>0.4</v>
      </c>
      <c r="C81" s="38">
        <v>37200</v>
      </c>
      <c r="D81" s="38">
        <v>42800</v>
      </c>
      <c r="E81" s="38">
        <v>50200</v>
      </c>
      <c r="F81" s="67">
        <v>56700</v>
      </c>
      <c r="G81" s="56" t="s">
        <v>93</v>
      </c>
    </row>
    <row r="82" spans="1:7" hidden="1" x14ac:dyDescent="0.2">
      <c r="A82" s="37" t="s">
        <v>69</v>
      </c>
      <c r="B82" s="10">
        <v>0.45</v>
      </c>
      <c r="C82" s="38">
        <v>24500</v>
      </c>
      <c r="D82" s="38">
        <v>28300</v>
      </c>
      <c r="E82" s="38">
        <v>33100</v>
      </c>
      <c r="F82" s="67">
        <v>37400</v>
      </c>
      <c r="G82" s="56" t="s">
        <v>91</v>
      </c>
    </row>
    <row r="83" spans="1:7" hidden="1" x14ac:dyDescent="0.2">
      <c r="A83" s="39" t="s">
        <v>70</v>
      </c>
      <c r="B83" s="11">
        <v>0.45</v>
      </c>
      <c r="C83" s="40">
        <v>22600</v>
      </c>
      <c r="D83" s="40">
        <v>26200</v>
      </c>
      <c r="E83" s="40">
        <v>30600</v>
      </c>
      <c r="F83" s="68">
        <v>34500</v>
      </c>
      <c r="G83" s="57" t="s">
        <v>92</v>
      </c>
    </row>
    <row r="84" spans="1:7" hidden="1" x14ac:dyDescent="0.2">
      <c r="A84" s="37" t="s">
        <v>71</v>
      </c>
      <c r="B84" s="10">
        <v>0.33</v>
      </c>
      <c r="C84" s="38">
        <v>54100</v>
      </c>
      <c r="D84" s="38">
        <v>62500</v>
      </c>
      <c r="E84" s="38">
        <v>73200</v>
      </c>
      <c r="F84" s="67">
        <v>82600</v>
      </c>
      <c r="G84" s="56" t="s">
        <v>91</v>
      </c>
    </row>
    <row r="85" spans="1:7" hidden="1" x14ac:dyDescent="0.2">
      <c r="A85" s="37" t="s">
        <v>72</v>
      </c>
      <c r="B85" s="10">
        <v>0.35</v>
      </c>
      <c r="C85" s="38">
        <v>46900</v>
      </c>
      <c r="D85" s="38">
        <v>54100</v>
      </c>
      <c r="E85" s="38">
        <v>63300</v>
      </c>
      <c r="F85" s="67">
        <v>71300</v>
      </c>
      <c r="G85" s="56" t="s">
        <v>91</v>
      </c>
    </row>
    <row r="86" spans="1:7" hidden="1" x14ac:dyDescent="0.2">
      <c r="A86" s="39" t="s">
        <v>73</v>
      </c>
      <c r="B86" s="11">
        <v>0.35</v>
      </c>
      <c r="C86" s="40">
        <v>48400</v>
      </c>
      <c r="D86" s="40">
        <v>55600</v>
      </c>
      <c r="E86" s="40">
        <v>65200</v>
      </c>
      <c r="F86" s="68">
        <v>73500</v>
      </c>
      <c r="G86" s="57" t="s">
        <v>91</v>
      </c>
    </row>
    <row r="87" spans="1:7" hidden="1" x14ac:dyDescent="0.2">
      <c r="A87" s="37" t="s">
        <v>74</v>
      </c>
      <c r="B87" s="10">
        <v>0.33</v>
      </c>
      <c r="C87" s="38">
        <v>55100</v>
      </c>
      <c r="D87" s="38">
        <v>63500</v>
      </c>
      <c r="E87" s="38">
        <v>74500</v>
      </c>
      <c r="F87" s="67">
        <v>83900</v>
      </c>
      <c r="G87" s="56" t="s">
        <v>91</v>
      </c>
    </row>
    <row r="88" spans="1:7" hidden="1" x14ac:dyDescent="0.2">
      <c r="A88" s="37" t="s">
        <v>75</v>
      </c>
      <c r="B88" s="10">
        <v>0.4</v>
      </c>
      <c r="C88" s="38">
        <v>36300</v>
      </c>
      <c r="D88" s="38">
        <v>41900</v>
      </c>
      <c r="E88" s="38">
        <v>49100</v>
      </c>
      <c r="F88" s="67">
        <v>55400</v>
      </c>
      <c r="G88" s="56" t="s">
        <v>91</v>
      </c>
    </row>
    <row r="89" spans="1:7" hidden="1" x14ac:dyDescent="0.2">
      <c r="A89" s="39" t="s">
        <v>76</v>
      </c>
      <c r="B89" s="11">
        <v>0.4</v>
      </c>
      <c r="C89" s="40">
        <v>37300</v>
      </c>
      <c r="D89" s="40">
        <v>43000</v>
      </c>
      <c r="E89" s="40">
        <v>50400</v>
      </c>
      <c r="F89" s="68">
        <v>56900</v>
      </c>
      <c r="G89" s="57" t="s">
        <v>91</v>
      </c>
    </row>
    <row r="90" spans="1:7" hidden="1" x14ac:dyDescent="0.2">
      <c r="A90" s="37" t="s">
        <v>77</v>
      </c>
      <c r="B90" s="10">
        <v>0.45</v>
      </c>
      <c r="C90" s="38">
        <v>22600</v>
      </c>
      <c r="D90" s="38">
        <v>26200</v>
      </c>
      <c r="E90" s="38">
        <v>30600</v>
      </c>
      <c r="F90" s="67">
        <v>34500</v>
      </c>
      <c r="G90" s="56" t="s">
        <v>92</v>
      </c>
    </row>
    <row r="91" spans="1:7" hidden="1" x14ac:dyDescent="0.2">
      <c r="A91" s="37" t="s">
        <v>78</v>
      </c>
      <c r="B91" s="10">
        <v>0.45</v>
      </c>
      <c r="C91" s="38">
        <v>22600</v>
      </c>
      <c r="D91" s="38">
        <v>26200</v>
      </c>
      <c r="E91" s="38">
        <v>30600</v>
      </c>
      <c r="F91" s="67">
        <v>34500</v>
      </c>
      <c r="G91" s="56" t="s">
        <v>92</v>
      </c>
    </row>
    <row r="92" spans="1:7" hidden="1" x14ac:dyDescent="0.2">
      <c r="A92" s="39" t="s">
        <v>79</v>
      </c>
      <c r="B92" s="11">
        <v>0.45</v>
      </c>
      <c r="C92" s="40">
        <v>23500</v>
      </c>
      <c r="D92" s="40">
        <v>27000</v>
      </c>
      <c r="E92" s="40">
        <v>31700</v>
      </c>
      <c r="F92" s="68">
        <v>35700</v>
      </c>
      <c r="G92" s="57" t="s">
        <v>92</v>
      </c>
    </row>
    <row r="93" spans="1:7" hidden="1" x14ac:dyDescent="0.2">
      <c r="A93" s="37" t="s">
        <v>80</v>
      </c>
      <c r="B93" s="10">
        <v>0.4</v>
      </c>
      <c r="C93" s="38">
        <v>34700</v>
      </c>
      <c r="D93" s="38">
        <v>40000</v>
      </c>
      <c r="E93" s="38">
        <v>46900</v>
      </c>
      <c r="F93" s="67">
        <v>52900</v>
      </c>
      <c r="G93" s="56" t="s">
        <v>91</v>
      </c>
    </row>
    <row r="94" spans="1:7" hidden="1" x14ac:dyDescent="0.2">
      <c r="A94" s="37" t="s">
        <v>81</v>
      </c>
      <c r="B94" s="10">
        <v>0.33</v>
      </c>
      <c r="C94" s="38">
        <v>53900</v>
      </c>
      <c r="D94" s="38">
        <v>61900</v>
      </c>
      <c r="E94" s="38">
        <v>72600</v>
      </c>
      <c r="F94" s="67">
        <v>81800</v>
      </c>
      <c r="G94" s="56" t="s">
        <v>92</v>
      </c>
    </row>
    <row r="95" spans="1:7" hidden="1" x14ac:dyDescent="0.2">
      <c r="A95" s="39" t="s">
        <v>82</v>
      </c>
      <c r="B95" s="11">
        <v>0.4</v>
      </c>
      <c r="C95" s="40">
        <v>36600</v>
      </c>
      <c r="D95" s="40">
        <v>42300</v>
      </c>
      <c r="E95" s="40">
        <v>49500</v>
      </c>
      <c r="F95" s="68">
        <v>55800</v>
      </c>
      <c r="G95" s="57" t="s">
        <v>92</v>
      </c>
    </row>
    <row r="96" spans="1:7" ht="13.5" hidden="1" thickBot="1" x14ac:dyDescent="0.25">
      <c r="A96" s="41" t="s">
        <v>83</v>
      </c>
      <c r="B96" s="8">
        <v>0.45</v>
      </c>
      <c r="C96" s="42">
        <v>22600</v>
      </c>
      <c r="D96" s="42">
        <v>26200</v>
      </c>
      <c r="E96" s="42">
        <v>30600</v>
      </c>
      <c r="F96" s="69">
        <v>34500</v>
      </c>
      <c r="G96" s="58" t="s">
        <v>92</v>
      </c>
    </row>
    <row r="97" spans="1:7" hidden="1" x14ac:dyDescent="0.2">
      <c r="A97" s="14"/>
      <c r="B97" s="14"/>
      <c r="C97" s="14"/>
      <c r="D97" s="14"/>
      <c r="E97" s="14"/>
      <c r="F97" s="14"/>
      <c r="G97" s="14"/>
    </row>
    <row r="98" spans="1:7" hidden="1" x14ac:dyDescent="0.2">
      <c r="A98" s="59" t="s">
        <v>97</v>
      </c>
    </row>
    <row r="99" spans="1:7" hidden="1" x14ac:dyDescent="0.2">
      <c r="A99" s="59" t="s">
        <v>95</v>
      </c>
    </row>
    <row r="100" spans="1:7" hidden="1" x14ac:dyDescent="0.2">
      <c r="A100" s="59" t="s">
        <v>96</v>
      </c>
    </row>
  </sheetData>
  <sheetProtection algorithmName="SHA-512" hashValue="J4xQSSFJSeDsLOhr0HYgcf5eKOGOVyMWvyOLHmeJ4E0xXCoGoJv2sghp5VyfT+tgfdcqKB1XffiMmBuq0oQafQ==" saltValue="1G1+ArmldCOb4JK2YSkRRw==" spinCount="100000" sheet="1" selectLockedCells="1"/>
  <mergeCells count="12">
    <mergeCell ref="A1:B1"/>
    <mergeCell ref="C1:G1"/>
    <mergeCell ref="A2:G2"/>
    <mergeCell ref="A3:G3"/>
    <mergeCell ref="A4:G4"/>
    <mergeCell ref="A9:G9"/>
    <mergeCell ref="I11:M17"/>
    <mergeCell ref="G21:G24"/>
    <mergeCell ref="B21:B24"/>
    <mergeCell ref="D21:D23"/>
    <mergeCell ref="E21:E23"/>
    <mergeCell ref="F21:F24"/>
  </mergeCells>
  <conditionalFormatting sqref="G20">
    <cfRule type="expression" dxfId="2" priority="5">
      <formula>SUM(G12:G19)&gt;G20</formula>
    </cfRule>
  </conditionalFormatting>
  <conditionalFormatting sqref="F22:F24">
    <cfRule type="expression" dxfId="1" priority="4">
      <formula>SUM(G14:G20)&gt;G21</formula>
    </cfRule>
  </conditionalFormatting>
  <conditionalFormatting sqref="F21">
    <cfRule type="expression" dxfId="0" priority="6">
      <formula>SUM(G12:G19)&gt;G20</formula>
    </cfRule>
  </conditionalFormatting>
  <dataValidations xWindow="531" yWindow="472" count="1">
    <dataValidation type="list" allowBlank="1" showInputMessage="1" showErrorMessage="1" sqref="G6">
      <formula1>$A$29:$A$96</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ELI_PU</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Elizabeth Thorp</cp:lastModifiedBy>
  <dcterms:created xsi:type="dcterms:W3CDTF">2015-07-20T21:55:29Z</dcterms:created>
  <dcterms:modified xsi:type="dcterms:W3CDTF">2018-02-26T16:54:37Z</dcterms:modified>
</cp:coreProperties>
</file>