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8 Spreadsheets/2018-106 Small DD/"/>
    </mc:Choice>
  </mc:AlternateContent>
  <xr:revisionPtr revIDLastSave="0" documentId="8_{17DF8A72-66C9-4C67-8E42-892F0E5A9D7C}" xr6:coauthVersionLast="36" xr6:coauthVersionMax="36" xr10:uidLastSave="{00000000-0000-0000-0000-000000000000}"/>
  <bookViews>
    <workbookView xWindow="0" yWindow="0" windowWidth="23040" windowHeight="9060" xr2:uid="{186DBCFF-C1AD-441E-B2F5-09915F92A84D}"/>
  </bookViews>
  <sheets>
    <sheet name="All Applications" sheetId="1" r:id="rId1"/>
  </sheets>
  <definedNames>
    <definedName name="_xlnm.Print_Titles" localSheetId="0">'All Applications'!$A:$B,'All Applications'!$1:$1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1" i="1" l="1"/>
  <c r="W80" i="1"/>
  <c r="I80" i="1"/>
  <c r="W79" i="1"/>
  <c r="I79" i="1"/>
  <c r="W78" i="1"/>
  <c r="I78" i="1"/>
  <c r="W77" i="1"/>
  <c r="I77" i="1"/>
  <c r="W76" i="1"/>
  <c r="I76" i="1"/>
  <c r="W75" i="1"/>
  <c r="I75" i="1"/>
  <c r="W74" i="1"/>
  <c r="I74" i="1"/>
  <c r="W73" i="1"/>
  <c r="I73" i="1"/>
  <c r="W72" i="1"/>
  <c r="I72" i="1"/>
  <c r="W71" i="1"/>
  <c r="I71" i="1"/>
  <c r="W70" i="1"/>
  <c r="I70" i="1"/>
  <c r="W69" i="1"/>
  <c r="I69" i="1"/>
  <c r="W68" i="1"/>
  <c r="I68" i="1"/>
  <c r="W67" i="1"/>
  <c r="I67" i="1"/>
  <c r="W66" i="1"/>
  <c r="I66" i="1"/>
  <c r="W65" i="1"/>
  <c r="I65" i="1"/>
  <c r="W64" i="1"/>
  <c r="I64" i="1"/>
  <c r="W63" i="1"/>
  <c r="I63" i="1"/>
  <c r="W62" i="1"/>
  <c r="I62" i="1"/>
  <c r="W61" i="1"/>
  <c r="I61" i="1"/>
  <c r="W60" i="1"/>
  <c r="I60" i="1"/>
  <c r="W59" i="1"/>
  <c r="I59" i="1"/>
  <c r="W58" i="1"/>
  <c r="I58" i="1"/>
  <c r="W57" i="1"/>
  <c r="I57" i="1"/>
  <c r="W56" i="1"/>
  <c r="I56" i="1"/>
  <c r="W55" i="1"/>
  <c r="I55" i="1"/>
  <c r="W54" i="1"/>
  <c r="I54" i="1"/>
  <c r="W53" i="1"/>
  <c r="I53" i="1"/>
  <c r="W52" i="1"/>
  <c r="I52" i="1"/>
  <c r="W51" i="1"/>
  <c r="I51" i="1"/>
  <c r="W50" i="1"/>
  <c r="I50" i="1"/>
  <c r="W49" i="1"/>
  <c r="I49" i="1"/>
  <c r="W48" i="1"/>
  <c r="I48" i="1"/>
  <c r="W47" i="1"/>
  <c r="I47" i="1"/>
  <c r="W46" i="1"/>
  <c r="I46" i="1"/>
  <c r="W45" i="1"/>
  <c r="I45" i="1"/>
  <c r="W44" i="1"/>
  <c r="I44" i="1"/>
  <c r="W43" i="1"/>
  <c r="I43" i="1"/>
  <c r="W42" i="1"/>
  <c r="I42" i="1"/>
  <c r="W41" i="1"/>
  <c r="I41" i="1"/>
  <c r="W40" i="1"/>
  <c r="I40" i="1"/>
  <c r="W39" i="1"/>
  <c r="I39" i="1"/>
  <c r="W38" i="1"/>
  <c r="I38" i="1"/>
  <c r="W37" i="1"/>
  <c r="I37" i="1"/>
  <c r="W36" i="1"/>
  <c r="I36" i="1"/>
  <c r="W35" i="1"/>
  <c r="I35" i="1"/>
  <c r="W34" i="1"/>
  <c r="I34" i="1"/>
  <c r="W33" i="1"/>
  <c r="I33" i="1"/>
  <c r="W32" i="1"/>
  <c r="I32" i="1"/>
  <c r="W31" i="1"/>
  <c r="I31" i="1"/>
  <c r="W30" i="1"/>
  <c r="I30" i="1"/>
  <c r="W29" i="1"/>
  <c r="I29" i="1"/>
  <c r="W28" i="1"/>
  <c r="I28" i="1"/>
  <c r="W27" i="1"/>
  <c r="I27" i="1"/>
  <c r="W26" i="1"/>
  <c r="I26" i="1"/>
  <c r="W25" i="1"/>
  <c r="I25" i="1"/>
  <c r="W24" i="1"/>
  <c r="I24" i="1"/>
  <c r="W23" i="1"/>
  <c r="I23" i="1"/>
  <c r="W22" i="1"/>
  <c r="I22" i="1"/>
  <c r="W21" i="1"/>
  <c r="I21" i="1"/>
  <c r="W20" i="1"/>
  <c r="I20" i="1"/>
  <c r="W19" i="1"/>
  <c r="I19" i="1"/>
  <c r="W18" i="1"/>
  <c r="I18" i="1"/>
  <c r="W17" i="1"/>
  <c r="I17" i="1"/>
  <c r="W16" i="1"/>
  <c r="I16" i="1"/>
  <c r="W15" i="1"/>
  <c r="I15" i="1"/>
  <c r="W14" i="1"/>
  <c r="I14" i="1"/>
  <c r="W13" i="1"/>
  <c r="W12" i="1"/>
  <c r="W11" i="1"/>
  <c r="W10" i="1"/>
  <c r="O10" i="1"/>
  <c r="W9" i="1"/>
  <c r="O9" i="1"/>
  <c r="L8" i="1"/>
  <c r="O8" i="1" s="1"/>
  <c r="W8" i="1" s="1"/>
  <c r="O6" i="1"/>
  <c r="W6" i="1" s="1"/>
  <c r="O5" i="1"/>
  <c r="W5" i="1" s="1"/>
  <c r="O4" i="1"/>
  <c r="W4" i="1" s="1"/>
  <c r="O3" i="1"/>
  <c r="W3" i="1" s="1"/>
</calcChain>
</file>

<file path=xl/sharedStrings.xml><?xml version="1.0" encoding="utf-8"?>
<sst xmlns="http://schemas.openxmlformats.org/spreadsheetml/2006/main" count="236" uniqueCount="129">
  <si>
    <t>Application Number</t>
  </si>
  <si>
    <t>Name of proposed Development</t>
  </si>
  <si>
    <t>County</t>
  </si>
  <si>
    <t>Contact Name</t>
  </si>
  <si>
    <t>Name Of Applicant</t>
  </si>
  <si>
    <t>CRH or SLU?</t>
  </si>
  <si>
    <t>CRH that is IB?</t>
  </si>
  <si>
    <t>Proposed number of Residents</t>
  </si>
  <si>
    <t>Total Units</t>
  </si>
  <si>
    <t>Maximum Base Loan</t>
  </si>
  <si>
    <t>If New Construction and involves Demolition, add $10,000</t>
  </si>
  <si>
    <t>South Florida Boost</t>
  </si>
  <si>
    <t>Permanent Standby Generator Boost</t>
  </si>
  <si>
    <t>Max Funding for Predevelopment and Credit Underwriting Costs</t>
  </si>
  <si>
    <t>Maximum Eligible Funding Award Amount</t>
  </si>
  <si>
    <t>Eligible For Funding?</t>
  </si>
  <si>
    <t>CRH County Award Tally</t>
  </si>
  <si>
    <t>SLU County Award Tally</t>
  </si>
  <si>
    <t>Total Points</t>
  </si>
  <si>
    <t>Qualifying Financial Assistance Preference</t>
  </si>
  <si>
    <t>Florida Job Creation Preference</t>
  </si>
  <si>
    <t>Lottery Number</t>
  </si>
  <si>
    <t>90% Test Calculation</t>
  </si>
  <si>
    <t>CAT applies?</t>
  </si>
  <si>
    <t>Eligible Applications</t>
  </si>
  <si>
    <t>2019-003G</t>
  </si>
  <si>
    <t>Serenity Springs</t>
  </si>
  <si>
    <t>Citrus</t>
  </si>
  <si>
    <t>Melissa Walker, Exec Director</t>
  </si>
  <si>
    <t>Citrus County Association for Retarded Citizens, Inc. (CCARC)</t>
  </si>
  <si>
    <t>CRH</t>
  </si>
  <si>
    <t>N</t>
  </si>
  <si>
    <t>Y</t>
  </si>
  <si>
    <t>2019-004G</t>
  </si>
  <si>
    <t>Group Home for Fragile Adults</t>
  </si>
  <si>
    <t>Indian River</t>
  </si>
  <si>
    <t>Heather Dales</t>
  </si>
  <si>
    <t>The Arc of Indian River County, Inc.</t>
  </si>
  <si>
    <t>2019-005G</t>
  </si>
  <si>
    <t>Marvin Gutter's House</t>
  </si>
  <si>
    <t>Broward</t>
  </si>
  <si>
    <t>Charlotte Mather-Taylor</t>
  </si>
  <si>
    <t>Ann Storck Center, Inc.</t>
  </si>
  <si>
    <t>2019-007G</t>
  </si>
  <si>
    <t>Parrish Place</t>
  </si>
  <si>
    <t>Lake</t>
  </si>
  <si>
    <t>John R. Riehm</t>
  </si>
  <si>
    <t xml:space="preserve">The Arc Sunrise of Central Florida </t>
  </si>
  <si>
    <t>Ineligible Applications</t>
  </si>
  <si>
    <t>2019-001G</t>
  </si>
  <si>
    <t>Maplewood</t>
  </si>
  <si>
    <t>Alachua</t>
  </si>
  <si>
    <t>Kumari Sherreitt</t>
  </si>
  <si>
    <t>The Arc of Alachua County</t>
  </si>
  <si>
    <t>2019-002G</t>
  </si>
  <si>
    <t>St. Lucie</t>
  </si>
  <si>
    <t>Judi Scarborough</t>
  </si>
  <si>
    <t>The Arc of St. Lucie County, Inc.</t>
  </si>
  <si>
    <t>2019-006G</t>
  </si>
  <si>
    <t>"Our House"</t>
  </si>
  <si>
    <t>Palm Beach</t>
  </si>
  <si>
    <t>Richard Busto</t>
  </si>
  <si>
    <t>Autism Project of Palm Beach County, Inc.</t>
  </si>
  <si>
    <t>CRH CAT</t>
  </si>
  <si>
    <t>SLU CAT</t>
  </si>
  <si>
    <t>All Counties</t>
  </si>
  <si>
    <t>Awardees</t>
  </si>
  <si>
    <t>Baker</t>
  </si>
  <si>
    <t>Bay</t>
  </si>
  <si>
    <t>Bradford</t>
  </si>
  <si>
    <t>Brevard</t>
  </si>
  <si>
    <t>Calhoun</t>
  </si>
  <si>
    <t>Charlotte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</si>
  <si>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</si>
  <si>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</si>
  <si>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</si>
  <si>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</si>
  <si>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</si>
  <si>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</si>
  <si>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</si>
  <si>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</si>
  <si>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</si>
  <si>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</si>
  <si>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</si>
  <si>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</si>
  <si>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</si>
  <si>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</si>
  <si>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</si>
  <si>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</si>
  <si>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</si>
  <si>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</si>
  <si>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</si>
  <si>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</si>
  <si>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Jackson</t>
  </si>
  <si>
    <t>Jefferson</t>
  </si>
  <si>
    <t>Lafayette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</si>
  <si>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</si>
  <si>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</si>
  <si>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</si>
  <si>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</si>
  <si>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</si>
  <si>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</si>
  <si>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</si>
  <si>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</si>
  <si>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</si>
  <si>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</si>
  <si>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</si>
  <si>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</si>
  <si>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</si>
  <si>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</si>
  <si>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</si>
  <si>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</si>
  <si>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</si>
  <si>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</si>
  <si>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</si>
  <si>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</si>
  <si>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</si>
  <si>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</si>
  <si>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</si>
  <si>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</si>
  <si>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</si>
  <si>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</si>
  <si>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</si>
  <si>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</si>
  <si>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</si>
  <si>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</si>
  <si>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</si>
  <si>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On December 14, 2018,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</si>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</sst>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7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44" fontId="0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4" fontId="6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E8C1A-F68D-4B93-900F-BA4FAF48CA7C}">
  <dimension ref="A1:Z85"/>
  <sheetViews>
    <sheetView showGridLines="0" tabSelected="1" zoomScaleNormal="100" zoomScaleSheetLayoutView="80" workbookViewId="0">
      <pane xSplit="2" ySplit="1" topLeftCell="C2" activePane="bottomRight" state="frozen"/>
      <selection pane="topRight" activeCell="C1" sqref="C1"/>
      <selection pane="bottomLeft" activeCell="A9" sqref="A9"/>
      <selection pane="bottomRight" activeCell="A84" sqref="A84:U85"/>
    </sheetView>
  </sheetViews>
  <sheetFormatPr defaultColWidth="9.33203125" defaultRowHeight="13.2" x14ac:dyDescent="0.25"/>
  <cols>
    <col min="1" max="1" width="11.6640625" style="24" customWidth="1"/>
    <col min="2" max="2" width="20.88671875" style="41" customWidth="1"/>
    <col min="3" max="3" width="12.33203125" style="24" customWidth="1"/>
    <col min="4" max="4" width="14.33203125" style="24" customWidth="1"/>
    <col min="5" max="5" width="22.109375" style="42" customWidth="1"/>
    <col min="6" max="7" width="5.88671875" style="42" customWidth="1"/>
    <col min="8" max="8" width="9.6640625" style="42" customWidth="1"/>
    <col min="9" max="9" width="6.44140625" style="42" customWidth="1"/>
    <col min="10" max="10" width="10.88671875" style="43" hidden="1" customWidth="1"/>
    <col min="11" max="11" width="13" style="43" hidden="1" customWidth="1"/>
    <col min="12" max="12" width="11.33203125" style="42" hidden="1" customWidth="1"/>
    <col min="13" max="13" width="13.88671875" style="24" hidden="1" customWidth="1"/>
    <col min="14" max="14" width="19.6640625" style="24" hidden="1" customWidth="1"/>
    <col min="15" max="15" width="13.109375" style="24" customWidth="1"/>
    <col min="16" max="16" width="11.6640625" style="24" customWidth="1"/>
    <col min="17" max="17" width="11.6640625" style="24" hidden="1" customWidth="1"/>
    <col min="18" max="18" width="13.109375" style="24" hidden="1" customWidth="1"/>
    <col min="19" max="19" width="8.33203125" style="24" customWidth="1"/>
    <col min="20" max="20" width="10.77734375" style="24" customWidth="1"/>
    <col min="21" max="21" width="8.77734375" style="24" customWidth="1"/>
    <col min="22" max="22" width="9" style="24" customWidth="1"/>
    <col min="23" max="23" width="9.5546875" style="24" hidden="1" customWidth="1"/>
    <col min="24" max="24" width="7.5546875" style="24" hidden="1" customWidth="1"/>
    <col min="25" max="25" width="11.88671875" style="24" customWidth="1"/>
    <col min="26" max="26" width="9.33203125" style="42" customWidth="1"/>
    <col min="27" max="16384" width="9.33203125" style="24"/>
  </cols>
  <sheetData>
    <row r="1" spans="1:26" s="4" customFormat="1" ht="6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3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1" t="s">
        <v>23</v>
      </c>
    </row>
    <row r="2" spans="1:26" s="15" customFormat="1" ht="26.55" customHeight="1" x14ac:dyDescent="0.25">
      <c r="A2" s="5" t="s">
        <v>24</v>
      </c>
      <c r="B2" s="6"/>
      <c r="C2" s="6"/>
      <c r="D2" s="6"/>
      <c r="E2" s="6"/>
      <c r="F2" s="7"/>
      <c r="G2" s="7"/>
      <c r="H2" s="7"/>
      <c r="I2" s="7"/>
      <c r="J2" s="8"/>
      <c r="K2" s="8"/>
      <c r="L2" s="8"/>
      <c r="M2" s="8"/>
      <c r="N2" s="8"/>
      <c r="O2" s="8"/>
      <c r="P2" s="9"/>
      <c r="Q2" s="10"/>
      <c r="R2" s="10"/>
      <c r="S2" s="9"/>
      <c r="T2" s="11"/>
      <c r="U2" s="12"/>
      <c r="V2" s="9"/>
      <c r="W2" s="13"/>
      <c r="X2" s="14"/>
    </row>
    <row r="3" spans="1:26" ht="36" x14ac:dyDescent="0.25">
      <c r="A3" s="16" t="s">
        <v>25</v>
      </c>
      <c r="B3" s="17" t="s">
        <v>26</v>
      </c>
      <c r="C3" s="17" t="s">
        <v>27</v>
      </c>
      <c r="D3" s="17" t="s">
        <v>28</v>
      </c>
      <c r="E3" s="17" t="s">
        <v>29</v>
      </c>
      <c r="F3" s="18" t="s">
        <v>30</v>
      </c>
      <c r="G3" s="18" t="s">
        <v>31</v>
      </c>
      <c r="H3" s="18">
        <v>6</v>
      </c>
      <c r="I3" s="18">
        <v>1</v>
      </c>
      <c r="J3" s="19">
        <v>450000</v>
      </c>
      <c r="K3" s="19">
        <v>0</v>
      </c>
      <c r="L3" s="19">
        <v>0</v>
      </c>
      <c r="M3" s="19">
        <v>20000</v>
      </c>
      <c r="N3" s="19">
        <v>18000</v>
      </c>
      <c r="O3" s="19">
        <f>SUM(J3:N3)</f>
        <v>488000</v>
      </c>
      <c r="P3" s="20" t="s">
        <v>32</v>
      </c>
      <c r="Q3" s="21"/>
      <c r="R3" s="21"/>
      <c r="S3" s="20">
        <v>90</v>
      </c>
      <c r="T3" s="20" t="s">
        <v>31</v>
      </c>
      <c r="U3" s="22" t="s">
        <v>32</v>
      </c>
      <c r="V3" s="20">
        <v>7</v>
      </c>
      <c r="W3" s="23">
        <f>O3*0.9</f>
        <v>439200</v>
      </c>
      <c r="X3" s="22"/>
      <c r="Z3" s="24"/>
    </row>
    <row r="4" spans="1:26" ht="24" x14ac:dyDescent="0.25">
      <c r="A4" s="16" t="s">
        <v>33</v>
      </c>
      <c r="B4" s="17" t="s">
        <v>34</v>
      </c>
      <c r="C4" s="17" t="s">
        <v>35</v>
      </c>
      <c r="D4" s="17" t="s">
        <v>36</v>
      </c>
      <c r="E4" s="17" t="s">
        <v>37</v>
      </c>
      <c r="F4" s="18" t="s">
        <v>30</v>
      </c>
      <c r="G4" s="18" t="s">
        <v>31</v>
      </c>
      <c r="H4" s="18">
        <v>6</v>
      </c>
      <c r="I4" s="18">
        <v>1</v>
      </c>
      <c r="J4" s="19">
        <v>450000</v>
      </c>
      <c r="K4" s="19">
        <v>0</v>
      </c>
      <c r="L4" s="19">
        <v>0</v>
      </c>
      <c r="M4" s="19">
        <v>20000</v>
      </c>
      <c r="N4" s="19">
        <v>18000</v>
      </c>
      <c r="O4" s="19">
        <f>SUM(J4:N4)</f>
        <v>488000</v>
      </c>
      <c r="P4" s="20" t="s">
        <v>32</v>
      </c>
      <c r="Q4" s="21"/>
      <c r="R4" s="21"/>
      <c r="S4" s="20">
        <v>74</v>
      </c>
      <c r="T4" s="25" t="s">
        <v>32</v>
      </c>
      <c r="U4" s="22" t="s">
        <v>32</v>
      </c>
      <c r="V4" s="20">
        <v>2</v>
      </c>
      <c r="W4" s="23">
        <f>O4*0.9</f>
        <v>439200</v>
      </c>
      <c r="X4" s="22"/>
      <c r="Z4" s="24"/>
    </row>
    <row r="5" spans="1:26" ht="43.5" customHeight="1" x14ac:dyDescent="0.25">
      <c r="A5" s="16" t="s">
        <v>38</v>
      </c>
      <c r="B5" s="17" t="s">
        <v>39</v>
      </c>
      <c r="C5" s="17" t="s">
        <v>40</v>
      </c>
      <c r="D5" s="17" t="s">
        <v>41</v>
      </c>
      <c r="E5" s="17" t="s">
        <v>42</v>
      </c>
      <c r="F5" s="18" t="s">
        <v>30</v>
      </c>
      <c r="G5" s="18" t="s">
        <v>32</v>
      </c>
      <c r="H5" s="18">
        <v>6</v>
      </c>
      <c r="I5" s="18">
        <v>1</v>
      </c>
      <c r="J5" s="19">
        <v>450000</v>
      </c>
      <c r="K5" s="19">
        <v>0</v>
      </c>
      <c r="L5" s="19">
        <v>100000</v>
      </c>
      <c r="M5" s="19">
        <v>20000</v>
      </c>
      <c r="N5" s="19">
        <v>18000</v>
      </c>
      <c r="O5" s="19">
        <f>SUM(J5:N5)</f>
        <v>588000</v>
      </c>
      <c r="P5" s="20" t="s">
        <v>32</v>
      </c>
      <c r="Q5" s="21"/>
      <c r="R5" s="21"/>
      <c r="S5" s="20">
        <v>71</v>
      </c>
      <c r="T5" s="25" t="s">
        <v>32</v>
      </c>
      <c r="U5" s="22" t="s">
        <v>32</v>
      </c>
      <c r="V5" s="20">
        <v>6</v>
      </c>
      <c r="W5" s="23">
        <f>O5*0.9</f>
        <v>529200</v>
      </c>
      <c r="X5" s="22"/>
      <c r="Z5" s="24"/>
    </row>
    <row r="6" spans="1:26" ht="24" x14ac:dyDescent="0.25">
      <c r="A6" s="16" t="s">
        <v>43</v>
      </c>
      <c r="B6" s="17" t="s">
        <v>44</v>
      </c>
      <c r="C6" s="17" t="s">
        <v>45</v>
      </c>
      <c r="D6" s="17" t="s">
        <v>46</v>
      </c>
      <c r="E6" s="17" t="s">
        <v>47</v>
      </c>
      <c r="F6" s="18" t="s">
        <v>30</v>
      </c>
      <c r="G6" s="18" t="s">
        <v>32</v>
      </c>
      <c r="H6" s="18">
        <v>3</v>
      </c>
      <c r="I6" s="18">
        <v>1</v>
      </c>
      <c r="J6" s="19">
        <v>450000</v>
      </c>
      <c r="K6" s="19">
        <v>0</v>
      </c>
      <c r="L6" s="19">
        <v>0</v>
      </c>
      <c r="M6" s="19">
        <v>20000</v>
      </c>
      <c r="N6" s="19">
        <v>18000</v>
      </c>
      <c r="O6" s="19">
        <f>SUM(J6:N6)</f>
        <v>488000</v>
      </c>
      <c r="P6" s="20" t="s">
        <v>32</v>
      </c>
      <c r="Q6" s="21"/>
      <c r="R6" s="21"/>
      <c r="S6" s="20">
        <v>90</v>
      </c>
      <c r="T6" s="25" t="s">
        <v>31</v>
      </c>
      <c r="U6" s="22" t="s">
        <v>32</v>
      </c>
      <c r="V6" s="20">
        <v>5</v>
      </c>
      <c r="W6" s="23">
        <f>O6*0.9</f>
        <v>439200</v>
      </c>
      <c r="X6" s="22"/>
      <c r="Z6" s="24"/>
    </row>
    <row r="7" spans="1:26" ht="26.55" customHeight="1" x14ac:dyDescent="0.25">
      <c r="A7" s="5" t="s">
        <v>48</v>
      </c>
      <c r="B7" s="26"/>
      <c r="C7" s="26"/>
      <c r="D7" s="26"/>
      <c r="E7" s="26"/>
      <c r="F7" s="27"/>
      <c r="G7" s="27"/>
      <c r="H7" s="27"/>
      <c r="I7" s="27"/>
      <c r="J7" s="28"/>
      <c r="K7" s="28"/>
      <c r="L7" s="28"/>
      <c r="M7" s="28"/>
      <c r="N7" s="28"/>
      <c r="O7" s="28"/>
      <c r="P7" s="29"/>
      <c r="Q7" s="30"/>
      <c r="R7" s="30"/>
      <c r="S7" s="29"/>
      <c r="T7" s="31"/>
      <c r="U7" s="32"/>
      <c r="V7" s="29"/>
      <c r="W7" s="33"/>
      <c r="X7" s="22"/>
      <c r="Z7" s="24"/>
    </row>
    <row r="8" spans="1:26" ht="12" x14ac:dyDescent="0.25">
      <c r="A8" s="34" t="s">
        <v>49</v>
      </c>
      <c r="B8" s="35" t="s">
        <v>50</v>
      </c>
      <c r="C8" s="35" t="s">
        <v>51</v>
      </c>
      <c r="D8" s="35" t="s">
        <v>52</v>
      </c>
      <c r="E8" s="35" t="s">
        <v>53</v>
      </c>
      <c r="F8" s="36" t="s">
        <v>30</v>
      </c>
      <c r="G8" s="36" t="s">
        <v>32</v>
      </c>
      <c r="H8" s="36">
        <v>0</v>
      </c>
      <c r="I8" s="36">
        <v>1</v>
      </c>
      <c r="J8" s="37">
        <v>0</v>
      </c>
      <c r="K8" s="37">
        <v>0</v>
      </c>
      <c r="L8" s="37">
        <f>IF(OR(AND(OR(B8="Broward",B8="Miami-Dade",B8="Palm Beach"),G8="SLU",I8&gt;=5),(AND(OR(B8="Broward",B8="Miami-Dade",B8="Palm Beach"),G8="CRH",I8&lt;=6))),100000,0)</f>
        <v>0</v>
      </c>
      <c r="M8" s="37">
        <v>20000</v>
      </c>
      <c r="N8" s="37">
        <v>18000</v>
      </c>
      <c r="O8" s="37">
        <f>SUM(J8:N8)</f>
        <v>38000</v>
      </c>
      <c r="P8" s="38" t="s">
        <v>31</v>
      </c>
      <c r="Q8" s="39"/>
      <c r="R8" s="39"/>
      <c r="S8" s="38">
        <v>84</v>
      </c>
      <c r="T8" s="38" t="s">
        <v>32</v>
      </c>
      <c r="U8" s="40" t="s">
        <v>32</v>
      </c>
      <c r="V8" s="38">
        <v>4</v>
      </c>
      <c r="W8" s="23">
        <f>O8*0.9</f>
        <v>34200</v>
      </c>
      <c r="X8" s="22"/>
      <c r="Z8" s="24"/>
    </row>
    <row r="9" spans="1:26" ht="24" x14ac:dyDescent="0.25">
      <c r="A9" s="16" t="s">
        <v>54</v>
      </c>
      <c r="B9" s="17"/>
      <c r="C9" s="17" t="s">
        <v>55</v>
      </c>
      <c r="D9" s="17" t="s">
        <v>56</v>
      </c>
      <c r="E9" s="17" t="s">
        <v>57</v>
      </c>
      <c r="F9" s="18" t="s">
        <v>30</v>
      </c>
      <c r="G9" s="18" t="s">
        <v>31</v>
      </c>
      <c r="H9" s="18">
        <v>6</v>
      </c>
      <c r="I9" s="18">
        <v>1</v>
      </c>
      <c r="J9" s="19">
        <v>450000</v>
      </c>
      <c r="K9" s="19">
        <v>0</v>
      </c>
      <c r="L9" s="19">
        <v>0</v>
      </c>
      <c r="M9" s="19">
        <v>20000</v>
      </c>
      <c r="N9" s="19">
        <v>18000</v>
      </c>
      <c r="O9" s="19">
        <f>SUM(J9:N9)</f>
        <v>488000</v>
      </c>
      <c r="P9" s="20" t="s">
        <v>31</v>
      </c>
      <c r="Q9" s="21"/>
      <c r="R9" s="21"/>
      <c r="S9" s="20">
        <v>87</v>
      </c>
      <c r="T9" s="20" t="s">
        <v>32</v>
      </c>
      <c r="U9" s="22" t="s">
        <v>32</v>
      </c>
      <c r="V9" s="20">
        <v>1</v>
      </c>
      <c r="W9" s="23">
        <f>O9*0.9</f>
        <v>439200</v>
      </c>
      <c r="X9" s="22"/>
      <c r="Z9" s="24"/>
    </row>
    <row r="10" spans="1:26" ht="24" x14ac:dyDescent="0.25">
      <c r="A10" s="16" t="s">
        <v>58</v>
      </c>
      <c r="B10" s="17" t="s">
        <v>59</v>
      </c>
      <c r="C10" s="17" t="s">
        <v>60</v>
      </c>
      <c r="D10" s="17" t="s">
        <v>61</v>
      </c>
      <c r="E10" s="17" t="s">
        <v>62</v>
      </c>
      <c r="F10" s="18" t="s">
        <v>30</v>
      </c>
      <c r="G10" s="18" t="s">
        <v>31</v>
      </c>
      <c r="H10" s="18">
        <v>6</v>
      </c>
      <c r="I10" s="18">
        <v>1</v>
      </c>
      <c r="J10" s="19">
        <v>450000</v>
      </c>
      <c r="K10" s="19">
        <v>0</v>
      </c>
      <c r="L10" s="19">
        <v>100000</v>
      </c>
      <c r="M10" s="19">
        <v>20000</v>
      </c>
      <c r="N10" s="19">
        <v>18000</v>
      </c>
      <c r="O10" s="19">
        <f>SUM(J10:N10)</f>
        <v>588000</v>
      </c>
      <c r="P10" s="20" t="s">
        <v>31</v>
      </c>
      <c r="Q10" s="21"/>
      <c r="R10" s="21"/>
      <c r="S10" s="20">
        <v>45</v>
      </c>
      <c r="T10" s="25" t="s">
        <v>32</v>
      </c>
      <c r="U10" s="22" t="s">
        <v>32</v>
      </c>
      <c r="V10" s="20">
        <v>3</v>
      </c>
      <c r="W10" s="23">
        <f>O10*0.9</f>
        <v>529200</v>
      </c>
      <c r="X10" s="22"/>
      <c r="Z10" s="24"/>
    </row>
    <row r="11" spans="1:26" hidden="1" x14ac:dyDescent="0.25">
      <c r="W11" s="23">
        <f t="shared" ref="W11:W74" si="0">O11*0.9</f>
        <v>0</v>
      </c>
    </row>
    <row r="12" spans="1:26" hidden="1" x14ac:dyDescent="0.25">
      <c r="F12" s="44" t="s">
        <v>63</v>
      </c>
      <c r="G12" s="44"/>
      <c r="H12" s="44" t="s">
        <v>64</v>
      </c>
      <c r="I12" s="44"/>
      <c r="W12" s="23">
        <f t="shared" si="0"/>
        <v>0</v>
      </c>
    </row>
    <row r="13" spans="1:26" ht="14.4" hidden="1" x14ac:dyDescent="0.25">
      <c r="F13" s="45" t="s">
        <v>65</v>
      </c>
      <c r="G13" s="45"/>
      <c r="H13" s="45" t="s">
        <v>65</v>
      </c>
      <c r="I13" s="46" t="s">
        <v>66</v>
      </c>
      <c r="J13" s="47"/>
      <c r="K13" s="47"/>
      <c r="N13" s="48"/>
      <c r="W13" s="23">
        <f t="shared" si="0"/>
        <v>0</v>
      </c>
    </row>
    <row r="14" spans="1:26" hidden="1" x14ac:dyDescent="0.25">
      <c r="F14" s="49" t="s">
        <v>51</v>
      </c>
      <c r="G14" s="50"/>
      <c r="H14" s="49" t="s">
        <v>51</v>
      </c>
      <c r="I14" s="51">
        <f t="shared" ref="I14:I77" si="1">COUNTIFS(X$3:X$10,"=Y",F$3:F$10,"=SLU",C$3:C$10,F14)</f>
        <v>0</v>
      </c>
      <c r="J14" s="47"/>
      <c r="K14" s="47"/>
      <c r="W14" s="23">
        <f t="shared" si="0"/>
        <v>0</v>
      </c>
    </row>
    <row r="15" spans="1:26" hidden="1" x14ac:dyDescent="0.25">
      <c r="F15" s="49" t="s">
        <v>67</v>
      </c>
      <c r="G15" s="50"/>
      <c r="H15" s="49" t="s">
        <v>67</v>
      </c>
      <c r="I15" s="51">
        <f t="shared" si="1"/>
        <v>0</v>
      </c>
      <c r="J15" s="47"/>
      <c r="K15" s="47"/>
      <c r="W15" s="23">
        <f t="shared" si="0"/>
        <v>0</v>
      </c>
    </row>
    <row r="16" spans="1:26" hidden="1" x14ac:dyDescent="0.25">
      <c r="F16" s="49" t="s">
        <v>68</v>
      </c>
      <c r="G16" s="50"/>
      <c r="H16" s="49" t="s">
        <v>68</v>
      </c>
      <c r="I16" s="51">
        <f t="shared" si="1"/>
        <v>0</v>
      </c>
      <c r="J16" s="47"/>
      <c r="K16" s="47"/>
      <c r="W16" s="23">
        <f t="shared" si="0"/>
        <v>0</v>
      </c>
    </row>
    <row r="17" spans="6:23" hidden="1" x14ac:dyDescent="0.25">
      <c r="F17" s="49" t="s">
        <v>69</v>
      </c>
      <c r="G17" s="50"/>
      <c r="H17" s="49" t="s">
        <v>69</v>
      </c>
      <c r="I17" s="51">
        <f t="shared" si="1"/>
        <v>0</v>
      </c>
      <c r="J17" s="47"/>
      <c r="K17" s="47"/>
      <c r="W17" s="23">
        <f t="shared" si="0"/>
        <v>0</v>
      </c>
    </row>
    <row r="18" spans="6:23" hidden="1" x14ac:dyDescent="0.25">
      <c r="F18" s="49" t="s">
        <v>70</v>
      </c>
      <c r="G18" s="50"/>
      <c r="H18" s="49" t="s">
        <v>70</v>
      </c>
      <c r="I18" s="51">
        <f t="shared" si="1"/>
        <v>0</v>
      </c>
      <c r="J18" s="47"/>
      <c r="K18" s="47"/>
      <c r="W18" s="23">
        <f t="shared" si="0"/>
        <v>0</v>
      </c>
    </row>
    <row r="19" spans="6:23" hidden="1" x14ac:dyDescent="0.25">
      <c r="F19" s="49" t="s">
        <v>40</v>
      </c>
      <c r="G19" s="50"/>
      <c r="H19" s="49" t="s">
        <v>40</v>
      </c>
      <c r="I19" s="51">
        <f t="shared" si="1"/>
        <v>0</v>
      </c>
      <c r="J19" s="47"/>
      <c r="K19" s="47"/>
      <c r="W19" s="23">
        <f t="shared" si="0"/>
        <v>0</v>
      </c>
    </row>
    <row r="20" spans="6:23" hidden="1" x14ac:dyDescent="0.25">
      <c r="F20" s="49" t="s">
        <v>71</v>
      </c>
      <c r="G20" s="50"/>
      <c r="H20" s="49" t="s">
        <v>71</v>
      </c>
      <c r="I20" s="51">
        <f t="shared" si="1"/>
        <v>0</v>
      </c>
      <c r="J20" s="47"/>
      <c r="K20" s="47"/>
      <c r="W20" s="23">
        <f t="shared" si="0"/>
        <v>0</v>
      </c>
    </row>
    <row r="21" spans="6:23" hidden="1" x14ac:dyDescent="0.25">
      <c r="F21" s="49" t="s">
        <v>72</v>
      </c>
      <c r="G21" s="50"/>
      <c r="H21" s="49" t="s">
        <v>72</v>
      </c>
      <c r="I21" s="51">
        <f t="shared" si="1"/>
        <v>0</v>
      </c>
      <c r="J21" s="47"/>
      <c r="K21" s="47"/>
      <c r="W21" s="23">
        <f t="shared" si="0"/>
        <v>0</v>
      </c>
    </row>
    <row r="22" spans="6:23" hidden="1" x14ac:dyDescent="0.25">
      <c r="F22" s="49" t="s">
        <v>27</v>
      </c>
      <c r="G22" s="50"/>
      <c r="H22" s="49" t="s">
        <v>27</v>
      </c>
      <c r="I22" s="51">
        <f t="shared" si="1"/>
        <v>0</v>
      </c>
      <c r="J22" s="47"/>
      <c r="K22" s="47"/>
      <c r="W22" s="23">
        <f t="shared" si="0"/>
        <v>0</v>
      </c>
    </row>
    <row r="23" spans="6:23" hidden="1" x14ac:dyDescent="0.25">
      <c r="F23" s="49" t="s">
        <v>73</v>
      </c>
      <c r="G23" s="50"/>
      <c r="H23" s="49" t="s">
        <v>73</v>
      </c>
      <c r="I23" s="51">
        <f t="shared" si="1"/>
        <v>0</v>
      </c>
      <c r="J23" s="47"/>
      <c r="K23" s="47"/>
      <c r="W23" s="23">
        <f t="shared" si="0"/>
        <v>0</v>
      </c>
    </row>
    <row r="24" spans="6:23" hidden="1" x14ac:dyDescent="0.25">
      <c r="F24" s="49" t="s">
        <v>74</v>
      </c>
      <c r="G24" s="50"/>
      <c r="H24" s="49" t="s">
        <v>74</v>
      </c>
      <c r="I24" s="51">
        <f t="shared" si="1"/>
        <v>0</v>
      </c>
      <c r="J24" s="47"/>
      <c r="K24" s="47"/>
      <c r="W24" s="23">
        <f t="shared" si="0"/>
        <v>0</v>
      </c>
    </row>
    <row r="25" spans="6:23" hidden="1" x14ac:dyDescent="0.25">
      <c r="F25" s="49" t="s">
        <v>75</v>
      </c>
      <c r="G25" s="50"/>
      <c r="H25" s="49" t="s">
        <v>75</v>
      </c>
      <c r="I25" s="51">
        <f t="shared" si="1"/>
        <v>0</v>
      </c>
      <c r="J25" s="47"/>
      <c r="K25" s="47"/>
      <c r="W25" s="23">
        <f t="shared" si="0"/>
        <v>0</v>
      </c>
    </row>
    <row r="26" spans="6:23" hidden="1" x14ac:dyDescent="0.25">
      <c r="F26" s="49" t="s">
        <v>76</v>
      </c>
      <c r="G26" s="50"/>
      <c r="H26" s="49" t="s">
        <v>76</v>
      </c>
      <c r="I26" s="51">
        <f t="shared" si="1"/>
        <v>0</v>
      </c>
      <c r="J26" s="47"/>
      <c r="K26" s="47"/>
      <c r="W26" s="23">
        <f t="shared" si="0"/>
        <v>0</v>
      </c>
    </row>
    <row r="27" spans="6:23" hidden="1" x14ac:dyDescent="0.25">
      <c r="F27" s="49" t="s">
        <v>77</v>
      </c>
      <c r="G27" s="50"/>
      <c r="H27" s="49" t="s">
        <v>77</v>
      </c>
      <c r="I27" s="51">
        <f t="shared" si="1"/>
        <v>0</v>
      </c>
      <c r="J27" s="47"/>
      <c r="K27" s="47"/>
      <c r="W27" s="23">
        <f t="shared" si="0"/>
        <v>0</v>
      </c>
    </row>
    <row r="28" spans="6:23" hidden="1" x14ac:dyDescent="0.25">
      <c r="F28" s="49" t="s">
        <v>78</v>
      </c>
      <c r="G28" s="50"/>
      <c r="H28" s="49" t="s">
        <v>78</v>
      </c>
      <c r="I28" s="51">
        <f t="shared" si="1"/>
        <v>0</v>
      </c>
      <c r="J28" s="47"/>
      <c r="K28" s="47"/>
      <c r="W28" s="23">
        <f t="shared" si="0"/>
        <v>0</v>
      </c>
    </row>
    <row r="29" spans="6:23" hidden="1" x14ac:dyDescent="0.25">
      <c r="F29" s="49" t="s">
        <v>79</v>
      </c>
      <c r="G29" s="50"/>
      <c r="H29" s="49" t="s">
        <v>79</v>
      </c>
      <c r="I29" s="51">
        <f t="shared" si="1"/>
        <v>0</v>
      </c>
      <c r="J29" s="47"/>
      <c r="K29" s="47"/>
      <c r="W29" s="23">
        <f t="shared" si="0"/>
        <v>0</v>
      </c>
    </row>
    <row r="30" spans="6:23" hidden="1" x14ac:dyDescent="0.25">
      <c r="F30" s="49" t="s">
        <v>80</v>
      </c>
      <c r="G30" s="50"/>
      <c r="H30" s="49" t="s">
        <v>80</v>
      </c>
      <c r="I30" s="51">
        <f t="shared" si="1"/>
        <v>0</v>
      </c>
      <c r="J30" s="47"/>
      <c r="K30" s="47"/>
      <c r="W30" s="23">
        <f t="shared" si="0"/>
        <v>0</v>
      </c>
    </row>
    <row r="31" spans="6:23" hidden="1" x14ac:dyDescent="0.25">
      <c r="F31" s="49" t="s">
        <v>81</v>
      </c>
      <c r="G31" s="50"/>
      <c r="H31" s="49" t="s">
        <v>81</v>
      </c>
      <c r="I31" s="51">
        <f t="shared" si="1"/>
        <v>0</v>
      </c>
      <c r="J31" s="47"/>
      <c r="K31" s="47"/>
      <c r="W31" s="23">
        <f t="shared" si="0"/>
        <v>0</v>
      </c>
    </row>
    <row r="32" spans="6:23" hidden="1" x14ac:dyDescent="0.25">
      <c r="F32" s="49" t="s">
        <v>82</v>
      </c>
      <c r="G32" s="50"/>
      <c r="H32" s="49" t="s">
        <v>82</v>
      </c>
      <c r="I32" s="51">
        <f t="shared" si="1"/>
        <v>0</v>
      </c>
      <c r="J32" s="47"/>
      <c r="K32" s="47"/>
      <c r="W32" s="23">
        <f t="shared" si="0"/>
        <v>0</v>
      </c>
    </row>
    <row r="33" spans="6:23" hidden="1" x14ac:dyDescent="0.25">
      <c r="F33" s="49" t="s">
        <v>83</v>
      </c>
      <c r="G33" s="50"/>
      <c r="H33" s="49" t="s">
        <v>83</v>
      </c>
      <c r="I33" s="51">
        <f t="shared" si="1"/>
        <v>0</v>
      </c>
      <c r="J33" s="47"/>
      <c r="K33" s="47"/>
      <c r="W33" s="23">
        <f t="shared" si="0"/>
        <v>0</v>
      </c>
    </row>
    <row r="34" spans="6:23" hidden="1" x14ac:dyDescent="0.25">
      <c r="F34" s="49" t="s">
        <v>84</v>
      </c>
      <c r="G34" s="50"/>
      <c r="H34" s="49" t="s">
        <v>84</v>
      </c>
      <c r="I34" s="51">
        <f t="shared" si="1"/>
        <v>0</v>
      </c>
      <c r="J34" s="47"/>
      <c r="K34" s="47"/>
      <c r="W34" s="23">
        <f t="shared" si="0"/>
        <v>0</v>
      </c>
    </row>
    <row r="35" spans="6:23" hidden="1" x14ac:dyDescent="0.25">
      <c r="F35" s="49" t="s">
        <v>85</v>
      </c>
      <c r="G35" s="50"/>
      <c r="H35" s="49" t="s">
        <v>85</v>
      </c>
      <c r="I35" s="51">
        <f t="shared" si="1"/>
        <v>0</v>
      </c>
      <c r="J35" s="47"/>
      <c r="K35" s="47"/>
      <c r="W35" s="23">
        <f t="shared" si="0"/>
        <v>0</v>
      </c>
    </row>
    <row r="36" spans="6:23" hidden="1" x14ac:dyDescent="0.25">
      <c r="F36" s="49" t="s">
        <v>86</v>
      </c>
      <c r="G36" s="50"/>
      <c r="H36" s="49" t="s">
        <v>86</v>
      </c>
      <c r="I36" s="51">
        <f t="shared" si="1"/>
        <v>0</v>
      </c>
      <c r="J36" s="47"/>
      <c r="K36" s="47"/>
      <c r="W36" s="23">
        <f t="shared" si="0"/>
        <v>0</v>
      </c>
    </row>
    <row r="37" spans="6:23" hidden="1" x14ac:dyDescent="0.25">
      <c r="F37" s="49" t="s">
        <v>87</v>
      </c>
      <c r="G37" s="50"/>
      <c r="H37" s="49" t="s">
        <v>87</v>
      </c>
      <c r="I37" s="51">
        <f t="shared" si="1"/>
        <v>0</v>
      </c>
      <c r="J37" s="47"/>
      <c r="K37" s="47"/>
      <c r="W37" s="23">
        <f t="shared" si="0"/>
        <v>0</v>
      </c>
    </row>
    <row r="38" spans="6:23" hidden="1" x14ac:dyDescent="0.25">
      <c r="F38" s="49" t="s">
        <v>88</v>
      </c>
      <c r="G38" s="50"/>
      <c r="H38" s="49" t="s">
        <v>88</v>
      </c>
      <c r="I38" s="51">
        <f t="shared" si="1"/>
        <v>0</v>
      </c>
      <c r="J38" s="47"/>
      <c r="K38" s="47"/>
      <c r="W38" s="23">
        <f t="shared" si="0"/>
        <v>0</v>
      </c>
    </row>
    <row r="39" spans="6:23" hidden="1" x14ac:dyDescent="0.25">
      <c r="F39" s="49" t="s">
        <v>89</v>
      </c>
      <c r="G39" s="50"/>
      <c r="H39" s="49" t="s">
        <v>89</v>
      </c>
      <c r="I39" s="51">
        <f t="shared" si="1"/>
        <v>0</v>
      </c>
      <c r="J39" s="47"/>
      <c r="K39" s="47"/>
      <c r="W39" s="23">
        <f t="shared" si="0"/>
        <v>0</v>
      </c>
    </row>
    <row r="40" spans="6:23" hidden="1" x14ac:dyDescent="0.25">
      <c r="F40" s="49" t="s">
        <v>90</v>
      </c>
      <c r="G40" s="50"/>
      <c r="H40" s="49" t="s">
        <v>90</v>
      </c>
      <c r="I40" s="51">
        <f t="shared" si="1"/>
        <v>0</v>
      </c>
      <c r="J40" s="47"/>
      <c r="K40" s="47"/>
      <c r="W40" s="23">
        <f t="shared" si="0"/>
        <v>0</v>
      </c>
    </row>
    <row r="41" spans="6:23" hidden="1" x14ac:dyDescent="0.25">
      <c r="F41" s="49" t="s">
        <v>91</v>
      </c>
      <c r="G41" s="50"/>
      <c r="H41" s="49" t="s">
        <v>91</v>
      </c>
      <c r="I41" s="51">
        <f t="shared" si="1"/>
        <v>0</v>
      </c>
      <c r="J41" s="47"/>
      <c r="K41" s="47"/>
      <c r="W41" s="23">
        <f t="shared" si="0"/>
        <v>0</v>
      </c>
    </row>
    <row r="42" spans="6:23" hidden="1" x14ac:dyDescent="0.25">
      <c r="F42" s="49" t="s">
        <v>92</v>
      </c>
      <c r="G42" s="50"/>
      <c r="H42" s="49" t="s">
        <v>92</v>
      </c>
      <c r="I42" s="51">
        <f t="shared" si="1"/>
        <v>0</v>
      </c>
      <c r="J42" s="47"/>
      <c r="K42" s="47"/>
      <c r="W42" s="23">
        <f t="shared" si="0"/>
        <v>0</v>
      </c>
    </row>
    <row r="43" spans="6:23" hidden="1" x14ac:dyDescent="0.25">
      <c r="F43" s="49" t="s">
        <v>35</v>
      </c>
      <c r="G43" s="50"/>
      <c r="H43" s="49" t="s">
        <v>35</v>
      </c>
      <c r="I43" s="51">
        <f t="shared" si="1"/>
        <v>0</v>
      </c>
      <c r="J43" s="47"/>
      <c r="K43" s="47"/>
      <c r="W43" s="23">
        <f t="shared" si="0"/>
        <v>0</v>
      </c>
    </row>
    <row r="44" spans="6:23" hidden="1" x14ac:dyDescent="0.25">
      <c r="F44" s="49" t="s">
        <v>93</v>
      </c>
      <c r="G44" s="50"/>
      <c r="H44" s="49" t="s">
        <v>93</v>
      </c>
      <c r="I44" s="51">
        <f t="shared" si="1"/>
        <v>0</v>
      </c>
      <c r="J44" s="47"/>
      <c r="K44" s="47"/>
      <c r="W44" s="23">
        <f t="shared" si="0"/>
        <v>0</v>
      </c>
    </row>
    <row r="45" spans="6:23" hidden="1" x14ac:dyDescent="0.25">
      <c r="F45" s="49" t="s">
        <v>94</v>
      </c>
      <c r="G45" s="50"/>
      <c r="H45" s="49" t="s">
        <v>94</v>
      </c>
      <c r="I45" s="51">
        <f t="shared" si="1"/>
        <v>0</v>
      </c>
      <c r="J45" s="47"/>
      <c r="K45" s="47"/>
      <c r="W45" s="23">
        <f t="shared" si="0"/>
        <v>0</v>
      </c>
    </row>
    <row r="46" spans="6:23" hidden="1" x14ac:dyDescent="0.25">
      <c r="F46" s="49" t="s">
        <v>95</v>
      </c>
      <c r="G46" s="50"/>
      <c r="H46" s="49" t="s">
        <v>95</v>
      </c>
      <c r="I46" s="51">
        <f t="shared" si="1"/>
        <v>0</v>
      </c>
      <c r="J46" s="47"/>
      <c r="K46" s="47"/>
      <c r="W46" s="23">
        <f t="shared" si="0"/>
        <v>0</v>
      </c>
    </row>
    <row r="47" spans="6:23" hidden="1" x14ac:dyDescent="0.25">
      <c r="F47" s="49" t="s">
        <v>45</v>
      </c>
      <c r="G47" s="50"/>
      <c r="H47" s="49" t="s">
        <v>45</v>
      </c>
      <c r="I47" s="51">
        <f t="shared" si="1"/>
        <v>0</v>
      </c>
      <c r="J47" s="47"/>
      <c r="K47" s="47"/>
      <c r="W47" s="23">
        <f t="shared" si="0"/>
        <v>0</v>
      </c>
    </row>
    <row r="48" spans="6:23" hidden="1" x14ac:dyDescent="0.25">
      <c r="F48" s="49" t="s">
        <v>96</v>
      </c>
      <c r="G48" s="50"/>
      <c r="H48" s="49" t="s">
        <v>96</v>
      </c>
      <c r="I48" s="51">
        <f t="shared" si="1"/>
        <v>0</v>
      </c>
      <c r="J48" s="47"/>
      <c r="K48" s="47"/>
      <c r="W48" s="23">
        <f t="shared" si="0"/>
        <v>0</v>
      </c>
    </row>
    <row r="49" spans="6:23" hidden="1" x14ac:dyDescent="0.25">
      <c r="F49" s="49" t="s">
        <v>97</v>
      </c>
      <c r="G49" s="50"/>
      <c r="H49" s="49" t="s">
        <v>97</v>
      </c>
      <c r="I49" s="51">
        <f t="shared" si="1"/>
        <v>0</v>
      </c>
      <c r="J49" s="47"/>
      <c r="K49" s="47"/>
      <c r="W49" s="23">
        <f t="shared" si="0"/>
        <v>0</v>
      </c>
    </row>
    <row r="50" spans="6:23" hidden="1" x14ac:dyDescent="0.25">
      <c r="F50" s="49" t="s">
        <v>98</v>
      </c>
      <c r="G50" s="50"/>
      <c r="H50" s="49" t="s">
        <v>98</v>
      </c>
      <c r="I50" s="51">
        <f t="shared" si="1"/>
        <v>0</v>
      </c>
      <c r="J50" s="47"/>
      <c r="K50" s="47"/>
      <c r="W50" s="23">
        <f t="shared" si="0"/>
        <v>0</v>
      </c>
    </row>
    <row r="51" spans="6:23" hidden="1" x14ac:dyDescent="0.25">
      <c r="F51" s="49" t="s">
        <v>99</v>
      </c>
      <c r="G51" s="50"/>
      <c r="H51" s="49" t="s">
        <v>99</v>
      </c>
      <c r="I51" s="51">
        <f t="shared" si="1"/>
        <v>0</v>
      </c>
      <c r="J51" s="47"/>
      <c r="K51" s="47"/>
      <c r="W51" s="23">
        <f t="shared" si="0"/>
        <v>0</v>
      </c>
    </row>
    <row r="52" spans="6:23" hidden="1" x14ac:dyDescent="0.25">
      <c r="F52" s="49" t="s">
        <v>100</v>
      </c>
      <c r="G52" s="50"/>
      <c r="H52" s="49" t="s">
        <v>100</v>
      </c>
      <c r="I52" s="51">
        <f t="shared" si="1"/>
        <v>0</v>
      </c>
      <c r="J52" s="47"/>
      <c r="K52" s="47"/>
      <c r="W52" s="23">
        <f t="shared" si="0"/>
        <v>0</v>
      </c>
    </row>
    <row r="53" spans="6:23" hidden="1" x14ac:dyDescent="0.25">
      <c r="F53" s="49" t="s">
        <v>101</v>
      </c>
      <c r="G53" s="50"/>
      <c r="H53" s="49" t="s">
        <v>101</v>
      </c>
      <c r="I53" s="51">
        <f t="shared" si="1"/>
        <v>0</v>
      </c>
      <c r="J53" s="47"/>
      <c r="K53" s="47"/>
      <c r="W53" s="23">
        <f t="shared" si="0"/>
        <v>0</v>
      </c>
    </row>
    <row r="54" spans="6:23" hidden="1" x14ac:dyDescent="0.25">
      <c r="F54" s="49" t="s">
        <v>102</v>
      </c>
      <c r="G54" s="50"/>
      <c r="H54" s="49" t="s">
        <v>102</v>
      </c>
      <c r="I54" s="51">
        <f t="shared" si="1"/>
        <v>0</v>
      </c>
      <c r="J54" s="47"/>
      <c r="K54" s="47"/>
      <c r="W54" s="23">
        <f t="shared" si="0"/>
        <v>0</v>
      </c>
    </row>
    <row r="55" spans="6:23" hidden="1" x14ac:dyDescent="0.25">
      <c r="F55" s="49" t="s">
        <v>103</v>
      </c>
      <c r="G55" s="50"/>
      <c r="H55" s="49" t="s">
        <v>103</v>
      </c>
      <c r="I55" s="51">
        <f t="shared" si="1"/>
        <v>0</v>
      </c>
      <c r="J55" s="47"/>
      <c r="K55" s="47"/>
      <c r="W55" s="23">
        <f t="shared" si="0"/>
        <v>0</v>
      </c>
    </row>
    <row r="56" spans="6:23" hidden="1" x14ac:dyDescent="0.25">
      <c r="F56" s="49" t="s">
        <v>104</v>
      </c>
      <c r="G56" s="50"/>
      <c r="H56" s="49" t="s">
        <v>104</v>
      </c>
      <c r="I56" s="51">
        <f t="shared" si="1"/>
        <v>0</v>
      </c>
      <c r="J56" s="47"/>
      <c r="K56" s="47"/>
      <c r="W56" s="23">
        <f t="shared" si="0"/>
        <v>0</v>
      </c>
    </row>
    <row r="57" spans="6:23" hidden="1" x14ac:dyDescent="0.25">
      <c r="F57" s="49" t="s">
        <v>105</v>
      </c>
      <c r="G57" s="50"/>
      <c r="H57" s="49" t="s">
        <v>105</v>
      </c>
      <c r="I57" s="51">
        <f t="shared" si="1"/>
        <v>0</v>
      </c>
      <c r="J57" s="47"/>
      <c r="K57" s="47"/>
      <c r="W57" s="23">
        <f t="shared" si="0"/>
        <v>0</v>
      </c>
    </row>
    <row r="58" spans="6:23" hidden="1" x14ac:dyDescent="0.25">
      <c r="F58" s="49" t="s">
        <v>106</v>
      </c>
      <c r="G58" s="50"/>
      <c r="H58" s="49" t="s">
        <v>106</v>
      </c>
      <c r="I58" s="51">
        <f t="shared" si="1"/>
        <v>0</v>
      </c>
      <c r="J58" s="47"/>
      <c r="K58" s="47"/>
      <c r="W58" s="23">
        <f t="shared" si="0"/>
        <v>0</v>
      </c>
    </row>
    <row r="59" spans="6:23" hidden="1" x14ac:dyDescent="0.25">
      <c r="F59" s="49" t="s">
        <v>107</v>
      </c>
      <c r="G59" s="50"/>
      <c r="H59" s="49" t="s">
        <v>107</v>
      </c>
      <c r="I59" s="51">
        <f t="shared" si="1"/>
        <v>0</v>
      </c>
      <c r="J59" s="47"/>
      <c r="K59" s="47"/>
      <c r="W59" s="23">
        <f t="shared" si="0"/>
        <v>0</v>
      </c>
    </row>
    <row r="60" spans="6:23" hidden="1" x14ac:dyDescent="0.25">
      <c r="F60" s="49" t="s">
        <v>108</v>
      </c>
      <c r="G60" s="50"/>
      <c r="H60" s="49" t="s">
        <v>108</v>
      </c>
      <c r="I60" s="51">
        <f t="shared" si="1"/>
        <v>0</v>
      </c>
      <c r="J60" s="47"/>
      <c r="K60" s="47"/>
      <c r="W60" s="23">
        <f t="shared" si="0"/>
        <v>0</v>
      </c>
    </row>
    <row r="61" spans="6:23" hidden="1" x14ac:dyDescent="0.25">
      <c r="F61" s="49" t="s">
        <v>109</v>
      </c>
      <c r="G61" s="50"/>
      <c r="H61" s="49" t="s">
        <v>109</v>
      </c>
      <c r="I61" s="51">
        <f t="shared" si="1"/>
        <v>0</v>
      </c>
      <c r="J61" s="47"/>
      <c r="K61" s="47"/>
      <c r="W61" s="23">
        <f t="shared" si="0"/>
        <v>0</v>
      </c>
    </row>
    <row r="62" spans="6:23" hidden="1" x14ac:dyDescent="0.25">
      <c r="F62" s="49" t="s">
        <v>110</v>
      </c>
      <c r="G62" s="50"/>
      <c r="H62" s="49" t="s">
        <v>110</v>
      </c>
      <c r="I62" s="51">
        <f t="shared" si="1"/>
        <v>0</v>
      </c>
      <c r="J62" s="47"/>
      <c r="K62" s="47"/>
      <c r="W62" s="23">
        <f t="shared" si="0"/>
        <v>0</v>
      </c>
    </row>
    <row r="63" spans="6:23" hidden="1" x14ac:dyDescent="0.25">
      <c r="F63" s="49" t="s">
        <v>60</v>
      </c>
      <c r="G63" s="50"/>
      <c r="H63" s="49" t="s">
        <v>60</v>
      </c>
      <c r="I63" s="51">
        <f t="shared" si="1"/>
        <v>0</v>
      </c>
      <c r="J63" s="47"/>
      <c r="K63" s="47"/>
      <c r="W63" s="23">
        <f t="shared" si="0"/>
        <v>0</v>
      </c>
    </row>
    <row r="64" spans="6:23" hidden="1" x14ac:dyDescent="0.25">
      <c r="F64" s="49" t="s">
        <v>111</v>
      </c>
      <c r="G64" s="50"/>
      <c r="H64" s="49" t="s">
        <v>111</v>
      </c>
      <c r="I64" s="51">
        <f t="shared" si="1"/>
        <v>0</v>
      </c>
      <c r="J64" s="47"/>
      <c r="K64" s="47"/>
      <c r="W64" s="23">
        <f t="shared" si="0"/>
        <v>0</v>
      </c>
    </row>
    <row r="65" spans="6:23" hidden="1" x14ac:dyDescent="0.25">
      <c r="F65" s="49" t="s">
        <v>112</v>
      </c>
      <c r="G65" s="50"/>
      <c r="H65" s="49" t="s">
        <v>112</v>
      </c>
      <c r="I65" s="51">
        <f t="shared" si="1"/>
        <v>0</v>
      </c>
      <c r="J65" s="47"/>
      <c r="K65" s="47"/>
      <c r="W65" s="23">
        <f t="shared" si="0"/>
        <v>0</v>
      </c>
    </row>
    <row r="66" spans="6:23" hidden="1" x14ac:dyDescent="0.25">
      <c r="F66" s="49" t="s">
        <v>113</v>
      </c>
      <c r="G66" s="50"/>
      <c r="H66" s="49" t="s">
        <v>113</v>
      </c>
      <c r="I66" s="51">
        <f t="shared" si="1"/>
        <v>0</v>
      </c>
      <c r="J66" s="47"/>
      <c r="K66" s="47"/>
      <c r="W66" s="23">
        <f t="shared" si="0"/>
        <v>0</v>
      </c>
    </row>
    <row r="67" spans="6:23" hidden="1" x14ac:dyDescent="0.25">
      <c r="F67" s="49" t="s">
        <v>114</v>
      </c>
      <c r="G67" s="50"/>
      <c r="H67" s="49" t="s">
        <v>114</v>
      </c>
      <c r="I67" s="51">
        <f t="shared" si="1"/>
        <v>0</v>
      </c>
      <c r="J67" s="47"/>
      <c r="K67" s="47"/>
      <c r="W67" s="23">
        <f t="shared" si="0"/>
        <v>0</v>
      </c>
    </row>
    <row r="68" spans="6:23" hidden="1" x14ac:dyDescent="0.25">
      <c r="F68" s="49" t="s">
        <v>115</v>
      </c>
      <c r="G68" s="50"/>
      <c r="H68" s="49" t="s">
        <v>115</v>
      </c>
      <c r="I68" s="51">
        <f t="shared" si="1"/>
        <v>0</v>
      </c>
      <c r="J68" s="47"/>
      <c r="K68" s="47"/>
      <c r="W68" s="23">
        <f t="shared" si="0"/>
        <v>0</v>
      </c>
    </row>
    <row r="69" spans="6:23" hidden="1" x14ac:dyDescent="0.25">
      <c r="F69" s="49" t="s">
        <v>116</v>
      </c>
      <c r="G69" s="50"/>
      <c r="H69" s="49" t="s">
        <v>116</v>
      </c>
      <c r="I69" s="51">
        <f t="shared" si="1"/>
        <v>0</v>
      </c>
      <c r="J69" s="47"/>
      <c r="K69" s="47"/>
      <c r="W69" s="23">
        <f t="shared" si="0"/>
        <v>0</v>
      </c>
    </row>
    <row r="70" spans="6:23" hidden="1" x14ac:dyDescent="0.25">
      <c r="F70" s="49" t="s">
        <v>117</v>
      </c>
      <c r="G70" s="50"/>
      <c r="H70" s="49" t="s">
        <v>117</v>
      </c>
      <c r="I70" s="51">
        <f t="shared" si="1"/>
        <v>0</v>
      </c>
      <c r="J70" s="47"/>
      <c r="K70" s="47"/>
      <c r="W70" s="23">
        <f t="shared" si="0"/>
        <v>0</v>
      </c>
    </row>
    <row r="71" spans="6:23" hidden="1" x14ac:dyDescent="0.25">
      <c r="F71" s="49" t="s">
        <v>118</v>
      </c>
      <c r="G71" s="50"/>
      <c r="H71" s="49" t="s">
        <v>118</v>
      </c>
      <c r="I71" s="51">
        <f t="shared" si="1"/>
        <v>0</v>
      </c>
      <c r="J71" s="47"/>
      <c r="K71" s="47"/>
      <c r="W71" s="23">
        <f t="shared" si="0"/>
        <v>0</v>
      </c>
    </row>
    <row r="72" spans="6:23" hidden="1" x14ac:dyDescent="0.25">
      <c r="F72" s="49" t="s">
        <v>55</v>
      </c>
      <c r="G72" s="50"/>
      <c r="H72" s="49" t="s">
        <v>55</v>
      </c>
      <c r="I72" s="51">
        <f t="shared" si="1"/>
        <v>0</v>
      </c>
      <c r="J72" s="47"/>
      <c r="K72" s="47"/>
      <c r="W72" s="23">
        <f t="shared" si="0"/>
        <v>0</v>
      </c>
    </row>
    <row r="73" spans="6:23" hidden="1" x14ac:dyDescent="0.25">
      <c r="F73" s="49" t="s">
        <v>119</v>
      </c>
      <c r="G73" s="50"/>
      <c r="H73" s="49" t="s">
        <v>119</v>
      </c>
      <c r="I73" s="51">
        <f t="shared" si="1"/>
        <v>0</v>
      </c>
      <c r="J73" s="47"/>
      <c r="K73" s="47"/>
      <c r="W73" s="23">
        <f t="shared" si="0"/>
        <v>0</v>
      </c>
    </row>
    <row r="74" spans="6:23" hidden="1" x14ac:dyDescent="0.25">
      <c r="F74" s="49" t="s">
        <v>120</v>
      </c>
      <c r="G74" s="50"/>
      <c r="H74" s="49" t="s">
        <v>120</v>
      </c>
      <c r="I74" s="51">
        <f t="shared" si="1"/>
        <v>0</v>
      </c>
      <c r="J74" s="47"/>
      <c r="K74" s="47"/>
      <c r="W74" s="23">
        <f t="shared" si="0"/>
        <v>0</v>
      </c>
    </row>
    <row r="75" spans="6:23" hidden="1" x14ac:dyDescent="0.25">
      <c r="F75" s="49" t="s">
        <v>121</v>
      </c>
      <c r="G75" s="50"/>
      <c r="H75" s="49" t="s">
        <v>121</v>
      </c>
      <c r="I75" s="51">
        <f t="shared" si="1"/>
        <v>0</v>
      </c>
      <c r="J75" s="47"/>
      <c r="K75" s="47"/>
      <c r="W75" s="23">
        <f t="shared" ref="W75:W91" si="2">O75*0.9</f>
        <v>0</v>
      </c>
    </row>
    <row r="76" spans="6:23" hidden="1" x14ac:dyDescent="0.25">
      <c r="F76" s="49" t="s">
        <v>122</v>
      </c>
      <c r="G76" s="50"/>
      <c r="H76" s="49" t="s">
        <v>122</v>
      </c>
      <c r="I76" s="51">
        <f t="shared" si="1"/>
        <v>0</v>
      </c>
      <c r="J76" s="47"/>
      <c r="K76" s="47"/>
      <c r="W76" s="23">
        <f t="shared" si="2"/>
        <v>0</v>
      </c>
    </row>
    <row r="77" spans="6:23" hidden="1" x14ac:dyDescent="0.25">
      <c r="F77" s="49" t="s">
        <v>123</v>
      </c>
      <c r="G77" s="50"/>
      <c r="H77" s="49" t="s">
        <v>123</v>
      </c>
      <c r="I77" s="51">
        <f t="shared" si="1"/>
        <v>0</v>
      </c>
      <c r="J77" s="47"/>
      <c r="K77" s="47"/>
      <c r="W77" s="23">
        <f t="shared" si="2"/>
        <v>0</v>
      </c>
    </row>
    <row r="78" spans="6:23" hidden="1" x14ac:dyDescent="0.25">
      <c r="F78" s="49" t="s">
        <v>124</v>
      </c>
      <c r="G78" s="50"/>
      <c r="H78" s="49" t="s">
        <v>124</v>
      </c>
      <c r="I78" s="51">
        <f t="shared" ref="I78:I112" si="3">COUNTIFS(X$3:X$10,"=Y",F$3:F$10,"=SLU",C$3:C$10,F78)</f>
        <v>0</v>
      </c>
      <c r="J78" s="47"/>
      <c r="K78" s="47"/>
      <c r="W78" s="23">
        <f t="shared" si="2"/>
        <v>0</v>
      </c>
    </row>
    <row r="79" spans="6:23" hidden="1" x14ac:dyDescent="0.25">
      <c r="F79" s="49" t="s">
        <v>125</v>
      </c>
      <c r="G79" s="50"/>
      <c r="H79" s="49" t="s">
        <v>125</v>
      </c>
      <c r="I79" s="51">
        <f t="shared" si="3"/>
        <v>0</v>
      </c>
      <c r="J79" s="47"/>
      <c r="K79" s="47"/>
      <c r="W79" s="23">
        <f t="shared" si="2"/>
        <v>0</v>
      </c>
    </row>
    <row r="80" spans="6:23" hidden="1" x14ac:dyDescent="0.25">
      <c r="F80" s="49" t="s">
        <v>126</v>
      </c>
      <c r="G80" s="50"/>
      <c r="H80" s="49" t="s">
        <v>126</v>
      </c>
      <c r="I80" s="51">
        <f t="shared" si="3"/>
        <v>0</v>
      </c>
      <c r="J80" s="47"/>
      <c r="K80" s="47"/>
      <c r="W80" s="23">
        <f t="shared" si="2"/>
        <v>0</v>
      </c>
    </row>
    <row r="81" spans="1:23" ht="12" hidden="1" x14ac:dyDescent="0.25">
      <c r="J81" s="47"/>
      <c r="K81" s="47"/>
      <c r="W81" s="23">
        <f t="shared" si="2"/>
        <v>0</v>
      </c>
    </row>
    <row r="82" spans="1:23" ht="12" x14ac:dyDescent="0.25">
      <c r="J82" s="47"/>
      <c r="K82" s="47"/>
    </row>
    <row r="83" spans="1:23" ht="12" x14ac:dyDescent="0.25">
      <c r="A83" s="24" t="s">
        <v>127</v>
      </c>
      <c r="J83" s="47"/>
      <c r="K83" s="47"/>
    </row>
    <row r="84" spans="1:23" ht="13.2" customHeight="1" x14ac:dyDescent="0.25">
      <c r="A84" s="52" t="s">
        <v>128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3" ht="13.2" customHeight="1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</sheetData>
  <mergeCells count="3">
    <mergeCell ref="F12:G12"/>
    <mergeCell ref="H12:I12"/>
    <mergeCell ref="A84:U85"/>
  </mergeCells>
  <pageMargins left="0.7" right="0.7" top="0.75" bottom="0.75" header="0.3" footer="0.3"/>
  <pageSetup scale="70" fitToHeight="0" orientation="landscape" r:id="rId1"/>
  <headerFooter alignWithMargins="0">
    <oddHeader>&amp;C&amp;"Arial,Bold"&amp;14RFA 2018-106 
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D3AAE4-505D-45A7-A8EE-9C9A24EDE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68C176-34A9-4427-B012-E843D7B6B2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C8CFE-69CB-4306-9A62-88A689CC54B1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2018-12-13T19:06:19Z</dcterms:created>
  <dcterms:modified xsi:type="dcterms:W3CDTF">2018-12-13T19:07:09Z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