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0 App Submitted Reports/2020-102 App Report/"/>
    </mc:Choice>
  </mc:AlternateContent>
  <xr:revisionPtr revIDLastSave="0" documentId="8_{2DBE071E-67B5-408E-A878-7CE2D92F0139}" xr6:coauthVersionLast="45" xr6:coauthVersionMax="45" xr10:uidLastSave="{00000000-0000-0000-0000-000000000000}"/>
  <bookViews>
    <workbookView xWindow="-110" yWindow="-110" windowWidth="19420" windowHeight="10420" xr2:uid="{F0CA5A00-93DC-4CDD-9E05-34FE72051035}"/>
  </bookViews>
  <sheets>
    <sheet name="for posting" sheetId="1" r:id="rId1"/>
  </sheets>
  <definedNames>
    <definedName name="_xlnm._FilterDatabase" localSheetId="0" hidden="1">'for posting'!$A$1:$X$7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" i="1" l="1"/>
  <c r="Z5" i="1"/>
  <c r="AA4" i="1"/>
  <c r="Z4" i="1"/>
  <c r="AA3" i="1"/>
  <c r="Z3" i="1"/>
  <c r="AA2" i="1"/>
  <c r="Z2" i="1"/>
</calcChain>
</file>

<file path=xl/sharedStrings.xml><?xml version="1.0" encoding="utf-8"?>
<sst xmlns="http://schemas.openxmlformats.org/spreadsheetml/2006/main" count="95" uniqueCount="63">
  <si>
    <t>AppNumber</t>
  </si>
  <si>
    <t>Name of proposed Development</t>
  </si>
  <si>
    <t>County</t>
  </si>
  <si>
    <t>Development Location</t>
  </si>
  <si>
    <t>Demographic</t>
  </si>
  <si>
    <t>Name Of Applicant</t>
  </si>
  <si>
    <t>NonProfit Applicant</t>
  </si>
  <si>
    <t>NP Pcnt Of Developer Fee</t>
  </si>
  <si>
    <t>Developer</t>
  </si>
  <si>
    <t>Name Of Authorized Contact Person</t>
  </si>
  <si>
    <t>Name Of Operational Contact Person</t>
  </si>
  <si>
    <t>Development Category</t>
  </si>
  <si>
    <t>DevType</t>
  </si>
  <si>
    <t>ESS Construction</t>
  </si>
  <si>
    <t>Scattered Sites</t>
  </si>
  <si>
    <t>DLP latitude</t>
  </si>
  <si>
    <t>DLP longitude</t>
  </si>
  <si>
    <t>Total Units</t>
  </si>
  <si>
    <t>Funding Requested  SAIL</t>
  </si>
  <si>
    <t>ELI Loan Amount</t>
  </si>
  <si>
    <t>Cash Funding   total</t>
  </si>
  <si>
    <t>QFA Land donation</t>
  </si>
  <si>
    <t>Per Unit Pref</t>
  </si>
  <si>
    <t>PHA as Principal</t>
  </si>
  <si>
    <t>TDC</t>
  </si>
  <si>
    <t>SAIL Per Unit</t>
  </si>
  <si>
    <t>SAIL is less than or equal to 90 % of TDC Preference</t>
  </si>
  <si>
    <t>Lottery</t>
  </si>
  <si>
    <t>2020-481S</t>
  </si>
  <si>
    <t>The Marshall</t>
  </si>
  <si>
    <t>Miami-Dade</t>
  </si>
  <si>
    <t>4440 NW 27 Av, Miami-Dade County, FL 33142</t>
  </si>
  <si>
    <t>PSN - 80%</t>
  </si>
  <si>
    <t>The Marshall 4440, LLC</t>
  </si>
  <si>
    <t>Y</t>
  </si>
  <si>
    <t>MFK/REVA Development, LLC; Lynda V. Harris; Charles F. Sims</t>
  </si>
  <si>
    <t>Don D. Patterson</t>
  </si>
  <si>
    <t>NC</t>
  </si>
  <si>
    <t>MR 4</t>
  </si>
  <si>
    <t>N</t>
  </si>
  <si>
    <t>2020-482S</t>
  </si>
  <si>
    <t>Whispering Pines</t>
  </si>
  <si>
    <t>Pinellas</t>
  </si>
  <si>
    <t>2655 54th Avenue S, St. Petersburg, FL  33712</t>
  </si>
  <si>
    <t>Pinellas Affordable Living, Inc.</t>
  </si>
  <si>
    <t>Pinellas Affordable Living, Inc.; Boley Centers, Inc.</t>
  </si>
  <si>
    <t>Jack Humburg, Executive Director</t>
  </si>
  <si>
    <t>Jeri Flanagan</t>
  </si>
  <si>
    <t>G</t>
  </si>
  <si>
    <t>2020-483S</t>
  </si>
  <si>
    <t>The Heron</t>
  </si>
  <si>
    <t>1158 Marseille Drive</t>
  </si>
  <si>
    <t>Miami Beach Housing Initiatives, Inc.</t>
  </si>
  <si>
    <t>Housing Authority of the City of Miami Beach; Miami Beach Housing Initiatives, Inc.</t>
  </si>
  <si>
    <t>Miguell Del Campillo</t>
  </si>
  <si>
    <t>Michael O'Hara</t>
  </si>
  <si>
    <t>2020-484S</t>
  </si>
  <si>
    <t>Phoenix Crossing</t>
  </si>
  <si>
    <t>Flagler</t>
  </si>
  <si>
    <t>The entrance to Phoenix Crossings will front on N. Bay Street, North of the intersection of HWY 100 and N. Bay Street. The site is approximately .3 miles from US 1 and 5 miles from Interstate 95. Parcel ID #'s 10-12-30-0850-02130-0030 &amp; 10-12-30-0850-02680-0000</t>
  </si>
  <si>
    <t>Abundant Life Ministries-Hope House, Inc.</t>
  </si>
  <si>
    <t>Abundant Life Ministries-Hope House, Inc; ALM-ABM PHOENIX CROSSINGS, LLC</t>
  </si>
  <si>
    <t>Sandra Shank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</si>
</sst>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3C4C-63FE-43FC-864C-A2C853CCE261}">
  <sheetPr>
    <pageSetUpPr fitToPage="1"/>
  </sheetPr>
  <dimension ref="A1:AB5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H2" sqref="H2"/>
    </sheetView>
  </sheetViews>
  <sheetFormatPr defaultRowHeight="12" x14ac:dyDescent="0.35"/>
  <cols>
    <col min="1" max="1" width="7.81640625" style="11" bestFit="1" customWidth="1"/>
    <col min="2" max="2" width="12" style="11" bestFit="1" customWidth="1"/>
    <col min="3" max="3" width="9" style="11" bestFit="1" customWidth="1"/>
    <col min="4" max="4" width="22.6328125" style="11" customWidth="1"/>
    <col min="5" max="5" width="4.90625" style="11" customWidth="1"/>
    <col min="6" max="6" width="11.7265625" style="11" customWidth="1"/>
    <col min="7" max="7" width="5.08984375" style="13" bestFit="1" customWidth="1"/>
    <col min="8" max="8" width="7.26953125" style="11" bestFit="1" customWidth="1"/>
    <col min="9" max="9" width="15.453125" style="11" customWidth="1"/>
    <col min="10" max="10" width="10.08984375" style="11" customWidth="1"/>
    <col min="11" max="11" width="11.08984375" style="11" bestFit="1" customWidth="1"/>
    <col min="12" max="12" width="5.08984375" style="13" bestFit="1" customWidth="1"/>
    <col min="13" max="13" width="4.26953125" style="13" bestFit="1" customWidth="1"/>
    <col min="14" max="15" width="2.90625" style="13" bestFit="1" customWidth="1"/>
    <col min="16" max="16" width="8.1796875" style="11" bestFit="1" customWidth="1"/>
    <col min="17" max="17" width="8.7265625" style="11" bestFit="1" customWidth="1"/>
    <col min="18" max="18" width="2.90625" style="11" bestFit="1" customWidth="1"/>
    <col min="19" max="19" width="9.36328125" style="11" bestFit="1" customWidth="1"/>
    <col min="20" max="21" width="8.1796875" style="11" bestFit="1" customWidth="1"/>
    <col min="22" max="24" width="2.90625" style="13" bestFit="1" customWidth="1"/>
    <col min="25" max="25" width="10.26953125" style="11" bestFit="1" customWidth="1"/>
    <col min="26" max="26" width="9.08984375" style="14" bestFit="1" customWidth="1"/>
    <col min="27" max="27" width="8.7265625" style="14"/>
    <col min="28" max="28" width="2.90625" style="13" bestFit="1" customWidth="1"/>
    <col min="29" max="16384" width="8.7265625" style="11"/>
  </cols>
  <sheetData>
    <row r="1" spans="1:28" s="4" customFormat="1" ht="87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2" t="s">
        <v>25</v>
      </c>
      <c r="AA1" s="2" t="s">
        <v>26</v>
      </c>
      <c r="AB1" s="3" t="s">
        <v>27</v>
      </c>
    </row>
    <row r="2" spans="1:28" ht="48" x14ac:dyDescent="0.35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6" t="s">
        <v>34</v>
      </c>
      <c r="H2" s="5">
        <v>100</v>
      </c>
      <c r="I2" s="5" t="s">
        <v>35</v>
      </c>
      <c r="J2" s="5" t="s">
        <v>36</v>
      </c>
      <c r="K2" s="5"/>
      <c r="L2" s="6" t="s">
        <v>37</v>
      </c>
      <c r="M2" s="6" t="s">
        <v>38</v>
      </c>
      <c r="N2" s="6" t="s">
        <v>34</v>
      </c>
      <c r="O2" s="6" t="s">
        <v>39</v>
      </c>
      <c r="P2" s="5">
        <v>25.815605999999999</v>
      </c>
      <c r="Q2" s="5">
        <v>-80.240678000000003</v>
      </c>
      <c r="R2" s="5">
        <v>24</v>
      </c>
      <c r="S2" s="7">
        <v>4670000</v>
      </c>
      <c r="T2" s="7">
        <v>503100</v>
      </c>
      <c r="U2" s="7">
        <v>1725000</v>
      </c>
      <c r="V2" s="6" t="s">
        <v>39</v>
      </c>
      <c r="W2" s="6" t="s">
        <v>34</v>
      </c>
      <c r="X2" s="6" t="s">
        <v>39</v>
      </c>
      <c r="Y2" s="8">
        <v>7792624.8499999996</v>
      </c>
      <c r="Z2" s="9">
        <f>S2/R2</f>
        <v>194583.33333333334</v>
      </c>
      <c r="AA2" s="10" t="str">
        <f>IF(S2/Y2&lt;=0.9,"Y","N")</f>
        <v>Y</v>
      </c>
      <c r="AB2" s="6">
        <v>3</v>
      </c>
    </row>
    <row r="3" spans="1:28" ht="48" x14ac:dyDescent="0.35">
      <c r="A3" s="5" t="s">
        <v>40</v>
      </c>
      <c r="B3" s="5" t="s">
        <v>41</v>
      </c>
      <c r="C3" s="5" t="s">
        <v>42</v>
      </c>
      <c r="D3" s="5" t="s">
        <v>43</v>
      </c>
      <c r="E3" s="5" t="s">
        <v>32</v>
      </c>
      <c r="F3" s="5" t="s">
        <v>44</v>
      </c>
      <c r="G3" s="6" t="s">
        <v>34</v>
      </c>
      <c r="H3" s="5">
        <v>100</v>
      </c>
      <c r="I3" s="5" t="s">
        <v>45</v>
      </c>
      <c r="J3" s="5" t="s">
        <v>46</v>
      </c>
      <c r="K3" s="5" t="s">
        <v>47</v>
      </c>
      <c r="L3" s="6" t="s">
        <v>37</v>
      </c>
      <c r="M3" s="6" t="s">
        <v>48</v>
      </c>
      <c r="N3" s="6" t="s">
        <v>39</v>
      </c>
      <c r="O3" s="6" t="s">
        <v>39</v>
      </c>
      <c r="P3" s="5">
        <v>27.719376</v>
      </c>
      <c r="Q3" s="5">
        <v>-82.668699000000004</v>
      </c>
      <c r="R3" s="5">
        <v>20</v>
      </c>
      <c r="S3" s="12">
        <v>4424118</v>
      </c>
      <c r="T3" s="12">
        <v>291300</v>
      </c>
      <c r="U3" s="12">
        <v>150000</v>
      </c>
      <c r="V3" s="6" t="s">
        <v>39</v>
      </c>
      <c r="W3" s="6" t="s">
        <v>34</v>
      </c>
      <c r="X3" s="6" t="s">
        <v>39</v>
      </c>
      <c r="Y3" s="8">
        <v>5327792</v>
      </c>
      <c r="Z3" s="9">
        <f>S3/R3</f>
        <v>221205.9</v>
      </c>
      <c r="AA3" s="10" t="str">
        <f t="shared" ref="AA3:AA5" si="0">IF(S3/Y3&lt;=0.9,"Y","N")</f>
        <v>Y</v>
      </c>
      <c r="AB3" s="6">
        <v>1</v>
      </c>
    </row>
    <row r="4" spans="1:28" ht="60" x14ac:dyDescent="0.35">
      <c r="A4" s="5" t="s">
        <v>49</v>
      </c>
      <c r="B4" s="5" t="s">
        <v>50</v>
      </c>
      <c r="C4" s="5" t="s">
        <v>30</v>
      </c>
      <c r="D4" s="5" t="s">
        <v>51</v>
      </c>
      <c r="E4" s="5" t="s">
        <v>32</v>
      </c>
      <c r="F4" s="5" t="s">
        <v>52</v>
      </c>
      <c r="G4" s="6" t="s">
        <v>34</v>
      </c>
      <c r="H4" s="5">
        <v>100</v>
      </c>
      <c r="I4" s="5" t="s">
        <v>53</v>
      </c>
      <c r="J4" s="5" t="s">
        <v>54</v>
      </c>
      <c r="K4" s="5" t="s">
        <v>55</v>
      </c>
      <c r="L4" s="6" t="s">
        <v>37</v>
      </c>
      <c r="M4" s="6" t="s">
        <v>38</v>
      </c>
      <c r="N4" s="6" t="s">
        <v>34</v>
      </c>
      <c r="O4" s="6" t="s">
        <v>39</v>
      </c>
      <c r="P4" s="5">
        <v>25.856266000000002</v>
      </c>
      <c r="Q4" s="5">
        <v>-80.130820999999997</v>
      </c>
      <c r="R4" s="5">
        <v>20</v>
      </c>
      <c r="S4" s="7">
        <v>3999980</v>
      </c>
      <c r="T4" s="7">
        <v>389200</v>
      </c>
      <c r="U4" s="7">
        <v>150000</v>
      </c>
      <c r="V4" s="6" t="s">
        <v>39</v>
      </c>
      <c r="W4" s="6" t="s">
        <v>34</v>
      </c>
      <c r="X4" s="6" t="s">
        <v>34</v>
      </c>
      <c r="Y4" s="8">
        <v>5114180</v>
      </c>
      <c r="Z4" s="9">
        <f>S4/R4</f>
        <v>199999</v>
      </c>
      <c r="AA4" s="10" t="str">
        <f t="shared" si="0"/>
        <v>Y</v>
      </c>
      <c r="AB4" s="6">
        <v>2</v>
      </c>
    </row>
    <row r="5" spans="1:28" ht="108" x14ac:dyDescent="0.35">
      <c r="A5" s="5" t="s">
        <v>56</v>
      </c>
      <c r="B5" s="5" t="s">
        <v>57</v>
      </c>
      <c r="C5" s="5" t="s">
        <v>58</v>
      </c>
      <c r="D5" s="5" t="s">
        <v>59</v>
      </c>
      <c r="E5" s="5" t="s">
        <v>32</v>
      </c>
      <c r="F5" s="5" t="s">
        <v>60</v>
      </c>
      <c r="G5" s="6" t="s">
        <v>34</v>
      </c>
      <c r="H5" s="5">
        <v>100</v>
      </c>
      <c r="I5" s="5" t="s">
        <v>61</v>
      </c>
      <c r="J5" s="5" t="s">
        <v>62</v>
      </c>
      <c r="K5" s="5" t="s">
        <v>62</v>
      </c>
      <c r="L5" s="6" t="s">
        <v>37</v>
      </c>
      <c r="M5" s="6" t="s">
        <v>48</v>
      </c>
      <c r="N5" s="6" t="s">
        <v>34</v>
      </c>
      <c r="O5" s="6" t="s">
        <v>39</v>
      </c>
      <c r="P5" s="5">
        <v>29.464310000000001</v>
      </c>
      <c r="Q5" s="5">
        <v>-81.263039000000006</v>
      </c>
      <c r="R5" s="5">
        <v>30</v>
      </c>
      <c r="S5" s="12">
        <v>4670000</v>
      </c>
      <c r="T5" s="12">
        <v>387600</v>
      </c>
      <c r="U5" s="12">
        <v>500000</v>
      </c>
      <c r="V5" s="6" t="s">
        <v>39</v>
      </c>
      <c r="W5" s="6" t="s">
        <v>34</v>
      </c>
      <c r="X5" s="6" t="s">
        <v>39</v>
      </c>
      <c r="Y5" s="8">
        <v>6370383</v>
      </c>
      <c r="Z5" s="9">
        <f>S5/R5</f>
        <v>155666.66666666666</v>
      </c>
      <c r="AA5" s="10" t="str">
        <f t="shared" si="0"/>
        <v>Y</v>
      </c>
      <c r="AB5" s="6">
        <v>4</v>
      </c>
    </row>
  </sheetData>
  <pageMargins left="0.7" right="0.7" top="0.75" bottom="0.75" header="0.3" footer="0.3"/>
  <pageSetup paperSize="17" scale="91" fitToHeight="0" orientation="landscape" verticalDpi="0" r:id="rId1"/>
  <headerFooter>
    <oddHeader>&amp;CRFA 2020-102 Application Submitted Report
(subject to further verification and review)&amp;R4/1/20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313CE-EFED-4C31-9B98-AE71B0164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A606E6-D191-44A2-820D-3F75C580E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DB8B15-31D6-4FE1-90E6-28AC6C83614B}">
  <ds:schemaRefs>
    <ds:schemaRef ds:uri="31c33541-f0e7-4482-9c8a-fb53b33b075f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2020-04-03T17:29:30Z</dcterms:created>
  <dcterms:modified xsi:type="dcterms:W3CDTF">2020-04-03T17:30:20Z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