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201 M-S Geo\"/>
    </mc:Choice>
  </mc:AlternateContent>
  <xr:revisionPtr revIDLastSave="26" documentId="8_{2E033A11-A0D8-47EF-8A9C-33DA5CD94B53}" xr6:coauthVersionLast="45" xr6:coauthVersionMax="45" xr10:uidLastSave="{7A3DEC6F-F246-4189-8F0B-C55AF4872B4F}"/>
  <bookViews>
    <workbookView xWindow="-108" yWindow="-108" windowWidth="23256" windowHeight="12576" xr2:uid="{3AD828D3-75EB-4407-BC75-98A159C31A92}"/>
  </bookViews>
  <sheets>
    <sheet name="All Applications" sheetId="1" r:id="rId1"/>
  </sheets>
  <definedNames>
    <definedName name="_xlnm.Print_Area" localSheetId="0">'All Applications'!$A$1:$AE$89</definedName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8" i="1" l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W87" i="1"/>
  <c r="P87" i="1"/>
  <c r="N87" i="1"/>
  <c r="W86" i="1"/>
  <c r="P86" i="1"/>
  <c r="N86" i="1"/>
  <c r="W85" i="1"/>
  <c r="P85" i="1"/>
  <c r="N85" i="1"/>
  <c r="W84" i="1"/>
  <c r="P84" i="1"/>
  <c r="N84" i="1"/>
  <c r="W83" i="1"/>
  <c r="P83" i="1"/>
  <c r="N83" i="1"/>
  <c r="W81" i="1"/>
  <c r="P81" i="1"/>
  <c r="N81" i="1"/>
  <c r="W80" i="1"/>
  <c r="P80" i="1"/>
  <c r="N80" i="1"/>
  <c r="W79" i="1"/>
  <c r="P79" i="1"/>
  <c r="N79" i="1"/>
  <c r="W78" i="1"/>
  <c r="P78" i="1"/>
  <c r="N78" i="1"/>
  <c r="W77" i="1"/>
  <c r="P77" i="1"/>
  <c r="N77" i="1"/>
  <c r="W76" i="1"/>
  <c r="P76" i="1"/>
  <c r="N76" i="1"/>
  <c r="W75" i="1"/>
  <c r="P75" i="1"/>
  <c r="N75" i="1"/>
  <c r="W74" i="1"/>
  <c r="P74" i="1"/>
  <c r="N74" i="1"/>
  <c r="W73" i="1"/>
  <c r="P73" i="1"/>
  <c r="N73" i="1"/>
  <c r="W72" i="1"/>
  <c r="P72" i="1"/>
  <c r="N72" i="1"/>
  <c r="W71" i="1"/>
  <c r="P71" i="1"/>
  <c r="N71" i="1"/>
  <c r="W70" i="1"/>
  <c r="P70" i="1"/>
  <c r="N70" i="1"/>
  <c r="W69" i="1"/>
  <c r="P69" i="1"/>
  <c r="N69" i="1"/>
  <c r="W68" i="1"/>
  <c r="P68" i="1"/>
  <c r="N68" i="1"/>
  <c r="W67" i="1"/>
  <c r="P67" i="1"/>
  <c r="N67" i="1"/>
  <c r="W66" i="1"/>
  <c r="P66" i="1"/>
  <c r="N66" i="1"/>
  <c r="W65" i="1"/>
  <c r="P65" i="1"/>
  <c r="N65" i="1"/>
  <c r="W64" i="1"/>
  <c r="P64" i="1"/>
  <c r="N64" i="1"/>
  <c r="W63" i="1"/>
  <c r="P63" i="1"/>
  <c r="N63" i="1"/>
  <c r="W62" i="1"/>
  <c r="P62" i="1"/>
  <c r="N62" i="1"/>
  <c r="W61" i="1"/>
  <c r="P61" i="1"/>
  <c r="N61" i="1"/>
  <c r="W60" i="1"/>
  <c r="P60" i="1"/>
  <c r="N60" i="1"/>
  <c r="W59" i="1"/>
  <c r="P59" i="1"/>
  <c r="N59" i="1"/>
  <c r="W58" i="1"/>
  <c r="P58" i="1"/>
  <c r="N58" i="1"/>
  <c r="W57" i="1"/>
  <c r="P57" i="1"/>
  <c r="N57" i="1"/>
  <c r="W56" i="1"/>
  <c r="P56" i="1"/>
  <c r="N56" i="1"/>
  <c r="W55" i="1"/>
  <c r="P55" i="1"/>
  <c r="N55" i="1"/>
  <c r="W54" i="1"/>
  <c r="P54" i="1"/>
  <c r="N54" i="1"/>
  <c r="W53" i="1"/>
  <c r="P53" i="1"/>
  <c r="N53" i="1"/>
  <c r="W52" i="1"/>
  <c r="P52" i="1"/>
  <c r="N52" i="1"/>
  <c r="W51" i="1"/>
  <c r="P51" i="1"/>
  <c r="N51" i="1"/>
  <c r="W50" i="1"/>
  <c r="P50" i="1"/>
  <c r="N50" i="1"/>
  <c r="W49" i="1"/>
  <c r="P49" i="1"/>
  <c r="N49" i="1"/>
  <c r="W48" i="1"/>
  <c r="P48" i="1"/>
  <c r="N48" i="1"/>
  <c r="W47" i="1"/>
  <c r="P47" i="1"/>
  <c r="N47" i="1"/>
  <c r="W46" i="1"/>
  <c r="P46" i="1"/>
  <c r="N46" i="1"/>
  <c r="W45" i="1"/>
  <c r="P45" i="1"/>
  <c r="N45" i="1"/>
  <c r="W44" i="1"/>
  <c r="P44" i="1"/>
  <c r="N44" i="1"/>
  <c r="W43" i="1"/>
  <c r="P43" i="1"/>
  <c r="N43" i="1"/>
  <c r="W42" i="1"/>
  <c r="P42" i="1"/>
  <c r="N42" i="1"/>
  <c r="W41" i="1"/>
  <c r="P41" i="1"/>
  <c r="N41" i="1"/>
  <c r="W40" i="1"/>
  <c r="P40" i="1"/>
  <c r="N40" i="1"/>
  <c r="W39" i="1"/>
  <c r="P39" i="1"/>
  <c r="N39" i="1"/>
  <c r="W38" i="1"/>
  <c r="P38" i="1"/>
  <c r="N38" i="1"/>
  <c r="W37" i="1"/>
  <c r="P37" i="1"/>
  <c r="N37" i="1"/>
  <c r="W36" i="1"/>
  <c r="P36" i="1"/>
  <c r="N36" i="1"/>
  <c r="W35" i="1"/>
  <c r="P35" i="1"/>
  <c r="N35" i="1"/>
  <c r="W34" i="1"/>
  <c r="P34" i="1"/>
  <c r="N34" i="1"/>
  <c r="W33" i="1"/>
  <c r="P33" i="1"/>
  <c r="N33" i="1"/>
  <c r="W32" i="1"/>
  <c r="P32" i="1"/>
  <c r="N32" i="1"/>
  <c r="W31" i="1"/>
  <c r="P31" i="1"/>
  <c r="N31" i="1"/>
  <c r="W30" i="1"/>
  <c r="P30" i="1"/>
  <c r="N30" i="1"/>
  <c r="W29" i="1"/>
  <c r="P29" i="1"/>
  <c r="N29" i="1"/>
  <c r="W28" i="1"/>
  <c r="P28" i="1"/>
  <c r="N28" i="1"/>
  <c r="W27" i="1"/>
  <c r="P27" i="1"/>
  <c r="N27" i="1"/>
  <c r="W26" i="1"/>
  <c r="P26" i="1"/>
  <c r="N26" i="1"/>
  <c r="W25" i="1"/>
  <c r="P25" i="1"/>
  <c r="N25" i="1"/>
  <c r="W24" i="1"/>
  <c r="P24" i="1"/>
  <c r="N24" i="1"/>
  <c r="W23" i="1"/>
  <c r="P23" i="1"/>
  <c r="N23" i="1"/>
  <c r="W22" i="1"/>
  <c r="P22" i="1"/>
  <c r="N22" i="1"/>
  <c r="W21" i="1"/>
  <c r="P21" i="1"/>
  <c r="N21" i="1"/>
  <c r="W20" i="1"/>
  <c r="P20" i="1"/>
  <c r="N20" i="1"/>
  <c r="W19" i="1"/>
  <c r="P19" i="1"/>
  <c r="N19" i="1"/>
  <c r="W18" i="1"/>
  <c r="P18" i="1"/>
  <c r="N18" i="1"/>
  <c r="W17" i="1"/>
  <c r="P17" i="1"/>
  <c r="N17" i="1"/>
  <c r="W16" i="1"/>
  <c r="P16" i="1"/>
  <c r="N16" i="1"/>
  <c r="W15" i="1"/>
  <c r="P15" i="1"/>
  <c r="N15" i="1"/>
  <c r="W14" i="1"/>
  <c r="P14" i="1"/>
  <c r="N14" i="1"/>
  <c r="W13" i="1"/>
  <c r="P13" i="1"/>
  <c r="N13" i="1"/>
  <c r="W12" i="1"/>
  <c r="P12" i="1"/>
  <c r="N12" i="1"/>
  <c r="W11" i="1"/>
  <c r="P11" i="1"/>
  <c r="N11" i="1"/>
  <c r="W10" i="1"/>
  <c r="P10" i="1"/>
  <c r="N10" i="1"/>
  <c r="W9" i="1"/>
  <c r="P9" i="1"/>
  <c r="N9" i="1"/>
  <c r="W8" i="1"/>
  <c r="P8" i="1"/>
  <c r="N8" i="1"/>
  <c r="W7" i="1"/>
  <c r="P7" i="1"/>
  <c r="N7" i="1"/>
  <c r="W6" i="1"/>
  <c r="P6" i="1"/>
  <c r="N6" i="1"/>
  <c r="W5" i="1"/>
  <c r="P5" i="1"/>
  <c r="N5" i="1"/>
  <c r="W4" i="1"/>
  <c r="P4" i="1"/>
  <c r="N4" i="1"/>
  <c r="W3" i="1"/>
  <c r="P3" i="1"/>
  <c r="N3" i="1"/>
</calcChain>
</file>

<file path=xl/sharedStrings.xml><?xml version="1.0" encoding="utf-8"?>
<sst xmlns="http://schemas.openxmlformats.org/spreadsheetml/2006/main" count="1777" uniqueCount="375">
  <si>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</si>
  <si>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</si>
  <si>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</si>
  <si>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</si>
  <si>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</si>
  <si>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</si>
  <si>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Demo</t>
  </si>
  <si>
    <t>Total Units</t>
  </si>
  <si>
    <t>Priority Level</t>
  </si>
  <si>
    <t>PHA Area of Opportunity</t>
  </si>
  <si>
    <t>Qualifies for LGAO Goal, and submitted, but not awarded in 2019-113?</t>
  </si>
  <si>
    <t>Qualifies for LGAO Goal, and not submitted in 2019-113?</t>
  </si>
  <si>
    <t>LGAO in 2019-113?</t>
  </si>
  <si>
    <t>Qualifies for the Revitalization Goal?</t>
  </si>
  <si>
    <t>Revit. in 2019-113?</t>
  </si>
  <si>
    <t>Qualifies for the Geographic Area of Opportunity / HUD-designated SADDA Funding Goal?</t>
  </si>
  <si>
    <t>Qualifies for the SunRail Goal?</t>
  </si>
  <si>
    <t>Total Points</t>
  </si>
  <si>
    <t>Per Unit Construction Funding Preference</t>
  </si>
  <si>
    <t>Development Category Funding Preference</t>
  </si>
  <si>
    <t xml:space="preserve">Development Category </t>
  </si>
  <si>
    <t>NC or R List for Leveraging?</t>
  </si>
  <si>
    <t>Total Corp Funding Per Set-Aside</t>
  </si>
  <si>
    <t>Leveraging Classification</t>
  </si>
  <si>
    <t>Proximity Points</t>
  </si>
  <si>
    <t>Proximity Level</t>
  </si>
  <si>
    <t>Grocery Store Preference</t>
  </si>
  <si>
    <t>Community Service Preference</t>
  </si>
  <si>
    <t>Florida Job Creation Preference</t>
  </si>
  <si>
    <t>Lottery Number</t>
  </si>
  <si>
    <t>Eligible Applications</t>
  </si>
  <si>
    <t>2021-054C</t>
  </si>
  <si>
    <t>Tranquility at Ferry Pass</t>
  </si>
  <si>
    <t>Escambia</t>
  </si>
  <si>
    <t>M</t>
  </si>
  <si>
    <t>Todd M. Wind</t>
  </si>
  <si>
    <t>Timshel Hill Tide Developers, LLC</t>
  </si>
  <si>
    <t>F</t>
  </si>
  <si>
    <t>Y</t>
  </si>
  <si>
    <t>N</t>
  </si>
  <si>
    <t>NC</t>
  </si>
  <si>
    <t>A</t>
  </si>
  <si>
    <t>2021-055C</t>
  </si>
  <si>
    <t>The Verandas of Punta Gorda III</t>
  </si>
  <si>
    <t>Charlotte</t>
  </si>
  <si>
    <t>Richard L. Higgins</t>
  </si>
  <si>
    <t>Norstar Development USA, LP; Punta Gorda Developers, LLC; Newstar Development, LLC</t>
  </si>
  <si>
    <t>2021-056C</t>
  </si>
  <si>
    <t>Villages of New Augustine</t>
  </si>
  <si>
    <t>Saint Johns</t>
  </si>
  <si>
    <t>Shannon L. Nazworth</t>
  </si>
  <si>
    <t>Ability Housing, Inc.</t>
  </si>
  <si>
    <t>2021-057C</t>
  </si>
  <si>
    <t>Clermont Ridge Senior Villas II</t>
  </si>
  <si>
    <t>Lake</t>
  </si>
  <si>
    <t>William Schneider</t>
  </si>
  <si>
    <t>Turnstone Development Corporation; Clermont Ridge II Developer, LLC</t>
  </si>
  <si>
    <t>E, Non-ALF</t>
  </si>
  <si>
    <t>2021-058C</t>
  </si>
  <si>
    <t>Leah Gardens</t>
  </si>
  <si>
    <t>James R. Hoover</t>
  </si>
  <si>
    <t>TVC Development, Inc.</t>
  </si>
  <si>
    <t>2021-059C</t>
  </si>
  <si>
    <t>Molly Crossing</t>
  </si>
  <si>
    <t>Clay</t>
  </si>
  <si>
    <t>2021-060C</t>
  </si>
  <si>
    <t>Aero Vue Crossings</t>
  </si>
  <si>
    <t>Osceola</t>
  </si>
  <si>
    <t>Brett Green</t>
  </si>
  <si>
    <t>Aero Vue Crossings Developer, LLC; Judd Roth Real Estate Development, Inc.</t>
  </si>
  <si>
    <t>2021-061C</t>
  </si>
  <si>
    <t>The Fountains at Hidden Lake</t>
  </si>
  <si>
    <t>Citrus</t>
  </si>
  <si>
    <t>Matthew A. Rieger</t>
  </si>
  <si>
    <t>HTG Hidden Lake Developer, LLC</t>
  </si>
  <si>
    <t>2021-062C</t>
  </si>
  <si>
    <t>Waterside Drive</t>
  </si>
  <si>
    <t>Lee</t>
  </si>
  <si>
    <t>J. David Page</t>
  </si>
  <si>
    <t>Southport Development, Inc., a WA corporation doing business in FL as Southport Development Services, Inc.</t>
  </si>
  <si>
    <t>B</t>
  </si>
  <si>
    <t>2021-063C</t>
  </si>
  <si>
    <t>Spruce Creek Commons</t>
  </si>
  <si>
    <t>Volusia</t>
  </si>
  <si>
    <t>2021-064C</t>
  </si>
  <si>
    <t>Cardinal Pointe</t>
  </si>
  <si>
    <t>Domingo Sanchez</t>
  </si>
  <si>
    <t>DDER Development, LLC</t>
  </si>
  <si>
    <t>2021-065C</t>
  </si>
  <si>
    <t>Madison Grove</t>
  </si>
  <si>
    <t>Patrick E. Law</t>
  </si>
  <si>
    <t>ARC 2020, LLC; New South Residential, LLC</t>
  </si>
  <si>
    <t>2021-066C</t>
  </si>
  <si>
    <t>Madison Bay</t>
  </si>
  <si>
    <t>2021-067C</t>
  </si>
  <si>
    <t>Madison Moor</t>
  </si>
  <si>
    <t>Alachua</t>
  </si>
  <si>
    <t>2021-069C</t>
  </si>
  <si>
    <t>River Fox Commons</t>
  </si>
  <si>
    <t>Walton</t>
  </si>
  <si>
    <t>S</t>
  </si>
  <si>
    <t>Renée F. Sandell</t>
  </si>
  <si>
    <t>River Fox Commons Developer, LLC</t>
  </si>
  <si>
    <t>2021-070C</t>
  </si>
  <si>
    <t>Arbours at LaBelle</t>
  </si>
  <si>
    <t>Hendry</t>
  </si>
  <si>
    <t>Sam T Johnston</t>
  </si>
  <si>
    <t>Arbour Valley Development, LLC</t>
  </si>
  <si>
    <t>2021-071C</t>
  </si>
  <si>
    <t>Arbours at Merrillwood Family</t>
  </si>
  <si>
    <t>Arbour Valley Development, LLC; Alachua Housing Developer, LLC</t>
  </si>
  <si>
    <t>2021-072C</t>
  </si>
  <si>
    <t>Madison Oaks East</t>
  </si>
  <si>
    <t>Marion</t>
  </si>
  <si>
    <t>2021-073C</t>
  </si>
  <si>
    <t>Madison Oaks West</t>
  </si>
  <si>
    <t>2021-074C*</t>
  </si>
  <si>
    <t>Panama Manor</t>
  </si>
  <si>
    <t>Bay</t>
  </si>
  <si>
    <t>Renée Sandell</t>
  </si>
  <si>
    <t>Panama Manor Developer, LLC</t>
  </si>
  <si>
    <t>2021-075C</t>
  </si>
  <si>
    <t>Villas at Academy Place</t>
  </si>
  <si>
    <t>Seminole</t>
  </si>
  <si>
    <t>Darren J. Smith</t>
  </si>
  <si>
    <t>Pantheon Development Group, LLC; SCHA Developer, LLC</t>
  </si>
  <si>
    <t>2021-076C</t>
  </si>
  <si>
    <t>Grove Manor Phase I</t>
  </si>
  <si>
    <t>Polk</t>
  </si>
  <si>
    <t>Pantheon Development Group, LLC; LWHA Development, LLC</t>
  </si>
  <si>
    <t>2021-077C</t>
  </si>
  <si>
    <t>Cypress Garden Apartments</t>
  </si>
  <si>
    <t>DeSoto</t>
  </si>
  <si>
    <t>AHA Development, LLC; Cypress Fortis Development, LLC</t>
  </si>
  <si>
    <t>2021-078C</t>
  </si>
  <si>
    <t>Woodland Park Phase II</t>
  </si>
  <si>
    <t>Brian Evjen</t>
  </si>
  <si>
    <t>Norstar Development USA, LP; GHA Development, LLC; Newstar Development, LLC</t>
  </si>
  <si>
    <t>2021-079C</t>
  </si>
  <si>
    <t>Fairway Park</t>
  </si>
  <si>
    <t>HTG Fairway Park Developer, LLC</t>
  </si>
  <si>
    <t>2021-080C</t>
  </si>
  <si>
    <t>Falcon Trace</t>
  </si>
  <si>
    <t>2021-081C</t>
  </si>
  <si>
    <t>Tanager Square</t>
  </si>
  <si>
    <t>Pasco</t>
  </si>
  <si>
    <t>2021-082C</t>
  </si>
  <si>
    <t>Crest Grove Apartments</t>
  </si>
  <si>
    <t>Donald W Paxton</t>
  </si>
  <si>
    <t>BCP Development 20 LLC</t>
  </si>
  <si>
    <t>2021-083C</t>
  </si>
  <si>
    <t>Monroe Place</t>
  </si>
  <si>
    <t>Monroe Place Developer, LLC; Judd Roth Real Estate Development, Inc.; GSL Monroe Place, LLC</t>
  </si>
  <si>
    <t>2021-084C</t>
  </si>
  <si>
    <t>Hayden Place Apartments</t>
  </si>
  <si>
    <t>2021-085C</t>
  </si>
  <si>
    <t>Creekside Apartments</t>
  </si>
  <si>
    <t>Creekside Apartments Developer, LLC; Judd Roth Real Estate Development, Inc.</t>
  </si>
  <si>
    <t>2021-086C</t>
  </si>
  <si>
    <t>Jacaranda Terrace</t>
  </si>
  <si>
    <t>Shawn Wilson</t>
  </si>
  <si>
    <t>Blue Sky Developer, LLC</t>
  </si>
  <si>
    <t>2021-087C</t>
  </si>
  <si>
    <t>Banyan Hammock Apartments</t>
  </si>
  <si>
    <t>Scott Zimmerman</t>
  </si>
  <si>
    <t>BDG Banyan Hammock Developer, LLC</t>
  </si>
  <si>
    <t>2021-089C</t>
  </si>
  <si>
    <t>Cardinal Gardens</t>
  </si>
  <si>
    <t>BDG Cardinal Gardens Developer, LLC</t>
  </si>
  <si>
    <t>2021-090C</t>
  </si>
  <si>
    <t>Blue Sky Landing II</t>
  </si>
  <si>
    <t>Saint Lucie</t>
  </si>
  <si>
    <t>2021-093C</t>
  </si>
  <si>
    <t>Harmony at DeFuniak Springs</t>
  </si>
  <si>
    <t>2021-094C</t>
  </si>
  <si>
    <t>Venice Pointe</t>
  </si>
  <si>
    <t>Sarasota</t>
  </si>
  <si>
    <t>Oscar Sol</t>
  </si>
  <si>
    <t>Venice Pointe Dev, LLC; JCG Real Estate Ventures, LLC</t>
  </si>
  <si>
    <t>2021-095C</t>
  </si>
  <si>
    <t>St. Peter Claver Place Phase I</t>
  </si>
  <si>
    <t>Eric C. Miller</t>
  </si>
  <si>
    <t>National Development of America, Inc.; St. Peter Claver Developer, Inc.; LCHA Developer, LLC</t>
  </si>
  <si>
    <t>2021-096C</t>
  </si>
  <si>
    <t>Casa San Juan Diego</t>
  </si>
  <si>
    <t>Collier</t>
  </si>
  <si>
    <t>National Development of America, Inc.; CSJD Developer, Inc.; CCHA Developer, LLC</t>
  </si>
  <si>
    <t>2021-097C</t>
  </si>
  <si>
    <t>Cedar Cove</t>
  </si>
  <si>
    <t>Manatee</t>
  </si>
  <si>
    <t>2021-098C</t>
  </si>
  <si>
    <t>Pinnacle at the Wesleyan</t>
  </si>
  <si>
    <t>David O. Deutch</t>
  </si>
  <si>
    <t>Pinnacle Communities, LLC</t>
  </si>
  <si>
    <t>2021-099C</t>
  </si>
  <si>
    <t>Southview Estates</t>
  </si>
  <si>
    <t>William A Markel</t>
  </si>
  <si>
    <t>JES Dev Co, Inc.</t>
  </si>
  <si>
    <t>2021-100C</t>
  </si>
  <si>
    <t>Oak Vista Estates</t>
  </si>
  <si>
    <t>2021-101C</t>
  </si>
  <si>
    <t>Peregrine Court</t>
  </si>
  <si>
    <t>2021-102C</t>
  </si>
  <si>
    <t>Meadow Park</t>
  </si>
  <si>
    <t>National Development of America, Inc.</t>
  </si>
  <si>
    <t>2021-103C</t>
  </si>
  <si>
    <t>The Pointe at Blairstone</t>
  </si>
  <si>
    <t>Leon</t>
  </si>
  <si>
    <t>Joseph F Chapman</t>
  </si>
  <si>
    <t>Royal American Properties, LLC</t>
  </si>
  <si>
    <t>2021-104C</t>
  </si>
  <si>
    <t>Magnolia Family II</t>
  </si>
  <si>
    <t>James S Grauley</t>
  </si>
  <si>
    <t>New Affordable Housing Partners, LLC; Tallahassee Housing Economic Corporation</t>
  </si>
  <si>
    <t>2021-105C</t>
  </si>
  <si>
    <t>Magnolia Senior</t>
  </si>
  <si>
    <t>2021-106C</t>
  </si>
  <si>
    <t>Bayside Gardens</t>
  </si>
  <si>
    <t>Okaloosa</t>
  </si>
  <si>
    <t>Michael J. Levitt</t>
  </si>
  <si>
    <t>The Michaels Development Company I, L.P.; Bayside Development of Fort Walton, LLC</t>
  </si>
  <si>
    <t>2021-107C</t>
  </si>
  <si>
    <t>Bayside Breeze</t>
  </si>
  <si>
    <t>2021-108C</t>
  </si>
  <si>
    <t>Swan Landing</t>
  </si>
  <si>
    <t>2021-109C</t>
  </si>
  <si>
    <t>Grande Park Apartments</t>
  </si>
  <si>
    <t>Hernando</t>
  </si>
  <si>
    <t>Brian J Parent</t>
  </si>
  <si>
    <t>Outlook Development, LLC; Parent Development LLC</t>
  </si>
  <si>
    <t>2021-110C</t>
  </si>
  <si>
    <t>Highland Park Apartments</t>
  </si>
  <si>
    <t>2021-111C</t>
  </si>
  <si>
    <t>RIVERVIEW6</t>
  </si>
  <si>
    <t>HTG RIVERVIEW6 DEVELOPER, LLC</t>
  </si>
  <si>
    <t>2021-112C</t>
  </si>
  <si>
    <t>Woodlock Manor</t>
  </si>
  <si>
    <t>BDG Woodlock Manor Developer, LLC</t>
  </si>
  <si>
    <t>2021-113C</t>
  </si>
  <si>
    <t>Pinnacle at Hammock Springs</t>
  </si>
  <si>
    <t>2021-114C</t>
  </si>
  <si>
    <t>Royal Palm Place</t>
  </si>
  <si>
    <t>Marcia Davis</t>
  </si>
  <si>
    <t>Royal Palm Place Developer, LLC</t>
  </si>
  <si>
    <t>2021-115C</t>
  </si>
  <si>
    <t>Carisbrooke Terrace</t>
  </si>
  <si>
    <t>Jonathan L. Wolf</t>
  </si>
  <si>
    <t>Carisbrooke Terrace Developer, LLC; SHA Development, LLC</t>
  </si>
  <si>
    <t>Redev</t>
  </si>
  <si>
    <t>2021-116C</t>
  </si>
  <si>
    <t>The Preserve at Tamiami</t>
  </si>
  <si>
    <t>Christopher L Shear</t>
  </si>
  <si>
    <t>MHP Collier I Developer, LLC</t>
  </si>
  <si>
    <t>2021-117C</t>
  </si>
  <si>
    <t>Warwick Commons</t>
  </si>
  <si>
    <t>Warwick Commons Developer, LLC</t>
  </si>
  <si>
    <t>2021-118C</t>
  </si>
  <si>
    <t>Griffin Lofts</t>
  </si>
  <si>
    <t>Oscar A Sol</t>
  </si>
  <si>
    <t>Griffin Lofts Dev, LLC</t>
  </si>
  <si>
    <t>2021-119C</t>
  </si>
  <si>
    <t>Alto at Hacienda Lakes</t>
  </si>
  <si>
    <t>Christopher L. Shear</t>
  </si>
  <si>
    <t>MHP FL V Developer, LLC; CORE FL Developer V, LLC</t>
  </si>
  <si>
    <t>2021-120C</t>
  </si>
  <si>
    <t>Madison Brook</t>
  </si>
  <si>
    <t>2021-121C</t>
  </si>
  <si>
    <t>Village Retreat</t>
  </si>
  <si>
    <t>Maxwell E Elbe</t>
  </si>
  <si>
    <t>Orange Grove Housing Developers, LLC</t>
  </si>
  <si>
    <t>2021-122C</t>
  </si>
  <si>
    <t>Princeton Place</t>
  </si>
  <si>
    <t>2021-123C</t>
  </si>
  <si>
    <t>Benschley Manor</t>
  </si>
  <si>
    <t>Terry S. Cummins</t>
  </si>
  <si>
    <t>Benschley Manor Developer, LLC</t>
  </si>
  <si>
    <t>2021-124C</t>
  </si>
  <si>
    <t>Bayonet Gardens</t>
  </si>
  <si>
    <t>MHP Bayonet Gardens Developer, LLC</t>
  </si>
  <si>
    <t>2021-125C</t>
  </si>
  <si>
    <t>Veranda Estates</t>
  </si>
  <si>
    <t>2021-127C</t>
  </si>
  <si>
    <t>Fletcher Black II</t>
  </si>
  <si>
    <t>Joseph F Chapman, IV</t>
  </si>
  <si>
    <t>Royal American Properties, LLC; InVictus Development, LLC; PCHA Developer, LLC</t>
  </si>
  <si>
    <t>2021-128C</t>
  </si>
  <si>
    <t>Madison Palms</t>
  </si>
  <si>
    <t>2021-129C</t>
  </si>
  <si>
    <t>Huntington Place</t>
  </si>
  <si>
    <t>2021-130C</t>
  </si>
  <si>
    <t>Arbours at Crestview</t>
  </si>
  <si>
    <t>2021-131C</t>
  </si>
  <si>
    <t>Tranquility at Lakeland</t>
  </si>
  <si>
    <t>2021-132C</t>
  </si>
  <si>
    <t>The Reserve at Malibu Point</t>
  </si>
  <si>
    <t>Indian River</t>
  </si>
  <si>
    <t>Clifton E Phillips</t>
  </si>
  <si>
    <t>Roundstone Development, LLC</t>
  </si>
  <si>
    <t>2021-133C</t>
  </si>
  <si>
    <t>Cypress Point Estates</t>
  </si>
  <si>
    <t>2021-134C</t>
  </si>
  <si>
    <t>The Lakes at Royal Palm</t>
  </si>
  <si>
    <t>2021-135C</t>
  </si>
  <si>
    <t>Oakleaf Villas</t>
  </si>
  <si>
    <t>Columbia</t>
  </si>
  <si>
    <t>Turnstone Development Corporation</t>
  </si>
  <si>
    <t>2021-136C</t>
  </si>
  <si>
    <t>Rosemary Place</t>
  </si>
  <si>
    <t>Stewart W. Rutledge</t>
  </si>
  <si>
    <t>RM FL Development, LLC</t>
  </si>
  <si>
    <t>2021-137C</t>
  </si>
  <si>
    <t>Pine Island Pointe</t>
  </si>
  <si>
    <t>Joseph F. Chapman</t>
  </si>
  <si>
    <t>Ineligible Applications</t>
  </si>
  <si>
    <t>2021-068C</t>
  </si>
  <si>
    <t>Sea Salt Pines Apartments</t>
  </si>
  <si>
    <t>Renee Sandell</t>
  </si>
  <si>
    <t>Sea Salt Pines Developer, LLC</t>
  </si>
  <si>
    <t>2021-088C</t>
  </si>
  <si>
    <t>Banyan East Town Apartments</t>
  </si>
  <si>
    <t>BDG Banyan East Town Developer, LLC</t>
  </si>
  <si>
    <t>2021-091C</t>
  </si>
  <si>
    <t>Westover Senior Housing</t>
  </si>
  <si>
    <t>Jamie A Smarr</t>
  </si>
  <si>
    <t>NHPF Florida Developer, LLC; AHC Development, LLC</t>
  </si>
  <si>
    <t>2021-092C</t>
  </si>
  <si>
    <t>Corry Family Housing</t>
  </si>
  <si>
    <t>Jamie Smarr</t>
  </si>
  <si>
    <t>2021-126C</t>
  </si>
  <si>
    <t>The Commons at Speer Village Phase II</t>
  </si>
  <si>
    <t>Mark Wickham</t>
  </si>
  <si>
    <t>Youth and Family Alternatives, Inc.</t>
  </si>
  <si>
    <t>*Corporation Funding Per Set-Aside amount was changed during scoring.</t>
  </si>
  <si>
    <t>All Counties</t>
  </si>
  <si>
    <t>Baker</t>
  </si>
  <si>
    <t>Bradford</t>
  </si>
  <si>
    <t>Brevard</t>
  </si>
  <si>
    <t>Broward</t>
  </si>
  <si>
    <t>Calhoun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</si>
  <si>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</si>
  <si>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</si>
  <si>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</si>
  <si>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</si>
  <si>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</si>
  <si>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</si>
  <si>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</si>
  <si>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</si>
  <si>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</si>
  <si>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</si>
  <si>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Highlands</t>
  </si>
  <si>
    <t>Hillsborough</t>
  </si>
  <si>
    <t>Holmes</t>
  </si>
  <si>
    <t>Jackson</t>
  </si>
  <si>
    <t>Jefferson</t>
  </si>
  <si>
    <t>Lafayette</t>
  </si>
  <si>
    <t>Levy</t>
  </si>
  <si>
    <t>Liberty</t>
  </si>
  <si>
    <t>Madison</t>
  </si>
  <si>
    <t>Martin</t>
  </si>
  <si>
    <t>Miami-Dade</t>
  </si>
  <si>
    <t>Monroe</t>
  </si>
  <si>
    <t>Nassau</t>
  </si>
  <si>
    <t>Okeechobee</t>
  </si>
  <si>
    <t>Orange</t>
  </si>
  <si>
    <t>Palm Beach</t>
  </si>
  <si>
    <t>Pinellas</t>
  </si>
  <si>
    <t>Putnam</t>
  </si>
  <si>
    <t>Santa Rosa</t>
  </si>
  <si>
    <t>Sumter</t>
  </si>
  <si>
    <t>Suwannee</t>
  </si>
  <si>
    <t>Taylor</t>
  </si>
  <si>
    <t>Union</t>
  </si>
  <si>
    <t>Wakulla</t>
  </si>
  <si>
    <t>Washington</t>
  </si>
  <si>
    <t>Request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</si>
</sst>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Border="1" applyAlignment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43" fontId="3" fillId="0" borderId="0" xfId="1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43" fontId="3" fillId="0" borderId="2" xfId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3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64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3" fontId="3" fillId="0" borderId="0" xfId="4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43" fontId="4" fillId="0" borderId="2" xfId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 vertical="center" textRotation="90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3" fillId="0" borderId="0" xfId="1" applyFont="1" applyAlignment="1">
      <alignment vertical="center"/>
    </xf>
  </cellXfs>
  <cellStyles count="5">
    <cellStyle name="Comma" xfId="1" builtinId="3"/>
    <cellStyle name="Comma 3" xfId="4" xr:uid="{FEEF20E7-825C-4515-86B5-ECECF98F2D23}"/>
    <cellStyle name="Normal" xfId="0" builtinId="0"/>
    <cellStyle name="Normal 4" xfId="3" xr:uid="{6E2DC3D6-6353-4C1B-9CC7-9F0B9F2F0F62}"/>
    <cellStyle name="Normal 5" xfId="2" xr:uid="{D2D528A8-25CA-436C-BDF4-1DAB86223701}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0B81-50B7-406C-8659-E168B3B07E85}">
  <sheetPr>
    <pageSetUpPr fitToPage="1"/>
  </sheetPr>
  <dimension ref="A1:AK252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L4" sqref="L4"/>
    </sheetView>
  </sheetViews>
  <sheetFormatPr defaultColWidth="9.109375" defaultRowHeight="12" x14ac:dyDescent="0.25"/>
  <cols>
    <col min="1" max="1" width="8.77734375" style="1" customWidth="1"/>
    <col min="2" max="2" width="11.44140625" style="18" customWidth="1"/>
    <col min="3" max="3" width="9.88671875" style="1" bestFit="1" customWidth="1"/>
    <col min="4" max="4" width="4.88671875" style="13" bestFit="1" customWidth="1"/>
    <col min="5" max="5" width="13.21875" style="1" customWidth="1"/>
    <col min="6" max="6" width="20.44140625" style="1" customWidth="1"/>
    <col min="7" max="7" width="5.77734375" style="13" bestFit="1" customWidth="1"/>
    <col min="8" max="8" width="3.6640625" style="13" bestFit="1" customWidth="1"/>
    <col min="9" max="9" width="8.88671875" style="35" bestFit="1" customWidth="1"/>
    <col min="10" max="10" width="3" style="1" bestFit="1" customWidth="1"/>
    <col min="11" max="11" width="5.21875" style="1" bestFit="1" customWidth="1"/>
    <col min="12" max="12" width="11.88671875" style="1" bestFit="1" customWidth="1"/>
    <col min="13" max="13" width="9.6640625" style="1" bestFit="1" customWidth="1"/>
    <col min="14" max="14" width="5.21875" style="1" bestFit="1" customWidth="1"/>
    <col min="15" max="15" width="7.44140625" style="1" bestFit="1" customWidth="1"/>
    <col min="16" max="16" width="5.21875" style="1" customWidth="1"/>
    <col min="17" max="17" width="14.109375" style="1" bestFit="1" customWidth="1"/>
    <col min="18" max="18" width="5.21875" style="1" bestFit="1" customWidth="1"/>
    <col min="19" max="19" width="3" style="1" bestFit="1" customWidth="1"/>
    <col min="20" max="21" width="9.6640625" style="1" bestFit="1" customWidth="1"/>
    <col min="22" max="22" width="10.109375" style="1" hidden="1" customWidth="1"/>
    <col min="23" max="23" width="8.44140625" style="1" hidden="1" customWidth="1"/>
    <col min="24" max="24" width="9.5546875" style="1" hidden="1" customWidth="1"/>
    <col min="25" max="25" width="5.21875" style="13" bestFit="1" customWidth="1"/>
    <col min="26" max="26" width="4" style="1" bestFit="1" customWidth="1"/>
    <col min="27" max="27" width="3" style="1" bestFit="1" customWidth="1"/>
    <col min="28" max="28" width="5.21875" style="1" bestFit="1" customWidth="1"/>
    <col min="29" max="30" width="7.44140625" style="1" bestFit="1" customWidth="1"/>
    <col min="31" max="31" width="3" style="1" bestFit="1" customWidth="1"/>
    <col min="32" max="16384" width="9.109375" style="1"/>
  </cols>
  <sheetData>
    <row r="1" spans="1:37" s="29" customFormat="1" ht="69.599999999999994" customHeight="1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374</v>
      </c>
      <c r="J1" s="28" t="s">
        <v>8</v>
      </c>
      <c r="K1" s="28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28" t="s">
        <v>15</v>
      </c>
      <c r="R1" s="28" t="s">
        <v>16</v>
      </c>
      <c r="S1" s="28" t="s">
        <v>17</v>
      </c>
      <c r="T1" s="26" t="s">
        <v>18</v>
      </c>
      <c r="U1" s="26" t="s">
        <v>19</v>
      </c>
      <c r="V1" s="26" t="s">
        <v>20</v>
      </c>
      <c r="W1" s="26" t="s">
        <v>21</v>
      </c>
      <c r="X1" s="26" t="s">
        <v>22</v>
      </c>
      <c r="Y1" s="26" t="s">
        <v>23</v>
      </c>
      <c r="Z1" s="28" t="s">
        <v>24</v>
      </c>
      <c r="AA1" s="28" t="s">
        <v>25</v>
      </c>
      <c r="AB1" s="28" t="s">
        <v>26</v>
      </c>
      <c r="AC1" s="28" t="s">
        <v>27</v>
      </c>
      <c r="AD1" s="26" t="s">
        <v>28</v>
      </c>
      <c r="AE1" s="26" t="s">
        <v>29</v>
      </c>
    </row>
    <row r="2" spans="1:37" s="31" customFormat="1" ht="25.2" customHeight="1" x14ac:dyDescent="0.25">
      <c r="A2" s="2" t="s">
        <v>30</v>
      </c>
      <c r="B2" s="3"/>
      <c r="C2" s="3"/>
      <c r="D2" s="4"/>
      <c r="E2" s="3"/>
      <c r="F2" s="3"/>
      <c r="G2" s="4"/>
      <c r="H2" s="4"/>
      <c r="I2" s="5"/>
      <c r="J2" s="6"/>
      <c r="K2" s="6"/>
      <c r="L2" s="4"/>
      <c r="M2" s="4"/>
      <c r="N2" s="4"/>
      <c r="O2" s="4"/>
      <c r="P2" s="4"/>
      <c r="Q2" s="4"/>
      <c r="R2" s="4"/>
      <c r="S2" s="6"/>
      <c r="T2" s="6"/>
      <c r="U2" s="6"/>
      <c r="V2" s="4"/>
      <c r="W2" s="30"/>
      <c r="X2" s="7"/>
      <c r="Y2" s="6"/>
      <c r="Z2" s="6"/>
      <c r="AA2" s="6"/>
      <c r="AB2" s="6"/>
      <c r="AC2" s="6"/>
      <c r="AD2" s="6"/>
      <c r="AE2" s="4"/>
    </row>
    <row r="3" spans="1:37" s="13" customFormat="1" ht="24" x14ac:dyDescent="0.25">
      <c r="A3" s="8" t="s">
        <v>31</v>
      </c>
      <c r="B3" s="8" t="s">
        <v>32</v>
      </c>
      <c r="C3" s="8" t="s">
        <v>33</v>
      </c>
      <c r="D3" s="9" t="s">
        <v>34</v>
      </c>
      <c r="E3" s="8" t="s">
        <v>35</v>
      </c>
      <c r="F3" s="8" t="s">
        <v>36</v>
      </c>
      <c r="G3" s="9" t="s">
        <v>37</v>
      </c>
      <c r="H3" s="9">
        <v>36</v>
      </c>
      <c r="I3" s="10">
        <v>630000</v>
      </c>
      <c r="J3" s="11">
        <v>1</v>
      </c>
      <c r="K3" s="11" t="s">
        <v>39</v>
      </c>
      <c r="L3" s="9" t="s">
        <v>39</v>
      </c>
      <c r="M3" s="9" t="s">
        <v>39</v>
      </c>
      <c r="N3" s="9" t="str">
        <f>IF(AND(OR(L3="Y",M3="Y"),OR(C3="Brevard",C3="Lee",C3="Santa Rosa",C3="Sarasota",C3="Volusia")),"Y","N")</f>
        <v>N</v>
      </c>
      <c r="O3" s="9" t="s">
        <v>38</v>
      </c>
      <c r="P3" s="9" t="str">
        <f>IF(AND(O3="Y",OR(C3="Lee",C3="Sarasota",C3="Volusia")),"Y","N")</f>
        <v>N</v>
      </c>
      <c r="Q3" s="9" t="s">
        <v>38</v>
      </c>
      <c r="R3" s="9" t="s">
        <v>39</v>
      </c>
      <c r="S3" s="11">
        <v>20</v>
      </c>
      <c r="T3" s="11" t="s">
        <v>38</v>
      </c>
      <c r="U3" s="11" t="s">
        <v>38</v>
      </c>
      <c r="V3" s="9" t="s">
        <v>40</v>
      </c>
      <c r="W3" s="32" t="str">
        <f t="shared" ref="W3:W66" si="0">IF(V3="A/R","R","NC")</f>
        <v>NC</v>
      </c>
      <c r="X3" s="12">
        <v>133000</v>
      </c>
      <c r="Y3" s="11" t="s">
        <v>41</v>
      </c>
      <c r="Z3" s="11">
        <v>17</v>
      </c>
      <c r="AA3" s="11">
        <v>1</v>
      </c>
      <c r="AB3" s="11" t="s">
        <v>38</v>
      </c>
      <c r="AC3" s="11" t="s">
        <v>38</v>
      </c>
      <c r="AD3" s="11" t="s">
        <v>38</v>
      </c>
      <c r="AE3" s="9">
        <v>47</v>
      </c>
      <c r="AF3" s="1"/>
      <c r="AG3" s="1"/>
      <c r="AH3" s="1"/>
      <c r="AI3" s="1"/>
    </row>
    <row r="4" spans="1:37" s="13" customFormat="1" ht="48" x14ac:dyDescent="0.25">
      <c r="A4" s="8" t="s">
        <v>42</v>
      </c>
      <c r="B4" s="8" t="s">
        <v>43</v>
      </c>
      <c r="C4" s="8" t="s">
        <v>44</v>
      </c>
      <c r="D4" s="9" t="s">
        <v>34</v>
      </c>
      <c r="E4" s="8" t="s">
        <v>45</v>
      </c>
      <c r="F4" s="8" t="s">
        <v>46</v>
      </c>
      <c r="G4" s="9" t="s">
        <v>37</v>
      </c>
      <c r="H4" s="9">
        <v>56</v>
      </c>
      <c r="I4" s="10">
        <v>1183900</v>
      </c>
      <c r="J4" s="11">
        <v>1</v>
      </c>
      <c r="K4" s="11" t="s">
        <v>39</v>
      </c>
      <c r="L4" s="9" t="s">
        <v>39</v>
      </c>
      <c r="M4" s="9" t="s">
        <v>38</v>
      </c>
      <c r="N4" s="9" t="str">
        <f>IF(AND(OR(L4="Y",M4="Y"),OR(C4="Brevard",C4="Lee",C4="Santa Rosa",C4="Sarasota",C4="Volusia")),"Y","N")</f>
        <v>N</v>
      </c>
      <c r="O4" s="9" t="s">
        <v>39</v>
      </c>
      <c r="P4" s="9" t="str">
        <f>IF(AND(O4="Y",OR(C4="Lee",C4="Sarasota",C4="Volusia")),"Y","N")</f>
        <v>N</v>
      </c>
      <c r="Q4" s="9" t="s">
        <v>39</v>
      </c>
      <c r="R4" s="9" t="s">
        <v>39</v>
      </c>
      <c r="S4" s="11">
        <v>20</v>
      </c>
      <c r="T4" s="11" t="s">
        <v>38</v>
      </c>
      <c r="U4" s="11" t="s">
        <v>38</v>
      </c>
      <c r="V4" s="9" t="s">
        <v>40</v>
      </c>
      <c r="W4" s="32" t="str">
        <f t="shared" si="0"/>
        <v>NC</v>
      </c>
      <c r="X4" s="12">
        <v>129999.83</v>
      </c>
      <c r="Y4" s="11" t="s">
        <v>41</v>
      </c>
      <c r="Z4" s="11">
        <v>18.5</v>
      </c>
      <c r="AA4" s="11">
        <v>1</v>
      </c>
      <c r="AB4" s="11" t="s">
        <v>38</v>
      </c>
      <c r="AC4" s="11" t="s">
        <v>38</v>
      </c>
      <c r="AD4" s="11" t="s">
        <v>38</v>
      </c>
      <c r="AE4" s="9">
        <v>51</v>
      </c>
      <c r="AF4" s="1"/>
      <c r="AG4" s="1"/>
      <c r="AH4" s="1"/>
      <c r="AI4" s="1"/>
    </row>
    <row r="5" spans="1:37" s="13" customFormat="1" ht="24" x14ac:dyDescent="0.25">
      <c r="A5" s="8" t="s">
        <v>47</v>
      </c>
      <c r="B5" s="8" t="s">
        <v>48</v>
      </c>
      <c r="C5" s="8" t="s">
        <v>49</v>
      </c>
      <c r="D5" s="9" t="s">
        <v>34</v>
      </c>
      <c r="E5" s="8" t="s">
        <v>50</v>
      </c>
      <c r="F5" s="8" t="s">
        <v>51</v>
      </c>
      <c r="G5" s="9" t="s">
        <v>37</v>
      </c>
      <c r="H5" s="9">
        <v>92</v>
      </c>
      <c r="I5" s="10">
        <v>1575000</v>
      </c>
      <c r="J5" s="11">
        <v>1</v>
      </c>
      <c r="K5" s="11" t="s">
        <v>39</v>
      </c>
      <c r="L5" s="9" t="s">
        <v>38</v>
      </c>
      <c r="M5" s="9" t="s">
        <v>39</v>
      </c>
      <c r="N5" s="9" t="str">
        <f>IF(AND(OR(L5="Y",M5="Y"),OR(C5="Brevard",C5="Lee",C5="Santa Rosa",C5="Sarasota",C5="Volusia")),"Y","N")</f>
        <v>N</v>
      </c>
      <c r="O5" s="9" t="s">
        <v>38</v>
      </c>
      <c r="P5" s="9" t="str">
        <f>IF(AND(O5="Y",OR(C5="Lee",C5="Sarasota",C5="Volusia")),"Y","N")</f>
        <v>N</v>
      </c>
      <c r="Q5" s="9" t="s">
        <v>39</v>
      </c>
      <c r="R5" s="9" t="s">
        <v>39</v>
      </c>
      <c r="S5" s="11">
        <v>20</v>
      </c>
      <c r="T5" s="11" t="s">
        <v>38</v>
      </c>
      <c r="U5" s="11" t="s">
        <v>38</v>
      </c>
      <c r="V5" s="9" t="s">
        <v>40</v>
      </c>
      <c r="W5" s="32" t="str">
        <f t="shared" si="0"/>
        <v>NC</v>
      </c>
      <c r="X5" s="12">
        <v>130108.7</v>
      </c>
      <c r="Y5" s="11" t="s">
        <v>41</v>
      </c>
      <c r="Z5" s="11">
        <v>0</v>
      </c>
      <c r="AA5" s="11">
        <v>2</v>
      </c>
      <c r="AB5" s="11" t="s">
        <v>39</v>
      </c>
      <c r="AC5" s="11" t="s">
        <v>39</v>
      </c>
      <c r="AD5" s="11" t="s">
        <v>38</v>
      </c>
      <c r="AE5" s="9">
        <v>26</v>
      </c>
      <c r="AF5" s="1"/>
      <c r="AG5" s="1"/>
      <c r="AH5" s="1"/>
      <c r="AI5" s="1"/>
    </row>
    <row r="6" spans="1:37" s="13" customFormat="1" ht="36" x14ac:dyDescent="0.25">
      <c r="A6" s="8" t="s">
        <v>52</v>
      </c>
      <c r="B6" s="8" t="s">
        <v>53</v>
      </c>
      <c r="C6" s="8" t="s">
        <v>54</v>
      </c>
      <c r="D6" s="9" t="s">
        <v>34</v>
      </c>
      <c r="E6" s="8" t="s">
        <v>55</v>
      </c>
      <c r="F6" s="8" t="s">
        <v>56</v>
      </c>
      <c r="G6" s="9" t="s">
        <v>57</v>
      </c>
      <c r="H6" s="9">
        <v>81</v>
      </c>
      <c r="I6" s="10">
        <v>1432814</v>
      </c>
      <c r="J6" s="11">
        <v>1</v>
      </c>
      <c r="K6" s="11" t="s">
        <v>39</v>
      </c>
      <c r="L6" s="9" t="s">
        <v>39</v>
      </c>
      <c r="M6" s="9" t="s">
        <v>39</v>
      </c>
      <c r="N6" s="9" t="str">
        <f>IF(AND(OR(L6="Y",M6="Y"),OR(C6="Brevard",C6="Lee",C6="Santa Rosa",C6="Sarasota",C6="Volusia")),"Y","N")</f>
        <v>N</v>
      </c>
      <c r="O6" s="9" t="s">
        <v>39</v>
      </c>
      <c r="P6" s="9" t="str">
        <f>IF(AND(O6="Y",OR(C6="Lee",C6="Sarasota",C6="Volusia")),"Y","N")</f>
        <v>N</v>
      </c>
      <c r="Q6" s="9" t="s">
        <v>39</v>
      </c>
      <c r="R6" s="9" t="s">
        <v>39</v>
      </c>
      <c r="S6" s="11">
        <v>20</v>
      </c>
      <c r="T6" s="11" t="s">
        <v>38</v>
      </c>
      <c r="U6" s="11" t="s">
        <v>38</v>
      </c>
      <c r="V6" s="9" t="s">
        <v>40</v>
      </c>
      <c r="W6" s="32" t="str">
        <f t="shared" si="0"/>
        <v>NC</v>
      </c>
      <c r="X6" s="12">
        <v>116960.08</v>
      </c>
      <c r="Y6" s="11" t="s">
        <v>41</v>
      </c>
      <c r="Z6" s="11">
        <v>14.5</v>
      </c>
      <c r="AA6" s="11">
        <v>2</v>
      </c>
      <c r="AB6" s="11" t="s">
        <v>38</v>
      </c>
      <c r="AC6" s="11" t="s">
        <v>38</v>
      </c>
      <c r="AD6" s="11" t="s">
        <v>38</v>
      </c>
      <c r="AE6" s="9">
        <v>39</v>
      </c>
      <c r="AF6" s="1"/>
      <c r="AG6" s="1"/>
      <c r="AH6" s="1"/>
      <c r="AI6" s="1"/>
    </row>
    <row r="7" spans="1:37" s="13" customFormat="1" x14ac:dyDescent="0.25">
      <c r="A7" s="8" t="s">
        <v>58</v>
      </c>
      <c r="B7" s="8" t="s">
        <v>59</v>
      </c>
      <c r="C7" s="8" t="s">
        <v>33</v>
      </c>
      <c r="D7" s="9" t="s">
        <v>34</v>
      </c>
      <c r="E7" s="8" t="s">
        <v>60</v>
      </c>
      <c r="F7" s="8" t="s">
        <v>61</v>
      </c>
      <c r="G7" s="9" t="s">
        <v>37</v>
      </c>
      <c r="H7" s="9">
        <v>120</v>
      </c>
      <c r="I7" s="10">
        <v>1540000</v>
      </c>
      <c r="J7" s="11">
        <v>1</v>
      </c>
      <c r="K7" s="11" t="s">
        <v>39</v>
      </c>
      <c r="L7" s="9" t="s">
        <v>38</v>
      </c>
      <c r="M7" s="9" t="s">
        <v>39</v>
      </c>
      <c r="N7" s="9" t="str">
        <f>IF(AND(OR(L7="Y",M7="Y"),OR(C7="Brevard",C7="Lee",C7="Santa Rosa",C7="Sarasota",C7="Volusia")),"Y","N")</f>
        <v>N</v>
      </c>
      <c r="O7" s="9" t="s">
        <v>39</v>
      </c>
      <c r="P7" s="9" t="str">
        <f>IF(AND(O7="Y",OR(C7="Lee",C7="Sarasota",C7="Volusia")),"Y","N")</f>
        <v>N</v>
      </c>
      <c r="Q7" s="9" t="s">
        <v>39</v>
      </c>
      <c r="R7" s="9" t="s">
        <v>39</v>
      </c>
      <c r="S7" s="11">
        <v>20</v>
      </c>
      <c r="T7" s="11" t="s">
        <v>38</v>
      </c>
      <c r="U7" s="11" t="s">
        <v>38</v>
      </c>
      <c r="V7" s="9" t="s">
        <v>40</v>
      </c>
      <c r="W7" s="32" t="str">
        <f t="shared" si="0"/>
        <v>NC</v>
      </c>
      <c r="X7" s="12">
        <v>121916.67</v>
      </c>
      <c r="Y7" s="11" t="s">
        <v>41</v>
      </c>
      <c r="Z7" s="11">
        <v>0</v>
      </c>
      <c r="AA7" s="11">
        <v>2</v>
      </c>
      <c r="AB7" s="11" t="s">
        <v>39</v>
      </c>
      <c r="AC7" s="11" t="s">
        <v>39</v>
      </c>
      <c r="AD7" s="11" t="s">
        <v>38</v>
      </c>
      <c r="AE7" s="9">
        <v>64</v>
      </c>
      <c r="AF7" s="1"/>
      <c r="AG7" s="1"/>
      <c r="AH7" s="1"/>
      <c r="AI7" s="1"/>
    </row>
    <row r="8" spans="1:37" s="13" customFormat="1" ht="24" x14ac:dyDescent="0.25">
      <c r="A8" s="8" t="s">
        <v>62</v>
      </c>
      <c r="B8" s="8" t="s">
        <v>63</v>
      </c>
      <c r="C8" s="8" t="s">
        <v>64</v>
      </c>
      <c r="D8" s="9" t="s">
        <v>34</v>
      </c>
      <c r="E8" s="8" t="s">
        <v>60</v>
      </c>
      <c r="F8" s="8" t="s">
        <v>61</v>
      </c>
      <c r="G8" s="9" t="s">
        <v>57</v>
      </c>
      <c r="H8" s="9">
        <v>90</v>
      </c>
      <c r="I8" s="10">
        <v>1450000</v>
      </c>
      <c r="J8" s="11">
        <v>1</v>
      </c>
      <c r="K8" s="11" t="s">
        <v>39</v>
      </c>
      <c r="L8" s="9" t="s">
        <v>38</v>
      </c>
      <c r="M8" s="9" t="s">
        <v>39</v>
      </c>
      <c r="N8" s="9" t="str">
        <f>IF(AND(OR(L8="Y",M8="Y"),OR(C8="Brevard",C8="Lee",C8="Santa Rosa",C8="Sarasota",C8="Volusia")),"Y","N")</f>
        <v>N</v>
      </c>
      <c r="O8" s="9" t="s">
        <v>39</v>
      </c>
      <c r="P8" s="9" t="str">
        <f>IF(AND(O8="Y",OR(C8="Lee",C8="Sarasota",C8="Volusia")),"Y","N")</f>
        <v>N</v>
      </c>
      <c r="Q8" s="9" t="s">
        <v>39</v>
      </c>
      <c r="R8" s="9" t="s">
        <v>39</v>
      </c>
      <c r="S8" s="11">
        <v>20</v>
      </c>
      <c r="T8" s="11" t="s">
        <v>38</v>
      </c>
      <c r="U8" s="11" t="s">
        <v>38</v>
      </c>
      <c r="V8" s="9" t="s">
        <v>40</v>
      </c>
      <c r="W8" s="32" t="str">
        <f t="shared" si="0"/>
        <v>NC</v>
      </c>
      <c r="X8" s="12">
        <v>122444.44</v>
      </c>
      <c r="Y8" s="11" t="s">
        <v>41</v>
      </c>
      <c r="Z8" s="11">
        <v>12</v>
      </c>
      <c r="AA8" s="11">
        <v>2</v>
      </c>
      <c r="AB8" s="11" t="s">
        <v>38</v>
      </c>
      <c r="AC8" s="11" t="s">
        <v>38</v>
      </c>
      <c r="AD8" s="11" t="s">
        <v>38</v>
      </c>
      <c r="AE8" s="9">
        <v>2</v>
      </c>
      <c r="AF8" s="1"/>
      <c r="AG8" s="1"/>
      <c r="AH8" s="1"/>
      <c r="AI8" s="1"/>
    </row>
    <row r="9" spans="1:37" s="13" customFormat="1" ht="48" x14ac:dyDescent="0.25">
      <c r="A9" s="8" t="s">
        <v>65</v>
      </c>
      <c r="B9" s="8" t="s">
        <v>66</v>
      </c>
      <c r="C9" s="8" t="s">
        <v>67</v>
      </c>
      <c r="D9" s="9" t="s">
        <v>34</v>
      </c>
      <c r="E9" s="8" t="s">
        <v>68</v>
      </c>
      <c r="F9" s="8" t="s">
        <v>69</v>
      </c>
      <c r="G9" s="9" t="s">
        <v>37</v>
      </c>
      <c r="H9" s="9">
        <v>79</v>
      </c>
      <c r="I9" s="10">
        <v>1700000</v>
      </c>
      <c r="J9" s="11">
        <v>1</v>
      </c>
      <c r="K9" s="11" t="s">
        <v>39</v>
      </c>
      <c r="L9" s="9" t="s">
        <v>39</v>
      </c>
      <c r="M9" s="9" t="s">
        <v>39</v>
      </c>
      <c r="N9" s="9" t="str">
        <f>IF(AND(OR(L9="Y",M9="Y"),OR(C9="Brevard",C9="Lee",C9="Santa Rosa",C9="Sarasota",C9="Volusia")),"Y","N")</f>
        <v>N</v>
      </c>
      <c r="O9" s="9" t="s">
        <v>38</v>
      </c>
      <c r="P9" s="9" t="str">
        <f>IF(AND(O9="Y",OR(C9="Lee",C9="Sarasota",C9="Volusia")),"Y","N")</f>
        <v>N</v>
      </c>
      <c r="Q9" s="9" t="s">
        <v>38</v>
      </c>
      <c r="R9" s="9" t="s">
        <v>39</v>
      </c>
      <c r="S9" s="11">
        <v>20</v>
      </c>
      <c r="T9" s="11" t="s">
        <v>38</v>
      </c>
      <c r="U9" s="11" t="s">
        <v>38</v>
      </c>
      <c r="V9" s="9" t="s">
        <v>40</v>
      </c>
      <c r="W9" s="32" t="str">
        <f t="shared" si="0"/>
        <v>NC</v>
      </c>
      <c r="X9" s="12">
        <v>133004.18</v>
      </c>
      <c r="Y9" s="11" t="s">
        <v>41</v>
      </c>
      <c r="Z9" s="11">
        <v>17.5</v>
      </c>
      <c r="AA9" s="11">
        <v>1</v>
      </c>
      <c r="AB9" s="11" t="s">
        <v>38</v>
      </c>
      <c r="AC9" s="11" t="s">
        <v>38</v>
      </c>
      <c r="AD9" s="11" t="s">
        <v>38</v>
      </c>
      <c r="AE9" s="9">
        <v>22</v>
      </c>
      <c r="AF9" s="1"/>
      <c r="AG9" s="1"/>
      <c r="AH9" s="1"/>
      <c r="AI9" s="1"/>
    </row>
    <row r="10" spans="1:37" s="13" customFormat="1" ht="24" x14ac:dyDescent="0.25">
      <c r="A10" s="8" t="s">
        <v>70</v>
      </c>
      <c r="B10" s="8" t="s">
        <v>71</v>
      </c>
      <c r="C10" s="8" t="s">
        <v>72</v>
      </c>
      <c r="D10" s="9" t="s">
        <v>34</v>
      </c>
      <c r="E10" s="8" t="s">
        <v>73</v>
      </c>
      <c r="F10" s="8" t="s">
        <v>74</v>
      </c>
      <c r="G10" s="9" t="s">
        <v>57</v>
      </c>
      <c r="H10" s="9">
        <v>100</v>
      </c>
      <c r="I10" s="10">
        <v>1699999</v>
      </c>
      <c r="J10" s="11">
        <v>1</v>
      </c>
      <c r="K10" s="11" t="s">
        <v>39</v>
      </c>
      <c r="L10" s="9" t="s">
        <v>39</v>
      </c>
      <c r="M10" s="9" t="s">
        <v>39</v>
      </c>
      <c r="N10" s="9" t="str">
        <f>IF(AND(OR(L10="Y",M10="Y"),OR(C10="Brevard",C10="Lee",C10="Santa Rosa",C10="Sarasota",C10="Volusia")),"Y","N")</f>
        <v>N</v>
      </c>
      <c r="O10" s="9" t="s">
        <v>39</v>
      </c>
      <c r="P10" s="9" t="str">
        <f>IF(AND(O10="Y",OR(C10="Lee",C10="Sarasota",C10="Volusia")),"Y","N")</f>
        <v>N</v>
      </c>
      <c r="Q10" s="9" t="s">
        <v>39</v>
      </c>
      <c r="R10" s="9" t="s">
        <v>39</v>
      </c>
      <c r="S10" s="11">
        <v>20</v>
      </c>
      <c r="T10" s="11" t="s">
        <v>38</v>
      </c>
      <c r="U10" s="11" t="s">
        <v>38</v>
      </c>
      <c r="V10" s="9" t="s">
        <v>40</v>
      </c>
      <c r="W10" s="32" t="str">
        <f t="shared" si="0"/>
        <v>NC</v>
      </c>
      <c r="X10" s="12">
        <v>129199.92</v>
      </c>
      <c r="Y10" s="11" t="s">
        <v>41</v>
      </c>
      <c r="Z10" s="11">
        <v>0</v>
      </c>
      <c r="AA10" s="11">
        <v>2</v>
      </c>
      <c r="AB10" s="11" t="s">
        <v>39</v>
      </c>
      <c r="AC10" s="11" t="s">
        <v>39</v>
      </c>
      <c r="AD10" s="11" t="s">
        <v>38</v>
      </c>
      <c r="AE10" s="9">
        <v>59</v>
      </c>
      <c r="AF10" s="1"/>
      <c r="AG10" s="1"/>
      <c r="AH10" s="1"/>
      <c r="AI10" s="1"/>
    </row>
    <row r="11" spans="1:37" s="13" customFormat="1" ht="48" x14ac:dyDescent="0.25">
      <c r="A11" s="8" t="s">
        <v>75</v>
      </c>
      <c r="B11" s="8" t="s">
        <v>76</v>
      </c>
      <c r="C11" s="8" t="s">
        <v>77</v>
      </c>
      <c r="D11" s="9" t="s">
        <v>34</v>
      </c>
      <c r="E11" s="8" t="s">
        <v>78</v>
      </c>
      <c r="F11" s="8" t="s">
        <v>79</v>
      </c>
      <c r="G11" s="9" t="s">
        <v>37</v>
      </c>
      <c r="H11" s="9">
        <v>72</v>
      </c>
      <c r="I11" s="10">
        <v>1640000</v>
      </c>
      <c r="J11" s="11">
        <v>1</v>
      </c>
      <c r="K11" s="11" t="s">
        <v>39</v>
      </c>
      <c r="L11" s="9" t="s">
        <v>39</v>
      </c>
      <c r="M11" s="9" t="s">
        <v>39</v>
      </c>
      <c r="N11" s="9" t="str">
        <f>IF(AND(OR(L11="Y",M11="Y"),OR(C11="Brevard",C11="Lee",C11="Santa Rosa",C11="Sarasota",C11="Volusia")),"Y","N")</f>
        <v>N</v>
      </c>
      <c r="O11" s="9" t="s">
        <v>39</v>
      </c>
      <c r="P11" s="9" t="str">
        <f>IF(AND(O11="Y",OR(C11="Lee",C11="Sarasota",C11="Volusia")),"Y","N")</f>
        <v>N</v>
      </c>
      <c r="Q11" s="9" t="s">
        <v>38</v>
      </c>
      <c r="R11" s="9" t="s">
        <v>39</v>
      </c>
      <c r="S11" s="11">
        <v>20</v>
      </c>
      <c r="T11" s="11" t="s">
        <v>38</v>
      </c>
      <c r="U11" s="11" t="s">
        <v>38</v>
      </c>
      <c r="V11" s="9" t="s">
        <v>40</v>
      </c>
      <c r="W11" s="32" t="str">
        <f t="shared" si="0"/>
        <v>NC</v>
      </c>
      <c r="X11" s="12">
        <v>137510.43</v>
      </c>
      <c r="Y11" s="11" t="s">
        <v>80</v>
      </c>
      <c r="Z11" s="11">
        <v>22</v>
      </c>
      <c r="AA11" s="11">
        <v>1</v>
      </c>
      <c r="AB11" s="11" t="s">
        <v>38</v>
      </c>
      <c r="AC11" s="11" t="s">
        <v>38</v>
      </c>
      <c r="AD11" s="11" t="s">
        <v>38</v>
      </c>
      <c r="AE11" s="9">
        <v>8</v>
      </c>
      <c r="AF11" s="1"/>
      <c r="AG11" s="1"/>
      <c r="AH11" s="1"/>
      <c r="AI11" s="1"/>
    </row>
    <row r="12" spans="1:37" s="13" customFormat="1" ht="48" x14ac:dyDescent="0.25">
      <c r="A12" s="8" t="s">
        <v>81</v>
      </c>
      <c r="B12" s="8" t="s">
        <v>82</v>
      </c>
      <c r="C12" s="8" t="s">
        <v>83</v>
      </c>
      <c r="D12" s="9" t="s">
        <v>34</v>
      </c>
      <c r="E12" s="8" t="s">
        <v>78</v>
      </c>
      <c r="F12" s="8" t="s">
        <v>79</v>
      </c>
      <c r="G12" s="9" t="s">
        <v>37</v>
      </c>
      <c r="H12" s="9">
        <v>100</v>
      </c>
      <c r="I12" s="10">
        <v>1640000</v>
      </c>
      <c r="J12" s="11">
        <v>1</v>
      </c>
      <c r="K12" s="11" t="s">
        <v>39</v>
      </c>
      <c r="L12" s="9" t="s">
        <v>39</v>
      </c>
      <c r="M12" s="9" t="s">
        <v>39</v>
      </c>
      <c r="N12" s="9" t="str">
        <f>IF(AND(OR(L12="Y",M12="Y"),OR(C12="Brevard",C12="Lee",C12="Santa Rosa",C12="Sarasota",C12="Volusia")),"Y","N")</f>
        <v>N</v>
      </c>
      <c r="O12" s="9" t="s">
        <v>39</v>
      </c>
      <c r="P12" s="9" t="str">
        <f>IF(AND(O12="Y",OR(C12="Lee",C12="Sarasota",C12="Volusia")),"Y","N")</f>
        <v>N</v>
      </c>
      <c r="Q12" s="9" t="s">
        <v>38</v>
      </c>
      <c r="R12" s="9" t="s">
        <v>39</v>
      </c>
      <c r="S12" s="11">
        <v>20</v>
      </c>
      <c r="T12" s="11" t="s">
        <v>38</v>
      </c>
      <c r="U12" s="11" t="s">
        <v>38</v>
      </c>
      <c r="V12" s="9" t="s">
        <v>40</v>
      </c>
      <c r="W12" s="32" t="str">
        <f t="shared" si="0"/>
        <v>NC</v>
      </c>
      <c r="X12" s="12">
        <v>124640</v>
      </c>
      <c r="Y12" s="11" t="s">
        <v>41</v>
      </c>
      <c r="Z12" s="11">
        <v>19</v>
      </c>
      <c r="AA12" s="11">
        <v>1</v>
      </c>
      <c r="AB12" s="11" t="s">
        <v>38</v>
      </c>
      <c r="AC12" s="11" t="s">
        <v>38</v>
      </c>
      <c r="AD12" s="11" t="s">
        <v>38</v>
      </c>
      <c r="AE12" s="9">
        <v>65</v>
      </c>
      <c r="AF12" s="1"/>
      <c r="AG12" s="1"/>
      <c r="AH12" s="1"/>
      <c r="AI12" s="1"/>
    </row>
    <row r="13" spans="1:37" s="13" customFormat="1" x14ac:dyDescent="0.25">
      <c r="A13" s="8" t="s">
        <v>84</v>
      </c>
      <c r="B13" s="8" t="s">
        <v>85</v>
      </c>
      <c r="C13" s="8" t="s">
        <v>67</v>
      </c>
      <c r="D13" s="9" t="s">
        <v>34</v>
      </c>
      <c r="E13" s="8" t="s">
        <v>86</v>
      </c>
      <c r="F13" s="8" t="s">
        <v>87</v>
      </c>
      <c r="G13" s="9" t="s">
        <v>37</v>
      </c>
      <c r="H13" s="9">
        <v>90</v>
      </c>
      <c r="I13" s="10">
        <v>1680000</v>
      </c>
      <c r="J13" s="11">
        <v>1</v>
      </c>
      <c r="K13" s="11" t="s">
        <v>39</v>
      </c>
      <c r="L13" s="9" t="s">
        <v>39</v>
      </c>
      <c r="M13" s="9" t="s">
        <v>39</v>
      </c>
      <c r="N13" s="9" t="str">
        <f>IF(AND(OR(L13="Y",M13="Y"),OR(C13="Brevard",C13="Lee",C13="Santa Rosa",C13="Sarasota",C13="Volusia")),"Y","N")</f>
        <v>N</v>
      </c>
      <c r="O13" s="9" t="s">
        <v>39</v>
      </c>
      <c r="P13" s="9" t="str">
        <f>IF(AND(O13="Y",OR(C13="Lee",C13="Sarasota",C13="Volusia")),"Y","N")</f>
        <v>N</v>
      </c>
      <c r="Q13" s="9" t="s">
        <v>38</v>
      </c>
      <c r="R13" s="9" t="s">
        <v>39</v>
      </c>
      <c r="S13" s="11">
        <v>20</v>
      </c>
      <c r="T13" s="11" t="s">
        <v>38</v>
      </c>
      <c r="U13" s="11" t="s">
        <v>38</v>
      </c>
      <c r="V13" s="9" t="s">
        <v>40</v>
      </c>
      <c r="W13" s="32" t="str">
        <f t="shared" si="0"/>
        <v>NC</v>
      </c>
      <c r="X13" s="12">
        <v>123424</v>
      </c>
      <c r="Y13" s="11" t="s">
        <v>41</v>
      </c>
      <c r="Z13" s="11">
        <v>20</v>
      </c>
      <c r="AA13" s="11">
        <v>1</v>
      </c>
      <c r="AB13" s="11" t="s">
        <v>38</v>
      </c>
      <c r="AC13" s="11" t="s">
        <v>38</v>
      </c>
      <c r="AD13" s="11" t="s">
        <v>38</v>
      </c>
      <c r="AE13" s="9">
        <v>74</v>
      </c>
      <c r="AF13" s="1"/>
      <c r="AG13" s="1"/>
      <c r="AH13" s="1"/>
      <c r="AI13" s="1"/>
      <c r="AJ13" s="1"/>
      <c r="AK13" s="1"/>
    </row>
    <row r="14" spans="1:37" s="13" customFormat="1" ht="24" x14ac:dyDescent="0.25">
      <c r="A14" s="8" t="s">
        <v>88</v>
      </c>
      <c r="B14" s="8" t="s">
        <v>89</v>
      </c>
      <c r="C14" s="8" t="s">
        <v>67</v>
      </c>
      <c r="D14" s="9" t="s">
        <v>34</v>
      </c>
      <c r="E14" s="8" t="s">
        <v>90</v>
      </c>
      <c r="F14" s="8" t="s">
        <v>91</v>
      </c>
      <c r="G14" s="9" t="s">
        <v>57</v>
      </c>
      <c r="H14" s="9">
        <v>80</v>
      </c>
      <c r="I14" s="10">
        <v>1700000</v>
      </c>
      <c r="J14" s="11">
        <v>1</v>
      </c>
      <c r="K14" s="11" t="s">
        <v>39</v>
      </c>
      <c r="L14" s="9" t="s">
        <v>39</v>
      </c>
      <c r="M14" s="9" t="s">
        <v>39</v>
      </c>
      <c r="N14" s="9" t="str">
        <f>IF(AND(OR(L14="Y",M14="Y"),OR(C14="Brevard",C14="Lee",C14="Santa Rosa",C14="Sarasota",C14="Volusia")),"Y","N")</f>
        <v>N</v>
      </c>
      <c r="O14" s="9" t="s">
        <v>39</v>
      </c>
      <c r="P14" s="9" t="str">
        <f>IF(AND(O14="Y",OR(C14="Lee",C14="Sarasota",C14="Volusia")),"Y","N")</f>
        <v>N</v>
      </c>
      <c r="Q14" s="9" t="s">
        <v>39</v>
      </c>
      <c r="R14" s="9" t="s">
        <v>39</v>
      </c>
      <c r="S14" s="11">
        <v>20</v>
      </c>
      <c r="T14" s="11" t="s">
        <v>38</v>
      </c>
      <c r="U14" s="11" t="s">
        <v>38</v>
      </c>
      <c r="V14" s="9" t="s">
        <v>40</v>
      </c>
      <c r="W14" s="32" t="str">
        <f t="shared" si="0"/>
        <v>NC</v>
      </c>
      <c r="X14" s="12">
        <v>125232.72</v>
      </c>
      <c r="Y14" s="11" t="s">
        <v>41</v>
      </c>
      <c r="Z14" s="11">
        <v>13</v>
      </c>
      <c r="AA14" s="11">
        <v>2</v>
      </c>
      <c r="AB14" s="11" t="s">
        <v>38</v>
      </c>
      <c r="AC14" s="11" t="s">
        <v>38</v>
      </c>
      <c r="AD14" s="11" t="s">
        <v>38</v>
      </c>
      <c r="AE14" s="9">
        <v>37</v>
      </c>
      <c r="AF14" s="1"/>
      <c r="AG14" s="1"/>
      <c r="AH14" s="1"/>
      <c r="AI14" s="1"/>
    </row>
    <row r="15" spans="1:37" s="13" customFormat="1" ht="24" x14ac:dyDescent="0.25">
      <c r="A15" s="8" t="s">
        <v>92</v>
      </c>
      <c r="B15" s="8" t="s">
        <v>93</v>
      </c>
      <c r="C15" s="8" t="s">
        <v>83</v>
      </c>
      <c r="D15" s="9" t="s">
        <v>34</v>
      </c>
      <c r="E15" s="8" t="s">
        <v>90</v>
      </c>
      <c r="F15" s="8" t="s">
        <v>91</v>
      </c>
      <c r="G15" s="9" t="s">
        <v>57</v>
      </c>
      <c r="H15" s="9">
        <v>80</v>
      </c>
      <c r="I15" s="10">
        <v>1700000</v>
      </c>
      <c r="J15" s="11">
        <v>2</v>
      </c>
      <c r="K15" s="11" t="s">
        <v>39</v>
      </c>
      <c r="L15" s="9" t="s">
        <v>39</v>
      </c>
      <c r="M15" s="9" t="s">
        <v>39</v>
      </c>
      <c r="N15" s="9" t="str">
        <f>IF(AND(OR(L15="Y",M15="Y"),OR(C15="Brevard",C15="Lee",C15="Santa Rosa",C15="Sarasota",C15="Volusia")),"Y","N")</f>
        <v>N</v>
      </c>
      <c r="O15" s="9" t="s">
        <v>38</v>
      </c>
      <c r="P15" s="9" t="str">
        <f>IF(AND(O15="Y",OR(C15="Lee",C15="Sarasota",C15="Volusia")),"Y","N")</f>
        <v>Y</v>
      </c>
      <c r="Q15" s="9" t="s">
        <v>39</v>
      </c>
      <c r="R15" s="9" t="s">
        <v>39</v>
      </c>
      <c r="S15" s="11">
        <v>15</v>
      </c>
      <c r="T15" s="11" t="s">
        <v>38</v>
      </c>
      <c r="U15" s="11" t="s">
        <v>38</v>
      </c>
      <c r="V15" s="9" t="s">
        <v>40</v>
      </c>
      <c r="W15" s="32" t="str">
        <f t="shared" si="0"/>
        <v>NC</v>
      </c>
      <c r="X15" s="12">
        <v>125232.72</v>
      </c>
      <c r="Y15" s="11" t="s">
        <v>80</v>
      </c>
      <c r="Z15" s="11">
        <v>0</v>
      </c>
      <c r="AA15" s="11">
        <v>1</v>
      </c>
      <c r="AB15" s="11" t="s">
        <v>39</v>
      </c>
      <c r="AC15" s="11" t="s">
        <v>39</v>
      </c>
      <c r="AD15" s="11" t="s">
        <v>38</v>
      </c>
      <c r="AE15" s="9">
        <v>18</v>
      </c>
      <c r="AF15" s="1"/>
      <c r="AG15" s="1"/>
      <c r="AH15" s="1"/>
      <c r="AI15" s="1"/>
      <c r="AJ15" s="1"/>
      <c r="AK15" s="1"/>
    </row>
    <row r="16" spans="1:37" s="1" customFormat="1" ht="24" customHeight="1" x14ac:dyDescent="0.25">
      <c r="A16" s="8" t="s">
        <v>94</v>
      </c>
      <c r="B16" s="8" t="s">
        <v>95</v>
      </c>
      <c r="C16" s="8" t="s">
        <v>96</v>
      </c>
      <c r="D16" s="9" t="s">
        <v>34</v>
      </c>
      <c r="E16" s="8" t="s">
        <v>90</v>
      </c>
      <c r="F16" s="8" t="s">
        <v>91</v>
      </c>
      <c r="G16" s="9" t="s">
        <v>57</v>
      </c>
      <c r="H16" s="9">
        <v>82</v>
      </c>
      <c r="I16" s="10">
        <v>1700000</v>
      </c>
      <c r="J16" s="11">
        <v>2</v>
      </c>
      <c r="K16" s="11" t="s">
        <v>39</v>
      </c>
      <c r="L16" s="9" t="s">
        <v>39</v>
      </c>
      <c r="M16" s="9" t="s">
        <v>39</v>
      </c>
      <c r="N16" s="9" t="str">
        <f>IF(AND(OR(L16="Y",M16="Y"),OR(C16="Brevard",C16="Lee",C16="Santa Rosa",C16="Sarasota",C16="Volusia")),"Y","N")</f>
        <v>N</v>
      </c>
      <c r="O16" s="9" t="s">
        <v>38</v>
      </c>
      <c r="P16" s="9" t="str">
        <f>IF(AND(O16="Y",OR(C16="Lee",C16="Sarasota",C16="Volusia")),"Y","N")</f>
        <v>N</v>
      </c>
      <c r="Q16" s="9" t="s">
        <v>39</v>
      </c>
      <c r="R16" s="9" t="s">
        <v>39</v>
      </c>
      <c r="S16" s="11">
        <v>20</v>
      </c>
      <c r="T16" s="11" t="s">
        <v>38</v>
      </c>
      <c r="U16" s="11" t="s">
        <v>38</v>
      </c>
      <c r="V16" s="9" t="s">
        <v>40</v>
      </c>
      <c r="W16" s="32" t="str">
        <f t="shared" si="0"/>
        <v>NC</v>
      </c>
      <c r="X16" s="12">
        <v>125158.22</v>
      </c>
      <c r="Y16" s="11" t="s">
        <v>41</v>
      </c>
      <c r="Z16" s="11">
        <v>0</v>
      </c>
      <c r="AA16" s="11">
        <v>1</v>
      </c>
      <c r="AB16" s="11" t="s">
        <v>39</v>
      </c>
      <c r="AC16" s="11" t="s">
        <v>39</v>
      </c>
      <c r="AD16" s="11" t="s">
        <v>38</v>
      </c>
      <c r="AE16" s="9">
        <v>40</v>
      </c>
    </row>
    <row r="17" spans="1:31" s="1" customFormat="1" ht="24" customHeight="1" x14ac:dyDescent="0.25">
      <c r="A17" s="8" t="s">
        <v>97</v>
      </c>
      <c r="B17" s="8" t="s">
        <v>98</v>
      </c>
      <c r="C17" s="8" t="s">
        <v>99</v>
      </c>
      <c r="D17" s="9" t="s">
        <v>100</v>
      </c>
      <c r="E17" s="8" t="s">
        <v>101</v>
      </c>
      <c r="F17" s="8" t="s">
        <v>102</v>
      </c>
      <c r="G17" s="9" t="s">
        <v>37</v>
      </c>
      <c r="H17" s="9">
        <v>82</v>
      </c>
      <c r="I17" s="10">
        <v>1450730</v>
      </c>
      <c r="J17" s="11">
        <v>1</v>
      </c>
      <c r="K17" s="11" t="s">
        <v>39</v>
      </c>
      <c r="L17" s="9" t="s">
        <v>39</v>
      </c>
      <c r="M17" s="9" t="s">
        <v>39</v>
      </c>
      <c r="N17" s="9" t="str">
        <f>IF(AND(OR(L17="Y",M17="Y"),OR(C17="Brevard",C17="Lee",C17="Santa Rosa",C17="Sarasota",C17="Volusia")),"Y","N")</f>
        <v>N</v>
      </c>
      <c r="O17" s="9" t="s">
        <v>39</v>
      </c>
      <c r="P17" s="9" t="str">
        <f>IF(AND(O17="Y",OR(C17="Lee",C17="Sarasota",C17="Volusia")),"Y","N")</f>
        <v>N</v>
      </c>
      <c r="Q17" s="9" t="s">
        <v>39</v>
      </c>
      <c r="R17" s="9" t="s">
        <v>39</v>
      </c>
      <c r="S17" s="11">
        <v>20</v>
      </c>
      <c r="T17" s="11" t="s">
        <v>38</v>
      </c>
      <c r="U17" s="11" t="s">
        <v>38</v>
      </c>
      <c r="V17" s="9" t="s">
        <v>40</v>
      </c>
      <c r="W17" s="32" t="str">
        <f t="shared" si="0"/>
        <v>NC</v>
      </c>
      <c r="X17" s="12">
        <v>146149.89000000001</v>
      </c>
      <c r="Y17" s="11" t="s">
        <v>80</v>
      </c>
      <c r="Z17" s="11">
        <v>11.5</v>
      </c>
      <c r="AA17" s="11">
        <v>2</v>
      </c>
      <c r="AB17" s="11" t="s">
        <v>38</v>
      </c>
      <c r="AC17" s="11" t="s">
        <v>38</v>
      </c>
      <c r="AD17" s="11" t="s">
        <v>38</v>
      </c>
      <c r="AE17" s="9">
        <v>34</v>
      </c>
    </row>
    <row r="18" spans="1:31" s="1" customFormat="1" ht="24" customHeight="1" x14ac:dyDescent="0.25">
      <c r="A18" s="8" t="s">
        <v>103</v>
      </c>
      <c r="B18" s="8" t="s">
        <v>104</v>
      </c>
      <c r="C18" s="8" t="s">
        <v>105</v>
      </c>
      <c r="D18" s="9" t="s">
        <v>100</v>
      </c>
      <c r="E18" s="8" t="s">
        <v>106</v>
      </c>
      <c r="F18" s="8" t="s">
        <v>107</v>
      </c>
      <c r="G18" s="9" t="s">
        <v>37</v>
      </c>
      <c r="H18" s="9">
        <v>80</v>
      </c>
      <c r="I18" s="10">
        <v>1408300</v>
      </c>
      <c r="J18" s="11">
        <v>1</v>
      </c>
      <c r="K18" s="11" t="s">
        <v>39</v>
      </c>
      <c r="L18" s="9" t="s">
        <v>39</v>
      </c>
      <c r="M18" s="9" t="s">
        <v>39</v>
      </c>
      <c r="N18" s="9" t="str">
        <f>IF(AND(OR(L18="Y",M18="Y"),OR(C18="Brevard",C18="Lee",C18="Santa Rosa",C18="Sarasota",C18="Volusia")),"Y","N")</f>
        <v>N</v>
      </c>
      <c r="O18" s="9" t="s">
        <v>39</v>
      </c>
      <c r="P18" s="9" t="str">
        <f>IF(AND(O18="Y",OR(C18="Lee",C18="Sarasota",C18="Volusia")),"Y","N")</f>
        <v>N</v>
      </c>
      <c r="Q18" s="9" t="s">
        <v>39</v>
      </c>
      <c r="R18" s="9" t="s">
        <v>39</v>
      </c>
      <c r="S18" s="11">
        <v>20</v>
      </c>
      <c r="T18" s="11" t="s">
        <v>38</v>
      </c>
      <c r="U18" s="11" t="s">
        <v>38</v>
      </c>
      <c r="V18" s="9" t="s">
        <v>40</v>
      </c>
      <c r="W18" s="32" t="str">
        <f t="shared" si="0"/>
        <v>NC</v>
      </c>
      <c r="X18" s="12">
        <v>133788.5</v>
      </c>
      <c r="Y18" s="11" t="s">
        <v>41</v>
      </c>
      <c r="Z18" s="11">
        <v>14.5</v>
      </c>
      <c r="AA18" s="11">
        <v>1</v>
      </c>
      <c r="AB18" s="11" t="s">
        <v>38</v>
      </c>
      <c r="AC18" s="11" t="s">
        <v>38</v>
      </c>
      <c r="AD18" s="11" t="s">
        <v>38</v>
      </c>
      <c r="AE18" s="9">
        <v>27</v>
      </c>
    </row>
    <row r="19" spans="1:31" s="1" customFormat="1" ht="24" customHeight="1" x14ac:dyDescent="0.25">
      <c r="A19" s="8" t="s">
        <v>108</v>
      </c>
      <c r="B19" s="8" t="s">
        <v>109</v>
      </c>
      <c r="C19" s="8" t="s">
        <v>96</v>
      </c>
      <c r="D19" s="9" t="s">
        <v>34</v>
      </c>
      <c r="E19" s="8" t="s">
        <v>106</v>
      </c>
      <c r="F19" s="8" t="s">
        <v>110</v>
      </c>
      <c r="G19" s="9" t="s">
        <v>37</v>
      </c>
      <c r="H19" s="9">
        <v>93</v>
      </c>
      <c r="I19" s="10">
        <v>1700000</v>
      </c>
      <c r="J19" s="11">
        <v>1</v>
      </c>
      <c r="K19" s="11" t="s">
        <v>38</v>
      </c>
      <c r="L19" s="9" t="s">
        <v>39</v>
      </c>
      <c r="M19" s="9" t="s">
        <v>39</v>
      </c>
      <c r="N19" s="9" t="str">
        <f>IF(AND(OR(L19="Y",M19="Y"),OR(C19="Brevard",C19="Lee",C19="Santa Rosa",C19="Sarasota",C19="Volusia")),"Y","N")</f>
        <v>N</v>
      </c>
      <c r="O19" s="9" t="s">
        <v>38</v>
      </c>
      <c r="P19" s="9" t="str">
        <f>IF(AND(O19="Y",OR(C19="Lee",C19="Sarasota",C19="Volusia")),"Y","N")</f>
        <v>N</v>
      </c>
      <c r="Q19" s="9" t="s">
        <v>39</v>
      </c>
      <c r="R19" s="9" t="s">
        <v>39</v>
      </c>
      <c r="S19" s="11">
        <v>20</v>
      </c>
      <c r="T19" s="11" t="s">
        <v>38</v>
      </c>
      <c r="U19" s="11" t="s">
        <v>38</v>
      </c>
      <c r="V19" s="9" t="s">
        <v>40</v>
      </c>
      <c r="W19" s="32" t="str">
        <f t="shared" si="0"/>
        <v>NC</v>
      </c>
      <c r="X19" s="12">
        <v>129200</v>
      </c>
      <c r="Y19" s="11" t="s">
        <v>41</v>
      </c>
      <c r="Z19" s="11">
        <v>15.5</v>
      </c>
      <c r="AA19" s="11">
        <v>2</v>
      </c>
      <c r="AB19" s="11" t="s">
        <v>38</v>
      </c>
      <c r="AC19" s="11" t="s">
        <v>38</v>
      </c>
      <c r="AD19" s="11" t="s">
        <v>38</v>
      </c>
      <c r="AE19" s="9">
        <v>73</v>
      </c>
    </row>
    <row r="20" spans="1:31" s="1" customFormat="1" ht="24" customHeight="1" x14ac:dyDescent="0.25">
      <c r="A20" s="8" t="s">
        <v>111</v>
      </c>
      <c r="B20" s="8" t="s">
        <v>112</v>
      </c>
      <c r="C20" s="8" t="s">
        <v>113</v>
      </c>
      <c r="D20" s="9" t="s">
        <v>34</v>
      </c>
      <c r="E20" s="8" t="s">
        <v>90</v>
      </c>
      <c r="F20" s="8" t="s">
        <v>91</v>
      </c>
      <c r="G20" s="9" t="s">
        <v>57</v>
      </c>
      <c r="H20" s="9">
        <v>84</v>
      </c>
      <c r="I20" s="10">
        <v>1700000</v>
      </c>
      <c r="J20" s="11">
        <v>1</v>
      </c>
      <c r="K20" s="11" t="s">
        <v>39</v>
      </c>
      <c r="L20" s="9" t="s">
        <v>39</v>
      </c>
      <c r="M20" s="9" t="s">
        <v>39</v>
      </c>
      <c r="N20" s="9" t="str">
        <f>IF(AND(OR(L20="Y",M20="Y"),OR(C20="Brevard",C20="Lee",C20="Santa Rosa",C20="Sarasota",C20="Volusia")),"Y","N")</f>
        <v>N</v>
      </c>
      <c r="O20" s="9" t="s">
        <v>39</v>
      </c>
      <c r="P20" s="9" t="str">
        <f>IF(AND(O20="Y",OR(C20="Lee",C20="Sarasota",C20="Volusia")),"Y","N")</f>
        <v>N</v>
      </c>
      <c r="Q20" s="9" t="s">
        <v>39</v>
      </c>
      <c r="R20" s="9" t="s">
        <v>39</v>
      </c>
      <c r="S20" s="11">
        <v>20</v>
      </c>
      <c r="T20" s="11" t="s">
        <v>38</v>
      </c>
      <c r="U20" s="11" t="s">
        <v>38</v>
      </c>
      <c r="V20" s="9" t="s">
        <v>40</v>
      </c>
      <c r="W20" s="32" t="str">
        <f t="shared" si="0"/>
        <v>NC</v>
      </c>
      <c r="X20" s="12">
        <v>125087.27</v>
      </c>
      <c r="Y20" s="11" t="s">
        <v>41</v>
      </c>
      <c r="Z20" s="11">
        <v>0</v>
      </c>
      <c r="AA20" s="11">
        <v>2</v>
      </c>
      <c r="AB20" s="11" t="s">
        <v>39</v>
      </c>
      <c r="AC20" s="11" t="s">
        <v>39</v>
      </c>
      <c r="AD20" s="11" t="s">
        <v>38</v>
      </c>
      <c r="AE20" s="9">
        <v>35</v>
      </c>
    </row>
    <row r="21" spans="1:31" s="1" customFormat="1" ht="24" customHeight="1" x14ac:dyDescent="0.25">
      <c r="A21" s="8" t="s">
        <v>114</v>
      </c>
      <c r="B21" s="8" t="s">
        <v>115</v>
      </c>
      <c r="C21" s="8" t="s">
        <v>113</v>
      </c>
      <c r="D21" s="9" t="s">
        <v>34</v>
      </c>
      <c r="E21" s="8" t="s">
        <v>90</v>
      </c>
      <c r="F21" s="8" t="s">
        <v>91</v>
      </c>
      <c r="G21" s="9" t="s">
        <v>37</v>
      </c>
      <c r="H21" s="9">
        <v>96</v>
      </c>
      <c r="I21" s="10">
        <v>1700000</v>
      </c>
      <c r="J21" s="11">
        <v>1</v>
      </c>
      <c r="K21" s="11" t="s">
        <v>39</v>
      </c>
      <c r="L21" s="9" t="s">
        <v>39</v>
      </c>
      <c r="M21" s="9" t="s">
        <v>39</v>
      </c>
      <c r="N21" s="9" t="str">
        <f>IF(AND(OR(L21="Y",M21="Y"),OR(C21="Brevard",C21="Lee",C21="Santa Rosa",C21="Sarasota",C21="Volusia")),"Y","N")</f>
        <v>N</v>
      </c>
      <c r="O21" s="9" t="s">
        <v>39</v>
      </c>
      <c r="P21" s="9" t="str">
        <f>IF(AND(O21="Y",OR(C21="Lee",C21="Sarasota",C21="Volusia")),"Y","N")</f>
        <v>N</v>
      </c>
      <c r="Q21" s="9" t="s">
        <v>39</v>
      </c>
      <c r="R21" s="9" t="s">
        <v>39</v>
      </c>
      <c r="S21" s="11">
        <v>20</v>
      </c>
      <c r="T21" s="11" t="s">
        <v>38</v>
      </c>
      <c r="U21" s="11" t="s">
        <v>38</v>
      </c>
      <c r="V21" s="9" t="s">
        <v>40</v>
      </c>
      <c r="W21" s="32" t="str">
        <f t="shared" si="0"/>
        <v>NC</v>
      </c>
      <c r="X21" s="12">
        <v>117087.5</v>
      </c>
      <c r="Y21" s="11" t="s">
        <v>41</v>
      </c>
      <c r="Z21" s="11">
        <v>0</v>
      </c>
      <c r="AA21" s="11">
        <v>2</v>
      </c>
      <c r="AB21" s="11" t="s">
        <v>39</v>
      </c>
      <c r="AC21" s="11" t="s">
        <v>39</v>
      </c>
      <c r="AD21" s="11" t="s">
        <v>38</v>
      </c>
      <c r="AE21" s="9">
        <v>33</v>
      </c>
    </row>
    <row r="22" spans="1:31" s="1" customFormat="1" ht="24" customHeight="1" x14ac:dyDescent="0.25">
      <c r="A22" s="8" t="s">
        <v>116</v>
      </c>
      <c r="B22" s="8" t="s">
        <v>117</v>
      </c>
      <c r="C22" s="8" t="s">
        <v>118</v>
      </c>
      <c r="D22" s="9" t="s">
        <v>34</v>
      </c>
      <c r="E22" s="8" t="s">
        <v>119</v>
      </c>
      <c r="F22" s="8" t="s">
        <v>120</v>
      </c>
      <c r="G22" s="9" t="s">
        <v>57</v>
      </c>
      <c r="H22" s="9">
        <v>80</v>
      </c>
      <c r="I22" s="10">
        <v>1700000</v>
      </c>
      <c r="J22" s="11">
        <v>1</v>
      </c>
      <c r="K22" s="11" t="s">
        <v>39</v>
      </c>
      <c r="L22" s="9" t="s">
        <v>39</v>
      </c>
      <c r="M22" s="9" t="s">
        <v>39</v>
      </c>
      <c r="N22" s="9" t="str">
        <f>IF(AND(OR(L22="Y",M22="Y"),OR(C22="Brevard",C22="Lee",C22="Santa Rosa",C22="Sarasota",C22="Volusia")),"Y","N")</f>
        <v>N</v>
      </c>
      <c r="O22" s="9" t="s">
        <v>39</v>
      </c>
      <c r="P22" s="9" t="str">
        <f>IF(AND(O22="Y",OR(C22="Lee",C22="Sarasota",C22="Volusia")),"Y","N")</f>
        <v>N</v>
      </c>
      <c r="Q22" s="9" t="s">
        <v>39</v>
      </c>
      <c r="R22" s="9" t="s">
        <v>39</v>
      </c>
      <c r="S22" s="11">
        <v>20</v>
      </c>
      <c r="T22" s="11" t="s">
        <v>38</v>
      </c>
      <c r="U22" s="11" t="s">
        <v>38</v>
      </c>
      <c r="V22" s="9" t="s">
        <v>40</v>
      </c>
      <c r="W22" s="32" t="str">
        <f t="shared" si="0"/>
        <v>NC</v>
      </c>
      <c r="X22" s="12">
        <v>151042.88</v>
      </c>
      <c r="Y22" s="11" t="s">
        <v>80</v>
      </c>
      <c r="Z22" s="11">
        <v>14</v>
      </c>
      <c r="AA22" s="11">
        <v>2</v>
      </c>
      <c r="AB22" s="11" t="s">
        <v>38</v>
      </c>
      <c r="AC22" s="11" t="s">
        <v>38</v>
      </c>
      <c r="AD22" s="11" t="s">
        <v>38</v>
      </c>
      <c r="AE22" s="9">
        <v>46</v>
      </c>
    </row>
    <row r="23" spans="1:31" s="1" customFormat="1" ht="24" customHeight="1" x14ac:dyDescent="0.25">
      <c r="A23" s="8" t="s">
        <v>121</v>
      </c>
      <c r="B23" s="8" t="s">
        <v>122</v>
      </c>
      <c r="C23" s="8" t="s">
        <v>123</v>
      </c>
      <c r="D23" s="9" t="s">
        <v>34</v>
      </c>
      <c r="E23" s="8" t="s">
        <v>124</v>
      </c>
      <c r="F23" s="8" t="s">
        <v>125</v>
      </c>
      <c r="G23" s="9" t="s">
        <v>37</v>
      </c>
      <c r="H23" s="9">
        <v>60</v>
      </c>
      <c r="I23" s="10">
        <v>1317253</v>
      </c>
      <c r="J23" s="11">
        <v>1</v>
      </c>
      <c r="K23" s="11" t="s">
        <v>39</v>
      </c>
      <c r="L23" s="9" t="s">
        <v>39</v>
      </c>
      <c r="M23" s="9" t="s">
        <v>38</v>
      </c>
      <c r="N23" s="9" t="str">
        <f>IF(AND(OR(L23="Y",M23="Y"),OR(C23="Brevard",C23="Lee",C23="Santa Rosa",C23="Sarasota",C23="Volusia")),"Y","N")</f>
        <v>N</v>
      </c>
      <c r="O23" s="9" t="s">
        <v>39</v>
      </c>
      <c r="P23" s="9" t="str">
        <f>IF(AND(O23="Y",OR(C23="Lee",C23="Sarasota",C23="Volusia")),"Y","N")</f>
        <v>N</v>
      </c>
      <c r="Q23" s="9" t="s">
        <v>38</v>
      </c>
      <c r="R23" s="9" t="s">
        <v>39</v>
      </c>
      <c r="S23" s="11">
        <v>20</v>
      </c>
      <c r="T23" s="11" t="s">
        <v>38</v>
      </c>
      <c r="U23" s="11" t="s">
        <v>38</v>
      </c>
      <c r="V23" s="9" t="s">
        <v>40</v>
      </c>
      <c r="W23" s="32" t="str">
        <f t="shared" si="0"/>
        <v>NC</v>
      </c>
      <c r="X23" s="12">
        <v>134999.99</v>
      </c>
      <c r="Y23" s="11" t="s">
        <v>80</v>
      </c>
      <c r="Z23" s="11">
        <v>9.5</v>
      </c>
      <c r="AA23" s="11">
        <v>2</v>
      </c>
      <c r="AB23" s="11" t="s">
        <v>38</v>
      </c>
      <c r="AC23" s="11" t="s">
        <v>38</v>
      </c>
      <c r="AD23" s="11" t="s">
        <v>38</v>
      </c>
      <c r="AE23" s="9">
        <v>4</v>
      </c>
    </row>
    <row r="24" spans="1:31" s="1" customFormat="1" ht="24" customHeight="1" x14ac:dyDescent="0.25">
      <c r="A24" s="8" t="s">
        <v>126</v>
      </c>
      <c r="B24" s="8" t="s">
        <v>127</v>
      </c>
      <c r="C24" s="8" t="s">
        <v>128</v>
      </c>
      <c r="D24" s="9" t="s">
        <v>34</v>
      </c>
      <c r="E24" s="8" t="s">
        <v>124</v>
      </c>
      <c r="F24" s="8" t="s">
        <v>129</v>
      </c>
      <c r="G24" s="9" t="s">
        <v>37</v>
      </c>
      <c r="H24" s="9">
        <v>86</v>
      </c>
      <c r="I24" s="10">
        <v>1700000</v>
      </c>
      <c r="J24" s="11">
        <v>1</v>
      </c>
      <c r="K24" s="11" t="s">
        <v>39</v>
      </c>
      <c r="L24" s="9" t="s">
        <v>39</v>
      </c>
      <c r="M24" s="9" t="s">
        <v>38</v>
      </c>
      <c r="N24" s="9" t="str">
        <f>IF(AND(OR(L24="Y",M24="Y"),OR(C24="Brevard",C24="Lee",C24="Santa Rosa",C24="Sarasota",C24="Volusia")),"Y","N")</f>
        <v>N</v>
      </c>
      <c r="O24" s="9" t="s">
        <v>38</v>
      </c>
      <c r="P24" s="9" t="str">
        <f>IF(AND(O24="Y",OR(C24="Lee",C24="Sarasota",C24="Volusia")),"Y","N")</f>
        <v>N</v>
      </c>
      <c r="Q24" s="9" t="s">
        <v>39</v>
      </c>
      <c r="R24" s="9" t="s">
        <v>39</v>
      </c>
      <c r="S24" s="11">
        <v>20</v>
      </c>
      <c r="T24" s="11" t="s">
        <v>38</v>
      </c>
      <c r="U24" s="11" t="s">
        <v>38</v>
      </c>
      <c r="V24" s="9" t="s">
        <v>40</v>
      </c>
      <c r="W24" s="32" t="str">
        <f t="shared" si="0"/>
        <v>NC</v>
      </c>
      <c r="X24" s="12">
        <v>121553.16</v>
      </c>
      <c r="Y24" s="11" t="s">
        <v>41</v>
      </c>
      <c r="Z24" s="11">
        <v>19</v>
      </c>
      <c r="AA24" s="11">
        <v>1</v>
      </c>
      <c r="AB24" s="11" t="s">
        <v>38</v>
      </c>
      <c r="AC24" s="11" t="s">
        <v>38</v>
      </c>
      <c r="AD24" s="11" t="s">
        <v>38</v>
      </c>
      <c r="AE24" s="9">
        <v>38</v>
      </c>
    </row>
    <row r="25" spans="1:31" s="1" customFormat="1" ht="24" customHeight="1" x14ac:dyDescent="0.25">
      <c r="A25" s="8" t="s">
        <v>130</v>
      </c>
      <c r="B25" s="8" t="s">
        <v>131</v>
      </c>
      <c r="C25" s="8" t="s">
        <v>132</v>
      </c>
      <c r="D25" s="9" t="s">
        <v>100</v>
      </c>
      <c r="E25" s="8" t="s">
        <v>124</v>
      </c>
      <c r="F25" s="8" t="s">
        <v>133</v>
      </c>
      <c r="G25" s="9" t="s">
        <v>37</v>
      </c>
      <c r="H25" s="9">
        <v>58</v>
      </c>
      <c r="I25" s="10">
        <v>1375000</v>
      </c>
      <c r="J25" s="11">
        <v>1</v>
      </c>
      <c r="K25" s="11" t="s">
        <v>39</v>
      </c>
      <c r="L25" s="9" t="s">
        <v>39</v>
      </c>
      <c r="M25" s="9" t="s">
        <v>39</v>
      </c>
      <c r="N25" s="9" t="str">
        <f>IF(AND(OR(L25="Y",M25="Y"),OR(C25="Brevard",C25="Lee",C25="Santa Rosa",C25="Sarasota",C25="Volusia")),"Y","N")</f>
        <v>N</v>
      </c>
      <c r="O25" s="9" t="s">
        <v>39</v>
      </c>
      <c r="P25" s="9" t="str">
        <f>IF(AND(O25="Y",OR(C25="Lee",C25="Sarasota",C25="Volusia")),"Y","N")</f>
        <v>N</v>
      </c>
      <c r="Q25" s="9" t="s">
        <v>38</v>
      </c>
      <c r="R25" s="9" t="s">
        <v>39</v>
      </c>
      <c r="S25" s="11">
        <v>20</v>
      </c>
      <c r="T25" s="11" t="s">
        <v>38</v>
      </c>
      <c r="U25" s="11" t="s">
        <v>38</v>
      </c>
      <c r="V25" s="9" t="s">
        <v>40</v>
      </c>
      <c r="W25" s="32" t="str">
        <f t="shared" si="0"/>
        <v>NC</v>
      </c>
      <c r="X25" s="12">
        <v>145777.5</v>
      </c>
      <c r="Y25" s="11" t="s">
        <v>41</v>
      </c>
      <c r="Z25" s="11">
        <v>15.5</v>
      </c>
      <c r="AA25" s="11">
        <v>1</v>
      </c>
      <c r="AB25" s="11" t="s">
        <v>38</v>
      </c>
      <c r="AC25" s="11" t="s">
        <v>38</v>
      </c>
      <c r="AD25" s="11" t="s">
        <v>38</v>
      </c>
      <c r="AE25" s="9">
        <v>6</v>
      </c>
    </row>
    <row r="26" spans="1:31" s="1" customFormat="1" ht="24" customHeight="1" x14ac:dyDescent="0.25">
      <c r="A26" s="8" t="s">
        <v>134</v>
      </c>
      <c r="B26" s="8" t="s">
        <v>135</v>
      </c>
      <c r="C26" s="8" t="s">
        <v>96</v>
      </c>
      <c r="D26" s="9" t="s">
        <v>34</v>
      </c>
      <c r="E26" s="8" t="s">
        <v>136</v>
      </c>
      <c r="F26" s="8" t="s">
        <v>137</v>
      </c>
      <c r="G26" s="9" t="s">
        <v>37</v>
      </c>
      <c r="H26" s="9">
        <v>96</v>
      </c>
      <c r="I26" s="10">
        <v>1700000</v>
      </c>
      <c r="J26" s="11">
        <v>1</v>
      </c>
      <c r="K26" s="11" t="s">
        <v>38</v>
      </c>
      <c r="L26" s="9" t="s">
        <v>39</v>
      </c>
      <c r="M26" s="9" t="s">
        <v>38</v>
      </c>
      <c r="N26" s="9" t="str">
        <f>IF(AND(OR(L26="Y",M26="Y"),OR(C26="Brevard",C26="Lee",C26="Santa Rosa",C26="Sarasota",C26="Volusia")),"Y","N")</f>
        <v>N</v>
      </c>
      <c r="O26" s="9" t="s">
        <v>39</v>
      </c>
      <c r="P26" s="9" t="str">
        <f>IF(AND(O26="Y",OR(C26="Lee",C26="Sarasota",C26="Volusia")),"Y","N")</f>
        <v>N</v>
      </c>
      <c r="Q26" s="9" t="s">
        <v>39</v>
      </c>
      <c r="R26" s="9" t="s">
        <v>39</v>
      </c>
      <c r="S26" s="11">
        <v>20</v>
      </c>
      <c r="T26" s="11" t="s">
        <v>38</v>
      </c>
      <c r="U26" s="11" t="s">
        <v>38</v>
      </c>
      <c r="V26" s="9" t="s">
        <v>40</v>
      </c>
      <c r="W26" s="32" t="str">
        <f t="shared" si="0"/>
        <v>NC</v>
      </c>
      <c r="X26" s="12">
        <v>125162.5</v>
      </c>
      <c r="Y26" s="11" t="s">
        <v>41</v>
      </c>
      <c r="Z26" s="11">
        <v>19</v>
      </c>
      <c r="AA26" s="11">
        <v>1</v>
      </c>
      <c r="AB26" s="11" t="s">
        <v>38</v>
      </c>
      <c r="AC26" s="11" t="s">
        <v>39</v>
      </c>
      <c r="AD26" s="11" t="s">
        <v>38</v>
      </c>
      <c r="AE26" s="9">
        <v>52</v>
      </c>
    </row>
    <row r="27" spans="1:31" s="1" customFormat="1" ht="24" customHeight="1" x14ac:dyDescent="0.25">
      <c r="A27" s="8" t="s">
        <v>138</v>
      </c>
      <c r="B27" s="8" t="s">
        <v>139</v>
      </c>
      <c r="C27" s="8" t="s">
        <v>128</v>
      </c>
      <c r="D27" s="9" t="s">
        <v>34</v>
      </c>
      <c r="E27" s="8" t="s">
        <v>73</v>
      </c>
      <c r="F27" s="8" t="s">
        <v>140</v>
      </c>
      <c r="G27" s="9" t="s">
        <v>37</v>
      </c>
      <c r="H27" s="9">
        <v>90</v>
      </c>
      <c r="I27" s="10">
        <v>1666900</v>
      </c>
      <c r="J27" s="11">
        <v>1</v>
      </c>
      <c r="K27" s="11" t="s">
        <v>39</v>
      </c>
      <c r="L27" s="9" t="s">
        <v>39</v>
      </c>
      <c r="M27" s="9" t="s">
        <v>38</v>
      </c>
      <c r="N27" s="9" t="str">
        <f>IF(AND(OR(L27="Y",M27="Y"),OR(C27="Brevard",C27="Lee",C27="Santa Rosa",C27="Sarasota",C27="Volusia")),"Y","N")</f>
        <v>N</v>
      </c>
      <c r="O27" s="9" t="s">
        <v>38</v>
      </c>
      <c r="P27" s="9" t="str">
        <f>IF(AND(O27="Y",OR(C27="Lee",C27="Sarasota",C27="Volusia")),"Y","N")</f>
        <v>N</v>
      </c>
      <c r="Q27" s="9" t="s">
        <v>38</v>
      </c>
      <c r="R27" s="9" t="s">
        <v>39</v>
      </c>
      <c r="S27" s="11">
        <v>20</v>
      </c>
      <c r="T27" s="11" t="s">
        <v>38</v>
      </c>
      <c r="U27" s="11" t="s">
        <v>38</v>
      </c>
      <c r="V27" s="9" t="s">
        <v>40</v>
      </c>
      <c r="W27" s="32" t="str">
        <f t="shared" si="0"/>
        <v>NC</v>
      </c>
      <c r="X27" s="12">
        <v>131580.42000000001</v>
      </c>
      <c r="Y27" s="11" t="s">
        <v>41</v>
      </c>
      <c r="Z27" s="11">
        <v>18</v>
      </c>
      <c r="AA27" s="11">
        <v>1</v>
      </c>
      <c r="AB27" s="11" t="s">
        <v>38</v>
      </c>
      <c r="AC27" s="11" t="s">
        <v>38</v>
      </c>
      <c r="AD27" s="11" t="s">
        <v>38</v>
      </c>
      <c r="AE27" s="9">
        <v>71</v>
      </c>
    </row>
    <row r="28" spans="1:31" s="1" customFormat="1" ht="24" customHeight="1" x14ac:dyDescent="0.25">
      <c r="A28" s="8" t="s">
        <v>141</v>
      </c>
      <c r="B28" s="8" t="s">
        <v>142</v>
      </c>
      <c r="C28" s="8" t="s">
        <v>67</v>
      </c>
      <c r="D28" s="9" t="s">
        <v>34</v>
      </c>
      <c r="E28" s="8" t="s">
        <v>86</v>
      </c>
      <c r="F28" s="8" t="s">
        <v>87</v>
      </c>
      <c r="G28" s="9" t="s">
        <v>37</v>
      </c>
      <c r="H28" s="9">
        <v>96</v>
      </c>
      <c r="I28" s="10">
        <v>1680000</v>
      </c>
      <c r="J28" s="11">
        <v>1</v>
      </c>
      <c r="K28" s="11" t="s">
        <v>39</v>
      </c>
      <c r="L28" s="9" t="s">
        <v>39</v>
      </c>
      <c r="M28" s="9" t="s">
        <v>38</v>
      </c>
      <c r="N28" s="9" t="str">
        <f>IF(AND(OR(L28="Y",M28="Y"),OR(C28="Brevard",C28="Lee",C28="Santa Rosa",C28="Sarasota",C28="Volusia")),"Y","N")</f>
        <v>N</v>
      </c>
      <c r="O28" s="9" t="s">
        <v>39</v>
      </c>
      <c r="P28" s="9" t="str">
        <f>IF(AND(O28="Y",OR(C28="Lee",C28="Sarasota",C28="Volusia")),"Y","N")</f>
        <v>N</v>
      </c>
      <c r="Q28" s="9" t="s">
        <v>38</v>
      </c>
      <c r="R28" s="9" t="s">
        <v>38</v>
      </c>
      <c r="S28" s="11">
        <v>20</v>
      </c>
      <c r="T28" s="11" t="s">
        <v>38</v>
      </c>
      <c r="U28" s="11" t="s">
        <v>38</v>
      </c>
      <c r="V28" s="9" t="s">
        <v>40</v>
      </c>
      <c r="W28" s="32" t="str">
        <f t="shared" si="0"/>
        <v>NC</v>
      </c>
      <c r="X28" s="12">
        <v>115710</v>
      </c>
      <c r="Y28" s="11" t="s">
        <v>41</v>
      </c>
      <c r="Z28" s="11">
        <v>12.5</v>
      </c>
      <c r="AA28" s="11">
        <v>2</v>
      </c>
      <c r="AB28" s="11" t="s">
        <v>39</v>
      </c>
      <c r="AC28" s="11" t="s">
        <v>38</v>
      </c>
      <c r="AD28" s="11" t="s">
        <v>38</v>
      </c>
      <c r="AE28" s="9">
        <v>81</v>
      </c>
    </row>
    <row r="29" spans="1:31" s="1" customFormat="1" ht="24" customHeight="1" x14ac:dyDescent="0.25">
      <c r="A29" s="8" t="s">
        <v>143</v>
      </c>
      <c r="B29" s="8" t="s">
        <v>144</v>
      </c>
      <c r="C29" s="8" t="s">
        <v>145</v>
      </c>
      <c r="D29" s="9" t="s">
        <v>34</v>
      </c>
      <c r="E29" s="8" t="s">
        <v>86</v>
      </c>
      <c r="F29" s="8" t="s">
        <v>87</v>
      </c>
      <c r="G29" s="9" t="s">
        <v>37</v>
      </c>
      <c r="H29" s="9">
        <v>88</v>
      </c>
      <c r="I29" s="10">
        <v>1600000</v>
      </c>
      <c r="J29" s="11">
        <v>1</v>
      </c>
      <c r="K29" s="11" t="s">
        <v>39</v>
      </c>
      <c r="L29" s="9" t="s">
        <v>39</v>
      </c>
      <c r="M29" s="9" t="s">
        <v>39</v>
      </c>
      <c r="N29" s="9" t="str">
        <f>IF(AND(OR(L29="Y",M29="Y"),OR(C29="Brevard",C29="Lee",C29="Santa Rosa",C29="Sarasota",C29="Volusia")),"Y","N")</f>
        <v>N</v>
      </c>
      <c r="O29" s="9" t="s">
        <v>38</v>
      </c>
      <c r="P29" s="9" t="str">
        <f>IF(AND(O29="Y",OR(C29="Lee",C29="Sarasota",C29="Volusia")),"Y","N")</f>
        <v>N</v>
      </c>
      <c r="Q29" s="9" t="s">
        <v>38</v>
      </c>
      <c r="R29" s="9" t="s">
        <v>39</v>
      </c>
      <c r="S29" s="11">
        <v>20</v>
      </c>
      <c r="T29" s="11" t="s">
        <v>38</v>
      </c>
      <c r="U29" s="11" t="s">
        <v>38</v>
      </c>
      <c r="V29" s="9" t="s">
        <v>40</v>
      </c>
      <c r="W29" s="32" t="str">
        <f t="shared" si="0"/>
        <v>NC</v>
      </c>
      <c r="X29" s="12">
        <v>120218.18</v>
      </c>
      <c r="Y29" s="11" t="s">
        <v>41</v>
      </c>
      <c r="Z29" s="11">
        <v>16.5</v>
      </c>
      <c r="AA29" s="11">
        <v>1</v>
      </c>
      <c r="AB29" s="11" t="s">
        <v>38</v>
      </c>
      <c r="AC29" s="11" t="s">
        <v>38</v>
      </c>
      <c r="AD29" s="11" t="s">
        <v>38</v>
      </c>
      <c r="AE29" s="9">
        <v>13</v>
      </c>
    </row>
    <row r="30" spans="1:31" s="1" customFormat="1" ht="24" customHeight="1" x14ac:dyDescent="0.25">
      <c r="A30" s="8" t="s">
        <v>146</v>
      </c>
      <c r="B30" s="8" t="s">
        <v>147</v>
      </c>
      <c r="C30" s="8" t="s">
        <v>96</v>
      </c>
      <c r="D30" s="9" t="s">
        <v>34</v>
      </c>
      <c r="E30" s="8" t="s">
        <v>148</v>
      </c>
      <c r="F30" s="8" t="s">
        <v>149</v>
      </c>
      <c r="G30" s="9" t="s">
        <v>37</v>
      </c>
      <c r="H30" s="9">
        <v>108</v>
      </c>
      <c r="I30" s="10">
        <v>1700000</v>
      </c>
      <c r="J30" s="11">
        <v>1</v>
      </c>
      <c r="K30" s="11" t="s">
        <v>39</v>
      </c>
      <c r="L30" s="9" t="s">
        <v>39</v>
      </c>
      <c r="M30" s="9" t="s">
        <v>39</v>
      </c>
      <c r="N30" s="9" t="str">
        <f>IF(AND(OR(L30="Y",M30="Y"),OR(C30="Brevard",C30="Lee",C30="Santa Rosa",C30="Sarasota",C30="Volusia")),"Y","N")</f>
        <v>N</v>
      </c>
      <c r="O30" s="9" t="s">
        <v>39</v>
      </c>
      <c r="P30" s="9" t="str">
        <f>IF(AND(O30="Y",OR(C30="Lee",C30="Sarasota",C30="Volusia")),"Y","N")</f>
        <v>N</v>
      </c>
      <c r="Q30" s="9" t="s">
        <v>39</v>
      </c>
      <c r="R30" s="9" t="s">
        <v>39</v>
      </c>
      <c r="S30" s="11">
        <v>20</v>
      </c>
      <c r="T30" s="11" t="s">
        <v>38</v>
      </c>
      <c r="U30" s="11" t="s">
        <v>38</v>
      </c>
      <c r="V30" s="9" t="s">
        <v>40</v>
      </c>
      <c r="W30" s="32" t="str">
        <f t="shared" si="0"/>
        <v>NC</v>
      </c>
      <c r="X30" s="12">
        <v>111827.7</v>
      </c>
      <c r="Y30" s="11" t="s">
        <v>41</v>
      </c>
      <c r="Z30" s="11">
        <v>20.5</v>
      </c>
      <c r="AA30" s="11">
        <v>1</v>
      </c>
      <c r="AB30" s="11" t="s">
        <v>38</v>
      </c>
      <c r="AC30" s="11" t="s">
        <v>38</v>
      </c>
      <c r="AD30" s="11" t="s">
        <v>38</v>
      </c>
      <c r="AE30" s="9">
        <v>44</v>
      </c>
    </row>
    <row r="31" spans="1:31" s="1" customFormat="1" ht="24" customHeight="1" x14ac:dyDescent="0.25">
      <c r="A31" s="8" t="s">
        <v>150</v>
      </c>
      <c r="B31" s="8" t="s">
        <v>151</v>
      </c>
      <c r="C31" s="8" t="s">
        <v>123</v>
      </c>
      <c r="D31" s="9" t="s">
        <v>34</v>
      </c>
      <c r="E31" s="8" t="s">
        <v>68</v>
      </c>
      <c r="F31" s="8" t="s">
        <v>152</v>
      </c>
      <c r="G31" s="9" t="s">
        <v>57</v>
      </c>
      <c r="H31" s="9">
        <v>80</v>
      </c>
      <c r="I31" s="10">
        <v>1700000</v>
      </c>
      <c r="J31" s="11">
        <v>1</v>
      </c>
      <c r="K31" s="11" t="s">
        <v>39</v>
      </c>
      <c r="L31" s="9" t="s">
        <v>39</v>
      </c>
      <c r="M31" s="9" t="s">
        <v>39</v>
      </c>
      <c r="N31" s="9" t="str">
        <f>IF(AND(OR(L31="Y",M31="Y"),OR(C31="Brevard",C31="Lee",C31="Santa Rosa",C31="Sarasota",C31="Volusia")),"Y","N")</f>
        <v>N</v>
      </c>
      <c r="O31" s="9" t="s">
        <v>38</v>
      </c>
      <c r="P31" s="9" t="str">
        <f>IF(AND(O31="Y",OR(C31="Lee",C31="Sarasota",C31="Volusia")),"Y","N")</f>
        <v>N</v>
      </c>
      <c r="Q31" s="9" t="s">
        <v>39</v>
      </c>
      <c r="R31" s="9" t="s">
        <v>38</v>
      </c>
      <c r="S31" s="11">
        <v>20</v>
      </c>
      <c r="T31" s="11" t="s">
        <v>38</v>
      </c>
      <c r="U31" s="11" t="s">
        <v>38</v>
      </c>
      <c r="V31" s="9" t="s">
        <v>40</v>
      </c>
      <c r="W31" s="32" t="str">
        <f t="shared" si="0"/>
        <v>NC</v>
      </c>
      <c r="X31" s="12">
        <v>131341.63</v>
      </c>
      <c r="Y31" s="11" t="s">
        <v>41</v>
      </c>
      <c r="Z31" s="11">
        <v>16.5</v>
      </c>
      <c r="AA31" s="11">
        <v>1</v>
      </c>
      <c r="AB31" s="11" t="s">
        <v>38</v>
      </c>
      <c r="AC31" s="11" t="s">
        <v>38</v>
      </c>
      <c r="AD31" s="11" t="s">
        <v>38</v>
      </c>
      <c r="AE31" s="9">
        <v>49</v>
      </c>
    </row>
    <row r="32" spans="1:31" s="1" customFormat="1" ht="24" customHeight="1" x14ac:dyDescent="0.25">
      <c r="A32" s="8" t="s">
        <v>153</v>
      </c>
      <c r="B32" s="8" t="s">
        <v>154</v>
      </c>
      <c r="C32" s="8" t="s">
        <v>33</v>
      </c>
      <c r="D32" s="9" t="s">
        <v>34</v>
      </c>
      <c r="E32" s="8" t="s">
        <v>148</v>
      </c>
      <c r="F32" s="8" t="s">
        <v>149</v>
      </c>
      <c r="G32" s="9" t="s">
        <v>37</v>
      </c>
      <c r="H32" s="9">
        <v>90</v>
      </c>
      <c r="I32" s="10">
        <v>1650000</v>
      </c>
      <c r="J32" s="11">
        <v>1</v>
      </c>
      <c r="K32" s="11" t="s">
        <v>39</v>
      </c>
      <c r="L32" s="9" t="s">
        <v>39</v>
      </c>
      <c r="M32" s="9" t="s">
        <v>39</v>
      </c>
      <c r="N32" s="9" t="str">
        <f>IF(AND(OR(L32="Y",M32="Y"),OR(C32="Brevard",C32="Lee",C32="Santa Rosa",C32="Sarasota",C32="Volusia")),"Y","N")</f>
        <v>N</v>
      </c>
      <c r="O32" s="9" t="s">
        <v>38</v>
      </c>
      <c r="P32" s="9" t="str">
        <f>IF(AND(O32="Y",OR(C32="Lee",C32="Sarasota",C32="Volusia")),"Y","N")</f>
        <v>N</v>
      </c>
      <c r="Q32" s="9" t="s">
        <v>39</v>
      </c>
      <c r="R32" s="9" t="s">
        <v>39</v>
      </c>
      <c r="S32" s="11">
        <v>20</v>
      </c>
      <c r="T32" s="11" t="s">
        <v>38</v>
      </c>
      <c r="U32" s="11" t="s">
        <v>38</v>
      </c>
      <c r="V32" s="9" t="s">
        <v>40</v>
      </c>
      <c r="W32" s="32" t="str">
        <f t="shared" si="0"/>
        <v>NC</v>
      </c>
      <c r="X32" s="12">
        <v>130246.38</v>
      </c>
      <c r="Y32" s="11" t="s">
        <v>41</v>
      </c>
      <c r="Z32" s="11">
        <v>19</v>
      </c>
      <c r="AA32" s="11">
        <v>1</v>
      </c>
      <c r="AB32" s="11" t="s">
        <v>38</v>
      </c>
      <c r="AC32" s="11" t="s">
        <v>38</v>
      </c>
      <c r="AD32" s="11" t="s">
        <v>38</v>
      </c>
      <c r="AE32" s="9">
        <v>56</v>
      </c>
    </row>
    <row r="33" spans="1:31" s="1" customFormat="1" ht="24" customHeight="1" x14ac:dyDescent="0.25">
      <c r="A33" s="8" t="s">
        <v>155</v>
      </c>
      <c r="B33" s="8" t="s">
        <v>156</v>
      </c>
      <c r="C33" s="8" t="s">
        <v>67</v>
      </c>
      <c r="D33" s="9" t="s">
        <v>34</v>
      </c>
      <c r="E33" s="8" t="s">
        <v>68</v>
      </c>
      <c r="F33" s="8" t="s">
        <v>157</v>
      </c>
      <c r="G33" s="9" t="s">
        <v>37</v>
      </c>
      <c r="H33" s="9">
        <v>84</v>
      </c>
      <c r="I33" s="10">
        <v>1700000</v>
      </c>
      <c r="J33" s="11">
        <v>1</v>
      </c>
      <c r="K33" s="11" t="s">
        <v>39</v>
      </c>
      <c r="L33" s="9" t="s">
        <v>39</v>
      </c>
      <c r="M33" s="9" t="s">
        <v>39</v>
      </c>
      <c r="N33" s="9" t="str">
        <f>IF(AND(OR(L33="Y",M33="Y"),OR(C33="Brevard",C33="Lee",C33="Santa Rosa",C33="Sarasota",C33="Volusia")),"Y","N")</f>
        <v>N</v>
      </c>
      <c r="O33" s="9" t="s">
        <v>39</v>
      </c>
      <c r="P33" s="9" t="str">
        <f>IF(AND(O33="Y",OR(C33="Lee",C33="Sarasota",C33="Volusia")),"Y","N")</f>
        <v>N</v>
      </c>
      <c r="Q33" s="9" t="s">
        <v>38</v>
      </c>
      <c r="R33" s="9" t="s">
        <v>39</v>
      </c>
      <c r="S33" s="11">
        <v>20</v>
      </c>
      <c r="T33" s="11" t="s">
        <v>38</v>
      </c>
      <c r="U33" s="11" t="s">
        <v>38</v>
      </c>
      <c r="V33" s="9" t="s">
        <v>40</v>
      </c>
      <c r="W33" s="32" t="str">
        <f t="shared" si="0"/>
        <v>NC</v>
      </c>
      <c r="X33" s="12">
        <v>133814.29</v>
      </c>
      <c r="Y33" s="11" t="s">
        <v>41</v>
      </c>
      <c r="Z33" s="11">
        <v>16</v>
      </c>
      <c r="AA33" s="11">
        <v>2</v>
      </c>
      <c r="AB33" s="11" t="s">
        <v>38</v>
      </c>
      <c r="AC33" s="11" t="s">
        <v>38</v>
      </c>
      <c r="AD33" s="11" t="s">
        <v>38</v>
      </c>
      <c r="AE33" s="9">
        <v>61</v>
      </c>
    </row>
    <row r="34" spans="1:31" s="1" customFormat="1" ht="24" customHeight="1" x14ac:dyDescent="0.25">
      <c r="A34" s="8" t="s">
        <v>158</v>
      </c>
      <c r="B34" s="8" t="s">
        <v>159</v>
      </c>
      <c r="C34" s="8" t="s">
        <v>44</v>
      </c>
      <c r="D34" s="9" t="s">
        <v>34</v>
      </c>
      <c r="E34" s="8" t="s">
        <v>160</v>
      </c>
      <c r="F34" s="8" t="s">
        <v>161</v>
      </c>
      <c r="G34" s="9" t="s">
        <v>37</v>
      </c>
      <c r="H34" s="9">
        <v>96</v>
      </c>
      <c r="I34" s="10">
        <v>1700000</v>
      </c>
      <c r="J34" s="11">
        <v>1</v>
      </c>
      <c r="K34" s="11" t="s">
        <v>39</v>
      </c>
      <c r="L34" s="9" t="s">
        <v>38</v>
      </c>
      <c r="M34" s="9" t="s">
        <v>39</v>
      </c>
      <c r="N34" s="9" t="str">
        <f>IF(AND(OR(L34="Y",M34="Y"),OR(C34="Brevard",C34="Lee",C34="Santa Rosa",C34="Sarasota",C34="Volusia")),"Y","N")</f>
        <v>N</v>
      </c>
      <c r="O34" s="9" t="s">
        <v>39</v>
      </c>
      <c r="P34" s="9" t="str">
        <f>IF(AND(O34="Y",OR(C34="Lee",C34="Sarasota",C34="Volusia")),"Y","N")</f>
        <v>N</v>
      </c>
      <c r="Q34" s="9" t="s">
        <v>38</v>
      </c>
      <c r="R34" s="9" t="s">
        <v>39</v>
      </c>
      <c r="S34" s="11">
        <v>20</v>
      </c>
      <c r="T34" s="11" t="s">
        <v>38</v>
      </c>
      <c r="U34" s="11" t="s">
        <v>38</v>
      </c>
      <c r="V34" s="9" t="s">
        <v>40</v>
      </c>
      <c r="W34" s="32" t="str">
        <f t="shared" si="0"/>
        <v>NC</v>
      </c>
      <c r="X34" s="12">
        <v>117087.5</v>
      </c>
      <c r="Y34" s="11" t="s">
        <v>41</v>
      </c>
      <c r="Z34" s="11">
        <v>15.5</v>
      </c>
      <c r="AA34" s="11">
        <v>2</v>
      </c>
      <c r="AB34" s="11" t="s">
        <v>38</v>
      </c>
      <c r="AC34" s="11" t="s">
        <v>38</v>
      </c>
      <c r="AD34" s="11" t="s">
        <v>38</v>
      </c>
      <c r="AE34" s="9">
        <v>53</v>
      </c>
    </row>
    <row r="35" spans="1:31" s="1" customFormat="1" ht="24" customHeight="1" x14ac:dyDescent="0.25">
      <c r="A35" s="8" t="s">
        <v>162</v>
      </c>
      <c r="B35" s="8" t="s">
        <v>163</v>
      </c>
      <c r="C35" s="8" t="s">
        <v>83</v>
      </c>
      <c r="D35" s="9" t="s">
        <v>34</v>
      </c>
      <c r="E35" s="8" t="s">
        <v>164</v>
      </c>
      <c r="F35" s="8" t="s">
        <v>165</v>
      </c>
      <c r="G35" s="9" t="s">
        <v>37</v>
      </c>
      <c r="H35" s="9">
        <v>120</v>
      </c>
      <c r="I35" s="10">
        <v>1700000</v>
      </c>
      <c r="J35" s="11">
        <v>1</v>
      </c>
      <c r="K35" s="11" t="s">
        <v>39</v>
      </c>
      <c r="L35" s="9" t="s">
        <v>39</v>
      </c>
      <c r="M35" s="9" t="s">
        <v>39</v>
      </c>
      <c r="N35" s="9" t="str">
        <f>IF(AND(OR(L35="Y",M35="Y"),OR(C35="Brevard",C35="Lee",C35="Santa Rosa",C35="Sarasota",C35="Volusia")),"Y","N")</f>
        <v>N</v>
      </c>
      <c r="O35" s="9" t="s">
        <v>39</v>
      </c>
      <c r="P35" s="9" t="str">
        <f>IF(AND(O35="Y",OR(C35="Lee",C35="Sarasota",C35="Volusia")),"Y","N")</f>
        <v>N</v>
      </c>
      <c r="Q35" s="9" t="s">
        <v>38</v>
      </c>
      <c r="R35" s="9" t="s">
        <v>39</v>
      </c>
      <c r="S35" s="11">
        <v>20</v>
      </c>
      <c r="T35" s="11" t="s">
        <v>38</v>
      </c>
      <c r="U35" s="11" t="s">
        <v>38</v>
      </c>
      <c r="V35" s="9" t="s">
        <v>40</v>
      </c>
      <c r="W35" s="32" t="str">
        <f t="shared" si="0"/>
        <v>NC</v>
      </c>
      <c r="X35" s="12">
        <v>107666.67</v>
      </c>
      <c r="Y35" s="11" t="s">
        <v>41</v>
      </c>
      <c r="Z35" s="11">
        <v>17.5</v>
      </c>
      <c r="AA35" s="11">
        <v>1</v>
      </c>
      <c r="AB35" s="11" t="s">
        <v>38</v>
      </c>
      <c r="AC35" s="11" t="s">
        <v>38</v>
      </c>
      <c r="AD35" s="11" t="s">
        <v>38</v>
      </c>
      <c r="AE35" s="9">
        <v>23</v>
      </c>
    </row>
    <row r="36" spans="1:31" s="1" customFormat="1" ht="24" customHeight="1" x14ac:dyDescent="0.25">
      <c r="A36" s="8" t="s">
        <v>166</v>
      </c>
      <c r="B36" s="8" t="s">
        <v>167</v>
      </c>
      <c r="C36" s="8" t="s">
        <v>54</v>
      </c>
      <c r="D36" s="9" t="s">
        <v>34</v>
      </c>
      <c r="E36" s="8" t="s">
        <v>164</v>
      </c>
      <c r="F36" s="8" t="s">
        <v>168</v>
      </c>
      <c r="G36" s="9" t="s">
        <v>37</v>
      </c>
      <c r="H36" s="9">
        <v>112</v>
      </c>
      <c r="I36" s="10">
        <v>1700000</v>
      </c>
      <c r="J36" s="11">
        <v>1</v>
      </c>
      <c r="K36" s="11" t="s">
        <v>39</v>
      </c>
      <c r="L36" s="9" t="s">
        <v>39</v>
      </c>
      <c r="M36" s="9" t="s">
        <v>39</v>
      </c>
      <c r="N36" s="9" t="str">
        <f>IF(AND(OR(L36="Y",M36="Y"),OR(C36="Brevard",C36="Lee",C36="Santa Rosa",C36="Sarasota",C36="Volusia")),"Y","N")</f>
        <v>N</v>
      </c>
      <c r="O36" s="9" t="s">
        <v>39</v>
      </c>
      <c r="P36" s="9" t="str">
        <f>IF(AND(O36="Y",OR(C36="Lee",C36="Sarasota",C36="Volusia")),"Y","N")</f>
        <v>N</v>
      </c>
      <c r="Q36" s="9" t="s">
        <v>38</v>
      </c>
      <c r="R36" s="9" t="s">
        <v>39</v>
      </c>
      <c r="S36" s="11">
        <v>20</v>
      </c>
      <c r="T36" s="11" t="s">
        <v>38</v>
      </c>
      <c r="U36" s="11" t="s">
        <v>38</v>
      </c>
      <c r="V36" s="9" t="s">
        <v>40</v>
      </c>
      <c r="W36" s="32" t="str">
        <f t="shared" si="0"/>
        <v>NC</v>
      </c>
      <c r="X36" s="12">
        <v>115357.14</v>
      </c>
      <c r="Y36" s="11" t="s">
        <v>41</v>
      </c>
      <c r="Z36" s="11">
        <v>19.5</v>
      </c>
      <c r="AA36" s="11">
        <v>1</v>
      </c>
      <c r="AB36" s="11" t="s">
        <v>38</v>
      </c>
      <c r="AC36" s="11" t="s">
        <v>38</v>
      </c>
      <c r="AD36" s="11" t="s">
        <v>38</v>
      </c>
      <c r="AE36" s="9">
        <v>43</v>
      </c>
    </row>
    <row r="37" spans="1:31" s="1" customFormat="1" ht="24" customHeight="1" x14ac:dyDescent="0.25">
      <c r="A37" s="8" t="s">
        <v>169</v>
      </c>
      <c r="B37" s="8" t="s">
        <v>170</v>
      </c>
      <c r="C37" s="8" t="s">
        <v>171</v>
      </c>
      <c r="D37" s="9" t="s">
        <v>34</v>
      </c>
      <c r="E37" s="8" t="s">
        <v>160</v>
      </c>
      <c r="F37" s="8" t="s">
        <v>161</v>
      </c>
      <c r="G37" s="9" t="s">
        <v>37</v>
      </c>
      <c r="H37" s="9">
        <v>82</v>
      </c>
      <c r="I37" s="10">
        <v>1675000</v>
      </c>
      <c r="J37" s="11">
        <v>1</v>
      </c>
      <c r="K37" s="11" t="s">
        <v>39</v>
      </c>
      <c r="L37" s="9" t="s">
        <v>38</v>
      </c>
      <c r="M37" s="9" t="s">
        <v>39</v>
      </c>
      <c r="N37" s="9" t="str">
        <f>IF(AND(OR(L37="Y",M37="Y"),OR(C37="Brevard",C37="Lee",C37="Santa Rosa",C37="Sarasota",C37="Volusia")),"Y","N")</f>
        <v>N</v>
      </c>
      <c r="O37" s="9" t="s">
        <v>39</v>
      </c>
      <c r="P37" s="9" t="str">
        <f>IF(AND(O37="Y",OR(C37="Lee",C37="Sarasota",C37="Volusia")),"Y","N")</f>
        <v>N</v>
      </c>
      <c r="Q37" s="9" t="s">
        <v>39</v>
      </c>
      <c r="R37" s="9" t="s">
        <v>39</v>
      </c>
      <c r="S37" s="11">
        <v>20</v>
      </c>
      <c r="T37" s="11" t="s">
        <v>38</v>
      </c>
      <c r="U37" s="11" t="s">
        <v>38</v>
      </c>
      <c r="V37" s="9" t="s">
        <v>40</v>
      </c>
      <c r="W37" s="32" t="str">
        <f t="shared" si="0"/>
        <v>NC</v>
      </c>
      <c r="X37" s="12">
        <v>126253.79</v>
      </c>
      <c r="Y37" s="11" t="s">
        <v>41</v>
      </c>
      <c r="Z37" s="11">
        <v>15.5</v>
      </c>
      <c r="AA37" s="11">
        <v>2</v>
      </c>
      <c r="AB37" s="11" t="s">
        <v>38</v>
      </c>
      <c r="AC37" s="11" t="s">
        <v>38</v>
      </c>
      <c r="AD37" s="11" t="s">
        <v>38</v>
      </c>
      <c r="AE37" s="9">
        <v>16</v>
      </c>
    </row>
    <row r="38" spans="1:31" s="1" customFormat="1" ht="24" customHeight="1" x14ac:dyDescent="0.25">
      <c r="A38" s="8" t="s">
        <v>172</v>
      </c>
      <c r="B38" s="8" t="s">
        <v>173</v>
      </c>
      <c r="C38" s="8" t="s">
        <v>99</v>
      </c>
      <c r="D38" s="9" t="s">
        <v>100</v>
      </c>
      <c r="E38" s="8" t="s">
        <v>35</v>
      </c>
      <c r="F38" s="8" t="s">
        <v>36</v>
      </c>
      <c r="G38" s="9" t="s">
        <v>57</v>
      </c>
      <c r="H38" s="9">
        <v>80</v>
      </c>
      <c r="I38" s="10">
        <v>1400000</v>
      </c>
      <c r="J38" s="11">
        <v>1</v>
      </c>
      <c r="K38" s="11" t="s">
        <v>39</v>
      </c>
      <c r="L38" s="9" t="s">
        <v>39</v>
      </c>
      <c r="M38" s="9" t="s">
        <v>39</v>
      </c>
      <c r="N38" s="9" t="str">
        <f>IF(AND(OR(L38="Y",M38="Y"),OR(C38="Brevard",C38="Lee",C38="Santa Rosa",C38="Sarasota",C38="Volusia")),"Y","N")</f>
        <v>N</v>
      </c>
      <c r="O38" s="9" t="s">
        <v>39</v>
      </c>
      <c r="P38" s="9" t="str">
        <f>IF(AND(O38="Y",OR(C38="Lee",C38="Sarasota",C38="Volusia")),"Y","N")</f>
        <v>N</v>
      </c>
      <c r="Q38" s="9" t="s">
        <v>39</v>
      </c>
      <c r="R38" s="9" t="s">
        <v>39</v>
      </c>
      <c r="S38" s="11">
        <v>20</v>
      </c>
      <c r="T38" s="11" t="s">
        <v>38</v>
      </c>
      <c r="U38" s="11" t="s">
        <v>38</v>
      </c>
      <c r="V38" s="9" t="s">
        <v>40</v>
      </c>
      <c r="W38" s="32" t="str">
        <f t="shared" si="0"/>
        <v>NC</v>
      </c>
      <c r="X38" s="12">
        <v>133000</v>
      </c>
      <c r="Y38" s="11" t="s">
        <v>41</v>
      </c>
      <c r="Z38" s="11">
        <v>11.5</v>
      </c>
      <c r="AA38" s="11">
        <v>2</v>
      </c>
      <c r="AB38" s="11" t="s">
        <v>38</v>
      </c>
      <c r="AC38" s="11" t="s">
        <v>38</v>
      </c>
      <c r="AD38" s="11" t="s">
        <v>38</v>
      </c>
      <c r="AE38" s="9">
        <v>68</v>
      </c>
    </row>
    <row r="39" spans="1:31" s="1" customFormat="1" ht="24" customHeight="1" x14ac:dyDescent="0.25">
      <c r="A39" s="8" t="s">
        <v>174</v>
      </c>
      <c r="B39" s="8" t="s">
        <v>175</v>
      </c>
      <c r="C39" s="8" t="s">
        <v>176</v>
      </c>
      <c r="D39" s="9" t="s">
        <v>34</v>
      </c>
      <c r="E39" s="8" t="s">
        <v>177</v>
      </c>
      <c r="F39" s="8" t="s">
        <v>178</v>
      </c>
      <c r="G39" s="9" t="s">
        <v>57</v>
      </c>
      <c r="H39" s="9">
        <v>83</v>
      </c>
      <c r="I39" s="10">
        <v>1650000</v>
      </c>
      <c r="J39" s="11">
        <v>1</v>
      </c>
      <c r="K39" s="11" t="s">
        <v>39</v>
      </c>
      <c r="L39" s="9" t="s">
        <v>39</v>
      </c>
      <c r="M39" s="9" t="s">
        <v>39</v>
      </c>
      <c r="N39" s="9" t="str">
        <f>IF(AND(OR(L39="Y",M39="Y"),OR(C39="Brevard",C39="Lee",C39="Santa Rosa",C39="Sarasota",C39="Volusia")),"Y","N")</f>
        <v>N</v>
      </c>
      <c r="O39" s="9" t="s">
        <v>39</v>
      </c>
      <c r="P39" s="9" t="str">
        <f>IF(AND(O39="Y",OR(C39="Lee",C39="Sarasota",C39="Volusia")),"Y","N")</f>
        <v>N</v>
      </c>
      <c r="Q39" s="9" t="s">
        <v>39</v>
      </c>
      <c r="R39" s="9" t="s">
        <v>39</v>
      </c>
      <c r="S39" s="11">
        <v>20</v>
      </c>
      <c r="T39" s="11" t="s">
        <v>38</v>
      </c>
      <c r="U39" s="11" t="s">
        <v>38</v>
      </c>
      <c r="V39" s="9" t="s">
        <v>40</v>
      </c>
      <c r="W39" s="32" t="str">
        <f t="shared" si="0"/>
        <v>NC</v>
      </c>
      <c r="X39" s="12">
        <v>122870.98</v>
      </c>
      <c r="Y39" s="11" t="s">
        <v>41</v>
      </c>
      <c r="Z39" s="11">
        <v>16</v>
      </c>
      <c r="AA39" s="11">
        <v>2</v>
      </c>
      <c r="AB39" s="11" t="s">
        <v>38</v>
      </c>
      <c r="AC39" s="11" t="s">
        <v>38</v>
      </c>
      <c r="AD39" s="11" t="s">
        <v>38</v>
      </c>
      <c r="AE39" s="9">
        <v>28</v>
      </c>
    </row>
    <row r="40" spans="1:31" s="1" customFormat="1" ht="24" customHeight="1" x14ac:dyDescent="0.25">
      <c r="A40" s="8" t="s">
        <v>179</v>
      </c>
      <c r="B40" s="8" t="s">
        <v>180</v>
      </c>
      <c r="C40" s="8" t="s">
        <v>77</v>
      </c>
      <c r="D40" s="9" t="s">
        <v>34</v>
      </c>
      <c r="E40" s="8" t="s">
        <v>181</v>
      </c>
      <c r="F40" s="8" t="s">
        <v>182</v>
      </c>
      <c r="G40" s="9" t="s">
        <v>37</v>
      </c>
      <c r="H40" s="9">
        <v>136</v>
      </c>
      <c r="I40" s="10">
        <v>1650000</v>
      </c>
      <c r="J40" s="11">
        <v>1</v>
      </c>
      <c r="K40" s="11" t="s">
        <v>39</v>
      </c>
      <c r="L40" s="9" t="s">
        <v>39</v>
      </c>
      <c r="M40" s="9" t="s">
        <v>39</v>
      </c>
      <c r="N40" s="9" t="str">
        <f>IF(AND(OR(L40="Y",M40="Y"),OR(C40="Brevard",C40="Lee",C40="Santa Rosa",C40="Sarasota",C40="Volusia")),"Y","N")</f>
        <v>N</v>
      </c>
      <c r="O40" s="9" t="s">
        <v>39</v>
      </c>
      <c r="P40" s="9" t="str">
        <f>IF(AND(O40="Y",OR(C40="Lee",C40="Sarasota",C40="Volusia")),"Y","N")</f>
        <v>N</v>
      </c>
      <c r="Q40" s="9" t="s">
        <v>39</v>
      </c>
      <c r="R40" s="9" t="s">
        <v>39</v>
      </c>
      <c r="S40" s="11">
        <v>20</v>
      </c>
      <c r="T40" s="11" t="s">
        <v>38</v>
      </c>
      <c r="U40" s="11" t="s">
        <v>38</v>
      </c>
      <c r="V40" s="9" t="s">
        <v>40</v>
      </c>
      <c r="W40" s="32" t="str">
        <f t="shared" si="0"/>
        <v>NC</v>
      </c>
      <c r="X40" s="12">
        <v>74603.78</v>
      </c>
      <c r="Y40" s="11" t="s">
        <v>41</v>
      </c>
      <c r="Z40" s="11">
        <v>14</v>
      </c>
      <c r="AA40" s="11">
        <v>2</v>
      </c>
      <c r="AB40" s="11" t="s">
        <v>38</v>
      </c>
      <c r="AC40" s="11" t="s">
        <v>38</v>
      </c>
      <c r="AD40" s="11" t="s">
        <v>38</v>
      </c>
      <c r="AE40" s="9">
        <v>78</v>
      </c>
    </row>
    <row r="41" spans="1:31" s="1" customFormat="1" ht="24" customHeight="1" x14ac:dyDescent="0.25">
      <c r="A41" s="8" t="s">
        <v>183</v>
      </c>
      <c r="B41" s="8" t="s">
        <v>184</v>
      </c>
      <c r="C41" s="8" t="s">
        <v>185</v>
      </c>
      <c r="D41" s="9" t="s">
        <v>34</v>
      </c>
      <c r="E41" s="8" t="s">
        <v>181</v>
      </c>
      <c r="F41" s="8" t="s">
        <v>186</v>
      </c>
      <c r="G41" s="9" t="s">
        <v>37</v>
      </c>
      <c r="H41" s="9">
        <v>80</v>
      </c>
      <c r="I41" s="10">
        <v>1400000</v>
      </c>
      <c r="J41" s="11">
        <v>1</v>
      </c>
      <c r="K41" s="11" t="s">
        <v>39</v>
      </c>
      <c r="L41" s="9" t="s">
        <v>39</v>
      </c>
      <c r="M41" s="9" t="s">
        <v>39</v>
      </c>
      <c r="N41" s="9" t="str">
        <f>IF(AND(OR(L41="Y",M41="Y"),OR(C41="Brevard",C41="Lee",C41="Santa Rosa",C41="Sarasota",C41="Volusia")),"Y","N")</f>
        <v>N</v>
      </c>
      <c r="O41" s="9" t="s">
        <v>38</v>
      </c>
      <c r="P41" s="9" t="str">
        <f>IF(AND(O41="Y",OR(C41="Lee",C41="Sarasota",C41="Volusia")),"Y","N")</f>
        <v>N</v>
      </c>
      <c r="Q41" s="9" t="s">
        <v>39</v>
      </c>
      <c r="R41" s="9" t="s">
        <v>39</v>
      </c>
      <c r="S41" s="11">
        <v>20</v>
      </c>
      <c r="T41" s="11" t="s">
        <v>38</v>
      </c>
      <c r="U41" s="11" t="s">
        <v>38</v>
      </c>
      <c r="V41" s="9" t="s">
        <v>40</v>
      </c>
      <c r="W41" s="32" t="str">
        <f t="shared" si="0"/>
        <v>NC</v>
      </c>
      <c r="X41" s="12">
        <v>107610.3</v>
      </c>
      <c r="Y41" s="11" t="s">
        <v>41</v>
      </c>
      <c r="Z41" s="11">
        <v>14.5</v>
      </c>
      <c r="AA41" s="11">
        <v>2</v>
      </c>
      <c r="AB41" s="11" t="s">
        <v>38</v>
      </c>
      <c r="AC41" s="11" t="s">
        <v>38</v>
      </c>
      <c r="AD41" s="11" t="s">
        <v>38</v>
      </c>
      <c r="AE41" s="9">
        <v>63</v>
      </c>
    </row>
    <row r="42" spans="1:31" s="1" customFormat="1" ht="24" customHeight="1" x14ac:dyDescent="0.25">
      <c r="A42" s="8" t="s">
        <v>187</v>
      </c>
      <c r="B42" s="8" t="s">
        <v>188</v>
      </c>
      <c r="C42" s="8" t="s">
        <v>189</v>
      </c>
      <c r="D42" s="9" t="s">
        <v>34</v>
      </c>
      <c r="E42" s="8" t="s">
        <v>160</v>
      </c>
      <c r="F42" s="8" t="s">
        <v>161</v>
      </c>
      <c r="G42" s="9" t="s">
        <v>37</v>
      </c>
      <c r="H42" s="9">
        <v>96</v>
      </c>
      <c r="I42" s="10">
        <v>1700000</v>
      </c>
      <c r="J42" s="11">
        <v>2</v>
      </c>
      <c r="K42" s="11" t="s">
        <v>39</v>
      </c>
      <c r="L42" s="9" t="s">
        <v>39</v>
      </c>
      <c r="M42" s="9" t="s">
        <v>38</v>
      </c>
      <c r="N42" s="9" t="str">
        <f>IF(AND(OR(L42="Y",M42="Y"),OR(C42="Brevard",C42="Lee",C42="Santa Rosa",C42="Sarasota",C42="Volusia")),"Y","N")</f>
        <v>N</v>
      </c>
      <c r="O42" s="9" t="s">
        <v>39</v>
      </c>
      <c r="P42" s="9" t="str">
        <f>IF(AND(O42="Y",OR(C42="Lee",C42="Sarasota",C42="Volusia")),"Y","N")</f>
        <v>N</v>
      </c>
      <c r="Q42" s="9" t="s">
        <v>39</v>
      </c>
      <c r="R42" s="9" t="s">
        <v>39</v>
      </c>
      <c r="S42" s="11">
        <v>20</v>
      </c>
      <c r="T42" s="11" t="s">
        <v>38</v>
      </c>
      <c r="U42" s="11" t="s">
        <v>38</v>
      </c>
      <c r="V42" s="9" t="s">
        <v>40</v>
      </c>
      <c r="W42" s="32" t="str">
        <f t="shared" si="0"/>
        <v>NC</v>
      </c>
      <c r="X42" s="12">
        <v>117087.5</v>
      </c>
      <c r="Y42" s="11" t="s">
        <v>41</v>
      </c>
      <c r="Z42" s="11">
        <v>13</v>
      </c>
      <c r="AA42" s="11">
        <v>1</v>
      </c>
      <c r="AB42" s="11" t="s">
        <v>38</v>
      </c>
      <c r="AC42" s="11" t="s">
        <v>39</v>
      </c>
      <c r="AD42" s="11" t="s">
        <v>38</v>
      </c>
      <c r="AE42" s="9">
        <v>5</v>
      </c>
    </row>
    <row r="43" spans="1:31" s="1" customFormat="1" ht="24" customHeight="1" x14ac:dyDescent="0.25">
      <c r="A43" s="8" t="s">
        <v>190</v>
      </c>
      <c r="B43" s="8" t="s">
        <v>191</v>
      </c>
      <c r="C43" s="8" t="s">
        <v>67</v>
      </c>
      <c r="D43" s="9" t="s">
        <v>34</v>
      </c>
      <c r="E43" s="8" t="s">
        <v>192</v>
      </c>
      <c r="F43" s="8" t="s">
        <v>193</v>
      </c>
      <c r="G43" s="9" t="s">
        <v>37</v>
      </c>
      <c r="H43" s="9">
        <v>96</v>
      </c>
      <c r="I43" s="10">
        <v>1699000</v>
      </c>
      <c r="J43" s="11">
        <v>1</v>
      </c>
      <c r="K43" s="11" t="s">
        <v>39</v>
      </c>
      <c r="L43" s="9" t="s">
        <v>39</v>
      </c>
      <c r="M43" s="9" t="s">
        <v>39</v>
      </c>
      <c r="N43" s="9" t="str">
        <f>IF(AND(OR(L43="Y",M43="Y"),OR(C43="Brevard",C43="Lee",C43="Santa Rosa",C43="Sarasota",C43="Volusia")),"Y","N")</f>
        <v>N</v>
      </c>
      <c r="O43" s="9" t="s">
        <v>39</v>
      </c>
      <c r="P43" s="9" t="str">
        <f>IF(AND(O43="Y",OR(C43="Lee",C43="Sarasota",C43="Volusia")),"Y","N")</f>
        <v>N</v>
      </c>
      <c r="Q43" s="9" t="s">
        <v>38</v>
      </c>
      <c r="R43" s="9" t="s">
        <v>39</v>
      </c>
      <c r="S43" s="11">
        <v>20</v>
      </c>
      <c r="T43" s="11" t="s">
        <v>38</v>
      </c>
      <c r="U43" s="11" t="s">
        <v>38</v>
      </c>
      <c r="V43" s="9" t="s">
        <v>40</v>
      </c>
      <c r="W43" s="32" t="str">
        <f t="shared" si="0"/>
        <v>NC</v>
      </c>
      <c r="X43" s="12">
        <v>134504.17000000001</v>
      </c>
      <c r="Y43" s="11" t="s">
        <v>41</v>
      </c>
      <c r="Z43" s="11">
        <v>18.5</v>
      </c>
      <c r="AA43" s="11">
        <v>1</v>
      </c>
      <c r="AB43" s="11" t="s">
        <v>38</v>
      </c>
      <c r="AC43" s="11" t="s">
        <v>38</v>
      </c>
      <c r="AD43" s="11" t="s">
        <v>38</v>
      </c>
      <c r="AE43" s="9">
        <v>3</v>
      </c>
    </row>
    <row r="44" spans="1:31" s="1" customFormat="1" ht="24" customHeight="1" x14ac:dyDescent="0.25">
      <c r="A44" s="8" t="s">
        <v>194</v>
      </c>
      <c r="B44" s="8" t="s">
        <v>195</v>
      </c>
      <c r="C44" s="8" t="s">
        <v>118</v>
      </c>
      <c r="D44" s="9" t="s">
        <v>34</v>
      </c>
      <c r="E44" s="8" t="s">
        <v>196</v>
      </c>
      <c r="F44" s="8" t="s">
        <v>197</v>
      </c>
      <c r="G44" s="9" t="s">
        <v>57</v>
      </c>
      <c r="H44" s="9">
        <v>50</v>
      </c>
      <c r="I44" s="10">
        <v>888000</v>
      </c>
      <c r="J44" s="11">
        <v>1</v>
      </c>
      <c r="K44" s="11" t="s">
        <v>39</v>
      </c>
      <c r="L44" s="9" t="s">
        <v>39</v>
      </c>
      <c r="M44" s="9" t="s">
        <v>39</v>
      </c>
      <c r="N44" s="9" t="str">
        <f>IF(AND(OR(L44="Y",M44="Y"),OR(C44="Brevard",C44="Lee",C44="Santa Rosa",C44="Sarasota",C44="Volusia")),"Y","N")</f>
        <v>N</v>
      </c>
      <c r="O44" s="9" t="s">
        <v>39</v>
      </c>
      <c r="P44" s="9" t="str">
        <f>IF(AND(O44="Y",OR(C44="Lee",C44="Sarasota",C44="Volusia")),"Y","N")</f>
        <v>N</v>
      </c>
      <c r="Q44" s="9" t="s">
        <v>39</v>
      </c>
      <c r="R44" s="9" t="s">
        <v>39</v>
      </c>
      <c r="S44" s="11">
        <v>20</v>
      </c>
      <c r="T44" s="11" t="s">
        <v>38</v>
      </c>
      <c r="U44" s="11" t="s">
        <v>38</v>
      </c>
      <c r="V44" s="9" t="s">
        <v>40</v>
      </c>
      <c r="W44" s="32" t="str">
        <f t="shared" si="0"/>
        <v>NC</v>
      </c>
      <c r="X44" s="12">
        <v>134976</v>
      </c>
      <c r="Y44" s="11" t="s">
        <v>41</v>
      </c>
      <c r="Z44" s="11">
        <v>17</v>
      </c>
      <c r="AA44" s="11">
        <v>1</v>
      </c>
      <c r="AB44" s="11" t="s">
        <v>38</v>
      </c>
      <c r="AC44" s="11" t="s">
        <v>38</v>
      </c>
      <c r="AD44" s="11" t="s">
        <v>38</v>
      </c>
      <c r="AE44" s="9">
        <v>67</v>
      </c>
    </row>
    <row r="45" spans="1:31" s="1" customFormat="1" ht="24" customHeight="1" x14ac:dyDescent="0.25">
      <c r="A45" s="8" t="s">
        <v>198</v>
      </c>
      <c r="B45" s="8" t="s">
        <v>199</v>
      </c>
      <c r="C45" s="8" t="s">
        <v>33</v>
      </c>
      <c r="D45" s="9" t="s">
        <v>34</v>
      </c>
      <c r="E45" s="8" t="s">
        <v>196</v>
      </c>
      <c r="F45" s="8" t="s">
        <v>197</v>
      </c>
      <c r="G45" s="9" t="s">
        <v>37</v>
      </c>
      <c r="H45" s="9">
        <v>90</v>
      </c>
      <c r="I45" s="10">
        <v>1669740</v>
      </c>
      <c r="J45" s="11">
        <v>1</v>
      </c>
      <c r="K45" s="11" t="s">
        <v>39</v>
      </c>
      <c r="L45" s="9" t="s">
        <v>39</v>
      </c>
      <c r="M45" s="9" t="s">
        <v>39</v>
      </c>
      <c r="N45" s="9" t="str">
        <f>IF(AND(OR(L45="Y",M45="Y"),OR(C45="Brevard",C45="Lee",C45="Santa Rosa",C45="Sarasota",C45="Volusia")),"Y","N")</f>
        <v>N</v>
      </c>
      <c r="O45" s="9" t="s">
        <v>39</v>
      </c>
      <c r="P45" s="9" t="str">
        <f>IF(AND(O45="Y",OR(C45="Lee",C45="Sarasota",C45="Volusia")),"Y","N")</f>
        <v>N</v>
      </c>
      <c r="Q45" s="9" t="s">
        <v>38</v>
      </c>
      <c r="R45" s="9" t="s">
        <v>39</v>
      </c>
      <c r="S45" s="11">
        <v>20</v>
      </c>
      <c r="T45" s="11" t="s">
        <v>38</v>
      </c>
      <c r="U45" s="11" t="s">
        <v>38</v>
      </c>
      <c r="V45" s="9" t="s">
        <v>40</v>
      </c>
      <c r="W45" s="32" t="str">
        <f t="shared" si="0"/>
        <v>NC</v>
      </c>
      <c r="X45" s="12">
        <v>141000.26999999999</v>
      </c>
      <c r="Y45" s="11" t="s">
        <v>80</v>
      </c>
      <c r="Z45" s="11">
        <v>16</v>
      </c>
      <c r="AA45" s="11">
        <v>2</v>
      </c>
      <c r="AB45" s="11" t="s">
        <v>38</v>
      </c>
      <c r="AC45" s="11" t="s">
        <v>38</v>
      </c>
      <c r="AD45" s="11" t="s">
        <v>38</v>
      </c>
      <c r="AE45" s="9">
        <v>29</v>
      </c>
    </row>
    <row r="46" spans="1:31" s="1" customFormat="1" ht="24" customHeight="1" x14ac:dyDescent="0.25">
      <c r="A46" s="8" t="s">
        <v>200</v>
      </c>
      <c r="B46" s="8" t="s">
        <v>201</v>
      </c>
      <c r="C46" s="8" t="s">
        <v>67</v>
      </c>
      <c r="D46" s="9" t="s">
        <v>34</v>
      </c>
      <c r="E46" s="8" t="s">
        <v>78</v>
      </c>
      <c r="F46" s="8" t="s">
        <v>79</v>
      </c>
      <c r="G46" s="9" t="s">
        <v>37</v>
      </c>
      <c r="H46" s="9">
        <v>100</v>
      </c>
      <c r="I46" s="10">
        <v>1640000</v>
      </c>
      <c r="J46" s="11">
        <v>1</v>
      </c>
      <c r="K46" s="11" t="s">
        <v>39</v>
      </c>
      <c r="L46" s="9" t="s">
        <v>39</v>
      </c>
      <c r="M46" s="9" t="s">
        <v>39</v>
      </c>
      <c r="N46" s="9" t="str">
        <f>IF(AND(OR(L46="Y",M46="Y"),OR(C46="Brevard",C46="Lee",C46="Santa Rosa",C46="Sarasota",C46="Volusia")),"Y","N")</f>
        <v>N</v>
      </c>
      <c r="O46" s="9" t="s">
        <v>39</v>
      </c>
      <c r="P46" s="9" t="str">
        <f>IF(AND(O46="Y",OR(C46="Lee",C46="Sarasota",C46="Volusia")),"Y","N")</f>
        <v>N</v>
      </c>
      <c r="Q46" s="9" t="s">
        <v>39</v>
      </c>
      <c r="R46" s="9" t="s">
        <v>39</v>
      </c>
      <c r="S46" s="11">
        <v>20</v>
      </c>
      <c r="T46" s="11" t="s">
        <v>38</v>
      </c>
      <c r="U46" s="11" t="s">
        <v>38</v>
      </c>
      <c r="V46" s="9" t="s">
        <v>40</v>
      </c>
      <c r="W46" s="32" t="str">
        <f t="shared" si="0"/>
        <v>NC</v>
      </c>
      <c r="X46" s="12">
        <v>124640</v>
      </c>
      <c r="Y46" s="11" t="s">
        <v>41</v>
      </c>
      <c r="Z46" s="11">
        <v>22</v>
      </c>
      <c r="AA46" s="11">
        <v>1</v>
      </c>
      <c r="AB46" s="11" t="s">
        <v>38</v>
      </c>
      <c r="AC46" s="11" t="s">
        <v>38</v>
      </c>
      <c r="AD46" s="11" t="s">
        <v>38</v>
      </c>
      <c r="AE46" s="9">
        <v>31</v>
      </c>
    </row>
    <row r="47" spans="1:31" s="1" customFormat="1" ht="24" x14ac:dyDescent="0.25">
      <c r="A47" s="8" t="s">
        <v>202</v>
      </c>
      <c r="B47" s="8" t="s">
        <v>203</v>
      </c>
      <c r="C47" s="8" t="s">
        <v>132</v>
      </c>
      <c r="D47" s="9" t="s">
        <v>100</v>
      </c>
      <c r="E47" s="8" t="s">
        <v>181</v>
      </c>
      <c r="F47" s="8" t="s">
        <v>204</v>
      </c>
      <c r="G47" s="9" t="s">
        <v>37</v>
      </c>
      <c r="H47" s="9">
        <v>64</v>
      </c>
      <c r="I47" s="10">
        <v>1260000</v>
      </c>
      <c r="J47" s="11">
        <v>1</v>
      </c>
      <c r="K47" s="11" t="s">
        <v>39</v>
      </c>
      <c r="L47" s="9" t="s">
        <v>39</v>
      </c>
      <c r="M47" s="9" t="s">
        <v>39</v>
      </c>
      <c r="N47" s="9" t="str">
        <f>IF(AND(OR(L47="Y",M47="Y"),OR(C47="Brevard",C47="Lee",C47="Santa Rosa",C47="Sarasota",C47="Volusia")),"Y","N")</f>
        <v>N</v>
      </c>
      <c r="O47" s="9" t="s">
        <v>39</v>
      </c>
      <c r="P47" s="9" t="str">
        <f>IF(AND(O47="Y",OR(C47="Lee",C47="Sarasota",C47="Volusia")),"Y","N")</f>
        <v>N</v>
      </c>
      <c r="Q47" s="9" t="s">
        <v>38</v>
      </c>
      <c r="R47" s="9" t="s">
        <v>39</v>
      </c>
      <c r="S47" s="11">
        <v>20</v>
      </c>
      <c r="T47" s="11" t="s">
        <v>38</v>
      </c>
      <c r="U47" s="11" t="s">
        <v>38</v>
      </c>
      <c r="V47" s="9" t="s">
        <v>40</v>
      </c>
      <c r="W47" s="32" t="str">
        <f t="shared" si="0"/>
        <v>NC</v>
      </c>
      <c r="X47" s="12">
        <v>130173.75</v>
      </c>
      <c r="Y47" s="11" t="s">
        <v>41</v>
      </c>
      <c r="Z47" s="11">
        <v>16</v>
      </c>
      <c r="AA47" s="11">
        <v>1</v>
      </c>
      <c r="AB47" s="11" t="s">
        <v>38</v>
      </c>
      <c r="AC47" s="11" t="s">
        <v>38</v>
      </c>
      <c r="AD47" s="11" t="s">
        <v>38</v>
      </c>
      <c r="AE47" s="9">
        <v>82</v>
      </c>
    </row>
    <row r="48" spans="1:31" s="1" customFormat="1" ht="24" x14ac:dyDescent="0.25">
      <c r="A48" s="8" t="s">
        <v>205</v>
      </c>
      <c r="B48" s="8" t="s">
        <v>206</v>
      </c>
      <c r="C48" s="8" t="s">
        <v>207</v>
      </c>
      <c r="D48" s="9" t="s">
        <v>34</v>
      </c>
      <c r="E48" s="8" t="s">
        <v>208</v>
      </c>
      <c r="F48" s="8" t="s">
        <v>209</v>
      </c>
      <c r="G48" s="9" t="s">
        <v>37</v>
      </c>
      <c r="H48" s="9">
        <v>92</v>
      </c>
      <c r="I48" s="10">
        <v>1674000</v>
      </c>
      <c r="J48" s="11">
        <v>1</v>
      </c>
      <c r="K48" s="11" t="s">
        <v>39</v>
      </c>
      <c r="L48" s="9" t="s">
        <v>39</v>
      </c>
      <c r="M48" s="9" t="s">
        <v>39</v>
      </c>
      <c r="N48" s="9" t="str">
        <f>IF(AND(OR(L48="Y",M48="Y"),OR(C48="Brevard",C48="Lee",C48="Santa Rosa",C48="Sarasota",C48="Volusia")),"Y","N")</f>
        <v>N</v>
      </c>
      <c r="O48" s="9" t="s">
        <v>39</v>
      </c>
      <c r="P48" s="9" t="str">
        <f>IF(AND(O48="Y",OR(C48="Lee",C48="Sarasota",C48="Volusia")),"Y","N")</f>
        <v>N</v>
      </c>
      <c r="Q48" s="9" t="s">
        <v>38</v>
      </c>
      <c r="R48" s="9" t="s">
        <v>39</v>
      </c>
      <c r="S48" s="11">
        <v>20</v>
      </c>
      <c r="T48" s="11" t="s">
        <v>38</v>
      </c>
      <c r="U48" s="11" t="s">
        <v>38</v>
      </c>
      <c r="V48" s="9" t="s">
        <v>40</v>
      </c>
      <c r="W48" s="32" t="str">
        <f t="shared" si="0"/>
        <v>NC</v>
      </c>
      <c r="X48" s="12">
        <v>138286.96</v>
      </c>
      <c r="Y48" s="11" t="s">
        <v>80</v>
      </c>
      <c r="Z48" s="11">
        <v>20</v>
      </c>
      <c r="AA48" s="11">
        <v>1</v>
      </c>
      <c r="AB48" s="11" t="s">
        <v>38</v>
      </c>
      <c r="AC48" s="11" t="s">
        <v>38</v>
      </c>
      <c r="AD48" s="11" t="s">
        <v>38</v>
      </c>
      <c r="AE48" s="9">
        <v>54</v>
      </c>
    </row>
    <row r="49" spans="1:35" s="1" customFormat="1" ht="48" x14ac:dyDescent="0.25">
      <c r="A49" s="8" t="s">
        <v>210</v>
      </c>
      <c r="B49" s="8" t="s">
        <v>211</v>
      </c>
      <c r="C49" s="8" t="s">
        <v>207</v>
      </c>
      <c r="D49" s="9" t="s">
        <v>34</v>
      </c>
      <c r="E49" s="8" t="s">
        <v>212</v>
      </c>
      <c r="F49" s="8" t="s">
        <v>213</v>
      </c>
      <c r="G49" s="9" t="s">
        <v>37</v>
      </c>
      <c r="H49" s="9">
        <v>160</v>
      </c>
      <c r="I49" s="10">
        <v>1700000</v>
      </c>
      <c r="J49" s="11">
        <v>1</v>
      </c>
      <c r="K49" s="11" t="s">
        <v>39</v>
      </c>
      <c r="L49" s="9" t="s">
        <v>39</v>
      </c>
      <c r="M49" s="9" t="s">
        <v>39</v>
      </c>
      <c r="N49" s="9" t="str">
        <f>IF(AND(OR(L49="Y",M49="Y"),OR(C49="Brevard",C49="Lee",C49="Santa Rosa",C49="Sarasota",C49="Volusia")),"Y","N")</f>
        <v>N</v>
      </c>
      <c r="O49" s="9" t="s">
        <v>38</v>
      </c>
      <c r="P49" s="9" t="str">
        <f>IF(AND(O49="Y",OR(C49="Lee",C49="Sarasota",C49="Volusia")),"Y","N")</f>
        <v>N</v>
      </c>
      <c r="Q49" s="9" t="s">
        <v>39</v>
      </c>
      <c r="R49" s="9" t="s">
        <v>39</v>
      </c>
      <c r="S49" s="11">
        <v>20</v>
      </c>
      <c r="T49" s="11" t="s">
        <v>38</v>
      </c>
      <c r="U49" s="11" t="s">
        <v>38</v>
      </c>
      <c r="V49" s="9" t="s">
        <v>40</v>
      </c>
      <c r="W49" s="32" t="str">
        <f t="shared" si="0"/>
        <v>NC</v>
      </c>
      <c r="X49" s="12">
        <v>93871.88</v>
      </c>
      <c r="Y49" s="11" t="s">
        <v>41</v>
      </c>
      <c r="Z49" s="11">
        <v>18</v>
      </c>
      <c r="AA49" s="11">
        <v>1</v>
      </c>
      <c r="AB49" s="11" t="s">
        <v>38</v>
      </c>
      <c r="AC49" s="11" t="s">
        <v>38</v>
      </c>
      <c r="AD49" s="11" t="s">
        <v>38</v>
      </c>
      <c r="AE49" s="9">
        <v>19</v>
      </c>
    </row>
    <row r="50" spans="1:35" s="1" customFormat="1" ht="48" x14ac:dyDescent="0.25">
      <c r="A50" s="8" t="s">
        <v>214</v>
      </c>
      <c r="B50" s="8" t="s">
        <v>215</v>
      </c>
      <c r="C50" s="8" t="s">
        <v>207</v>
      </c>
      <c r="D50" s="9" t="s">
        <v>34</v>
      </c>
      <c r="E50" s="8" t="s">
        <v>212</v>
      </c>
      <c r="F50" s="8" t="s">
        <v>213</v>
      </c>
      <c r="G50" s="9" t="s">
        <v>57</v>
      </c>
      <c r="H50" s="9">
        <v>110</v>
      </c>
      <c r="I50" s="10">
        <v>1700000</v>
      </c>
      <c r="J50" s="11">
        <v>1</v>
      </c>
      <c r="K50" s="11" t="s">
        <v>39</v>
      </c>
      <c r="L50" s="9" t="s">
        <v>38</v>
      </c>
      <c r="M50" s="9" t="s">
        <v>39</v>
      </c>
      <c r="N50" s="9" t="str">
        <f>IF(AND(OR(L50="Y",M50="Y"),OR(C50="Brevard",C50="Lee",C50="Santa Rosa",C50="Sarasota",C50="Volusia")),"Y","N")</f>
        <v>N</v>
      </c>
      <c r="O50" s="9" t="s">
        <v>38</v>
      </c>
      <c r="P50" s="9" t="str">
        <f>IF(AND(O50="Y",OR(C50="Lee",C50="Sarasota",C50="Volusia")),"Y","N")</f>
        <v>N</v>
      </c>
      <c r="Q50" s="9" t="s">
        <v>39</v>
      </c>
      <c r="R50" s="9" t="s">
        <v>39</v>
      </c>
      <c r="S50" s="11">
        <v>20</v>
      </c>
      <c r="T50" s="11" t="s">
        <v>38</v>
      </c>
      <c r="U50" s="11" t="s">
        <v>38</v>
      </c>
      <c r="V50" s="9" t="s">
        <v>40</v>
      </c>
      <c r="W50" s="32" t="str">
        <f t="shared" si="0"/>
        <v>NC</v>
      </c>
      <c r="X50" s="12">
        <v>109232.73</v>
      </c>
      <c r="Y50" s="11" t="s">
        <v>41</v>
      </c>
      <c r="Z50" s="11">
        <v>18.5</v>
      </c>
      <c r="AA50" s="11">
        <v>1</v>
      </c>
      <c r="AB50" s="11" t="s">
        <v>38</v>
      </c>
      <c r="AC50" s="11" t="s">
        <v>38</v>
      </c>
      <c r="AD50" s="11" t="s">
        <v>38</v>
      </c>
      <c r="AE50" s="9">
        <v>41</v>
      </c>
    </row>
    <row r="51" spans="1:35" s="1" customFormat="1" ht="48" x14ac:dyDescent="0.25">
      <c r="A51" s="8" t="s">
        <v>216</v>
      </c>
      <c r="B51" s="8" t="s">
        <v>217</v>
      </c>
      <c r="C51" s="8" t="s">
        <v>218</v>
      </c>
      <c r="D51" s="9" t="s">
        <v>34</v>
      </c>
      <c r="E51" s="8" t="s">
        <v>219</v>
      </c>
      <c r="F51" s="8" t="s">
        <v>220</v>
      </c>
      <c r="G51" s="9" t="s">
        <v>37</v>
      </c>
      <c r="H51" s="9">
        <v>70</v>
      </c>
      <c r="I51" s="10">
        <v>1675000</v>
      </c>
      <c r="J51" s="11">
        <v>1</v>
      </c>
      <c r="K51" s="11" t="s">
        <v>39</v>
      </c>
      <c r="L51" s="9" t="s">
        <v>39</v>
      </c>
      <c r="M51" s="9" t="s">
        <v>39</v>
      </c>
      <c r="N51" s="9" t="str">
        <f>IF(AND(OR(L51="Y",M51="Y"),OR(C51="Brevard",C51="Lee",C51="Santa Rosa",C51="Sarasota",C51="Volusia")),"Y","N")</f>
        <v>N</v>
      </c>
      <c r="O51" s="9" t="s">
        <v>39</v>
      </c>
      <c r="P51" s="9" t="str">
        <f>IF(AND(O51="Y",OR(C51="Lee",C51="Sarasota",C51="Volusia")),"Y","N")</f>
        <v>N</v>
      </c>
      <c r="Q51" s="9" t="s">
        <v>39</v>
      </c>
      <c r="R51" s="9" t="s">
        <v>39</v>
      </c>
      <c r="S51" s="11">
        <v>20</v>
      </c>
      <c r="T51" s="11" t="s">
        <v>38</v>
      </c>
      <c r="U51" s="11" t="s">
        <v>38</v>
      </c>
      <c r="V51" s="9" t="s">
        <v>40</v>
      </c>
      <c r="W51" s="32" t="str">
        <f t="shared" si="0"/>
        <v>NC</v>
      </c>
      <c r="X51" s="12">
        <v>137544.49</v>
      </c>
      <c r="Y51" s="11" t="s">
        <v>80</v>
      </c>
      <c r="Z51" s="11">
        <v>16</v>
      </c>
      <c r="AA51" s="11">
        <v>2</v>
      </c>
      <c r="AB51" s="11" t="s">
        <v>38</v>
      </c>
      <c r="AC51" s="11" t="s">
        <v>39</v>
      </c>
      <c r="AD51" s="11" t="s">
        <v>38</v>
      </c>
      <c r="AE51" s="9">
        <v>20</v>
      </c>
    </row>
    <row r="52" spans="1:35" s="1" customFormat="1" ht="48" x14ac:dyDescent="0.25">
      <c r="A52" s="8" t="s">
        <v>221</v>
      </c>
      <c r="B52" s="8" t="s">
        <v>222</v>
      </c>
      <c r="C52" s="8" t="s">
        <v>218</v>
      </c>
      <c r="D52" s="9" t="s">
        <v>34</v>
      </c>
      <c r="E52" s="8" t="s">
        <v>219</v>
      </c>
      <c r="F52" s="8" t="s">
        <v>220</v>
      </c>
      <c r="G52" s="9" t="s">
        <v>57</v>
      </c>
      <c r="H52" s="9">
        <v>68</v>
      </c>
      <c r="I52" s="10">
        <v>1700000</v>
      </c>
      <c r="J52" s="11">
        <v>1</v>
      </c>
      <c r="K52" s="11" t="s">
        <v>39</v>
      </c>
      <c r="L52" s="9" t="s">
        <v>39</v>
      </c>
      <c r="M52" s="9" t="s">
        <v>39</v>
      </c>
      <c r="N52" s="9" t="str">
        <f>IF(AND(OR(L52="Y",M52="Y"),OR(C52="Brevard",C52="Lee",C52="Santa Rosa",C52="Sarasota",C52="Volusia")),"Y","N")</f>
        <v>N</v>
      </c>
      <c r="O52" s="9" t="s">
        <v>39</v>
      </c>
      <c r="P52" s="9" t="str">
        <f>IF(AND(O52="Y",OR(C52="Lee",C52="Sarasota",C52="Volusia")),"Y","N")</f>
        <v>N</v>
      </c>
      <c r="Q52" s="9" t="s">
        <v>39</v>
      </c>
      <c r="R52" s="9" t="s">
        <v>39</v>
      </c>
      <c r="S52" s="11">
        <v>20</v>
      </c>
      <c r="T52" s="11" t="s">
        <v>38</v>
      </c>
      <c r="U52" s="11" t="s">
        <v>38</v>
      </c>
      <c r="V52" s="9" t="s">
        <v>40</v>
      </c>
      <c r="W52" s="32" t="str">
        <f t="shared" si="0"/>
        <v>NC</v>
      </c>
      <c r="X52" s="12">
        <v>143703.20000000001</v>
      </c>
      <c r="Y52" s="11" t="s">
        <v>80</v>
      </c>
      <c r="Z52" s="11">
        <v>17</v>
      </c>
      <c r="AA52" s="11">
        <v>1</v>
      </c>
      <c r="AB52" s="11" t="s">
        <v>38</v>
      </c>
      <c r="AC52" s="11" t="s">
        <v>39</v>
      </c>
      <c r="AD52" s="11" t="s">
        <v>38</v>
      </c>
      <c r="AE52" s="9">
        <v>1</v>
      </c>
      <c r="AG52" s="13"/>
      <c r="AH52" s="13"/>
      <c r="AI52" s="13"/>
    </row>
    <row r="53" spans="1:35" s="1" customFormat="1" x14ac:dyDescent="0.25">
      <c r="A53" s="8" t="s">
        <v>223</v>
      </c>
      <c r="B53" s="8" t="s">
        <v>224</v>
      </c>
      <c r="C53" s="8" t="s">
        <v>128</v>
      </c>
      <c r="D53" s="9" t="s">
        <v>34</v>
      </c>
      <c r="E53" s="8" t="s">
        <v>160</v>
      </c>
      <c r="F53" s="8" t="s">
        <v>161</v>
      </c>
      <c r="G53" s="9" t="s">
        <v>37</v>
      </c>
      <c r="H53" s="9">
        <v>88</v>
      </c>
      <c r="I53" s="10">
        <v>1700000</v>
      </c>
      <c r="J53" s="11">
        <v>1</v>
      </c>
      <c r="K53" s="11" t="s">
        <v>39</v>
      </c>
      <c r="L53" s="9" t="s">
        <v>39</v>
      </c>
      <c r="M53" s="9" t="s">
        <v>38</v>
      </c>
      <c r="N53" s="9" t="str">
        <f>IF(AND(OR(L53="Y",M53="Y"),OR(C53="Brevard",C53="Lee",C53="Santa Rosa",C53="Sarasota",C53="Volusia")),"Y","N")</f>
        <v>N</v>
      </c>
      <c r="O53" s="9" t="s">
        <v>39</v>
      </c>
      <c r="P53" s="9" t="str">
        <f>IF(AND(O53="Y",OR(C53="Lee",C53="Sarasota",C53="Volusia")),"Y","N")</f>
        <v>N</v>
      </c>
      <c r="Q53" s="9" t="s">
        <v>38</v>
      </c>
      <c r="R53" s="9" t="s">
        <v>39</v>
      </c>
      <c r="S53" s="11">
        <v>20</v>
      </c>
      <c r="T53" s="11" t="s">
        <v>38</v>
      </c>
      <c r="U53" s="11" t="s">
        <v>38</v>
      </c>
      <c r="V53" s="9" t="s">
        <v>40</v>
      </c>
      <c r="W53" s="32" t="str">
        <f t="shared" si="0"/>
        <v>NC</v>
      </c>
      <c r="X53" s="12">
        <v>127731.82</v>
      </c>
      <c r="Y53" s="11" t="s">
        <v>41</v>
      </c>
      <c r="Z53" s="11">
        <v>20.5</v>
      </c>
      <c r="AA53" s="11">
        <v>1</v>
      </c>
      <c r="AB53" s="11" t="s">
        <v>38</v>
      </c>
      <c r="AC53" s="11" t="s">
        <v>38</v>
      </c>
      <c r="AD53" s="11" t="s">
        <v>38</v>
      </c>
      <c r="AE53" s="9">
        <v>10</v>
      </c>
    </row>
    <row r="54" spans="1:35" s="1" customFormat="1" ht="24" x14ac:dyDescent="0.25">
      <c r="A54" s="8" t="s">
        <v>225</v>
      </c>
      <c r="B54" s="8" t="s">
        <v>226</v>
      </c>
      <c r="C54" s="8" t="s">
        <v>227</v>
      </c>
      <c r="D54" s="9" t="s">
        <v>34</v>
      </c>
      <c r="E54" s="8" t="s">
        <v>228</v>
      </c>
      <c r="F54" s="8" t="s">
        <v>229</v>
      </c>
      <c r="G54" s="9" t="s">
        <v>37</v>
      </c>
      <c r="H54" s="9">
        <v>96</v>
      </c>
      <c r="I54" s="10">
        <v>1699900</v>
      </c>
      <c r="J54" s="11">
        <v>1</v>
      </c>
      <c r="K54" s="11" t="s">
        <v>39</v>
      </c>
      <c r="L54" s="9" t="s">
        <v>39</v>
      </c>
      <c r="M54" s="9" t="s">
        <v>39</v>
      </c>
      <c r="N54" s="9" t="str">
        <f>IF(AND(OR(L54="Y",M54="Y"),OR(C54="Brevard",C54="Lee",C54="Santa Rosa",C54="Sarasota",C54="Volusia")),"Y","N")</f>
        <v>N</v>
      </c>
      <c r="O54" s="9" t="s">
        <v>39</v>
      </c>
      <c r="P54" s="9" t="str">
        <f>IF(AND(O54="Y",OR(C54="Lee",C54="Sarasota",C54="Volusia")),"Y","N")</f>
        <v>N</v>
      </c>
      <c r="Q54" s="9" t="s">
        <v>38</v>
      </c>
      <c r="R54" s="9" t="s">
        <v>39</v>
      </c>
      <c r="S54" s="11">
        <v>20</v>
      </c>
      <c r="T54" s="11" t="s">
        <v>38</v>
      </c>
      <c r="U54" s="11" t="s">
        <v>38</v>
      </c>
      <c r="V54" s="9" t="s">
        <v>40</v>
      </c>
      <c r="W54" s="32" t="str">
        <f t="shared" si="0"/>
        <v>NC</v>
      </c>
      <c r="X54" s="12">
        <v>134575.42000000001</v>
      </c>
      <c r="Y54" s="11" t="s">
        <v>41</v>
      </c>
      <c r="Z54" s="11">
        <v>16</v>
      </c>
      <c r="AA54" s="11">
        <v>2</v>
      </c>
      <c r="AB54" s="11" t="s">
        <v>38</v>
      </c>
      <c r="AC54" s="11" t="s">
        <v>38</v>
      </c>
      <c r="AD54" s="11" t="s">
        <v>38</v>
      </c>
      <c r="AE54" s="9">
        <v>24</v>
      </c>
    </row>
    <row r="55" spans="1:35" s="1" customFormat="1" ht="24" x14ac:dyDescent="0.25">
      <c r="A55" s="8" t="s">
        <v>230</v>
      </c>
      <c r="B55" s="8" t="s">
        <v>231</v>
      </c>
      <c r="C55" s="8" t="s">
        <v>33</v>
      </c>
      <c r="D55" s="9" t="s">
        <v>34</v>
      </c>
      <c r="E55" s="8" t="s">
        <v>228</v>
      </c>
      <c r="F55" s="8" t="s">
        <v>229</v>
      </c>
      <c r="G55" s="9" t="s">
        <v>57</v>
      </c>
      <c r="H55" s="9">
        <v>68</v>
      </c>
      <c r="I55" s="10">
        <v>1480000</v>
      </c>
      <c r="J55" s="11">
        <v>1</v>
      </c>
      <c r="K55" s="11" t="s">
        <v>39</v>
      </c>
      <c r="L55" s="9" t="s">
        <v>39</v>
      </c>
      <c r="M55" s="9" t="s">
        <v>39</v>
      </c>
      <c r="N55" s="9" t="str">
        <f>IF(AND(OR(L55="Y",M55="Y"),OR(C55="Brevard",C55="Lee",C55="Santa Rosa",C55="Sarasota",C55="Volusia")),"Y","N")</f>
        <v>N</v>
      </c>
      <c r="O55" s="9" t="s">
        <v>38</v>
      </c>
      <c r="P55" s="9" t="str">
        <f>IF(AND(O55="Y",OR(C55="Lee",C55="Sarasota",C55="Volusia")),"Y","N")</f>
        <v>N</v>
      </c>
      <c r="Q55" s="9" t="s">
        <v>39</v>
      </c>
      <c r="R55" s="9" t="s">
        <v>39</v>
      </c>
      <c r="S55" s="11">
        <v>20</v>
      </c>
      <c r="T55" s="11" t="s">
        <v>38</v>
      </c>
      <c r="U55" s="11" t="s">
        <v>38</v>
      </c>
      <c r="V55" s="9" t="s">
        <v>40</v>
      </c>
      <c r="W55" s="32" t="str">
        <f t="shared" si="0"/>
        <v>NC</v>
      </c>
      <c r="X55" s="12">
        <v>134522.92000000001</v>
      </c>
      <c r="Y55" s="11" t="s">
        <v>41</v>
      </c>
      <c r="Z55" s="11">
        <v>20.5</v>
      </c>
      <c r="AA55" s="11">
        <v>1</v>
      </c>
      <c r="AB55" s="11" t="s">
        <v>38</v>
      </c>
      <c r="AC55" s="11" t="s">
        <v>38</v>
      </c>
      <c r="AD55" s="11" t="s">
        <v>38</v>
      </c>
      <c r="AE55" s="9">
        <v>50</v>
      </c>
    </row>
    <row r="56" spans="1:35" s="1" customFormat="1" ht="24" x14ac:dyDescent="0.25">
      <c r="A56" s="8" t="s">
        <v>232</v>
      </c>
      <c r="B56" s="8" t="s">
        <v>233</v>
      </c>
      <c r="C56" s="8" t="s">
        <v>189</v>
      </c>
      <c r="D56" s="9" t="s">
        <v>34</v>
      </c>
      <c r="E56" s="8" t="s">
        <v>73</v>
      </c>
      <c r="F56" s="8" t="s">
        <v>234</v>
      </c>
      <c r="G56" s="9" t="s">
        <v>37</v>
      </c>
      <c r="H56" s="9">
        <v>80</v>
      </c>
      <c r="I56" s="10">
        <v>1699990</v>
      </c>
      <c r="J56" s="11">
        <v>1</v>
      </c>
      <c r="K56" s="11" t="s">
        <v>39</v>
      </c>
      <c r="L56" s="9" t="s">
        <v>39</v>
      </c>
      <c r="M56" s="9" t="s">
        <v>38</v>
      </c>
      <c r="N56" s="9" t="str">
        <f>IF(AND(OR(L56="Y",M56="Y"),OR(C56="Brevard",C56="Lee",C56="Santa Rosa",C56="Sarasota",C56="Volusia")),"Y","N")</f>
        <v>N</v>
      </c>
      <c r="O56" s="9" t="s">
        <v>38</v>
      </c>
      <c r="P56" s="9" t="str">
        <f>IF(AND(O56="Y",OR(C56="Lee",C56="Sarasota",C56="Volusia")),"Y","N")</f>
        <v>N</v>
      </c>
      <c r="Q56" s="9" t="s">
        <v>38</v>
      </c>
      <c r="R56" s="9" t="s">
        <v>39</v>
      </c>
      <c r="S56" s="11">
        <v>20</v>
      </c>
      <c r="T56" s="11" t="s">
        <v>38</v>
      </c>
      <c r="U56" s="11" t="s">
        <v>38</v>
      </c>
      <c r="V56" s="9" t="s">
        <v>40</v>
      </c>
      <c r="W56" s="32" t="str">
        <f t="shared" si="0"/>
        <v>NC</v>
      </c>
      <c r="X56" s="12">
        <v>128286.42</v>
      </c>
      <c r="Y56" s="11" t="s">
        <v>41</v>
      </c>
      <c r="Z56" s="11">
        <v>19</v>
      </c>
      <c r="AA56" s="11">
        <v>1</v>
      </c>
      <c r="AB56" s="11" t="s">
        <v>38</v>
      </c>
      <c r="AC56" s="11" t="s">
        <v>38</v>
      </c>
      <c r="AD56" s="11" t="s">
        <v>38</v>
      </c>
      <c r="AE56" s="9">
        <v>14</v>
      </c>
    </row>
    <row r="57" spans="1:35" s="1" customFormat="1" ht="24" x14ac:dyDescent="0.25">
      <c r="A57" s="8" t="s">
        <v>235</v>
      </c>
      <c r="B57" s="8" t="s">
        <v>236</v>
      </c>
      <c r="C57" s="8" t="s">
        <v>96</v>
      </c>
      <c r="D57" s="9" t="s">
        <v>34</v>
      </c>
      <c r="E57" s="8" t="s">
        <v>164</v>
      </c>
      <c r="F57" s="8" t="s">
        <v>237</v>
      </c>
      <c r="G57" s="9" t="s">
        <v>57</v>
      </c>
      <c r="H57" s="9">
        <v>60</v>
      </c>
      <c r="I57" s="10">
        <v>900000</v>
      </c>
      <c r="J57" s="11">
        <v>2</v>
      </c>
      <c r="K57" s="11" t="s">
        <v>39</v>
      </c>
      <c r="L57" s="9" t="s">
        <v>39</v>
      </c>
      <c r="M57" s="9" t="s">
        <v>39</v>
      </c>
      <c r="N57" s="9" t="str">
        <f>IF(AND(OR(L57="Y",M57="Y"),OR(C57="Brevard",C57="Lee",C57="Santa Rosa",C57="Sarasota",C57="Volusia")),"Y","N")</f>
        <v>N</v>
      </c>
      <c r="O57" s="9" t="s">
        <v>39</v>
      </c>
      <c r="P57" s="9" t="str">
        <f>IF(AND(O57="Y",OR(C57="Lee",C57="Sarasota",C57="Volusia")),"Y","N")</f>
        <v>N</v>
      </c>
      <c r="Q57" s="9" t="s">
        <v>39</v>
      </c>
      <c r="R57" s="9" t="s">
        <v>39</v>
      </c>
      <c r="S57" s="11">
        <v>20</v>
      </c>
      <c r="T57" s="11" t="s">
        <v>38</v>
      </c>
      <c r="U57" s="11" t="s">
        <v>38</v>
      </c>
      <c r="V57" s="9" t="s">
        <v>40</v>
      </c>
      <c r="W57" s="32" t="str">
        <f t="shared" si="0"/>
        <v>NC</v>
      </c>
      <c r="X57" s="12">
        <v>106565.22</v>
      </c>
      <c r="Y57" s="11" t="s">
        <v>41</v>
      </c>
      <c r="Z57" s="11">
        <v>16.5</v>
      </c>
      <c r="AA57" s="11">
        <v>1</v>
      </c>
      <c r="AB57" s="11" t="s">
        <v>38</v>
      </c>
      <c r="AC57" s="11" t="s">
        <v>38</v>
      </c>
      <c r="AD57" s="11" t="s">
        <v>38</v>
      </c>
      <c r="AE57" s="9">
        <v>17</v>
      </c>
    </row>
    <row r="58" spans="1:35" s="1" customFormat="1" ht="36" x14ac:dyDescent="0.25">
      <c r="A58" s="8" t="s">
        <v>238</v>
      </c>
      <c r="B58" s="8" t="s">
        <v>239</v>
      </c>
      <c r="C58" s="8" t="s">
        <v>118</v>
      </c>
      <c r="D58" s="9" t="s">
        <v>34</v>
      </c>
      <c r="E58" s="8" t="s">
        <v>192</v>
      </c>
      <c r="F58" s="8" t="s">
        <v>193</v>
      </c>
      <c r="G58" s="9" t="s">
        <v>37</v>
      </c>
      <c r="H58" s="9">
        <v>96</v>
      </c>
      <c r="I58" s="10">
        <v>1700000</v>
      </c>
      <c r="J58" s="11">
        <v>1</v>
      </c>
      <c r="K58" s="11" t="s">
        <v>39</v>
      </c>
      <c r="L58" s="9" t="s">
        <v>39</v>
      </c>
      <c r="M58" s="9" t="s">
        <v>38</v>
      </c>
      <c r="N58" s="9" t="str">
        <f>IF(AND(OR(L58="Y",M58="Y"),OR(C58="Brevard",C58="Lee",C58="Santa Rosa",C58="Sarasota",C58="Volusia")),"Y","N")</f>
        <v>N</v>
      </c>
      <c r="O58" s="9" t="s">
        <v>39</v>
      </c>
      <c r="P58" s="9" t="str">
        <f>IF(AND(O58="Y",OR(C58="Lee",C58="Sarasota",C58="Volusia")),"Y","N")</f>
        <v>N</v>
      </c>
      <c r="Q58" s="9" t="s">
        <v>39</v>
      </c>
      <c r="R58" s="9" t="s">
        <v>39</v>
      </c>
      <c r="S58" s="11">
        <v>20</v>
      </c>
      <c r="T58" s="11" t="s">
        <v>38</v>
      </c>
      <c r="U58" s="11" t="s">
        <v>38</v>
      </c>
      <c r="V58" s="9" t="s">
        <v>40</v>
      </c>
      <c r="W58" s="32" t="str">
        <f t="shared" si="0"/>
        <v>NC</v>
      </c>
      <c r="X58" s="12">
        <v>134583.32999999999</v>
      </c>
      <c r="Y58" s="11" t="s">
        <v>41</v>
      </c>
      <c r="Z58" s="11">
        <v>16</v>
      </c>
      <c r="AA58" s="11">
        <v>2</v>
      </c>
      <c r="AB58" s="11" t="s">
        <v>38</v>
      </c>
      <c r="AC58" s="11" t="s">
        <v>38</v>
      </c>
      <c r="AD58" s="11" t="s">
        <v>38</v>
      </c>
      <c r="AE58" s="9">
        <v>9</v>
      </c>
    </row>
    <row r="59" spans="1:35" s="1" customFormat="1" ht="24" x14ac:dyDescent="0.25">
      <c r="A59" s="8" t="s">
        <v>240</v>
      </c>
      <c r="B59" s="8" t="s">
        <v>241</v>
      </c>
      <c r="C59" s="8" t="s">
        <v>77</v>
      </c>
      <c r="D59" s="9" t="s">
        <v>34</v>
      </c>
      <c r="E59" s="8" t="s">
        <v>242</v>
      </c>
      <c r="F59" s="8" t="s">
        <v>243</v>
      </c>
      <c r="G59" s="9" t="s">
        <v>57</v>
      </c>
      <c r="H59" s="9">
        <v>102</v>
      </c>
      <c r="I59" s="10">
        <v>1700000</v>
      </c>
      <c r="J59" s="11">
        <v>1</v>
      </c>
      <c r="K59" s="11" t="s">
        <v>38</v>
      </c>
      <c r="L59" s="9" t="s">
        <v>39</v>
      </c>
      <c r="M59" s="9" t="s">
        <v>39</v>
      </c>
      <c r="N59" s="9" t="str">
        <f>IF(AND(OR(L59="Y",M59="Y"),OR(C59="Brevard",C59="Lee",C59="Santa Rosa",C59="Sarasota",C59="Volusia")),"Y","N")</f>
        <v>N</v>
      </c>
      <c r="O59" s="9" t="s">
        <v>38</v>
      </c>
      <c r="P59" s="9" t="str">
        <f>IF(AND(O59="Y",OR(C59="Lee",C59="Sarasota",C59="Volusia")),"Y","N")</f>
        <v>Y</v>
      </c>
      <c r="Q59" s="9" t="s">
        <v>39</v>
      </c>
      <c r="R59" s="9" t="s">
        <v>39</v>
      </c>
      <c r="S59" s="11">
        <v>20</v>
      </c>
      <c r="T59" s="11" t="s">
        <v>38</v>
      </c>
      <c r="U59" s="11" t="s">
        <v>38</v>
      </c>
      <c r="V59" s="9" t="s">
        <v>40</v>
      </c>
      <c r="W59" s="32" t="str">
        <f t="shared" si="0"/>
        <v>NC</v>
      </c>
      <c r="X59" s="12">
        <v>93574.17</v>
      </c>
      <c r="Y59" s="11" t="s">
        <v>41</v>
      </c>
      <c r="Z59" s="11">
        <v>22</v>
      </c>
      <c r="AA59" s="11">
        <v>1</v>
      </c>
      <c r="AB59" s="11" t="s">
        <v>38</v>
      </c>
      <c r="AC59" s="11" t="s">
        <v>38</v>
      </c>
      <c r="AD59" s="11" t="s">
        <v>38</v>
      </c>
      <c r="AE59" s="9">
        <v>77</v>
      </c>
    </row>
    <row r="60" spans="1:35" s="1" customFormat="1" ht="36" x14ac:dyDescent="0.25">
      <c r="A60" s="8" t="s">
        <v>244</v>
      </c>
      <c r="B60" s="8" t="s">
        <v>245</v>
      </c>
      <c r="C60" s="8" t="s">
        <v>123</v>
      </c>
      <c r="D60" s="9" t="s">
        <v>34</v>
      </c>
      <c r="E60" s="8" t="s">
        <v>246</v>
      </c>
      <c r="F60" s="8" t="s">
        <v>247</v>
      </c>
      <c r="G60" s="9" t="s">
        <v>57</v>
      </c>
      <c r="H60" s="9">
        <v>80</v>
      </c>
      <c r="I60" s="10">
        <v>1699980</v>
      </c>
      <c r="J60" s="11">
        <v>1</v>
      </c>
      <c r="K60" s="11" t="s">
        <v>39</v>
      </c>
      <c r="L60" s="9" t="s">
        <v>39</v>
      </c>
      <c r="M60" s="9" t="s">
        <v>39</v>
      </c>
      <c r="N60" s="9" t="str">
        <f>IF(AND(OR(L60="Y",M60="Y"),OR(C60="Brevard",C60="Lee",C60="Santa Rosa",C60="Sarasota",C60="Volusia")),"Y","N")</f>
        <v>N</v>
      </c>
      <c r="O60" s="9" t="s">
        <v>38</v>
      </c>
      <c r="P60" s="9" t="str">
        <f>IF(AND(O60="Y",OR(C60="Lee",C60="Sarasota",C60="Volusia")),"Y","N")</f>
        <v>N</v>
      </c>
      <c r="Q60" s="9" t="s">
        <v>39</v>
      </c>
      <c r="R60" s="9" t="s">
        <v>39</v>
      </c>
      <c r="S60" s="11">
        <v>20</v>
      </c>
      <c r="T60" s="11" t="s">
        <v>38</v>
      </c>
      <c r="U60" s="11" t="s">
        <v>38</v>
      </c>
      <c r="V60" s="9" t="s">
        <v>248</v>
      </c>
      <c r="W60" s="32" t="str">
        <f t="shared" si="0"/>
        <v>NC</v>
      </c>
      <c r="X60" s="12">
        <v>130668.11</v>
      </c>
      <c r="Y60" s="11" t="s">
        <v>41</v>
      </c>
      <c r="Z60" s="11">
        <v>20</v>
      </c>
      <c r="AA60" s="11">
        <v>1</v>
      </c>
      <c r="AB60" s="11" t="s">
        <v>38</v>
      </c>
      <c r="AC60" s="11" t="s">
        <v>38</v>
      </c>
      <c r="AD60" s="11" t="s">
        <v>38</v>
      </c>
      <c r="AE60" s="9">
        <v>25</v>
      </c>
    </row>
    <row r="61" spans="1:35" s="1" customFormat="1" ht="24" x14ac:dyDescent="0.25">
      <c r="A61" s="8" t="s">
        <v>249</v>
      </c>
      <c r="B61" s="8" t="s">
        <v>250</v>
      </c>
      <c r="C61" s="8" t="s">
        <v>185</v>
      </c>
      <c r="D61" s="9" t="s">
        <v>34</v>
      </c>
      <c r="E61" s="8" t="s">
        <v>251</v>
      </c>
      <c r="F61" s="8" t="s">
        <v>252</v>
      </c>
      <c r="G61" s="9" t="s">
        <v>57</v>
      </c>
      <c r="H61" s="9">
        <v>100</v>
      </c>
      <c r="I61" s="10">
        <v>1700000</v>
      </c>
      <c r="J61" s="11">
        <v>1</v>
      </c>
      <c r="K61" s="11" t="s">
        <v>39</v>
      </c>
      <c r="L61" s="9" t="s">
        <v>38</v>
      </c>
      <c r="M61" s="9" t="s">
        <v>39</v>
      </c>
      <c r="N61" s="9" t="str">
        <f>IF(AND(OR(L61="Y",M61="Y"),OR(C61="Brevard",C61="Lee",C61="Santa Rosa",C61="Sarasota",C61="Volusia")),"Y","N")</f>
        <v>N</v>
      </c>
      <c r="O61" s="9" t="s">
        <v>39</v>
      </c>
      <c r="P61" s="9" t="str">
        <f>IF(AND(O61="Y",OR(C61="Lee",C61="Sarasota",C61="Volusia")),"Y","N")</f>
        <v>N</v>
      </c>
      <c r="Q61" s="9" t="s">
        <v>39</v>
      </c>
      <c r="R61" s="9" t="s">
        <v>39</v>
      </c>
      <c r="S61" s="11">
        <v>20</v>
      </c>
      <c r="T61" s="11" t="s">
        <v>38</v>
      </c>
      <c r="U61" s="11" t="s">
        <v>38</v>
      </c>
      <c r="V61" s="9" t="s">
        <v>40</v>
      </c>
      <c r="W61" s="32" t="str">
        <f t="shared" si="0"/>
        <v>NC</v>
      </c>
      <c r="X61" s="12">
        <v>105073.3</v>
      </c>
      <c r="Y61" s="11" t="s">
        <v>41</v>
      </c>
      <c r="Z61" s="11">
        <v>0</v>
      </c>
      <c r="AA61" s="11">
        <v>2</v>
      </c>
      <c r="AB61" s="11" t="s">
        <v>39</v>
      </c>
      <c r="AC61" s="11" t="s">
        <v>39</v>
      </c>
      <c r="AD61" s="11" t="s">
        <v>38</v>
      </c>
      <c r="AE61" s="9">
        <v>55</v>
      </c>
    </row>
    <row r="62" spans="1:35" s="1" customFormat="1" ht="24" x14ac:dyDescent="0.25">
      <c r="A62" s="8" t="s">
        <v>253</v>
      </c>
      <c r="B62" s="8" t="s">
        <v>254</v>
      </c>
      <c r="C62" s="8" t="s">
        <v>83</v>
      </c>
      <c r="D62" s="9" t="s">
        <v>34</v>
      </c>
      <c r="E62" s="8" t="s">
        <v>246</v>
      </c>
      <c r="F62" s="8" t="s">
        <v>255</v>
      </c>
      <c r="G62" s="9" t="s">
        <v>37</v>
      </c>
      <c r="H62" s="9">
        <v>80</v>
      </c>
      <c r="I62" s="10">
        <v>1700000</v>
      </c>
      <c r="J62" s="11">
        <v>1</v>
      </c>
      <c r="K62" s="11" t="s">
        <v>39</v>
      </c>
      <c r="L62" s="9" t="s">
        <v>39</v>
      </c>
      <c r="M62" s="9" t="s">
        <v>39</v>
      </c>
      <c r="N62" s="9" t="str">
        <f>IF(AND(OR(L62="Y",M62="Y"),OR(C62="Brevard",C62="Lee",C62="Santa Rosa",C62="Sarasota",C62="Volusia")),"Y","N")</f>
        <v>N</v>
      </c>
      <c r="O62" s="9" t="s">
        <v>39</v>
      </c>
      <c r="P62" s="9" t="str">
        <f>IF(AND(O62="Y",OR(C62="Lee",C62="Sarasota",C62="Volusia")),"Y","N")</f>
        <v>N</v>
      </c>
      <c r="Q62" s="9" t="s">
        <v>38</v>
      </c>
      <c r="R62" s="9" t="s">
        <v>39</v>
      </c>
      <c r="S62" s="11">
        <v>20</v>
      </c>
      <c r="T62" s="11" t="s">
        <v>38</v>
      </c>
      <c r="U62" s="11" t="s">
        <v>38</v>
      </c>
      <c r="V62" s="9" t="s">
        <v>40</v>
      </c>
      <c r="W62" s="32" t="str">
        <f t="shared" si="0"/>
        <v>NC</v>
      </c>
      <c r="X62" s="12">
        <v>140505</v>
      </c>
      <c r="Y62" s="11" t="s">
        <v>80</v>
      </c>
      <c r="Z62" s="11">
        <v>15.5</v>
      </c>
      <c r="AA62" s="11">
        <v>2</v>
      </c>
      <c r="AB62" s="11" t="s">
        <v>38</v>
      </c>
      <c r="AC62" s="11" t="s">
        <v>38</v>
      </c>
      <c r="AD62" s="11" t="s">
        <v>38</v>
      </c>
      <c r="AE62" s="9">
        <v>45</v>
      </c>
    </row>
    <row r="63" spans="1:35" s="1" customFormat="1" x14ac:dyDescent="0.25">
      <c r="A63" s="8" t="s">
        <v>256</v>
      </c>
      <c r="B63" s="8" t="s">
        <v>257</v>
      </c>
      <c r="C63" s="8" t="s">
        <v>128</v>
      </c>
      <c r="D63" s="9" t="s">
        <v>34</v>
      </c>
      <c r="E63" s="8" t="s">
        <v>258</v>
      </c>
      <c r="F63" s="8" t="s">
        <v>259</v>
      </c>
      <c r="G63" s="9" t="s">
        <v>37</v>
      </c>
      <c r="H63" s="9">
        <v>76</v>
      </c>
      <c r="I63" s="10">
        <v>1595000</v>
      </c>
      <c r="J63" s="11">
        <v>1</v>
      </c>
      <c r="K63" s="11" t="s">
        <v>39</v>
      </c>
      <c r="L63" s="9" t="s">
        <v>39</v>
      </c>
      <c r="M63" s="9" t="s">
        <v>39</v>
      </c>
      <c r="N63" s="9" t="str">
        <f>IF(AND(OR(L63="Y",M63="Y"),OR(C63="Brevard",C63="Lee",C63="Santa Rosa",C63="Sarasota",C63="Volusia")),"Y","N")</f>
        <v>N</v>
      </c>
      <c r="O63" s="9" t="s">
        <v>38</v>
      </c>
      <c r="P63" s="9" t="str">
        <f>IF(AND(O63="Y",OR(C63="Lee",C63="Sarasota",C63="Volusia")),"Y","N")</f>
        <v>N</v>
      </c>
      <c r="Q63" s="9" t="s">
        <v>39</v>
      </c>
      <c r="R63" s="9" t="s">
        <v>39</v>
      </c>
      <c r="S63" s="11">
        <v>20</v>
      </c>
      <c r="T63" s="11" t="s">
        <v>38</v>
      </c>
      <c r="U63" s="11" t="s">
        <v>38</v>
      </c>
      <c r="V63" s="9" t="s">
        <v>40</v>
      </c>
      <c r="W63" s="32" t="str">
        <f t="shared" si="0"/>
        <v>NC</v>
      </c>
      <c r="X63" s="12">
        <v>129715.11</v>
      </c>
      <c r="Y63" s="11" t="s">
        <v>41</v>
      </c>
      <c r="Z63" s="11">
        <v>19</v>
      </c>
      <c r="AA63" s="11">
        <v>1</v>
      </c>
      <c r="AB63" s="11" t="s">
        <v>38</v>
      </c>
      <c r="AC63" s="11" t="s">
        <v>38</v>
      </c>
      <c r="AD63" s="11" t="s">
        <v>38</v>
      </c>
      <c r="AE63" s="9">
        <v>30</v>
      </c>
    </row>
    <row r="64" spans="1:35" s="1" customFormat="1" ht="24" x14ac:dyDescent="0.25">
      <c r="A64" s="8" t="s">
        <v>260</v>
      </c>
      <c r="B64" s="8" t="s">
        <v>261</v>
      </c>
      <c r="C64" s="8" t="s">
        <v>185</v>
      </c>
      <c r="D64" s="9" t="s">
        <v>34</v>
      </c>
      <c r="E64" s="8" t="s">
        <v>262</v>
      </c>
      <c r="F64" s="8" t="s">
        <v>263</v>
      </c>
      <c r="G64" s="9" t="s">
        <v>37</v>
      </c>
      <c r="H64" s="9">
        <v>96</v>
      </c>
      <c r="I64" s="10">
        <v>1698000</v>
      </c>
      <c r="J64" s="11">
        <v>1</v>
      </c>
      <c r="K64" s="11" t="s">
        <v>39</v>
      </c>
      <c r="L64" s="9" t="s">
        <v>39</v>
      </c>
      <c r="M64" s="9" t="s">
        <v>39</v>
      </c>
      <c r="N64" s="9" t="str">
        <f>IF(AND(OR(L64="Y",M64="Y"),OR(C64="Brevard",C64="Lee",C64="Santa Rosa",C64="Sarasota",C64="Volusia")),"Y","N")</f>
        <v>N</v>
      </c>
      <c r="O64" s="9" t="s">
        <v>39</v>
      </c>
      <c r="P64" s="9" t="str">
        <f>IF(AND(O64="Y",OR(C64="Lee",C64="Sarasota",C64="Volusia")),"Y","N")</f>
        <v>N</v>
      </c>
      <c r="Q64" s="9" t="s">
        <v>38</v>
      </c>
      <c r="R64" s="9" t="s">
        <v>39</v>
      </c>
      <c r="S64" s="11">
        <v>20</v>
      </c>
      <c r="T64" s="11" t="s">
        <v>38</v>
      </c>
      <c r="U64" s="11" t="s">
        <v>38</v>
      </c>
      <c r="V64" s="9" t="s">
        <v>40</v>
      </c>
      <c r="W64" s="32" t="str">
        <f t="shared" si="0"/>
        <v>NC</v>
      </c>
      <c r="X64" s="12">
        <v>116949.75</v>
      </c>
      <c r="Y64" s="11" t="s">
        <v>41</v>
      </c>
      <c r="Z64" s="11">
        <v>17.5</v>
      </c>
      <c r="AA64" s="11">
        <v>1</v>
      </c>
      <c r="AB64" s="11" t="s">
        <v>38</v>
      </c>
      <c r="AC64" s="11" t="s">
        <v>38</v>
      </c>
      <c r="AD64" s="11" t="s">
        <v>38</v>
      </c>
      <c r="AE64" s="9">
        <v>70</v>
      </c>
    </row>
    <row r="65" spans="1:35" s="1" customFormat="1" ht="24" x14ac:dyDescent="0.25">
      <c r="A65" s="8" t="s">
        <v>264</v>
      </c>
      <c r="B65" s="8" t="s">
        <v>265</v>
      </c>
      <c r="C65" s="8" t="s">
        <v>96</v>
      </c>
      <c r="D65" s="9" t="s">
        <v>34</v>
      </c>
      <c r="E65" s="8" t="s">
        <v>90</v>
      </c>
      <c r="F65" s="8" t="s">
        <v>91</v>
      </c>
      <c r="G65" s="9" t="s">
        <v>57</v>
      </c>
      <c r="H65" s="9">
        <v>96</v>
      </c>
      <c r="I65" s="10">
        <v>1700000</v>
      </c>
      <c r="J65" s="11">
        <v>2</v>
      </c>
      <c r="K65" s="11" t="s">
        <v>39</v>
      </c>
      <c r="L65" s="9" t="s">
        <v>39</v>
      </c>
      <c r="M65" s="9" t="s">
        <v>38</v>
      </c>
      <c r="N65" s="9" t="str">
        <f>IF(AND(OR(L65="Y",M65="Y"),OR(C65="Brevard",C65="Lee",C65="Santa Rosa",C65="Sarasota",C65="Volusia")),"Y","N")</f>
        <v>N</v>
      </c>
      <c r="O65" s="9" t="s">
        <v>39</v>
      </c>
      <c r="P65" s="9" t="str">
        <f>IF(AND(O65="Y",OR(C65="Lee",C65="Sarasota",C65="Volusia")),"Y","N")</f>
        <v>N</v>
      </c>
      <c r="Q65" s="9" t="s">
        <v>39</v>
      </c>
      <c r="R65" s="9" t="s">
        <v>39</v>
      </c>
      <c r="S65" s="11">
        <v>20</v>
      </c>
      <c r="T65" s="11" t="s">
        <v>38</v>
      </c>
      <c r="U65" s="11" t="s">
        <v>38</v>
      </c>
      <c r="V65" s="9" t="s">
        <v>40</v>
      </c>
      <c r="W65" s="32" t="str">
        <f t="shared" si="0"/>
        <v>NC</v>
      </c>
      <c r="X65" s="12">
        <v>117087.5</v>
      </c>
      <c r="Y65" s="11" t="s">
        <v>41</v>
      </c>
      <c r="Z65" s="11">
        <v>0</v>
      </c>
      <c r="AA65" s="11">
        <v>1</v>
      </c>
      <c r="AB65" s="11" t="s">
        <v>39</v>
      </c>
      <c r="AC65" s="11" t="s">
        <v>39</v>
      </c>
      <c r="AD65" s="11" t="s">
        <v>38</v>
      </c>
      <c r="AE65" s="9">
        <v>57</v>
      </c>
    </row>
    <row r="66" spans="1:35" s="1" customFormat="1" ht="24" x14ac:dyDescent="0.25">
      <c r="A66" s="8" t="s">
        <v>266</v>
      </c>
      <c r="B66" s="8" t="s">
        <v>267</v>
      </c>
      <c r="C66" s="8" t="s">
        <v>118</v>
      </c>
      <c r="D66" s="9" t="s">
        <v>34</v>
      </c>
      <c r="E66" s="8" t="s">
        <v>268</v>
      </c>
      <c r="F66" s="8" t="s">
        <v>269</v>
      </c>
      <c r="G66" s="9" t="s">
        <v>57</v>
      </c>
      <c r="H66" s="9">
        <v>75</v>
      </c>
      <c r="I66" s="10">
        <v>1315000</v>
      </c>
      <c r="J66" s="11">
        <v>1</v>
      </c>
      <c r="K66" s="11" t="s">
        <v>39</v>
      </c>
      <c r="L66" s="9" t="s">
        <v>39</v>
      </c>
      <c r="M66" s="9" t="s">
        <v>39</v>
      </c>
      <c r="N66" s="9" t="str">
        <f>IF(AND(OR(L66="Y",M66="Y"),OR(C66="Brevard",C66="Lee",C66="Santa Rosa",C66="Sarasota",C66="Volusia")),"Y","N")</f>
        <v>N</v>
      </c>
      <c r="O66" s="9" t="s">
        <v>39</v>
      </c>
      <c r="P66" s="9" t="str">
        <f>IF(AND(O66="Y",OR(C66="Lee",C66="Sarasota",C66="Volusia")),"Y","N")</f>
        <v>N</v>
      </c>
      <c r="Q66" s="9" t="s">
        <v>39</v>
      </c>
      <c r="R66" s="9" t="s">
        <v>39</v>
      </c>
      <c r="S66" s="11">
        <v>15</v>
      </c>
      <c r="T66" s="11" t="s">
        <v>38</v>
      </c>
      <c r="U66" s="11" t="s">
        <v>38</v>
      </c>
      <c r="V66" s="9" t="s">
        <v>40</v>
      </c>
      <c r="W66" s="32" t="str">
        <f t="shared" si="0"/>
        <v>NC</v>
      </c>
      <c r="X66" s="12">
        <v>143247.32999999999</v>
      </c>
      <c r="Y66" s="11" t="s">
        <v>80</v>
      </c>
      <c r="Z66" s="11">
        <v>13.5</v>
      </c>
      <c r="AA66" s="11">
        <v>2</v>
      </c>
      <c r="AB66" s="11" t="s">
        <v>38</v>
      </c>
      <c r="AC66" s="11" t="s">
        <v>38</v>
      </c>
      <c r="AD66" s="11" t="s">
        <v>38</v>
      </c>
      <c r="AE66" s="9">
        <v>69</v>
      </c>
    </row>
    <row r="67" spans="1:35" s="1" customFormat="1" x14ac:dyDescent="0.25">
      <c r="A67" s="8" t="s">
        <v>270</v>
      </c>
      <c r="B67" s="8" t="s">
        <v>271</v>
      </c>
      <c r="C67" s="8" t="s">
        <v>77</v>
      </c>
      <c r="D67" s="9" t="s">
        <v>34</v>
      </c>
      <c r="E67" s="8" t="s">
        <v>148</v>
      </c>
      <c r="F67" s="8" t="s">
        <v>149</v>
      </c>
      <c r="G67" s="9" t="s">
        <v>37</v>
      </c>
      <c r="H67" s="9">
        <v>84</v>
      </c>
      <c r="I67" s="10">
        <v>1600000</v>
      </c>
      <c r="J67" s="11">
        <v>1</v>
      </c>
      <c r="K67" s="11" t="s">
        <v>39</v>
      </c>
      <c r="L67" s="9" t="s">
        <v>39</v>
      </c>
      <c r="M67" s="9" t="s">
        <v>39</v>
      </c>
      <c r="N67" s="9" t="str">
        <f>IF(AND(OR(L67="Y",M67="Y"),OR(C67="Brevard",C67="Lee",C67="Santa Rosa",C67="Sarasota",C67="Volusia")),"Y","N")</f>
        <v>N</v>
      </c>
      <c r="O67" s="9" t="s">
        <v>39</v>
      </c>
      <c r="P67" s="9" t="str">
        <f>IF(AND(O67="Y",OR(C67="Lee",C67="Sarasota",C67="Volusia")),"Y","N")</f>
        <v>N</v>
      </c>
      <c r="Q67" s="9" t="s">
        <v>38</v>
      </c>
      <c r="R67" s="9" t="s">
        <v>39</v>
      </c>
      <c r="S67" s="11">
        <v>20</v>
      </c>
      <c r="T67" s="11" t="s">
        <v>38</v>
      </c>
      <c r="U67" s="11" t="s">
        <v>38</v>
      </c>
      <c r="V67" s="9" t="s">
        <v>40</v>
      </c>
      <c r="W67" s="32" t="str">
        <f t="shared" ref="W67:W81" si="1">IF(V67="A/R","R","NC")</f>
        <v>NC</v>
      </c>
      <c r="X67" s="12">
        <v>135320.91</v>
      </c>
      <c r="Y67" s="11" t="s">
        <v>80</v>
      </c>
      <c r="Z67" s="11">
        <v>17</v>
      </c>
      <c r="AA67" s="11">
        <v>1</v>
      </c>
      <c r="AB67" s="11" t="s">
        <v>38</v>
      </c>
      <c r="AC67" s="11" t="s">
        <v>38</v>
      </c>
      <c r="AD67" s="11" t="s">
        <v>38</v>
      </c>
      <c r="AE67" s="9">
        <v>76</v>
      </c>
    </row>
    <row r="68" spans="1:35" s="1" customFormat="1" ht="24" x14ac:dyDescent="0.25">
      <c r="A68" s="8" t="s">
        <v>272</v>
      </c>
      <c r="B68" s="8" t="s">
        <v>273</v>
      </c>
      <c r="C68" s="8" t="s">
        <v>123</v>
      </c>
      <c r="D68" s="9" t="s">
        <v>34</v>
      </c>
      <c r="E68" s="8" t="s">
        <v>274</v>
      </c>
      <c r="F68" s="8" t="s">
        <v>275</v>
      </c>
      <c r="G68" s="9" t="s">
        <v>57</v>
      </c>
      <c r="H68" s="9">
        <v>80</v>
      </c>
      <c r="I68" s="10">
        <v>1699990</v>
      </c>
      <c r="J68" s="11">
        <v>1</v>
      </c>
      <c r="K68" s="11" t="s">
        <v>39</v>
      </c>
      <c r="L68" s="9" t="s">
        <v>39</v>
      </c>
      <c r="M68" s="9" t="s">
        <v>39</v>
      </c>
      <c r="N68" s="9" t="str">
        <f>IF(AND(OR(L68="Y",M68="Y"),OR(C68="Brevard",C68="Lee",C68="Santa Rosa",C68="Sarasota",C68="Volusia")),"Y","N")</f>
        <v>N</v>
      </c>
      <c r="O68" s="9" t="s">
        <v>39</v>
      </c>
      <c r="P68" s="9" t="str">
        <f>IF(AND(O68="Y",OR(C68="Lee",C68="Sarasota",C68="Volusia")),"Y","N")</f>
        <v>N</v>
      </c>
      <c r="Q68" s="9" t="s">
        <v>39</v>
      </c>
      <c r="R68" s="9" t="s">
        <v>39</v>
      </c>
      <c r="S68" s="11">
        <v>20</v>
      </c>
      <c r="T68" s="11" t="s">
        <v>38</v>
      </c>
      <c r="U68" s="11" t="s">
        <v>38</v>
      </c>
      <c r="V68" s="9" t="s">
        <v>40</v>
      </c>
      <c r="W68" s="32" t="str">
        <f t="shared" si="1"/>
        <v>NC</v>
      </c>
      <c r="X68" s="12">
        <v>140504.17000000001</v>
      </c>
      <c r="Y68" s="11" t="s">
        <v>80</v>
      </c>
      <c r="Z68" s="11">
        <v>18.5</v>
      </c>
      <c r="AA68" s="11">
        <v>1</v>
      </c>
      <c r="AB68" s="11" t="s">
        <v>38</v>
      </c>
      <c r="AC68" s="11" t="s">
        <v>38</v>
      </c>
      <c r="AD68" s="11" t="s">
        <v>38</v>
      </c>
      <c r="AE68" s="9">
        <v>80</v>
      </c>
      <c r="AG68" s="13"/>
      <c r="AH68" s="13"/>
      <c r="AI68" s="13"/>
    </row>
    <row r="69" spans="1:35" s="1" customFormat="1" ht="24" x14ac:dyDescent="0.25">
      <c r="A69" s="8" t="s">
        <v>276</v>
      </c>
      <c r="B69" s="8" t="s">
        <v>277</v>
      </c>
      <c r="C69" s="8" t="s">
        <v>145</v>
      </c>
      <c r="D69" s="9" t="s">
        <v>34</v>
      </c>
      <c r="E69" s="8" t="s">
        <v>251</v>
      </c>
      <c r="F69" s="8" t="s">
        <v>278</v>
      </c>
      <c r="G69" s="9" t="s">
        <v>57</v>
      </c>
      <c r="H69" s="9">
        <v>126</v>
      </c>
      <c r="I69" s="10">
        <v>1700000</v>
      </c>
      <c r="J69" s="11">
        <v>1</v>
      </c>
      <c r="K69" s="11" t="s">
        <v>39</v>
      </c>
      <c r="L69" s="9" t="s">
        <v>38</v>
      </c>
      <c r="M69" s="9" t="s">
        <v>39</v>
      </c>
      <c r="N69" s="9" t="str">
        <f>IF(AND(OR(L69="Y",M69="Y"),OR(C69="Brevard",C69="Lee",C69="Santa Rosa",C69="Sarasota",C69="Volusia")),"Y","N")</f>
        <v>N</v>
      </c>
      <c r="O69" s="9" t="s">
        <v>38</v>
      </c>
      <c r="P69" s="9" t="str">
        <f>IF(AND(O69="Y",OR(C69="Lee",C69="Sarasota",C69="Volusia")),"Y","N")</f>
        <v>N</v>
      </c>
      <c r="Q69" s="9" t="s">
        <v>39</v>
      </c>
      <c r="R69" s="9" t="s">
        <v>39</v>
      </c>
      <c r="S69" s="11">
        <v>20</v>
      </c>
      <c r="T69" s="11" t="s">
        <v>38</v>
      </c>
      <c r="U69" s="11" t="s">
        <v>38</v>
      </c>
      <c r="V69" s="9" t="s">
        <v>40</v>
      </c>
      <c r="W69" s="32" t="str">
        <f t="shared" si="1"/>
        <v>NC</v>
      </c>
      <c r="X69" s="12">
        <v>95852.31</v>
      </c>
      <c r="Y69" s="11" t="s">
        <v>41</v>
      </c>
      <c r="Z69" s="11">
        <v>16.5</v>
      </c>
      <c r="AA69" s="11">
        <v>1</v>
      </c>
      <c r="AB69" s="11" t="s">
        <v>38</v>
      </c>
      <c r="AC69" s="11" t="s">
        <v>38</v>
      </c>
      <c r="AD69" s="11" t="s">
        <v>38</v>
      </c>
      <c r="AE69" s="9">
        <v>42</v>
      </c>
    </row>
    <row r="70" spans="1:35" s="1" customFormat="1" ht="24" x14ac:dyDescent="0.25">
      <c r="A70" s="8" t="s">
        <v>279</v>
      </c>
      <c r="B70" s="8" t="s">
        <v>280</v>
      </c>
      <c r="C70" s="8" t="s">
        <v>96</v>
      </c>
      <c r="D70" s="9" t="s">
        <v>34</v>
      </c>
      <c r="E70" s="8" t="s">
        <v>196</v>
      </c>
      <c r="F70" s="8" t="s">
        <v>197</v>
      </c>
      <c r="G70" s="9" t="s">
        <v>57</v>
      </c>
      <c r="H70" s="9">
        <v>88</v>
      </c>
      <c r="I70" s="10">
        <v>1659830</v>
      </c>
      <c r="J70" s="11">
        <v>1</v>
      </c>
      <c r="K70" s="11" t="s">
        <v>39</v>
      </c>
      <c r="L70" s="9" t="s">
        <v>39</v>
      </c>
      <c r="M70" s="9" t="s">
        <v>39</v>
      </c>
      <c r="N70" s="9" t="str">
        <f>IF(AND(OR(L70="Y",M70="Y"),OR(C70="Brevard",C70="Lee",C70="Santa Rosa",C70="Sarasota",C70="Volusia")),"Y","N")</f>
        <v>N</v>
      </c>
      <c r="O70" s="9" t="s">
        <v>39</v>
      </c>
      <c r="P70" s="9" t="str">
        <f>IF(AND(O70="Y",OR(C70="Lee",C70="Sarasota",C70="Volusia")),"Y","N")</f>
        <v>N</v>
      </c>
      <c r="Q70" s="9" t="s">
        <v>39</v>
      </c>
      <c r="R70" s="9" t="s">
        <v>39</v>
      </c>
      <c r="S70" s="11">
        <v>20</v>
      </c>
      <c r="T70" s="11" t="s">
        <v>38</v>
      </c>
      <c r="U70" s="11" t="s">
        <v>38</v>
      </c>
      <c r="V70" s="9" t="s">
        <v>40</v>
      </c>
      <c r="W70" s="32" t="str">
        <f t="shared" si="1"/>
        <v>NC</v>
      </c>
      <c r="X70" s="12">
        <v>134000.10999999999</v>
      </c>
      <c r="Y70" s="11" t="s">
        <v>41</v>
      </c>
      <c r="Z70" s="11">
        <v>15.5</v>
      </c>
      <c r="AA70" s="11">
        <v>2</v>
      </c>
      <c r="AB70" s="11" t="s">
        <v>38</v>
      </c>
      <c r="AC70" s="11" t="s">
        <v>38</v>
      </c>
      <c r="AD70" s="11" t="s">
        <v>38</v>
      </c>
      <c r="AE70" s="9">
        <v>15</v>
      </c>
    </row>
    <row r="71" spans="1:35" s="1" customFormat="1" ht="36" x14ac:dyDescent="0.25">
      <c r="A71" s="8" t="s">
        <v>281</v>
      </c>
      <c r="B71" s="8" t="s">
        <v>282</v>
      </c>
      <c r="C71" s="8" t="s">
        <v>118</v>
      </c>
      <c r="D71" s="9" t="s">
        <v>34</v>
      </c>
      <c r="E71" s="8" t="s">
        <v>283</v>
      </c>
      <c r="F71" s="8" t="s">
        <v>284</v>
      </c>
      <c r="G71" s="9" t="s">
        <v>37</v>
      </c>
      <c r="H71" s="9">
        <v>64</v>
      </c>
      <c r="I71" s="10">
        <v>1100000</v>
      </c>
      <c r="J71" s="11">
        <v>1</v>
      </c>
      <c r="K71" s="11" t="s">
        <v>39</v>
      </c>
      <c r="L71" s="9" t="s">
        <v>39</v>
      </c>
      <c r="M71" s="9" t="s">
        <v>39</v>
      </c>
      <c r="N71" s="9" t="str">
        <f>IF(AND(OR(L71="Y",M71="Y"),OR(C71="Brevard",C71="Lee",C71="Santa Rosa",C71="Sarasota",C71="Volusia")),"Y","N")</f>
        <v>N</v>
      </c>
      <c r="O71" s="9" t="s">
        <v>39</v>
      </c>
      <c r="P71" s="9" t="str">
        <f>IF(AND(O71="Y",OR(C71="Lee",C71="Sarasota",C71="Volusia")),"Y","N")</f>
        <v>N</v>
      </c>
      <c r="Q71" s="9" t="s">
        <v>39</v>
      </c>
      <c r="R71" s="9" t="s">
        <v>39</v>
      </c>
      <c r="S71" s="11">
        <v>20</v>
      </c>
      <c r="T71" s="11" t="s">
        <v>38</v>
      </c>
      <c r="U71" s="11" t="s">
        <v>38</v>
      </c>
      <c r="V71" s="9" t="s">
        <v>40</v>
      </c>
      <c r="W71" s="32" t="str">
        <f t="shared" si="1"/>
        <v>NC</v>
      </c>
      <c r="X71" s="12">
        <v>121481.25</v>
      </c>
      <c r="Y71" s="11" t="s">
        <v>41</v>
      </c>
      <c r="Z71" s="11">
        <v>18.5</v>
      </c>
      <c r="AA71" s="11">
        <v>1</v>
      </c>
      <c r="AB71" s="11" t="s">
        <v>38</v>
      </c>
      <c r="AC71" s="11" t="s">
        <v>38</v>
      </c>
      <c r="AD71" s="11" t="s">
        <v>38</v>
      </c>
      <c r="AE71" s="9">
        <v>11</v>
      </c>
    </row>
    <row r="72" spans="1:35" s="1" customFormat="1" x14ac:dyDescent="0.25">
      <c r="A72" s="8" t="s">
        <v>285</v>
      </c>
      <c r="B72" s="8" t="s">
        <v>286</v>
      </c>
      <c r="C72" s="8" t="s">
        <v>218</v>
      </c>
      <c r="D72" s="9" t="s">
        <v>34</v>
      </c>
      <c r="E72" s="8" t="s">
        <v>60</v>
      </c>
      <c r="F72" s="8" t="s">
        <v>61</v>
      </c>
      <c r="G72" s="9" t="s">
        <v>37</v>
      </c>
      <c r="H72" s="9">
        <v>120</v>
      </c>
      <c r="I72" s="10">
        <v>1700000</v>
      </c>
      <c r="J72" s="11">
        <v>1</v>
      </c>
      <c r="K72" s="11" t="s">
        <v>39</v>
      </c>
      <c r="L72" s="9" t="s">
        <v>39</v>
      </c>
      <c r="M72" s="9" t="s">
        <v>39</v>
      </c>
      <c r="N72" s="9" t="str">
        <f>IF(AND(OR(L72="Y",M72="Y"),OR(C72="Brevard",C72="Lee",C72="Santa Rosa",C72="Sarasota",C72="Volusia")),"Y","N")</f>
        <v>N</v>
      </c>
      <c r="O72" s="9" t="s">
        <v>39</v>
      </c>
      <c r="P72" s="9" t="str">
        <f>IF(AND(O72="Y",OR(C72="Lee",C72="Sarasota",C72="Volusia")),"Y","N")</f>
        <v>N</v>
      </c>
      <c r="Q72" s="9" t="s">
        <v>38</v>
      </c>
      <c r="R72" s="9" t="s">
        <v>39</v>
      </c>
      <c r="S72" s="11">
        <v>20</v>
      </c>
      <c r="T72" s="11" t="s">
        <v>38</v>
      </c>
      <c r="U72" s="11" t="s">
        <v>38</v>
      </c>
      <c r="V72" s="9" t="s">
        <v>40</v>
      </c>
      <c r="W72" s="32" t="str">
        <f t="shared" si="1"/>
        <v>NC</v>
      </c>
      <c r="X72" s="12">
        <v>107666.67</v>
      </c>
      <c r="Y72" s="11" t="s">
        <v>41</v>
      </c>
      <c r="Z72" s="11">
        <v>13</v>
      </c>
      <c r="AA72" s="11">
        <v>2</v>
      </c>
      <c r="AB72" s="11" t="s">
        <v>38</v>
      </c>
      <c r="AC72" s="11" t="s">
        <v>38</v>
      </c>
      <c r="AD72" s="11" t="s">
        <v>38</v>
      </c>
      <c r="AE72" s="9">
        <v>12</v>
      </c>
    </row>
    <row r="73" spans="1:35" s="1" customFormat="1" ht="24" x14ac:dyDescent="0.25">
      <c r="A73" s="8" t="s">
        <v>287</v>
      </c>
      <c r="B73" s="8" t="s">
        <v>288</v>
      </c>
      <c r="C73" s="8" t="s">
        <v>77</v>
      </c>
      <c r="D73" s="9" t="s">
        <v>34</v>
      </c>
      <c r="E73" s="8" t="s">
        <v>228</v>
      </c>
      <c r="F73" s="8" t="s">
        <v>229</v>
      </c>
      <c r="G73" s="9" t="s">
        <v>37</v>
      </c>
      <c r="H73" s="9">
        <v>46</v>
      </c>
      <c r="I73" s="10">
        <v>965000</v>
      </c>
      <c r="J73" s="11">
        <v>1</v>
      </c>
      <c r="K73" s="11" t="s">
        <v>39</v>
      </c>
      <c r="L73" s="9" t="s">
        <v>39</v>
      </c>
      <c r="M73" s="9" t="s">
        <v>39</v>
      </c>
      <c r="N73" s="9" t="str">
        <f>IF(AND(OR(L73="Y",M73="Y"),OR(C73="Brevard",C73="Lee",C73="Santa Rosa",C73="Sarasota",C73="Volusia")),"Y","N")</f>
        <v>N</v>
      </c>
      <c r="O73" s="9" t="s">
        <v>39</v>
      </c>
      <c r="P73" s="9" t="str">
        <f>IF(AND(O73="Y",OR(C73="Lee",C73="Sarasota",C73="Volusia")),"Y","N")</f>
        <v>N</v>
      </c>
      <c r="Q73" s="9" t="s">
        <v>38</v>
      </c>
      <c r="R73" s="9" t="s">
        <v>39</v>
      </c>
      <c r="S73" s="11">
        <v>20</v>
      </c>
      <c r="T73" s="11" t="s">
        <v>38</v>
      </c>
      <c r="U73" s="11" t="s">
        <v>38</v>
      </c>
      <c r="V73" s="9" t="s">
        <v>40</v>
      </c>
      <c r="W73" s="32" t="str">
        <f t="shared" si="1"/>
        <v>NC</v>
      </c>
      <c r="X73" s="12">
        <v>138708.26</v>
      </c>
      <c r="Y73" s="11" t="s">
        <v>80</v>
      </c>
      <c r="Z73" s="11">
        <v>18</v>
      </c>
      <c r="AA73" s="11">
        <v>1</v>
      </c>
      <c r="AB73" s="11" t="s">
        <v>38</v>
      </c>
      <c r="AC73" s="11" t="s">
        <v>38</v>
      </c>
      <c r="AD73" s="11" t="s">
        <v>38</v>
      </c>
      <c r="AE73" s="9">
        <v>75</v>
      </c>
    </row>
    <row r="74" spans="1:35" s="1" customFormat="1" ht="24" x14ac:dyDescent="0.25">
      <c r="A74" s="8" t="s">
        <v>289</v>
      </c>
      <c r="B74" s="8" t="s">
        <v>290</v>
      </c>
      <c r="C74" s="8" t="s">
        <v>218</v>
      </c>
      <c r="D74" s="9" t="s">
        <v>34</v>
      </c>
      <c r="E74" s="8" t="s">
        <v>106</v>
      </c>
      <c r="F74" s="8" t="s">
        <v>107</v>
      </c>
      <c r="G74" s="9" t="s">
        <v>37</v>
      </c>
      <c r="H74" s="9">
        <v>96</v>
      </c>
      <c r="I74" s="10">
        <v>1656000</v>
      </c>
      <c r="J74" s="11">
        <v>1</v>
      </c>
      <c r="K74" s="11" t="s">
        <v>39</v>
      </c>
      <c r="L74" s="9" t="s">
        <v>39</v>
      </c>
      <c r="M74" s="9" t="s">
        <v>39</v>
      </c>
      <c r="N74" s="9" t="str">
        <f>IF(AND(OR(L74="Y",M74="Y"),OR(C74="Brevard",C74="Lee",C74="Santa Rosa",C74="Sarasota",C74="Volusia")),"Y","N")</f>
        <v>N</v>
      </c>
      <c r="O74" s="9" t="s">
        <v>39</v>
      </c>
      <c r="P74" s="9" t="str">
        <f>IF(AND(O74="Y",OR(C74="Lee",C74="Sarasota",C74="Volusia")),"Y","N")</f>
        <v>N</v>
      </c>
      <c r="Q74" s="9" t="s">
        <v>38</v>
      </c>
      <c r="R74" s="9" t="s">
        <v>39</v>
      </c>
      <c r="S74" s="11">
        <v>20</v>
      </c>
      <c r="T74" s="11" t="s">
        <v>38</v>
      </c>
      <c r="U74" s="11" t="s">
        <v>38</v>
      </c>
      <c r="V74" s="9" t="s">
        <v>40</v>
      </c>
      <c r="W74" s="32" t="str">
        <f t="shared" si="1"/>
        <v>NC</v>
      </c>
      <c r="X74" s="12">
        <v>131100</v>
      </c>
      <c r="Y74" s="11" t="s">
        <v>41</v>
      </c>
      <c r="Z74" s="11">
        <v>13</v>
      </c>
      <c r="AA74" s="11">
        <v>2</v>
      </c>
      <c r="AB74" s="11" t="s">
        <v>38</v>
      </c>
      <c r="AC74" s="11" t="s">
        <v>38</v>
      </c>
      <c r="AD74" s="11" t="s">
        <v>38</v>
      </c>
      <c r="AE74" s="9">
        <v>7</v>
      </c>
    </row>
    <row r="75" spans="1:35" s="1" customFormat="1" ht="24" x14ac:dyDescent="0.25">
      <c r="A75" s="8" t="s">
        <v>291</v>
      </c>
      <c r="B75" s="8" t="s">
        <v>292</v>
      </c>
      <c r="C75" s="8" t="s">
        <v>128</v>
      </c>
      <c r="D75" s="9" t="s">
        <v>34</v>
      </c>
      <c r="E75" s="8" t="s">
        <v>35</v>
      </c>
      <c r="F75" s="8" t="s">
        <v>36</v>
      </c>
      <c r="G75" s="9" t="s">
        <v>37</v>
      </c>
      <c r="H75" s="9">
        <v>96</v>
      </c>
      <c r="I75" s="10">
        <v>1680020</v>
      </c>
      <c r="J75" s="11">
        <v>1</v>
      </c>
      <c r="K75" s="11" t="s">
        <v>39</v>
      </c>
      <c r="L75" s="9" t="s">
        <v>39</v>
      </c>
      <c r="M75" s="9" t="s">
        <v>39</v>
      </c>
      <c r="N75" s="9" t="str">
        <f>IF(AND(OR(L75="Y",M75="Y"),OR(C75="Brevard",C75="Lee",C75="Santa Rosa",C75="Sarasota",C75="Volusia")),"Y","N")</f>
        <v>N</v>
      </c>
      <c r="O75" s="9" t="s">
        <v>39</v>
      </c>
      <c r="P75" s="9" t="str">
        <f>IF(AND(O75="Y",OR(C75="Lee",C75="Sarasota",C75="Volusia")),"Y","N")</f>
        <v>N</v>
      </c>
      <c r="Q75" s="9" t="s">
        <v>38</v>
      </c>
      <c r="R75" s="9" t="s">
        <v>39</v>
      </c>
      <c r="S75" s="11">
        <v>20</v>
      </c>
      <c r="T75" s="11" t="s">
        <v>38</v>
      </c>
      <c r="U75" s="11" t="s">
        <v>38</v>
      </c>
      <c r="V75" s="9" t="s">
        <v>40</v>
      </c>
      <c r="W75" s="32" t="str">
        <f t="shared" si="1"/>
        <v>NC</v>
      </c>
      <c r="X75" s="12">
        <v>133001.57999999999</v>
      </c>
      <c r="Y75" s="11" t="s">
        <v>41</v>
      </c>
      <c r="Z75" s="11">
        <v>19.5</v>
      </c>
      <c r="AA75" s="11">
        <v>1</v>
      </c>
      <c r="AB75" s="11" t="s">
        <v>38</v>
      </c>
      <c r="AC75" s="11" t="s">
        <v>38</v>
      </c>
      <c r="AD75" s="11" t="s">
        <v>38</v>
      </c>
      <c r="AE75" s="9">
        <v>84</v>
      </c>
    </row>
    <row r="76" spans="1:35" s="1" customFormat="1" ht="24" x14ac:dyDescent="0.25">
      <c r="A76" s="8" t="s">
        <v>293</v>
      </c>
      <c r="B76" s="8" t="s">
        <v>294</v>
      </c>
      <c r="C76" s="8" t="s">
        <v>295</v>
      </c>
      <c r="D76" s="9" t="s">
        <v>34</v>
      </c>
      <c r="E76" s="8" t="s">
        <v>296</v>
      </c>
      <c r="F76" s="8" t="s">
        <v>297</v>
      </c>
      <c r="G76" s="9" t="s">
        <v>37</v>
      </c>
      <c r="H76" s="9">
        <v>84</v>
      </c>
      <c r="I76" s="10">
        <v>1655000</v>
      </c>
      <c r="J76" s="11">
        <v>1</v>
      </c>
      <c r="K76" s="11" t="s">
        <v>39</v>
      </c>
      <c r="L76" s="9" t="s">
        <v>39</v>
      </c>
      <c r="M76" s="9" t="s">
        <v>39</v>
      </c>
      <c r="N76" s="9" t="str">
        <f>IF(AND(OR(L76="Y",M76="Y"),OR(C76="Brevard",C76="Lee",C76="Santa Rosa",C76="Sarasota",C76="Volusia")),"Y","N")</f>
        <v>N</v>
      </c>
      <c r="O76" s="9" t="s">
        <v>39</v>
      </c>
      <c r="P76" s="9" t="str">
        <f>IF(AND(O76="Y",OR(C76="Lee",C76="Sarasota",C76="Volusia")),"Y","N")</f>
        <v>N</v>
      </c>
      <c r="Q76" s="9" t="s">
        <v>38</v>
      </c>
      <c r="R76" s="9" t="s">
        <v>39</v>
      </c>
      <c r="S76" s="11">
        <v>20</v>
      </c>
      <c r="T76" s="11" t="s">
        <v>38</v>
      </c>
      <c r="U76" s="11" t="s">
        <v>38</v>
      </c>
      <c r="V76" s="9" t="s">
        <v>40</v>
      </c>
      <c r="W76" s="32" t="str">
        <f t="shared" si="1"/>
        <v>NC</v>
      </c>
      <c r="X76" s="12">
        <v>130272.14</v>
      </c>
      <c r="Y76" s="11" t="s">
        <v>41</v>
      </c>
      <c r="Z76" s="11">
        <v>14.5</v>
      </c>
      <c r="AA76" s="11">
        <v>2</v>
      </c>
      <c r="AB76" s="11" t="s">
        <v>38</v>
      </c>
      <c r="AC76" s="11" t="s">
        <v>38</v>
      </c>
      <c r="AD76" s="11" t="s">
        <v>38</v>
      </c>
      <c r="AE76" s="9">
        <v>62</v>
      </c>
    </row>
    <row r="77" spans="1:35" s="1" customFormat="1" ht="24" x14ac:dyDescent="0.25">
      <c r="A77" s="8" t="s">
        <v>298</v>
      </c>
      <c r="B77" s="8" t="s">
        <v>299</v>
      </c>
      <c r="C77" s="8" t="s">
        <v>113</v>
      </c>
      <c r="D77" s="9" t="s">
        <v>34</v>
      </c>
      <c r="E77" s="8" t="s">
        <v>296</v>
      </c>
      <c r="F77" s="8" t="s">
        <v>297</v>
      </c>
      <c r="G77" s="9" t="s">
        <v>37</v>
      </c>
      <c r="H77" s="9">
        <v>76</v>
      </c>
      <c r="I77" s="10">
        <v>1495000</v>
      </c>
      <c r="J77" s="11">
        <v>1</v>
      </c>
      <c r="K77" s="11" t="s">
        <v>39</v>
      </c>
      <c r="L77" s="9" t="s">
        <v>39</v>
      </c>
      <c r="M77" s="9" t="s">
        <v>39</v>
      </c>
      <c r="N77" s="9" t="str">
        <f>IF(AND(OR(L77="Y",M77="Y"),OR(C77="Brevard",C77="Lee",C77="Santa Rosa",C77="Sarasota",C77="Volusia")),"Y","N")</f>
        <v>N</v>
      </c>
      <c r="O77" s="9" t="s">
        <v>39</v>
      </c>
      <c r="P77" s="9" t="str">
        <f>IF(AND(O77="Y",OR(C77="Lee",C77="Sarasota",C77="Volusia")),"Y","N")</f>
        <v>N</v>
      </c>
      <c r="Q77" s="9" t="s">
        <v>38</v>
      </c>
      <c r="R77" s="9" t="s">
        <v>39</v>
      </c>
      <c r="S77" s="11">
        <v>20</v>
      </c>
      <c r="T77" s="11" t="s">
        <v>38</v>
      </c>
      <c r="U77" s="11" t="s">
        <v>38</v>
      </c>
      <c r="V77" s="9" t="s">
        <v>40</v>
      </c>
      <c r="W77" s="32" t="str">
        <f t="shared" si="1"/>
        <v>NC</v>
      </c>
      <c r="X77" s="12">
        <v>130065</v>
      </c>
      <c r="Y77" s="11" t="s">
        <v>41</v>
      </c>
      <c r="Z77" s="11">
        <v>14.5</v>
      </c>
      <c r="AA77" s="11">
        <v>2</v>
      </c>
      <c r="AB77" s="11" t="s">
        <v>38</v>
      </c>
      <c r="AC77" s="11" t="s">
        <v>38</v>
      </c>
      <c r="AD77" s="11" t="s">
        <v>38</v>
      </c>
      <c r="AE77" s="9">
        <v>60</v>
      </c>
    </row>
    <row r="78" spans="1:35" s="1" customFormat="1" ht="24" x14ac:dyDescent="0.25">
      <c r="A78" s="8" t="s">
        <v>300</v>
      </c>
      <c r="B78" s="8" t="s">
        <v>301</v>
      </c>
      <c r="C78" s="8" t="s">
        <v>54</v>
      </c>
      <c r="D78" s="9" t="s">
        <v>34</v>
      </c>
      <c r="E78" s="8" t="s">
        <v>296</v>
      </c>
      <c r="F78" s="8" t="s">
        <v>297</v>
      </c>
      <c r="G78" s="9" t="s">
        <v>37</v>
      </c>
      <c r="H78" s="9">
        <v>88</v>
      </c>
      <c r="I78" s="10">
        <v>1635000</v>
      </c>
      <c r="J78" s="11">
        <v>1</v>
      </c>
      <c r="K78" s="11" t="s">
        <v>39</v>
      </c>
      <c r="L78" s="9" t="s">
        <v>39</v>
      </c>
      <c r="M78" s="9" t="s">
        <v>39</v>
      </c>
      <c r="N78" s="9" t="str">
        <f>IF(AND(OR(L78="Y",M78="Y"),OR(C78="Brevard",C78="Lee",C78="Santa Rosa",C78="Sarasota",C78="Volusia")),"Y","N")</f>
        <v>N</v>
      </c>
      <c r="O78" s="9" t="s">
        <v>39</v>
      </c>
      <c r="P78" s="9" t="str">
        <f>IF(AND(O78="Y",OR(C78="Lee",C78="Sarasota",C78="Volusia")),"Y","N")</f>
        <v>N</v>
      </c>
      <c r="Q78" s="9" t="s">
        <v>38</v>
      </c>
      <c r="R78" s="9" t="s">
        <v>39</v>
      </c>
      <c r="S78" s="11">
        <v>20</v>
      </c>
      <c r="T78" s="11" t="s">
        <v>38</v>
      </c>
      <c r="U78" s="11" t="s">
        <v>38</v>
      </c>
      <c r="V78" s="9" t="s">
        <v>40</v>
      </c>
      <c r="W78" s="32" t="str">
        <f t="shared" si="1"/>
        <v>NC</v>
      </c>
      <c r="X78" s="12">
        <v>130248.43</v>
      </c>
      <c r="Y78" s="11" t="s">
        <v>41</v>
      </c>
      <c r="Z78" s="11">
        <v>15</v>
      </c>
      <c r="AA78" s="11">
        <v>2</v>
      </c>
      <c r="AB78" s="11" t="s">
        <v>38</v>
      </c>
      <c r="AC78" s="11" t="s">
        <v>38</v>
      </c>
      <c r="AD78" s="11" t="s">
        <v>38</v>
      </c>
      <c r="AE78" s="9">
        <v>32</v>
      </c>
    </row>
    <row r="79" spans="1:35" s="1" customFormat="1" ht="24" x14ac:dyDescent="0.25">
      <c r="A79" s="8" t="s">
        <v>302</v>
      </c>
      <c r="B79" s="8" t="s">
        <v>303</v>
      </c>
      <c r="C79" s="8" t="s">
        <v>304</v>
      </c>
      <c r="D79" s="9" t="s">
        <v>100</v>
      </c>
      <c r="E79" s="8" t="s">
        <v>55</v>
      </c>
      <c r="F79" s="8" t="s">
        <v>305</v>
      </c>
      <c r="G79" s="9" t="s">
        <v>57</v>
      </c>
      <c r="H79" s="9">
        <v>55</v>
      </c>
      <c r="I79" s="10">
        <v>1036074</v>
      </c>
      <c r="J79" s="11">
        <v>1</v>
      </c>
      <c r="K79" s="11" t="s">
        <v>39</v>
      </c>
      <c r="L79" s="9" t="s">
        <v>39</v>
      </c>
      <c r="M79" s="9" t="s">
        <v>39</v>
      </c>
      <c r="N79" s="9" t="str">
        <f>IF(AND(OR(L79="Y",M79="Y"),OR(C79="Brevard",C79="Lee",C79="Santa Rosa",C79="Sarasota",C79="Volusia")),"Y","N")</f>
        <v>N</v>
      </c>
      <c r="O79" s="9" t="s">
        <v>39</v>
      </c>
      <c r="P79" s="9" t="str">
        <f>IF(AND(O79="Y",OR(C79="Lee",C79="Sarasota",C79="Volusia")),"Y","N")</f>
        <v>N</v>
      </c>
      <c r="Q79" s="9" t="s">
        <v>39</v>
      </c>
      <c r="R79" s="9" t="s">
        <v>39</v>
      </c>
      <c r="S79" s="11">
        <v>20</v>
      </c>
      <c r="T79" s="11" t="s">
        <v>38</v>
      </c>
      <c r="U79" s="11" t="s">
        <v>38</v>
      </c>
      <c r="V79" s="9" t="s">
        <v>40</v>
      </c>
      <c r="W79" s="32" t="str">
        <f t="shared" si="1"/>
        <v>NC</v>
      </c>
      <c r="X79" s="12">
        <v>124554.93</v>
      </c>
      <c r="Y79" s="11" t="s">
        <v>41</v>
      </c>
      <c r="Z79" s="11">
        <v>14.5</v>
      </c>
      <c r="AA79" s="11">
        <v>1</v>
      </c>
      <c r="AB79" s="11" t="s">
        <v>38</v>
      </c>
      <c r="AC79" s="11" t="s">
        <v>38</v>
      </c>
      <c r="AD79" s="11" t="s">
        <v>38</v>
      </c>
      <c r="AE79" s="9">
        <v>36</v>
      </c>
    </row>
    <row r="80" spans="1:35" s="1" customFormat="1" ht="24" x14ac:dyDescent="0.25">
      <c r="A80" s="8" t="s">
        <v>306</v>
      </c>
      <c r="B80" s="8" t="s">
        <v>307</v>
      </c>
      <c r="C80" s="8" t="s">
        <v>99</v>
      </c>
      <c r="D80" s="9" t="s">
        <v>100</v>
      </c>
      <c r="E80" s="8" t="s">
        <v>308</v>
      </c>
      <c r="F80" s="8" t="s">
        <v>309</v>
      </c>
      <c r="G80" s="9" t="s">
        <v>37</v>
      </c>
      <c r="H80" s="9">
        <v>72</v>
      </c>
      <c r="I80" s="10">
        <v>1175000</v>
      </c>
      <c r="J80" s="11">
        <v>1</v>
      </c>
      <c r="K80" s="11" t="s">
        <v>39</v>
      </c>
      <c r="L80" s="9" t="s">
        <v>39</v>
      </c>
      <c r="M80" s="9" t="s">
        <v>39</v>
      </c>
      <c r="N80" s="9" t="str">
        <f>IF(AND(OR(L80="Y",M80="Y"),OR(C80="Brevard",C80="Lee",C80="Santa Rosa",C80="Sarasota",C80="Volusia")),"Y","N")</f>
        <v>N</v>
      </c>
      <c r="O80" s="9" t="s">
        <v>39</v>
      </c>
      <c r="P80" s="9" t="str">
        <f>IF(AND(O80="Y",OR(C80="Lee",C80="Sarasota",C80="Volusia")),"Y","N")</f>
        <v>N</v>
      </c>
      <c r="Q80" s="9" t="s">
        <v>38</v>
      </c>
      <c r="R80" s="9" t="s">
        <v>39</v>
      </c>
      <c r="S80" s="11">
        <v>20</v>
      </c>
      <c r="T80" s="11" t="s">
        <v>38</v>
      </c>
      <c r="U80" s="11" t="s">
        <v>38</v>
      </c>
      <c r="V80" s="9" t="s">
        <v>40</v>
      </c>
      <c r="W80" s="32" t="str">
        <f t="shared" si="1"/>
        <v>NC</v>
      </c>
      <c r="X80" s="12">
        <v>124027.78</v>
      </c>
      <c r="Y80" s="11" t="s">
        <v>41</v>
      </c>
      <c r="Z80" s="11">
        <v>14</v>
      </c>
      <c r="AA80" s="11">
        <v>2</v>
      </c>
      <c r="AB80" s="11" t="s">
        <v>38</v>
      </c>
      <c r="AC80" s="11" t="s">
        <v>38</v>
      </c>
      <c r="AD80" s="11" t="s">
        <v>38</v>
      </c>
      <c r="AE80" s="9">
        <v>58</v>
      </c>
    </row>
    <row r="81" spans="1:31" s="1" customFormat="1" ht="24" x14ac:dyDescent="0.25">
      <c r="A81" s="8" t="s">
        <v>310</v>
      </c>
      <c r="B81" s="8" t="s">
        <v>311</v>
      </c>
      <c r="C81" s="8" t="s">
        <v>77</v>
      </c>
      <c r="D81" s="9" t="s">
        <v>34</v>
      </c>
      <c r="E81" s="8" t="s">
        <v>312</v>
      </c>
      <c r="F81" s="8" t="s">
        <v>209</v>
      </c>
      <c r="G81" s="9" t="s">
        <v>37</v>
      </c>
      <c r="H81" s="9">
        <v>88</v>
      </c>
      <c r="I81" s="10">
        <v>1699000</v>
      </c>
      <c r="J81" s="11">
        <v>1</v>
      </c>
      <c r="K81" s="11" t="s">
        <v>39</v>
      </c>
      <c r="L81" s="9" t="s">
        <v>39</v>
      </c>
      <c r="M81" s="9" t="s">
        <v>39</v>
      </c>
      <c r="N81" s="9" t="str">
        <f>IF(AND(OR(L81="Y",M81="Y"),OR(C81="Brevard",C81="Lee",C81="Santa Rosa",C81="Sarasota",C81="Volusia")),"Y","N")</f>
        <v>N</v>
      </c>
      <c r="O81" s="9" t="s">
        <v>39</v>
      </c>
      <c r="P81" s="9" t="str">
        <f>IF(AND(O81="Y",OR(C81="Lee",C81="Sarasota",C81="Volusia")),"Y","N")</f>
        <v>N</v>
      </c>
      <c r="Q81" s="9" t="s">
        <v>38</v>
      </c>
      <c r="R81" s="9" t="s">
        <v>39</v>
      </c>
      <c r="S81" s="11">
        <v>20</v>
      </c>
      <c r="T81" s="11" t="s">
        <v>38</v>
      </c>
      <c r="U81" s="11" t="s">
        <v>38</v>
      </c>
      <c r="V81" s="9" t="s">
        <v>40</v>
      </c>
      <c r="W81" s="32" t="str">
        <f t="shared" si="1"/>
        <v>NC</v>
      </c>
      <c r="X81" s="12">
        <v>146731.82</v>
      </c>
      <c r="Y81" s="11" t="s">
        <v>80</v>
      </c>
      <c r="Z81" s="11">
        <v>20</v>
      </c>
      <c r="AA81" s="11">
        <v>1</v>
      </c>
      <c r="AB81" s="11" t="s">
        <v>38</v>
      </c>
      <c r="AC81" s="11" t="s">
        <v>38</v>
      </c>
      <c r="AD81" s="11" t="s">
        <v>38</v>
      </c>
      <c r="AE81" s="9">
        <v>72</v>
      </c>
    </row>
    <row r="82" spans="1:31" s="31" customFormat="1" ht="25.2" customHeight="1" x14ac:dyDescent="0.25">
      <c r="A82" s="2" t="s">
        <v>313</v>
      </c>
      <c r="B82" s="3"/>
      <c r="C82" s="3"/>
      <c r="D82" s="4"/>
      <c r="E82" s="3"/>
      <c r="F82" s="3"/>
      <c r="G82" s="4"/>
      <c r="H82" s="4"/>
      <c r="I82" s="5"/>
      <c r="J82" s="6"/>
      <c r="K82" s="6"/>
      <c r="L82" s="4"/>
      <c r="M82" s="4"/>
      <c r="N82" s="4"/>
      <c r="O82" s="4"/>
      <c r="P82" s="4"/>
      <c r="Q82" s="4"/>
      <c r="R82" s="4"/>
      <c r="S82" s="6"/>
      <c r="T82" s="6"/>
      <c r="U82" s="6"/>
      <c r="V82" s="4"/>
      <c r="W82" s="30"/>
      <c r="X82" s="7"/>
      <c r="Y82" s="6"/>
      <c r="Z82" s="6"/>
      <c r="AA82" s="6"/>
      <c r="AB82" s="6"/>
      <c r="AC82" s="6"/>
      <c r="AD82" s="6"/>
      <c r="AE82" s="4"/>
    </row>
    <row r="83" spans="1:31" s="1" customFormat="1" ht="24" x14ac:dyDescent="0.25">
      <c r="A83" s="8" t="s">
        <v>314</v>
      </c>
      <c r="B83" s="8" t="s">
        <v>315</v>
      </c>
      <c r="C83" s="8" t="s">
        <v>145</v>
      </c>
      <c r="D83" s="9" t="s">
        <v>34</v>
      </c>
      <c r="E83" s="8" t="s">
        <v>316</v>
      </c>
      <c r="F83" s="8" t="s">
        <v>317</v>
      </c>
      <c r="G83" s="9" t="s">
        <v>57</v>
      </c>
      <c r="H83" s="9">
        <v>72</v>
      </c>
      <c r="I83" s="10">
        <v>1583100</v>
      </c>
      <c r="J83" s="11">
        <v>1</v>
      </c>
      <c r="K83" s="11" t="s">
        <v>39</v>
      </c>
      <c r="L83" s="9" t="s">
        <v>39</v>
      </c>
      <c r="M83" s="9" t="s">
        <v>39</v>
      </c>
      <c r="N83" s="9" t="str">
        <f>IF(AND(OR(L83="Y",M83="Y"),OR(C83="Brevard",C83="Lee",C83="Santa Rosa",C83="Sarasota",C83="Volusia")),"Y","N")</f>
        <v>N</v>
      </c>
      <c r="O83" s="9" t="s">
        <v>38</v>
      </c>
      <c r="P83" s="9" t="str">
        <f>IF(AND(O83="Y",OR(C83="Lee",C83="Sarasota",C83="Volusia")),"Y","N")</f>
        <v>N</v>
      </c>
      <c r="Q83" s="9" t="s">
        <v>39</v>
      </c>
      <c r="R83" s="9" t="s">
        <v>39</v>
      </c>
      <c r="S83" s="11">
        <v>20</v>
      </c>
      <c r="T83" s="11" t="s">
        <v>38</v>
      </c>
      <c r="U83" s="11" t="s">
        <v>38</v>
      </c>
      <c r="V83" s="9" t="s">
        <v>40</v>
      </c>
      <c r="W83" s="32" t="str">
        <f>IF(V83="A/R","R","NC")</f>
        <v>NC</v>
      </c>
      <c r="X83" s="12">
        <v>135899.96</v>
      </c>
      <c r="Y83" s="11"/>
      <c r="Z83" s="11">
        <v>19.5</v>
      </c>
      <c r="AA83" s="11"/>
      <c r="AB83" s="11" t="s">
        <v>38</v>
      </c>
      <c r="AC83" s="11" t="s">
        <v>38</v>
      </c>
      <c r="AD83" s="11" t="s">
        <v>38</v>
      </c>
      <c r="AE83" s="9">
        <v>83</v>
      </c>
    </row>
    <row r="84" spans="1:31" s="1" customFormat="1" ht="36" x14ac:dyDescent="0.25">
      <c r="A84" s="8" t="s">
        <v>318</v>
      </c>
      <c r="B84" s="8" t="s">
        <v>319</v>
      </c>
      <c r="C84" s="8" t="s">
        <v>123</v>
      </c>
      <c r="D84" s="9" t="s">
        <v>34</v>
      </c>
      <c r="E84" s="8" t="s">
        <v>164</v>
      </c>
      <c r="F84" s="8" t="s">
        <v>320</v>
      </c>
      <c r="G84" s="9" t="s">
        <v>37</v>
      </c>
      <c r="H84" s="9">
        <v>120</v>
      </c>
      <c r="I84" s="10">
        <v>1700000</v>
      </c>
      <c r="J84" s="11">
        <v>1</v>
      </c>
      <c r="K84" s="11" t="s">
        <v>39</v>
      </c>
      <c r="L84" s="9" t="s">
        <v>39</v>
      </c>
      <c r="M84" s="9" t="s">
        <v>39</v>
      </c>
      <c r="N84" s="9" t="str">
        <f>IF(AND(OR(L84="Y",M84="Y"),OR(C84="Brevard",C84="Lee",C84="Santa Rosa",C84="Sarasota",C84="Volusia")),"Y","N")</f>
        <v>N</v>
      </c>
      <c r="O84" s="9" t="s">
        <v>39</v>
      </c>
      <c r="P84" s="9" t="str">
        <f>IF(AND(O84="Y",OR(C84="Lee",C84="Sarasota",C84="Volusia")),"Y","N")</f>
        <v>N</v>
      </c>
      <c r="Q84" s="9" t="s">
        <v>39</v>
      </c>
      <c r="R84" s="9" t="s">
        <v>38</v>
      </c>
      <c r="S84" s="11">
        <v>20</v>
      </c>
      <c r="T84" s="11" t="s">
        <v>38</v>
      </c>
      <c r="U84" s="11" t="s">
        <v>38</v>
      </c>
      <c r="V84" s="9" t="s">
        <v>40</v>
      </c>
      <c r="W84" s="32" t="str">
        <f>IF(V84="A/R","R","NC")</f>
        <v>NC</v>
      </c>
      <c r="X84" s="12">
        <v>154770.82999999999</v>
      </c>
      <c r="Y84" s="11"/>
      <c r="Z84" s="11">
        <v>17.5</v>
      </c>
      <c r="AA84" s="11"/>
      <c r="AB84" s="11" t="s">
        <v>38</v>
      </c>
      <c r="AC84" s="11" t="s">
        <v>39</v>
      </c>
      <c r="AD84" s="11" t="s">
        <v>38</v>
      </c>
      <c r="AE84" s="9">
        <v>48</v>
      </c>
    </row>
    <row r="85" spans="1:31" s="1" customFormat="1" ht="24" x14ac:dyDescent="0.25">
      <c r="A85" s="8" t="s">
        <v>321</v>
      </c>
      <c r="B85" s="8" t="s">
        <v>322</v>
      </c>
      <c r="C85" s="8" t="s">
        <v>33</v>
      </c>
      <c r="D85" s="9" t="s">
        <v>34</v>
      </c>
      <c r="E85" s="8" t="s">
        <v>323</v>
      </c>
      <c r="F85" s="8" t="s">
        <v>324</v>
      </c>
      <c r="G85" s="9" t="s">
        <v>57</v>
      </c>
      <c r="H85" s="9">
        <v>75</v>
      </c>
      <c r="I85" s="10">
        <v>1238217</v>
      </c>
      <c r="J85" s="11">
        <v>1</v>
      </c>
      <c r="K85" s="11" t="s">
        <v>39</v>
      </c>
      <c r="L85" s="9" t="s">
        <v>39</v>
      </c>
      <c r="M85" s="9" t="s">
        <v>39</v>
      </c>
      <c r="N85" s="9" t="str">
        <f>IF(AND(OR(L85="Y",M85="Y"),OR(C85="Brevard",C85="Lee",C85="Santa Rosa",C85="Sarasota",C85="Volusia")),"Y","N")</f>
        <v>N</v>
      </c>
      <c r="O85" s="9" t="s">
        <v>39</v>
      </c>
      <c r="P85" s="9" t="str">
        <f>IF(AND(O85="Y",OR(C85="Lee",C85="Sarasota",C85="Volusia")),"Y","N")</f>
        <v>N</v>
      </c>
      <c r="Q85" s="9" t="s">
        <v>39</v>
      </c>
      <c r="R85" s="9" t="s">
        <v>39</v>
      </c>
      <c r="S85" s="11">
        <v>20</v>
      </c>
      <c r="T85" s="11" t="s">
        <v>38</v>
      </c>
      <c r="U85" s="11" t="s">
        <v>38</v>
      </c>
      <c r="V85" s="9" t="s">
        <v>40</v>
      </c>
      <c r="W85" s="32" t="str">
        <f>IF(V85="A/R","R","NC")</f>
        <v>NC</v>
      </c>
      <c r="X85" s="12">
        <v>126836.49</v>
      </c>
      <c r="Y85" s="11"/>
      <c r="Z85" s="11">
        <v>17</v>
      </c>
      <c r="AA85" s="11"/>
      <c r="AB85" s="11" t="s">
        <v>38</v>
      </c>
      <c r="AC85" s="11" t="s">
        <v>38</v>
      </c>
      <c r="AD85" s="11" t="s">
        <v>38</v>
      </c>
      <c r="AE85" s="9">
        <v>79</v>
      </c>
    </row>
    <row r="86" spans="1:31" s="1" customFormat="1" ht="24" x14ac:dyDescent="0.25">
      <c r="A86" s="8" t="s">
        <v>325</v>
      </c>
      <c r="B86" s="8" t="s">
        <v>326</v>
      </c>
      <c r="C86" s="8" t="s">
        <v>33</v>
      </c>
      <c r="D86" s="9" t="s">
        <v>34</v>
      </c>
      <c r="E86" s="8" t="s">
        <v>327</v>
      </c>
      <c r="F86" s="8" t="s">
        <v>324</v>
      </c>
      <c r="G86" s="9" t="s">
        <v>37</v>
      </c>
      <c r="H86" s="9">
        <v>131</v>
      </c>
      <c r="I86" s="10">
        <v>1700000</v>
      </c>
      <c r="J86" s="11">
        <v>1</v>
      </c>
      <c r="K86" s="11" t="s">
        <v>39</v>
      </c>
      <c r="L86" s="9" t="s">
        <v>39</v>
      </c>
      <c r="M86" s="9" t="s">
        <v>39</v>
      </c>
      <c r="N86" s="9" t="str">
        <f>IF(AND(OR(L86="Y",M86="Y"),OR(C86="Brevard",C86="Lee",C86="Santa Rosa",C86="Sarasota",C86="Volusia")),"Y","N")</f>
        <v>N</v>
      </c>
      <c r="O86" s="9" t="s">
        <v>39</v>
      </c>
      <c r="P86" s="9" t="str">
        <f>IF(AND(O86="Y",OR(C86="Lee",C86="Sarasota",C86="Volusia")),"Y","N")</f>
        <v>N</v>
      </c>
      <c r="Q86" s="9" t="s">
        <v>39</v>
      </c>
      <c r="R86" s="9" t="s">
        <v>39</v>
      </c>
      <c r="S86" s="11">
        <v>20</v>
      </c>
      <c r="T86" s="11" t="s">
        <v>38</v>
      </c>
      <c r="U86" s="11" t="s">
        <v>38</v>
      </c>
      <c r="V86" s="9" t="s">
        <v>40</v>
      </c>
      <c r="W86" s="32" t="str">
        <f>IF(V86="A/R","R","NC")</f>
        <v>NC</v>
      </c>
      <c r="X86" s="12">
        <v>91722.14</v>
      </c>
      <c r="Y86" s="11"/>
      <c r="Z86" s="11">
        <v>15</v>
      </c>
      <c r="AA86" s="11"/>
      <c r="AB86" s="11" t="s">
        <v>38</v>
      </c>
      <c r="AC86" s="11" t="s">
        <v>38</v>
      </c>
      <c r="AD86" s="11" t="s">
        <v>38</v>
      </c>
      <c r="AE86" s="9">
        <v>66</v>
      </c>
    </row>
    <row r="87" spans="1:31" s="1" customFormat="1" ht="36" x14ac:dyDescent="0.25">
      <c r="A87" s="8" t="s">
        <v>328</v>
      </c>
      <c r="B87" s="8" t="s">
        <v>329</v>
      </c>
      <c r="C87" s="8" t="s">
        <v>145</v>
      </c>
      <c r="D87" s="9" t="s">
        <v>34</v>
      </c>
      <c r="E87" s="8" t="s">
        <v>330</v>
      </c>
      <c r="F87" s="8" t="s">
        <v>331</v>
      </c>
      <c r="G87" s="9" t="s">
        <v>37</v>
      </c>
      <c r="H87" s="9">
        <v>50</v>
      </c>
      <c r="I87" s="10">
        <v>1128936</v>
      </c>
      <c r="J87" s="11">
        <v>1</v>
      </c>
      <c r="K87" s="11" t="s">
        <v>39</v>
      </c>
      <c r="L87" s="9" t="s">
        <v>39</v>
      </c>
      <c r="M87" s="9" t="s">
        <v>39</v>
      </c>
      <c r="N87" s="9" t="str">
        <f>IF(AND(OR(L87="Y",M87="Y"),OR(C87="Brevard",C87="Lee",C87="Santa Rosa",C87="Sarasota",C87="Volusia")),"Y","N")</f>
        <v>N</v>
      </c>
      <c r="O87" s="9" t="s">
        <v>39</v>
      </c>
      <c r="P87" s="9" t="str">
        <f>IF(AND(O87="Y",OR(C87="Lee",C87="Sarasota",C87="Volusia")),"Y","N")</f>
        <v>N</v>
      </c>
      <c r="Q87" s="9" t="s">
        <v>39</v>
      </c>
      <c r="R87" s="9" t="s">
        <v>39</v>
      </c>
      <c r="S87" s="11">
        <v>15</v>
      </c>
      <c r="T87" s="11" t="s">
        <v>38</v>
      </c>
      <c r="U87" s="11" t="s">
        <v>38</v>
      </c>
      <c r="V87" s="9" t="s">
        <v>40</v>
      </c>
      <c r="W87" s="32" t="str">
        <f>IF(V87="A/R","R","NC")</f>
        <v>NC</v>
      </c>
      <c r="X87" s="12">
        <v>149290.5</v>
      </c>
      <c r="Y87" s="11"/>
      <c r="Z87" s="11">
        <v>9</v>
      </c>
      <c r="AA87" s="11"/>
      <c r="AB87" s="11" t="s">
        <v>38</v>
      </c>
      <c r="AC87" s="11" t="s">
        <v>39</v>
      </c>
      <c r="AD87" s="11" t="s">
        <v>38</v>
      </c>
      <c r="AE87" s="9">
        <v>21</v>
      </c>
    </row>
    <row r="88" spans="1:31" s="1" customFormat="1" x14ac:dyDescent="0.25">
      <c r="A88" s="15"/>
      <c r="B88" s="16"/>
      <c r="C88" s="15"/>
      <c r="D88" s="17"/>
      <c r="E88" s="18"/>
      <c r="F88" s="16"/>
      <c r="G88" s="19"/>
      <c r="H88" s="20"/>
      <c r="I88" s="21"/>
      <c r="J88" s="22"/>
      <c r="K88" s="22"/>
      <c r="L88" s="23"/>
      <c r="M88" s="23"/>
      <c r="N88" s="23"/>
      <c r="O88" s="22"/>
      <c r="P88" s="22"/>
      <c r="Q88" s="22"/>
      <c r="R88" s="22"/>
      <c r="S88" s="22"/>
      <c r="T88" s="22"/>
      <c r="U88" s="22"/>
      <c r="V88" s="22"/>
      <c r="W88" s="13"/>
      <c r="X88" s="33"/>
      <c r="Y88" s="24"/>
      <c r="Z88" s="22"/>
      <c r="AA88" s="22"/>
      <c r="AB88" s="22"/>
      <c r="AC88" s="22"/>
      <c r="AD88" s="22"/>
      <c r="AE88" s="22"/>
    </row>
    <row r="89" spans="1:31" s="1" customFormat="1" x14ac:dyDescent="0.25">
      <c r="A89" s="15" t="s">
        <v>332</v>
      </c>
      <c r="B89" s="16"/>
      <c r="C89" s="15"/>
      <c r="D89" s="17"/>
      <c r="E89" s="16"/>
      <c r="F89" s="16"/>
      <c r="G89" s="19"/>
      <c r="H89" s="20"/>
      <c r="I89" s="21"/>
      <c r="J89" s="22"/>
      <c r="K89" s="22"/>
      <c r="L89" s="23"/>
      <c r="M89" s="23"/>
      <c r="N89" s="23"/>
      <c r="O89" s="22"/>
      <c r="P89" s="22"/>
      <c r="Q89" s="22"/>
      <c r="R89" s="22"/>
      <c r="S89" s="22"/>
      <c r="T89" s="22"/>
      <c r="U89" s="22"/>
      <c r="V89" s="22"/>
      <c r="W89" s="13"/>
      <c r="X89" s="33"/>
      <c r="Y89" s="24"/>
      <c r="Z89" s="22"/>
      <c r="AA89" s="22"/>
      <c r="AB89" s="22"/>
      <c r="AC89" s="22"/>
      <c r="AD89" s="22"/>
      <c r="AE89" s="22"/>
    </row>
    <row r="90" spans="1:31" s="1" customFormat="1" x14ac:dyDescent="0.25">
      <c r="A90" s="15"/>
      <c r="B90" s="16"/>
      <c r="C90" s="15"/>
      <c r="D90" s="17"/>
      <c r="E90" s="16"/>
      <c r="F90" s="16"/>
      <c r="G90" s="19"/>
      <c r="H90" s="20"/>
      <c r="I90" s="21"/>
      <c r="J90" s="22"/>
      <c r="K90" s="22"/>
      <c r="L90" s="23"/>
      <c r="M90" s="23"/>
      <c r="N90" s="23"/>
      <c r="O90" s="22"/>
      <c r="P90" s="22"/>
      <c r="Q90" s="22"/>
      <c r="R90" s="22"/>
      <c r="S90" s="22"/>
      <c r="T90" s="22"/>
      <c r="U90" s="22"/>
      <c r="V90" s="22"/>
      <c r="W90" s="13"/>
      <c r="X90" s="33"/>
      <c r="Y90" s="24"/>
      <c r="Z90" s="22"/>
      <c r="AA90" s="22"/>
      <c r="AB90" s="22"/>
      <c r="AC90" s="22"/>
      <c r="AD90" s="22"/>
      <c r="AE90" s="22"/>
    </row>
    <row r="91" spans="1:31" s="1" customFormat="1" ht="12" customHeight="1" x14ac:dyDescent="0.25">
      <c r="B91" s="18"/>
      <c r="C91" s="25" t="s">
        <v>333</v>
      </c>
      <c r="D91" s="13"/>
      <c r="G91" s="13"/>
      <c r="H91" s="13"/>
      <c r="I91" s="21"/>
      <c r="L91" s="23"/>
      <c r="M91" s="23"/>
      <c r="N91" s="23"/>
      <c r="U91" s="24"/>
      <c r="V91" s="24"/>
      <c r="Z91" s="13"/>
      <c r="AA91" s="13"/>
      <c r="AB91" s="13"/>
      <c r="AC91" s="13"/>
    </row>
    <row r="92" spans="1:31" s="1" customFormat="1" ht="12" customHeight="1" x14ac:dyDescent="0.25">
      <c r="B92" s="18"/>
      <c r="C92" s="34" t="s">
        <v>96</v>
      </c>
      <c r="D92" s="14" t="e">
        <f>COUNTIFS(#REF!,"=Y",C$3:C$87,C92)</f>
        <v>#REF!</v>
      </c>
      <c r="G92" s="13"/>
      <c r="H92" s="13"/>
      <c r="I92" s="21"/>
      <c r="L92" s="23"/>
      <c r="M92" s="23"/>
      <c r="N92" s="23"/>
      <c r="U92" s="24"/>
      <c r="V92" s="24"/>
      <c r="Z92" s="13"/>
      <c r="AA92" s="13"/>
      <c r="AB92" s="13"/>
      <c r="AC92" s="13"/>
    </row>
    <row r="93" spans="1:31" s="1" customFormat="1" ht="12" customHeight="1" x14ac:dyDescent="0.25">
      <c r="B93" s="18"/>
      <c r="C93" s="34" t="s">
        <v>334</v>
      </c>
      <c r="D93" s="14" t="e">
        <f>COUNTIFS(#REF!,"=Y",C$3:C$87,C93)</f>
        <v>#REF!</v>
      </c>
      <c r="G93" s="13"/>
      <c r="H93" s="13"/>
      <c r="I93" s="21"/>
      <c r="L93" s="23"/>
      <c r="M93" s="23"/>
      <c r="N93" s="23"/>
      <c r="U93" s="24"/>
      <c r="V93" s="24"/>
      <c r="Z93" s="13"/>
      <c r="AA93" s="13"/>
      <c r="AB93" s="13"/>
      <c r="AC93" s="13"/>
    </row>
    <row r="94" spans="1:31" s="1" customFormat="1" ht="12" customHeight="1" x14ac:dyDescent="0.25">
      <c r="B94" s="18"/>
      <c r="C94" s="34" t="s">
        <v>118</v>
      </c>
      <c r="D94" s="14" t="e">
        <f>COUNTIFS(#REF!,"=Y",C$3:C$87,C94)</f>
        <v>#REF!</v>
      </c>
      <c r="G94" s="13"/>
      <c r="H94" s="13"/>
      <c r="I94" s="21"/>
      <c r="L94" s="23"/>
      <c r="M94" s="23"/>
      <c r="N94" s="23"/>
      <c r="U94" s="24"/>
      <c r="V94" s="24"/>
      <c r="Z94" s="13"/>
      <c r="AA94" s="13"/>
      <c r="AB94" s="13"/>
      <c r="AC94" s="13"/>
    </row>
    <row r="95" spans="1:31" s="1" customFormat="1" ht="12" customHeight="1" x14ac:dyDescent="0.25">
      <c r="B95" s="18"/>
      <c r="C95" s="34" t="s">
        <v>335</v>
      </c>
      <c r="D95" s="14" t="e">
        <f>COUNTIFS(#REF!,"=Y",C$3:C$87,C95)</f>
        <v>#REF!</v>
      </c>
      <c r="G95" s="13"/>
      <c r="H95" s="13"/>
      <c r="I95" s="21"/>
      <c r="L95" s="23"/>
      <c r="M95" s="23"/>
      <c r="N95" s="23"/>
      <c r="U95" s="24"/>
      <c r="V95" s="24"/>
      <c r="Z95" s="13"/>
      <c r="AA95" s="13"/>
      <c r="AB95" s="13"/>
      <c r="AC95" s="13"/>
    </row>
    <row r="96" spans="1:31" s="1" customFormat="1" ht="12" customHeight="1" x14ac:dyDescent="0.25">
      <c r="B96" s="18"/>
      <c r="C96" s="34" t="s">
        <v>336</v>
      </c>
      <c r="D96" s="14" t="e">
        <f>COUNTIFS(#REF!,"=Y",C$3:C$87,C96)</f>
        <v>#REF!</v>
      </c>
      <c r="G96" s="13"/>
      <c r="H96" s="13"/>
      <c r="I96" s="21"/>
      <c r="L96" s="23"/>
      <c r="M96" s="23"/>
      <c r="N96" s="23"/>
      <c r="U96" s="24"/>
      <c r="V96" s="24"/>
      <c r="Z96" s="13"/>
      <c r="AA96" s="13"/>
      <c r="AB96" s="13"/>
      <c r="AC96" s="13"/>
    </row>
    <row r="97" spans="2:29" s="1" customFormat="1" ht="12" customHeight="1" x14ac:dyDescent="0.25">
      <c r="B97" s="18"/>
      <c r="C97" s="34" t="s">
        <v>337</v>
      </c>
      <c r="D97" s="14" t="e">
        <f>COUNTIFS(#REF!,"=Y",C$3:C$87,C97)</f>
        <v>#REF!</v>
      </c>
      <c r="G97" s="13"/>
      <c r="H97" s="13"/>
      <c r="I97" s="21"/>
      <c r="L97" s="23"/>
      <c r="M97" s="23"/>
      <c r="N97" s="23"/>
      <c r="U97" s="24"/>
      <c r="V97" s="24"/>
      <c r="Z97" s="13"/>
      <c r="AA97" s="13"/>
      <c r="AB97" s="13"/>
      <c r="AC97" s="13"/>
    </row>
    <row r="98" spans="2:29" s="1" customFormat="1" ht="12" customHeight="1" x14ac:dyDescent="0.25">
      <c r="B98" s="18"/>
      <c r="C98" s="34" t="s">
        <v>338</v>
      </c>
      <c r="D98" s="14" t="e">
        <f>COUNTIFS(#REF!,"=Y",C$3:C$87,C98)</f>
        <v>#REF!</v>
      </c>
      <c r="G98" s="13"/>
      <c r="H98" s="13"/>
      <c r="I98" s="21"/>
      <c r="L98" s="23"/>
      <c r="M98" s="23"/>
      <c r="N98" s="23"/>
      <c r="U98" s="24"/>
      <c r="V98" s="24"/>
      <c r="Z98" s="13"/>
      <c r="AA98" s="13"/>
      <c r="AB98" s="13"/>
      <c r="AC98" s="13"/>
    </row>
    <row r="99" spans="2:29" s="1" customFormat="1" ht="12" customHeight="1" x14ac:dyDescent="0.25">
      <c r="B99" s="18"/>
      <c r="C99" s="34" t="s">
        <v>44</v>
      </c>
      <c r="D99" s="14" t="e">
        <f>COUNTIFS(#REF!,"=Y",C$3:C$87,C99)</f>
        <v>#REF!</v>
      </c>
      <c r="G99" s="13"/>
      <c r="H99" s="13"/>
      <c r="I99" s="21"/>
      <c r="L99" s="23"/>
      <c r="M99" s="23"/>
      <c r="N99" s="23"/>
      <c r="U99" s="24"/>
      <c r="V99" s="24"/>
      <c r="Z99" s="13"/>
      <c r="AA99" s="13"/>
      <c r="AB99" s="13"/>
      <c r="AC99" s="13"/>
    </row>
    <row r="100" spans="2:29" s="1" customFormat="1" ht="12" customHeight="1" x14ac:dyDescent="0.25">
      <c r="B100" s="18"/>
      <c r="C100" s="34" t="s">
        <v>72</v>
      </c>
      <c r="D100" s="14" t="e">
        <f>COUNTIFS(#REF!,"=Y",C$3:C$87,C100)</f>
        <v>#REF!</v>
      </c>
      <c r="G100" s="13"/>
      <c r="H100" s="13"/>
      <c r="I100" s="21"/>
      <c r="L100" s="23"/>
      <c r="M100" s="23"/>
      <c r="N100" s="23"/>
      <c r="U100" s="24"/>
      <c r="V100" s="24"/>
      <c r="Z100" s="13"/>
      <c r="AA100" s="13"/>
      <c r="AB100" s="13"/>
      <c r="AC100" s="13"/>
    </row>
    <row r="101" spans="2:29" s="1" customFormat="1" ht="12" customHeight="1" x14ac:dyDescent="0.25">
      <c r="B101" s="18"/>
      <c r="C101" s="34" t="s">
        <v>64</v>
      </c>
      <c r="D101" s="14" t="e">
        <f>COUNTIFS(#REF!,"=Y",C$3:C$87,C101)</f>
        <v>#REF!</v>
      </c>
      <c r="G101" s="13"/>
      <c r="H101" s="13"/>
      <c r="I101" s="21"/>
      <c r="L101" s="23"/>
      <c r="M101" s="23"/>
      <c r="N101" s="23"/>
      <c r="U101" s="24"/>
      <c r="V101" s="24"/>
      <c r="Z101" s="13"/>
      <c r="AA101" s="13"/>
      <c r="AB101" s="13"/>
      <c r="AC101" s="13"/>
    </row>
    <row r="102" spans="2:29" s="1" customFormat="1" ht="12" customHeight="1" x14ac:dyDescent="0.25">
      <c r="B102" s="18"/>
      <c r="C102" s="34" t="s">
        <v>185</v>
      </c>
      <c r="D102" s="14" t="e">
        <f>COUNTIFS(#REF!,"=Y",C$3:C$87,C102)</f>
        <v>#REF!</v>
      </c>
      <c r="G102" s="13"/>
      <c r="H102" s="13"/>
      <c r="I102" s="21"/>
      <c r="L102" s="23"/>
      <c r="M102" s="23"/>
      <c r="N102" s="23"/>
      <c r="U102" s="24"/>
      <c r="V102" s="24"/>
      <c r="Z102" s="13"/>
      <c r="AA102" s="13"/>
      <c r="AB102" s="13"/>
      <c r="AC102" s="13"/>
    </row>
    <row r="103" spans="2:29" s="1" customFormat="1" ht="12" customHeight="1" x14ac:dyDescent="0.25">
      <c r="B103" s="18"/>
      <c r="C103" s="34" t="s">
        <v>304</v>
      </c>
      <c r="D103" s="14" t="e">
        <f>COUNTIFS(#REF!,"=Y",C$3:C$87,C103)</f>
        <v>#REF!</v>
      </c>
      <c r="G103" s="13"/>
      <c r="H103" s="13"/>
      <c r="I103" s="21"/>
      <c r="L103" s="23"/>
      <c r="M103" s="23"/>
      <c r="N103" s="23"/>
      <c r="U103" s="24"/>
      <c r="V103" s="24"/>
      <c r="Z103" s="13"/>
      <c r="AA103" s="13"/>
      <c r="AB103" s="13"/>
      <c r="AC103" s="13"/>
    </row>
    <row r="104" spans="2:29" s="1" customFormat="1" ht="12" customHeight="1" x14ac:dyDescent="0.25">
      <c r="B104" s="18"/>
      <c r="C104" s="34" t="s">
        <v>132</v>
      </c>
      <c r="D104" s="14" t="e">
        <f>COUNTIFS(#REF!,"=Y",C$3:C$87,C104)</f>
        <v>#REF!</v>
      </c>
      <c r="G104" s="13"/>
      <c r="H104" s="13"/>
      <c r="I104" s="21"/>
      <c r="L104" s="23"/>
      <c r="M104" s="23"/>
      <c r="N104" s="23"/>
      <c r="U104" s="24"/>
      <c r="V104" s="24"/>
      <c r="Y104" s="13"/>
      <c r="Z104" s="13"/>
      <c r="AA104" s="13"/>
      <c r="AB104" s="13"/>
      <c r="AC104" s="13"/>
    </row>
    <row r="105" spans="2:29" s="1" customFormat="1" ht="12" customHeight="1" x14ac:dyDescent="0.25">
      <c r="B105" s="18"/>
      <c r="C105" s="34" t="s">
        <v>339</v>
      </c>
      <c r="D105" s="14" t="e">
        <f>COUNTIFS(#REF!,"=Y",C$3:C$87,C105)</f>
        <v>#REF!</v>
      </c>
      <c r="G105" s="13"/>
      <c r="H105" s="13"/>
      <c r="I105" s="35"/>
      <c r="L105" s="23"/>
      <c r="M105" s="23"/>
      <c r="N105" s="23"/>
      <c r="Y105" s="13"/>
    </row>
    <row r="106" spans="2:29" s="1" customFormat="1" ht="12" customHeight="1" x14ac:dyDescent="0.25">
      <c r="B106" s="18"/>
      <c r="C106" s="34" t="s">
        <v>340</v>
      </c>
      <c r="D106" s="14" t="e">
        <f>COUNTIFS(#REF!,"=Y",C$3:C$87,C106)</f>
        <v>#REF!</v>
      </c>
      <c r="G106" s="13"/>
      <c r="H106" s="13"/>
      <c r="I106" s="35"/>
      <c r="L106" s="23"/>
      <c r="M106" s="23"/>
      <c r="N106" s="23"/>
      <c r="Y106" s="13"/>
    </row>
    <row r="107" spans="2:29" s="1" customFormat="1" ht="12" customHeight="1" x14ac:dyDescent="0.25">
      <c r="B107" s="18"/>
      <c r="C107" s="34" t="s">
        <v>33</v>
      </c>
      <c r="D107" s="14" t="e">
        <f>COUNTIFS(#REF!,"=Y",C$3:C$87,C107)</f>
        <v>#REF!</v>
      </c>
      <c r="G107" s="13"/>
      <c r="H107" s="13"/>
      <c r="I107" s="35"/>
      <c r="L107" s="23"/>
      <c r="M107" s="23"/>
      <c r="N107" s="23"/>
      <c r="Y107" s="13"/>
    </row>
    <row r="108" spans="2:29" s="1" customFormat="1" ht="12" customHeight="1" x14ac:dyDescent="0.25">
      <c r="B108" s="18"/>
      <c r="C108" s="34" t="s">
        <v>341</v>
      </c>
      <c r="D108" s="14" t="e">
        <f>COUNTIFS(#REF!,"=Y",C$3:C$87,C108)</f>
        <v>#REF!</v>
      </c>
      <c r="G108" s="13"/>
      <c r="H108" s="13"/>
      <c r="I108" s="35"/>
      <c r="L108" s="23"/>
      <c r="M108" s="23"/>
      <c r="N108" s="23"/>
      <c r="Y108" s="13"/>
    </row>
    <row r="109" spans="2:29" s="1" customFormat="1" ht="12" customHeight="1" x14ac:dyDescent="0.25">
      <c r="B109" s="18"/>
      <c r="C109" s="34" t="s">
        <v>342</v>
      </c>
      <c r="D109" s="14" t="e">
        <f>COUNTIFS(#REF!,"=Y",C$3:C$87,C109)</f>
        <v>#REF!</v>
      </c>
      <c r="G109" s="13"/>
      <c r="H109" s="13"/>
      <c r="I109" s="35"/>
      <c r="L109" s="23"/>
      <c r="M109" s="23"/>
      <c r="N109" s="23"/>
      <c r="Y109" s="13"/>
    </row>
    <row r="110" spans="2:29" s="1" customFormat="1" ht="12" customHeight="1" x14ac:dyDescent="0.25">
      <c r="B110" s="18"/>
      <c r="C110" s="34" t="s">
        <v>343</v>
      </c>
      <c r="D110" s="14" t="e">
        <f>COUNTIFS(#REF!,"=Y",C$3:C$87,C110)</f>
        <v>#REF!</v>
      </c>
      <c r="G110" s="13"/>
      <c r="H110" s="13"/>
      <c r="I110" s="35"/>
      <c r="L110" s="23"/>
      <c r="M110" s="23"/>
      <c r="N110" s="23"/>
      <c r="Y110" s="13"/>
    </row>
    <row r="111" spans="2:29" s="1" customFormat="1" ht="12" customHeight="1" x14ac:dyDescent="0.25">
      <c r="B111" s="18"/>
      <c r="C111" s="34" t="s">
        <v>344</v>
      </c>
      <c r="D111" s="14" t="e">
        <f>COUNTIFS(#REF!,"=Y",C$3:C$87,C111)</f>
        <v>#REF!</v>
      </c>
      <c r="G111" s="13"/>
      <c r="H111" s="13"/>
      <c r="I111" s="35"/>
      <c r="L111" s="23"/>
      <c r="M111" s="23"/>
      <c r="N111" s="23"/>
      <c r="Y111" s="13"/>
    </row>
    <row r="112" spans="2:29" s="1" customFormat="1" ht="12" customHeight="1" x14ac:dyDescent="0.25">
      <c r="B112" s="18"/>
      <c r="C112" s="34" t="s">
        <v>345</v>
      </c>
      <c r="D112" s="14" t="e">
        <f>COUNTIFS(#REF!,"=Y",C$3:C$87,C112)</f>
        <v>#REF!</v>
      </c>
      <c r="G112" s="13"/>
      <c r="H112" s="13"/>
      <c r="I112" s="35"/>
      <c r="L112" s="23"/>
      <c r="M112" s="23"/>
      <c r="N112" s="23"/>
      <c r="Y112" s="13"/>
    </row>
    <row r="113" spans="2:25" s="1" customFormat="1" ht="12" customHeight="1" x14ac:dyDescent="0.25">
      <c r="B113" s="18"/>
      <c r="C113" s="34" t="s">
        <v>346</v>
      </c>
      <c r="D113" s="14" t="e">
        <f>COUNTIFS(#REF!,"=Y",C$3:C$87,C113)</f>
        <v>#REF!</v>
      </c>
      <c r="G113" s="13"/>
      <c r="H113" s="13"/>
      <c r="I113" s="35"/>
      <c r="L113" s="23"/>
      <c r="M113" s="23"/>
      <c r="N113" s="23"/>
      <c r="Y113" s="13"/>
    </row>
    <row r="114" spans="2:25" s="1" customFormat="1" ht="12" customHeight="1" x14ac:dyDescent="0.25">
      <c r="B114" s="18"/>
      <c r="C114" s="34" t="s">
        <v>347</v>
      </c>
      <c r="D114" s="14" t="e">
        <f>COUNTIFS(#REF!,"=Y",C$3:C$87,C114)</f>
        <v>#REF!</v>
      </c>
      <c r="G114" s="13"/>
      <c r="H114" s="13"/>
      <c r="I114" s="35"/>
      <c r="L114" s="23"/>
      <c r="M114" s="23"/>
      <c r="N114" s="23"/>
      <c r="Y114" s="13"/>
    </row>
    <row r="115" spans="2:25" s="1" customFormat="1" ht="12" customHeight="1" x14ac:dyDescent="0.25">
      <c r="B115" s="18"/>
      <c r="C115" s="34" t="s">
        <v>348</v>
      </c>
      <c r="D115" s="14" t="e">
        <f>COUNTIFS(#REF!,"=Y",C$3:C$87,C115)</f>
        <v>#REF!</v>
      </c>
      <c r="G115" s="13"/>
      <c r="H115" s="13"/>
      <c r="I115" s="35"/>
      <c r="L115" s="23"/>
      <c r="M115" s="23"/>
      <c r="N115" s="23"/>
      <c r="Y115" s="13"/>
    </row>
    <row r="116" spans="2:25" s="1" customFormat="1" ht="12" customHeight="1" x14ac:dyDescent="0.25">
      <c r="B116" s="18"/>
      <c r="C116" s="34" t="s">
        <v>105</v>
      </c>
      <c r="D116" s="14" t="e">
        <f>COUNTIFS(#REF!,"=Y",C$3:C$87,C116)</f>
        <v>#REF!</v>
      </c>
      <c r="G116" s="13"/>
      <c r="H116" s="13"/>
      <c r="I116" s="35"/>
      <c r="L116" s="23"/>
      <c r="M116" s="23"/>
      <c r="N116" s="23"/>
      <c r="Y116" s="13"/>
    </row>
    <row r="117" spans="2:25" s="1" customFormat="1" x14ac:dyDescent="0.25">
      <c r="B117" s="18"/>
      <c r="C117" s="34" t="s">
        <v>227</v>
      </c>
      <c r="D117" s="14" t="e">
        <f>COUNTIFS(#REF!,"=Y",C$3:C$87,C117)</f>
        <v>#REF!</v>
      </c>
      <c r="G117" s="13"/>
      <c r="H117" s="13"/>
      <c r="I117" s="35"/>
      <c r="L117" s="23"/>
      <c r="M117" s="23"/>
      <c r="N117" s="23"/>
      <c r="Y117" s="13"/>
    </row>
    <row r="118" spans="2:25" s="1" customFormat="1" x14ac:dyDescent="0.25">
      <c r="B118" s="18"/>
      <c r="C118" s="34" t="s">
        <v>349</v>
      </c>
      <c r="D118" s="14" t="e">
        <f>COUNTIFS(#REF!,"=Y",C$3:C$87,C118)</f>
        <v>#REF!</v>
      </c>
      <c r="G118" s="13"/>
      <c r="H118" s="13"/>
      <c r="I118" s="35"/>
      <c r="L118" s="23"/>
      <c r="M118" s="23"/>
      <c r="N118" s="23"/>
      <c r="Y118" s="13"/>
    </row>
    <row r="119" spans="2:25" s="1" customFormat="1" x14ac:dyDescent="0.25">
      <c r="B119" s="18"/>
      <c r="C119" s="34" t="s">
        <v>350</v>
      </c>
      <c r="D119" s="14" t="e">
        <f>COUNTIFS(#REF!,"=Y",C$3:C$87,C119)</f>
        <v>#REF!</v>
      </c>
      <c r="G119" s="13"/>
      <c r="H119" s="13"/>
      <c r="I119" s="35"/>
      <c r="L119" s="23"/>
      <c r="M119" s="23"/>
      <c r="N119" s="23"/>
      <c r="Y119" s="13"/>
    </row>
    <row r="120" spans="2:25" s="1" customFormat="1" x14ac:dyDescent="0.25">
      <c r="B120" s="18"/>
      <c r="C120" s="34" t="s">
        <v>351</v>
      </c>
      <c r="D120" s="14" t="e">
        <f>COUNTIFS(#REF!,"=Y",C$3:C$87,C120)</f>
        <v>#REF!</v>
      </c>
      <c r="G120" s="13"/>
      <c r="H120" s="13"/>
      <c r="I120" s="35"/>
      <c r="L120" s="23"/>
      <c r="M120" s="23"/>
      <c r="N120" s="23"/>
      <c r="Y120" s="13"/>
    </row>
    <row r="121" spans="2:25" s="1" customFormat="1" x14ac:dyDescent="0.25">
      <c r="B121" s="18"/>
      <c r="C121" s="34" t="s">
        <v>295</v>
      </c>
      <c r="D121" s="14" t="e">
        <f>COUNTIFS(#REF!,"=Y",C$3:C$87,C121)</f>
        <v>#REF!</v>
      </c>
      <c r="G121" s="13"/>
      <c r="H121" s="13"/>
      <c r="I121" s="35"/>
      <c r="L121" s="23"/>
      <c r="M121" s="23"/>
      <c r="N121" s="23"/>
      <c r="Y121" s="13"/>
    </row>
    <row r="122" spans="2:25" s="1" customFormat="1" x14ac:dyDescent="0.25">
      <c r="B122" s="18"/>
      <c r="C122" s="34" t="s">
        <v>352</v>
      </c>
      <c r="D122" s="14" t="e">
        <f>COUNTIFS(#REF!,"=Y",C$3:C$87,C122)</f>
        <v>#REF!</v>
      </c>
      <c r="G122" s="13"/>
      <c r="H122" s="13"/>
      <c r="I122" s="35"/>
      <c r="L122" s="23"/>
      <c r="M122" s="23"/>
      <c r="N122" s="23"/>
      <c r="Y122" s="13"/>
    </row>
    <row r="123" spans="2:25" s="1" customFormat="1" x14ac:dyDescent="0.25">
      <c r="B123" s="18"/>
      <c r="C123" s="34" t="s">
        <v>353</v>
      </c>
      <c r="D123" s="14" t="e">
        <f>COUNTIFS(#REF!,"=Y",C$3:C$87,C123)</f>
        <v>#REF!</v>
      </c>
      <c r="G123" s="13"/>
      <c r="H123" s="13"/>
      <c r="I123" s="35"/>
      <c r="L123" s="23"/>
      <c r="M123" s="23"/>
      <c r="N123" s="23"/>
      <c r="Y123" s="13"/>
    </row>
    <row r="124" spans="2:25" s="1" customFormat="1" x14ac:dyDescent="0.25">
      <c r="B124" s="18"/>
      <c r="C124" s="34" t="s">
        <v>354</v>
      </c>
      <c r="D124" s="14" t="e">
        <f>COUNTIFS(#REF!,"=Y",C$3:C$87,C124)</f>
        <v>#REF!</v>
      </c>
      <c r="G124" s="13"/>
      <c r="H124" s="13"/>
      <c r="I124" s="35"/>
      <c r="L124" s="23"/>
      <c r="M124" s="23"/>
      <c r="N124" s="23"/>
      <c r="Y124" s="13"/>
    </row>
    <row r="125" spans="2:25" s="1" customFormat="1" x14ac:dyDescent="0.25">
      <c r="B125" s="18"/>
      <c r="C125" s="34" t="s">
        <v>54</v>
      </c>
      <c r="D125" s="14" t="e">
        <f>COUNTIFS(#REF!,"=Y",C$3:C$87,C125)</f>
        <v>#REF!</v>
      </c>
      <c r="G125" s="13"/>
      <c r="H125" s="13"/>
      <c r="I125" s="35"/>
      <c r="L125" s="23"/>
      <c r="M125" s="23"/>
      <c r="N125" s="23"/>
      <c r="Y125" s="13"/>
    </row>
    <row r="126" spans="2:25" s="1" customFormat="1" x14ac:dyDescent="0.25">
      <c r="B126" s="18"/>
      <c r="C126" s="34" t="s">
        <v>77</v>
      </c>
      <c r="D126" s="14" t="e">
        <f>COUNTIFS(#REF!,"=Y",C$3:C$87,C126)</f>
        <v>#REF!</v>
      </c>
      <c r="G126" s="13"/>
      <c r="H126" s="13"/>
      <c r="I126" s="35"/>
      <c r="L126" s="23"/>
      <c r="M126" s="23"/>
      <c r="N126" s="23"/>
      <c r="Y126" s="13"/>
    </row>
    <row r="127" spans="2:25" s="1" customFormat="1" x14ac:dyDescent="0.25">
      <c r="B127" s="18"/>
      <c r="C127" s="34" t="s">
        <v>207</v>
      </c>
      <c r="D127" s="14" t="e">
        <f>COUNTIFS(#REF!,"=Y",C$3:C$87,C127)</f>
        <v>#REF!</v>
      </c>
      <c r="G127" s="13"/>
      <c r="H127" s="13"/>
      <c r="I127" s="35"/>
      <c r="L127" s="23"/>
      <c r="M127" s="23"/>
      <c r="N127" s="23"/>
      <c r="Y127" s="13"/>
    </row>
    <row r="128" spans="2:25" s="1" customFormat="1" x14ac:dyDescent="0.25">
      <c r="B128" s="18"/>
      <c r="C128" s="34" t="s">
        <v>355</v>
      </c>
      <c r="D128" s="14" t="e">
        <f>COUNTIFS(#REF!,"=Y",C$3:C$87,C128)</f>
        <v>#REF!</v>
      </c>
      <c r="G128" s="13"/>
      <c r="H128" s="13"/>
      <c r="I128" s="35"/>
      <c r="L128" s="23"/>
      <c r="M128" s="23"/>
      <c r="N128" s="23"/>
      <c r="Y128" s="13"/>
    </row>
    <row r="129" spans="2:25" s="1" customFormat="1" x14ac:dyDescent="0.25">
      <c r="B129" s="18"/>
      <c r="C129" s="34" t="s">
        <v>356</v>
      </c>
      <c r="D129" s="14" t="e">
        <f>COUNTIFS(#REF!,"=Y",C$3:C$87,C129)</f>
        <v>#REF!</v>
      </c>
      <c r="G129" s="13"/>
      <c r="H129" s="13"/>
      <c r="I129" s="35"/>
      <c r="L129" s="23"/>
      <c r="M129" s="23"/>
      <c r="N129" s="23"/>
      <c r="Y129" s="13"/>
    </row>
    <row r="130" spans="2:25" s="1" customFormat="1" x14ac:dyDescent="0.25">
      <c r="B130" s="18"/>
      <c r="C130" s="34" t="s">
        <v>357</v>
      </c>
      <c r="D130" s="14" t="e">
        <f>COUNTIFS(#REF!,"=Y",C$3:C$87,C130)</f>
        <v>#REF!</v>
      </c>
      <c r="G130" s="13"/>
      <c r="H130" s="13"/>
      <c r="I130" s="35"/>
      <c r="L130" s="23"/>
      <c r="M130" s="23"/>
      <c r="N130" s="23"/>
      <c r="Y130" s="13"/>
    </row>
    <row r="131" spans="2:25" s="1" customFormat="1" x14ac:dyDescent="0.25">
      <c r="B131" s="18"/>
      <c r="C131" s="34" t="s">
        <v>189</v>
      </c>
      <c r="D131" s="14" t="e">
        <f>COUNTIFS(#REF!,"=Y",C$3:C$87,C131)</f>
        <v>#REF!</v>
      </c>
      <c r="G131" s="13"/>
      <c r="H131" s="13"/>
      <c r="I131" s="35"/>
      <c r="L131" s="23"/>
      <c r="M131" s="23"/>
      <c r="N131" s="23"/>
      <c r="Y131" s="13"/>
    </row>
    <row r="132" spans="2:25" s="1" customFormat="1" x14ac:dyDescent="0.25">
      <c r="B132" s="18"/>
      <c r="C132" s="34" t="s">
        <v>113</v>
      </c>
      <c r="D132" s="14" t="e">
        <f>COUNTIFS(#REF!,"=Y",C$3:C$87,C132)</f>
        <v>#REF!</v>
      </c>
      <c r="G132" s="13"/>
      <c r="H132" s="13"/>
      <c r="I132" s="35"/>
      <c r="L132" s="23"/>
      <c r="M132" s="23"/>
      <c r="N132" s="23"/>
      <c r="Y132" s="13"/>
    </row>
    <row r="133" spans="2:25" s="1" customFormat="1" x14ac:dyDescent="0.25">
      <c r="B133" s="18"/>
      <c r="C133" s="34" t="s">
        <v>358</v>
      </c>
      <c r="D133" s="14" t="e">
        <f>COUNTIFS(#REF!,"=Y",C$3:C$87,C133)</f>
        <v>#REF!</v>
      </c>
      <c r="G133" s="13"/>
      <c r="H133" s="13"/>
      <c r="I133" s="35"/>
      <c r="L133" s="23"/>
      <c r="M133" s="23"/>
      <c r="N133" s="23"/>
      <c r="Y133" s="13"/>
    </row>
    <row r="134" spans="2:25" s="1" customFormat="1" x14ac:dyDescent="0.25">
      <c r="B134" s="18"/>
      <c r="C134" s="34" t="s">
        <v>359</v>
      </c>
      <c r="D134" s="14" t="e">
        <f>COUNTIFS(#REF!,"=Y",C$3:C$87,C134)</f>
        <v>#REF!</v>
      </c>
      <c r="G134" s="13"/>
      <c r="H134" s="13"/>
      <c r="I134" s="35"/>
      <c r="L134" s="23"/>
      <c r="M134" s="23"/>
      <c r="N134" s="23"/>
      <c r="Y134" s="13"/>
    </row>
    <row r="135" spans="2:25" s="1" customFormat="1" x14ac:dyDescent="0.25">
      <c r="B135" s="18"/>
      <c r="C135" s="34" t="s">
        <v>360</v>
      </c>
      <c r="D135" s="14" t="e">
        <f>COUNTIFS(#REF!,"=Y",C$3:C$87,C135)</f>
        <v>#REF!</v>
      </c>
      <c r="G135" s="13"/>
      <c r="H135" s="13"/>
      <c r="I135" s="35"/>
      <c r="L135" s="23"/>
      <c r="M135" s="23"/>
      <c r="N135" s="23"/>
      <c r="Y135" s="13"/>
    </row>
    <row r="136" spans="2:25" s="1" customFormat="1" x14ac:dyDescent="0.25">
      <c r="B136" s="18"/>
      <c r="C136" s="34" t="s">
        <v>361</v>
      </c>
      <c r="D136" s="14" t="e">
        <f>COUNTIFS(#REF!,"=Y",C$3:C$87,C136)</f>
        <v>#REF!</v>
      </c>
      <c r="G136" s="13"/>
      <c r="H136" s="13"/>
      <c r="I136" s="35"/>
      <c r="L136" s="23"/>
      <c r="M136" s="23"/>
      <c r="N136" s="23"/>
      <c r="Y136" s="13"/>
    </row>
    <row r="137" spans="2:25" s="1" customFormat="1" x14ac:dyDescent="0.25">
      <c r="B137" s="18"/>
      <c r="C137" s="34" t="s">
        <v>218</v>
      </c>
      <c r="D137" s="14" t="e">
        <f>COUNTIFS(#REF!,"=Y",C$3:C$87,C137)</f>
        <v>#REF!</v>
      </c>
      <c r="G137" s="13"/>
      <c r="H137" s="13"/>
      <c r="I137" s="35"/>
      <c r="L137" s="23"/>
      <c r="M137" s="23"/>
      <c r="N137" s="23"/>
      <c r="Y137" s="13"/>
    </row>
    <row r="138" spans="2:25" s="1" customFormat="1" x14ac:dyDescent="0.25">
      <c r="B138" s="18"/>
      <c r="C138" s="34" t="s">
        <v>362</v>
      </c>
      <c r="D138" s="14" t="e">
        <f>COUNTIFS(#REF!,"=Y",C$3:C$87,C138)</f>
        <v>#REF!</v>
      </c>
      <c r="G138" s="13"/>
      <c r="H138" s="13"/>
      <c r="I138" s="35"/>
      <c r="L138" s="23"/>
      <c r="M138" s="23"/>
      <c r="N138" s="23"/>
      <c r="Y138" s="13"/>
    </row>
    <row r="139" spans="2:25" s="1" customFormat="1" x14ac:dyDescent="0.25">
      <c r="B139" s="18"/>
      <c r="C139" s="34" t="s">
        <v>363</v>
      </c>
      <c r="D139" s="14" t="e">
        <f>COUNTIFS(#REF!,"=Y",C$3:C$87,C139)</f>
        <v>#REF!</v>
      </c>
      <c r="G139" s="13"/>
      <c r="H139" s="13"/>
      <c r="I139" s="35"/>
      <c r="L139" s="23"/>
      <c r="M139" s="23"/>
      <c r="N139" s="23"/>
      <c r="Y139" s="13"/>
    </row>
    <row r="140" spans="2:25" s="1" customFormat="1" x14ac:dyDescent="0.25">
      <c r="B140" s="18"/>
      <c r="C140" s="34" t="s">
        <v>67</v>
      </c>
      <c r="D140" s="14" t="e">
        <f>COUNTIFS(#REF!,"=Y",C$3:C$87,C140)</f>
        <v>#REF!</v>
      </c>
      <c r="G140" s="13"/>
      <c r="H140" s="13"/>
      <c r="I140" s="35"/>
      <c r="L140" s="23"/>
      <c r="M140" s="23"/>
      <c r="N140" s="23"/>
      <c r="Y140" s="13"/>
    </row>
    <row r="141" spans="2:25" s="1" customFormat="1" x14ac:dyDescent="0.25">
      <c r="B141" s="18"/>
      <c r="C141" s="34" t="s">
        <v>364</v>
      </c>
      <c r="D141" s="14" t="e">
        <f>COUNTIFS(#REF!,"=Y",C$3:C$87,C141)</f>
        <v>#REF!</v>
      </c>
      <c r="G141" s="13"/>
      <c r="H141" s="13"/>
      <c r="I141" s="35"/>
      <c r="L141" s="23"/>
      <c r="M141" s="23"/>
      <c r="N141" s="23"/>
      <c r="Y141" s="13"/>
    </row>
    <row r="142" spans="2:25" s="1" customFormat="1" x14ac:dyDescent="0.25">
      <c r="B142" s="18"/>
      <c r="C142" s="34" t="s">
        <v>145</v>
      </c>
      <c r="D142" s="14" t="e">
        <f>COUNTIFS(#REF!,"=Y",C$3:C$87,C142)</f>
        <v>#REF!</v>
      </c>
      <c r="G142" s="13"/>
      <c r="H142" s="13"/>
      <c r="I142" s="35"/>
      <c r="L142" s="23"/>
      <c r="M142" s="23"/>
      <c r="N142" s="23"/>
      <c r="Y142" s="13"/>
    </row>
    <row r="143" spans="2:25" s="1" customFormat="1" x14ac:dyDescent="0.25">
      <c r="B143" s="18"/>
      <c r="C143" s="34" t="s">
        <v>365</v>
      </c>
      <c r="D143" s="14" t="e">
        <f>COUNTIFS(#REF!,"=Y",C$3:C$87,C143)</f>
        <v>#REF!</v>
      </c>
      <c r="G143" s="13"/>
      <c r="H143" s="13"/>
      <c r="I143" s="35"/>
      <c r="L143" s="23"/>
      <c r="M143" s="23"/>
      <c r="N143" s="23"/>
      <c r="Y143" s="13"/>
    </row>
    <row r="144" spans="2:25" s="1" customFormat="1" x14ac:dyDescent="0.25">
      <c r="B144" s="18"/>
      <c r="C144" s="34" t="s">
        <v>128</v>
      </c>
      <c r="D144" s="14" t="e">
        <f>COUNTIFS(#REF!,"=Y",C$3:C$87,C144)</f>
        <v>#REF!</v>
      </c>
      <c r="G144" s="13"/>
      <c r="H144" s="13"/>
      <c r="I144" s="35"/>
      <c r="L144" s="23"/>
      <c r="M144" s="23"/>
      <c r="N144" s="23"/>
      <c r="Y144" s="13"/>
    </row>
    <row r="145" spans="2:25" s="1" customFormat="1" x14ac:dyDescent="0.25">
      <c r="B145" s="18"/>
      <c r="C145" s="34" t="s">
        <v>366</v>
      </c>
      <c r="D145" s="14" t="e">
        <f>COUNTIFS(#REF!,"=Y",C$3:C$87,C145)</f>
        <v>#REF!</v>
      </c>
      <c r="G145" s="13"/>
      <c r="H145" s="13"/>
      <c r="I145" s="35"/>
      <c r="L145" s="23"/>
      <c r="M145" s="23"/>
      <c r="N145" s="23"/>
      <c r="Y145" s="13"/>
    </row>
    <row r="146" spans="2:25" s="1" customFormat="1" x14ac:dyDescent="0.25">
      <c r="B146" s="18"/>
      <c r="C146" s="34" t="s">
        <v>367</v>
      </c>
      <c r="D146" s="14" t="e">
        <f>COUNTIFS(#REF!,"=Y",C$3:C$87,C146)</f>
        <v>#REF!</v>
      </c>
      <c r="G146" s="13"/>
      <c r="H146" s="13"/>
      <c r="I146" s="35"/>
      <c r="L146" s="23"/>
      <c r="M146" s="23"/>
      <c r="N146" s="23"/>
      <c r="Y146" s="13"/>
    </row>
    <row r="147" spans="2:25" s="1" customFormat="1" x14ac:dyDescent="0.25">
      <c r="B147" s="18"/>
      <c r="C147" s="34" t="s">
        <v>176</v>
      </c>
      <c r="D147" s="14" t="e">
        <f>COUNTIFS(#REF!,"=Y",C$3:C$87,C147)</f>
        <v>#REF!</v>
      </c>
      <c r="G147" s="13"/>
      <c r="H147" s="13"/>
      <c r="I147" s="35"/>
      <c r="L147" s="23"/>
      <c r="M147" s="23"/>
      <c r="N147" s="23"/>
      <c r="Y147" s="13"/>
    </row>
    <row r="148" spans="2:25" s="1" customFormat="1" x14ac:dyDescent="0.25">
      <c r="B148" s="18"/>
      <c r="C148" s="34" t="s">
        <v>123</v>
      </c>
      <c r="D148" s="14" t="e">
        <f>COUNTIFS(#REF!,"=Y",C$3:C$87,C148)</f>
        <v>#REF!</v>
      </c>
      <c r="G148" s="13"/>
      <c r="H148" s="13"/>
      <c r="I148" s="35"/>
      <c r="L148" s="23"/>
      <c r="M148" s="23"/>
      <c r="N148" s="23"/>
      <c r="Y148" s="13"/>
    </row>
    <row r="149" spans="2:25" s="1" customFormat="1" x14ac:dyDescent="0.25">
      <c r="B149" s="18"/>
      <c r="C149" s="34" t="s">
        <v>49</v>
      </c>
      <c r="D149" s="14" t="e">
        <f>COUNTIFS(#REF!,"=Y",C$3:C$87,C149)</f>
        <v>#REF!</v>
      </c>
      <c r="G149" s="13"/>
      <c r="H149" s="13"/>
      <c r="I149" s="35"/>
      <c r="L149" s="23"/>
      <c r="M149" s="23"/>
      <c r="N149" s="23"/>
      <c r="Y149" s="13"/>
    </row>
    <row r="150" spans="2:25" s="1" customFormat="1" x14ac:dyDescent="0.25">
      <c r="B150" s="18"/>
      <c r="C150" s="34" t="s">
        <v>171</v>
      </c>
      <c r="D150" s="14" t="e">
        <f>COUNTIFS(#REF!,"=Y",C$3:C$87,C150)</f>
        <v>#REF!</v>
      </c>
      <c r="G150" s="13"/>
      <c r="H150" s="13"/>
      <c r="I150" s="35"/>
      <c r="L150" s="23"/>
      <c r="M150" s="23"/>
      <c r="N150" s="23"/>
      <c r="Y150" s="13"/>
    </row>
    <row r="151" spans="2:25" s="1" customFormat="1" x14ac:dyDescent="0.25">
      <c r="B151" s="18"/>
      <c r="C151" s="34" t="s">
        <v>368</v>
      </c>
      <c r="D151" s="14" t="e">
        <f>COUNTIFS(#REF!,"=Y",C$3:C$87,C151)</f>
        <v>#REF!</v>
      </c>
      <c r="G151" s="13"/>
      <c r="H151" s="13"/>
      <c r="I151" s="35"/>
      <c r="L151" s="23"/>
      <c r="M151" s="23"/>
      <c r="N151" s="23"/>
      <c r="Y151" s="13"/>
    </row>
    <row r="152" spans="2:25" s="1" customFormat="1" x14ac:dyDescent="0.25">
      <c r="B152" s="18"/>
      <c r="C152" s="34" t="s">
        <v>369</v>
      </c>
      <c r="D152" s="14" t="e">
        <f>COUNTIFS(#REF!,"=Y",C$3:C$87,C152)</f>
        <v>#REF!</v>
      </c>
      <c r="G152" s="13"/>
      <c r="H152" s="13"/>
      <c r="I152" s="35"/>
      <c r="L152" s="23"/>
      <c r="M152" s="23"/>
      <c r="N152" s="23"/>
      <c r="Y152" s="13"/>
    </row>
    <row r="153" spans="2:25" s="1" customFormat="1" x14ac:dyDescent="0.25">
      <c r="B153" s="18"/>
      <c r="C153" s="34" t="s">
        <v>370</v>
      </c>
      <c r="D153" s="14" t="e">
        <f>COUNTIFS(#REF!,"=Y",C$3:C$87,C153)</f>
        <v>#REF!</v>
      </c>
      <c r="G153" s="13"/>
      <c r="H153" s="13"/>
      <c r="I153" s="35"/>
      <c r="L153" s="23"/>
      <c r="M153" s="23"/>
      <c r="N153" s="23"/>
      <c r="Y153" s="13"/>
    </row>
    <row r="154" spans="2:25" s="1" customFormat="1" x14ac:dyDescent="0.25">
      <c r="B154" s="18"/>
      <c r="C154" s="34" t="s">
        <v>371</v>
      </c>
      <c r="D154" s="14" t="e">
        <f>COUNTIFS(#REF!,"=Y",C$3:C$87,C154)</f>
        <v>#REF!</v>
      </c>
      <c r="G154" s="13"/>
      <c r="H154" s="13"/>
      <c r="I154" s="35"/>
      <c r="L154" s="23"/>
      <c r="M154" s="23"/>
      <c r="N154" s="23"/>
      <c r="Y154" s="13"/>
    </row>
    <row r="155" spans="2:25" s="1" customFormat="1" x14ac:dyDescent="0.25">
      <c r="B155" s="18"/>
      <c r="C155" s="34" t="s">
        <v>83</v>
      </c>
      <c r="D155" s="14" t="e">
        <f>COUNTIFS(#REF!,"=Y",C$3:C$87,C155)</f>
        <v>#REF!</v>
      </c>
      <c r="G155" s="13"/>
      <c r="H155" s="13"/>
      <c r="I155" s="35"/>
      <c r="L155" s="23"/>
      <c r="M155" s="23"/>
      <c r="N155" s="23"/>
      <c r="Y155" s="13"/>
    </row>
    <row r="156" spans="2:25" s="1" customFormat="1" x14ac:dyDescent="0.25">
      <c r="B156" s="18"/>
      <c r="C156" s="34" t="s">
        <v>372</v>
      </c>
      <c r="D156" s="14" t="e">
        <f>COUNTIFS(#REF!,"=Y",C$3:C$87,C156)</f>
        <v>#REF!</v>
      </c>
      <c r="G156" s="13"/>
      <c r="H156" s="13"/>
      <c r="I156" s="35"/>
      <c r="L156" s="23"/>
      <c r="M156" s="23"/>
      <c r="N156" s="23"/>
      <c r="Y156" s="13"/>
    </row>
    <row r="157" spans="2:25" s="1" customFormat="1" x14ac:dyDescent="0.25">
      <c r="B157" s="18"/>
      <c r="C157" s="34" t="s">
        <v>99</v>
      </c>
      <c r="D157" s="14" t="e">
        <f>COUNTIFS(#REF!,"=Y",C$3:C$87,C157)</f>
        <v>#REF!</v>
      </c>
      <c r="G157" s="13"/>
      <c r="H157" s="13"/>
      <c r="I157" s="35"/>
      <c r="L157" s="23"/>
      <c r="M157" s="23"/>
      <c r="N157" s="23"/>
      <c r="Y157" s="13"/>
    </row>
    <row r="158" spans="2:25" s="1" customFormat="1" x14ac:dyDescent="0.25">
      <c r="B158" s="18"/>
      <c r="C158" s="34" t="s">
        <v>373</v>
      </c>
      <c r="D158" s="14" t="e">
        <f>COUNTIFS(#REF!,"=Y",C$3:C$87,C158)</f>
        <v>#REF!</v>
      </c>
      <c r="G158" s="13"/>
      <c r="H158" s="13"/>
      <c r="I158" s="35"/>
      <c r="L158" s="23"/>
      <c r="M158" s="23"/>
      <c r="N158" s="23"/>
      <c r="Y158" s="13"/>
    </row>
    <row r="159" spans="2:25" s="1" customFormat="1" x14ac:dyDescent="0.25">
      <c r="B159" s="18"/>
      <c r="D159" s="13"/>
      <c r="G159" s="13"/>
      <c r="H159" s="13"/>
      <c r="I159" s="35"/>
      <c r="L159" s="23"/>
      <c r="M159" s="23"/>
      <c r="N159" s="23"/>
      <c r="Y159" s="13"/>
    </row>
    <row r="160" spans="2:25" s="1" customFormat="1" x14ac:dyDescent="0.25">
      <c r="B160" s="18"/>
      <c r="D160" s="13"/>
      <c r="G160" s="13"/>
      <c r="H160" s="13"/>
      <c r="I160" s="35"/>
      <c r="L160" s="23"/>
      <c r="M160" s="23"/>
      <c r="N160" s="23"/>
      <c r="Y160" s="13"/>
    </row>
    <row r="161" spans="2:25" s="1" customFormat="1" x14ac:dyDescent="0.25">
      <c r="B161" s="18"/>
      <c r="D161" s="13"/>
      <c r="G161" s="13"/>
      <c r="H161" s="13"/>
      <c r="I161" s="35"/>
      <c r="L161" s="23"/>
      <c r="M161" s="23"/>
      <c r="N161" s="23"/>
      <c r="Y161" s="13"/>
    </row>
    <row r="162" spans="2:25" s="1" customFormat="1" x14ac:dyDescent="0.25">
      <c r="B162" s="18"/>
      <c r="D162" s="13"/>
      <c r="G162" s="13"/>
      <c r="H162" s="13"/>
      <c r="I162" s="35"/>
      <c r="L162" s="23"/>
      <c r="M162" s="23"/>
      <c r="N162" s="23"/>
      <c r="Y162" s="13"/>
    </row>
    <row r="163" spans="2:25" s="1" customFormat="1" x14ac:dyDescent="0.25">
      <c r="B163" s="18"/>
      <c r="D163" s="13"/>
      <c r="G163" s="13"/>
      <c r="H163" s="13"/>
      <c r="I163" s="35"/>
      <c r="L163" s="23"/>
      <c r="M163" s="23"/>
      <c r="N163" s="23"/>
      <c r="Y163" s="13"/>
    </row>
    <row r="164" spans="2:25" s="1" customFormat="1" x14ac:dyDescent="0.25">
      <c r="B164" s="18"/>
      <c r="D164" s="13"/>
      <c r="G164" s="13"/>
      <c r="H164" s="13"/>
      <c r="I164" s="35"/>
      <c r="L164" s="23"/>
      <c r="M164" s="23"/>
      <c r="N164" s="23"/>
      <c r="Y164" s="13"/>
    </row>
    <row r="165" spans="2:25" s="1" customFormat="1" x14ac:dyDescent="0.25">
      <c r="B165" s="18"/>
      <c r="D165" s="13"/>
      <c r="G165" s="13"/>
      <c r="H165" s="13"/>
      <c r="I165" s="35"/>
      <c r="L165" s="23"/>
      <c r="M165" s="23"/>
      <c r="N165" s="23"/>
      <c r="Y165" s="13"/>
    </row>
    <row r="166" spans="2:25" s="1" customFormat="1" x14ac:dyDescent="0.25">
      <c r="B166" s="18"/>
      <c r="D166" s="13"/>
      <c r="G166" s="13"/>
      <c r="H166" s="13"/>
      <c r="I166" s="35"/>
      <c r="L166" s="23"/>
      <c r="M166" s="23"/>
      <c r="N166" s="23"/>
      <c r="Y166" s="13"/>
    </row>
    <row r="167" spans="2:25" s="1" customFormat="1" x14ac:dyDescent="0.25">
      <c r="B167" s="18"/>
      <c r="D167" s="13"/>
      <c r="G167" s="13"/>
      <c r="H167" s="13"/>
      <c r="I167" s="35"/>
      <c r="L167" s="23"/>
      <c r="M167" s="23"/>
      <c r="N167" s="23"/>
      <c r="Y167" s="13"/>
    </row>
    <row r="168" spans="2:25" s="1" customFormat="1" x14ac:dyDescent="0.25">
      <c r="B168" s="18"/>
      <c r="D168" s="13"/>
      <c r="G168" s="13"/>
      <c r="H168" s="13"/>
      <c r="I168" s="35"/>
      <c r="L168" s="23"/>
      <c r="M168" s="23"/>
      <c r="N168" s="23"/>
      <c r="Y168" s="13"/>
    </row>
    <row r="169" spans="2:25" s="1" customFormat="1" x14ac:dyDescent="0.25">
      <c r="B169" s="18"/>
      <c r="D169" s="13"/>
      <c r="G169" s="13"/>
      <c r="H169" s="13"/>
      <c r="I169" s="35"/>
      <c r="L169" s="23"/>
      <c r="M169" s="23"/>
      <c r="N169" s="23"/>
      <c r="Y169" s="13"/>
    </row>
    <row r="170" spans="2:25" s="1" customFormat="1" x14ac:dyDescent="0.25">
      <c r="B170" s="18"/>
      <c r="D170" s="13"/>
      <c r="G170" s="13"/>
      <c r="H170" s="13"/>
      <c r="I170" s="35"/>
      <c r="L170" s="23"/>
      <c r="M170" s="23"/>
      <c r="N170" s="23"/>
      <c r="Y170" s="13"/>
    </row>
    <row r="171" spans="2:25" s="1" customFormat="1" x14ac:dyDescent="0.25">
      <c r="B171" s="18"/>
      <c r="D171" s="13"/>
      <c r="G171" s="13"/>
      <c r="H171" s="13"/>
      <c r="I171" s="35"/>
      <c r="L171" s="23"/>
      <c r="M171" s="23"/>
      <c r="N171" s="23"/>
      <c r="Y171" s="13"/>
    </row>
    <row r="172" spans="2:25" s="1" customFormat="1" x14ac:dyDescent="0.25">
      <c r="B172" s="18"/>
      <c r="D172" s="13"/>
      <c r="G172" s="13"/>
      <c r="H172" s="13"/>
      <c r="I172" s="35"/>
      <c r="L172" s="23"/>
      <c r="M172" s="23"/>
      <c r="N172" s="23"/>
      <c r="Y172" s="13"/>
    </row>
    <row r="173" spans="2:25" s="1" customFormat="1" x14ac:dyDescent="0.25">
      <c r="B173" s="18"/>
      <c r="D173" s="13"/>
      <c r="G173" s="13"/>
      <c r="H173" s="13"/>
      <c r="I173" s="35"/>
      <c r="L173" s="23"/>
      <c r="M173" s="23"/>
      <c r="N173" s="23"/>
      <c r="Y173" s="13"/>
    </row>
    <row r="174" spans="2:25" s="1" customFormat="1" x14ac:dyDescent="0.25">
      <c r="B174" s="18"/>
      <c r="D174" s="13"/>
      <c r="G174" s="13"/>
      <c r="H174" s="13"/>
      <c r="I174" s="35"/>
      <c r="L174" s="23"/>
      <c r="M174" s="23"/>
      <c r="N174" s="23"/>
      <c r="Y174" s="13"/>
    </row>
    <row r="175" spans="2:25" s="1" customFormat="1" x14ac:dyDescent="0.25">
      <c r="B175" s="18"/>
      <c r="D175" s="13"/>
      <c r="G175" s="13"/>
      <c r="H175" s="13"/>
      <c r="I175" s="35"/>
      <c r="L175" s="23"/>
      <c r="M175" s="23"/>
      <c r="N175" s="23"/>
      <c r="Y175" s="13"/>
    </row>
    <row r="176" spans="2:25" s="1" customFormat="1" x14ac:dyDescent="0.25">
      <c r="B176" s="18"/>
      <c r="D176" s="13"/>
      <c r="G176" s="13"/>
      <c r="H176" s="13"/>
      <c r="I176" s="35"/>
      <c r="L176" s="23"/>
      <c r="M176" s="23"/>
      <c r="N176" s="23"/>
      <c r="Y176" s="13"/>
    </row>
    <row r="177" spans="2:25" s="1" customFormat="1" x14ac:dyDescent="0.25">
      <c r="B177" s="18"/>
      <c r="D177" s="13"/>
      <c r="G177" s="13"/>
      <c r="H177" s="13"/>
      <c r="I177" s="35"/>
      <c r="L177" s="23"/>
      <c r="M177" s="23"/>
      <c r="N177" s="23"/>
      <c r="Y177" s="13"/>
    </row>
    <row r="178" spans="2:25" s="1" customFormat="1" x14ac:dyDescent="0.25">
      <c r="B178" s="18"/>
      <c r="D178" s="13"/>
      <c r="G178" s="13"/>
      <c r="H178" s="13"/>
      <c r="I178" s="35"/>
      <c r="L178" s="23"/>
      <c r="M178" s="23"/>
      <c r="N178" s="23"/>
      <c r="Y178" s="13"/>
    </row>
    <row r="179" spans="2:25" s="1" customFormat="1" x14ac:dyDescent="0.25">
      <c r="B179" s="18"/>
      <c r="D179" s="13"/>
      <c r="G179" s="13"/>
      <c r="H179" s="13"/>
      <c r="I179" s="35"/>
      <c r="L179" s="23"/>
      <c r="M179" s="23"/>
      <c r="N179" s="23"/>
      <c r="Y179" s="13"/>
    </row>
    <row r="180" spans="2:25" s="1" customFormat="1" x14ac:dyDescent="0.25">
      <c r="B180" s="18"/>
      <c r="D180" s="13"/>
      <c r="G180" s="13"/>
      <c r="H180" s="13"/>
      <c r="I180" s="35"/>
      <c r="L180" s="23"/>
      <c r="M180" s="23"/>
      <c r="N180" s="23"/>
      <c r="Y180" s="13"/>
    </row>
    <row r="181" spans="2:25" s="1" customFormat="1" x14ac:dyDescent="0.25">
      <c r="B181" s="18"/>
      <c r="D181" s="13"/>
      <c r="G181" s="13"/>
      <c r="H181" s="13"/>
      <c r="I181" s="35"/>
      <c r="L181" s="23"/>
      <c r="M181" s="23"/>
      <c r="N181" s="23"/>
      <c r="Y181" s="13"/>
    </row>
    <row r="182" spans="2:25" s="1" customFormat="1" x14ac:dyDescent="0.25">
      <c r="B182" s="18"/>
      <c r="D182" s="13"/>
      <c r="G182" s="13"/>
      <c r="H182" s="13"/>
      <c r="I182" s="35"/>
      <c r="L182" s="23"/>
      <c r="M182" s="23"/>
      <c r="N182" s="23"/>
      <c r="Y182" s="13"/>
    </row>
    <row r="183" spans="2:25" s="1" customFormat="1" x14ac:dyDescent="0.25">
      <c r="B183" s="18"/>
      <c r="D183" s="13"/>
      <c r="G183" s="13"/>
      <c r="H183" s="13"/>
      <c r="I183" s="35"/>
      <c r="L183" s="23"/>
      <c r="M183" s="23"/>
      <c r="N183" s="23"/>
      <c r="Y183" s="13"/>
    </row>
    <row r="184" spans="2:25" s="1" customFormat="1" x14ac:dyDescent="0.25">
      <c r="B184" s="18"/>
      <c r="D184" s="13"/>
      <c r="G184" s="13"/>
      <c r="H184" s="13"/>
      <c r="I184" s="35"/>
      <c r="L184" s="23"/>
      <c r="M184" s="23"/>
      <c r="N184" s="23"/>
      <c r="Y184" s="13"/>
    </row>
    <row r="185" spans="2:25" s="1" customFormat="1" x14ac:dyDescent="0.25">
      <c r="B185" s="18"/>
      <c r="D185" s="13"/>
      <c r="G185" s="13"/>
      <c r="H185" s="13"/>
      <c r="I185" s="35"/>
      <c r="L185" s="23"/>
      <c r="M185" s="23"/>
      <c r="N185" s="23"/>
      <c r="Y185" s="13"/>
    </row>
    <row r="186" spans="2:25" s="1" customFormat="1" x14ac:dyDescent="0.25">
      <c r="B186" s="18"/>
      <c r="D186" s="13"/>
      <c r="G186" s="13"/>
      <c r="H186" s="13"/>
      <c r="I186" s="35"/>
      <c r="L186" s="23"/>
      <c r="M186" s="23"/>
      <c r="N186" s="23"/>
      <c r="Y186" s="13"/>
    </row>
    <row r="187" spans="2:25" s="1" customFormat="1" x14ac:dyDescent="0.25">
      <c r="B187" s="18"/>
      <c r="D187" s="13"/>
      <c r="G187" s="13"/>
      <c r="H187" s="13"/>
      <c r="I187" s="35"/>
      <c r="L187" s="23"/>
      <c r="M187" s="23"/>
      <c r="N187" s="23"/>
      <c r="Y187" s="13"/>
    </row>
    <row r="188" spans="2:25" s="1" customFormat="1" x14ac:dyDescent="0.25">
      <c r="B188" s="18"/>
      <c r="D188" s="13"/>
      <c r="G188" s="13"/>
      <c r="H188" s="13"/>
      <c r="I188" s="35"/>
      <c r="L188" s="23"/>
      <c r="M188" s="23"/>
      <c r="N188" s="23"/>
      <c r="Y188" s="13"/>
    </row>
    <row r="189" spans="2:25" s="1" customFormat="1" x14ac:dyDescent="0.25">
      <c r="B189" s="18"/>
      <c r="D189" s="13"/>
      <c r="G189" s="13"/>
      <c r="H189" s="13"/>
      <c r="I189" s="35"/>
      <c r="L189" s="23"/>
      <c r="M189" s="23"/>
      <c r="N189" s="23"/>
      <c r="Y189" s="13"/>
    </row>
    <row r="190" spans="2:25" s="1" customFormat="1" x14ac:dyDescent="0.25">
      <c r="B190" s="18"/>
      <c r="D190" s="13"/>
      <c r="G190" s="13"/>
      <c r="H190" s="13"/>
      <c r="I190" s="35"/>
      <c r="L190" s="23"/>
      <c r="M190" s="23"/>
      <c r="N190" s="23"/>
      <c r="Y190" s="13"/>
    </row>
    <row r="191" spans="2:25" s="1" customFormat="1" x14ac:dyDescent="0.25">
      <c r="B191" s="18"/>
      <c r="D191" s="13"/>
      <c r="G191" s="13"/>
      <c r="H191" s="13"/>
      <c r="I191" s="35"/>
      <c r="L191" s="23"/>
      <c r="M191" s="23"/>
      <c r="N191" s="23"/>
      <c r="Y191" s="13"/>
    </row>
    <row r="192" spans="2:25" s="1" customFormat="1" x14ac:dyDescent="0.25">
      <c r="B192" s="18"/>
      <c r="D192" s="13"/>
      <c r="G192" s="13"/>
      <c r="H192" s="13"/>
      <c r="I192" s="35"/>
      <c r="L192" s="23"/>
      <c r="M192" s="23"/>
      <c r="N192" s="23"/>
      <c r="Y192" s="13"/>
    </row>
    <row r="193" spans="2:25" s="1" customFormat="1" x14ac:dyDescent="0.25">
      <c r="B193" s="18"/>
      <c r="D193" s="13"/>
      <c r="G193" s="13"/>
      <c r="H193" s="13"/>
      <c r="I193" s="35"/>
      <c r="L193" s="23"/>
      <c r="M193" s="23"/>
      <c r="N193" s="23"/>
      <c r="Y193" s="13"/>
    </row>
    <row r="194" spans="2:25" s="1" customFormat="1" x14ac:dyDescent="0.25">
      <c r="B194" s="18"/>
      <c r="D194" s="13"/>
      <c r="G194" s="13"/>
      <c r="H194" s="13"/>
      <c r="I194" s="35"/>
      <c r="L194" s="23"/>
      <c r="M194" s="23"/>
      <c r="N194" s="23"/>
      <c r="Y194" s="13"/>
    </row>
    <row r="195" spans="2:25" s="1" customFormat="1" x14ac:dyDescent="0.25">
      <c r="B195" s="18"/>
      <c r="D195" s="13"/>
      <c r="G195" s="13"/>
      <c r="H195" s="13"/>
      <c r="I195" s="35"/>
      <c r="L195" s="23"/>
      <c r="M195" s="23"/>
      <c r="N195" s="23"/>
      <c r="Y195" s="13"/>
    </row>
    <row r="196" spans="2:25" s="1" customFormat="1" x14ac:dyDescent="0.25">
      <c r="B196" s="18"/>
      <c r="D196" s="13"/>
      <c r="G196" s="13"/>
      <c r="H196" s="13"/>
      <c r="I196" s="35"/>
      <c r="L196" s="23"/>
      <c r="M196" s="23"/>
      <c r="N196" s="23"/>
      <c r="Y196" s="13"/>
    </row>
    <row r="197" spans="2:25" s="1" customFormat="1" x14ac:dyDescent="0.25">
      <c r="B197" s="18"/>
      <c r="D197" s="13"/>
      <c r="G197" s="13"/>
      <c r="H197" s="13"/>
      <c r="I197" s="35"/>
      <c r="L197" s="23"/>
      <c r="M197" s="23"/>
      <c r="N197" s="23"/>
      <c r="Y197" s="13"/>
    </row>
    <row r="198" spans="2:25" s="1" customFormat="1" x14ac:dyDescent="0.25">
      <c r="B198" s="18"/>
      <c r="D198" s="13"/>
      <c r="G198" s="13"/>
      <c r="H198" s="13"/>
      <c r="I198" s="35"/>
      <c r="L198" s="23"/>
      <c r="M198" s="23"/>
      <c r="N198" s="23"/>
      <c r="Y198" s="13"/>
    </row>
    <row r="199" spans="2:25" s="1" customFormat="1" x14ac:dyDescent="0.25">
      <c r="B199" s="18"/>
      <c r="D199" s="13"/>
      <c r="G199" s="13"/>
      <c r="H199" s="13"/>
      <c r="I199" s="35"/>
      <c r="L199" s="23"/>
      <c r="M199" s="23"/>
      <c r="N199" s="23"/>
      <c r="Y199" s="13"/>
    </row>
    <row r="200" spans="2:25" s="1" customFormat="1" x14ac:dyDescent="0.25">
      <c r="B200" s="18"/>
      <c r="D200" s="13"/>
      <c r="G200" s="13"/>
      <c r="H200" s="13"/>
      <c r="I200" s="35"/>
      <c r="L200" s="23"/>
      <c r="M200" s="23"/>
      <c r="N200" s="23"/>
      <c r="Y200" s="13"/>
    </row>
    <row r="201" spans="2:25" s="1" customFormat="1" x14ac:dyDescent="0.25">
      <c r="B201" s="18"/>
      <c r="D201" s="13"/>
      <c r="G201" s="13"/>
      <c r="H201" s="13"/>
      <c r="I201" s="35"/>
      <c r="L201" s="23"/>
      <c r="M201" s="23"/>
      <c r="N201" s="23"/>
      <c r="Y201" s="13"/>
    </row>
    <row r="202" spans="2:25" s="1" customFormat="1" x14ac:dyDescent="0.25">
      <c r="B202" s="18"/>
      <c r="D202" s="13"/>
      <c r="G202" s="13"/>
      <c r="H202" s="13"/>
      <c r="I202" s="35"/>
      <c r="L202" s="23"/>
      <c r="M202" s="23"/>
      <c r="N202" s="23"/>
      <c r="Y202" s="13"/>
    </row>
    <row r="203" spans="2:25" s="1" customFormat="1" x14ac:dyDescent="0.25">
      <c r="B203" s="18"/>
      <c r="D203" s="13"/>
      <c r="G203" s="13"/>
      <c r="H203" s="13"/>
      <c r="I203" s="35"/>
      <c r="L203" s="23"/>
      <c r="M203" s="23"/>
      <c r="N203" s="23"/>
      <c r="Y203" s="13"/>
    </row>
    <row r="204" spans="2:25" s="1" customFormat="1" x14ac:dyDescent="0.25">
      <c r="B204" s="18"/>
      <c r="D204" s="13"/>
      <c r="G204" s="13"/>
      <c r="H204" s="13"/>
      <c r="I204" s="35"/>
      <c r="L204" s="23"/>
      <c r="M204" s="23"/>
      <c r="N204" s="23"/>
      <c r="Y204" s="13"/>
    </row>
    <row r="205" spans="2:25" s="1" customFormat="1" x14ac:dyDescent="0.25">
      <c r="B205" s="18"/>
      <c r="D205" s="13"/>
      <c r="G205" s="13"/>
      <c r="H205" s="13"/>
      <c r="I205" s="35"/>
      <c r="L205" s="23"/>
      <c r="M205" s="23"/>
      <c r="N205" s="23"/>
      <c r="Y205" s="13"/>
    </row>
    <row r="206" spans="2:25" s="1" customFormat="1" x14ac:dyDescent="0.25">
      <c r="B206" s="18"/>
      <c r="D206" s="13"/>
      <c r="G206" s="13"/>
      <c r="H206" s="13"/>
      <c r="I206" s="35"/>
      <c r="L206" s="23"/>
      <c r="M206" s="23"/>
      <c r="N206" s="23"/>
      <c r="Y206" s="13"/>
    </row>
    <row r="207" spans="2:25" s="1" customFormat="1" x14ac:dyDescent="0.25">
      <c r="B207" s="18"/>
      <c r="D207" s="13"/>
      <c r="G207" s="13"/>
      <c r="H207" s="13"/>
      <c r="I207" s="35"/>
      <c r="L207" s="23"/>
      <c r="M207" s="23"/>
      <c r="N207" s="23"/>
      <c r="Y207" s="13"/>
    </row>
    <row r="208" spans="2:25" s="1" customFormat="1" x14ac:dyDescent="0.25">
      <c r="B208" s="18"/>
      <c r="D208" s="13"/>
      <c r="G208" s="13"/>
      <c r="H208" s="13"/>
      <c r="I208" s="35"/>
      <c r="L208" s="23"/>
      <c r="M208" s="23"/>
      <c r="N208" s="23"/>
      <c r="Y208" s="13"/>
    </row>
    <row r="209" spans="2:25" s="1" customFormat="1" x14ac:dyDescent="0.25">
      <c r="B209" s="18"/>
      <c r="D209" s="13"/>
      <c r="G209" s="13"/>
      <c r="H209" s="13"/>
      <c r="I209" s="35"/>
      <c r="L209" s="23"/>
      <c r="M209" s="23"/>
      <c r="N209" s="23"/>
      <c r="Y209" s="13"/>
    </row>
    <row r="210" spans="2:25" s="1" customFormat="1" x14ac:dyDescent="0.25">
      <c r="B210" s="18"/>
      <c r="D210" s="13"/>
      <c r="G210" s="13"/>
      <c r="H210" s="13"/>
      <c r="I210" s="35"/>
      <c r="L210" s="23"/>
      <c r="M210" s="23"/>
      <c r="N210" s="23"/>
      <c r="Y210" s="13"/>
    </row>
    <row r="211" spans="2:25" s="1" customFormat="1" x14ac:dyDescent="0.25">
      <c r="B211" s="18"/>
      <c r="D211" s="13"/>
      <c r="G211" s="13"/>
      <c r="H211" s="13"/>
      <c r="I211" s="35"/>
      <c r="L211" s="23"/>
      <c r="M211" s="23"/>
      <c r="N211" s="23"/>
      <c r="Y211" s="13"/>
    </row>
    <row r="212" spans="2:25" s="1" customFormat="1" x14ac:dyDescent="0.25">
      <c r="B212" s="18"/>
      <c r="D212" s="13"/>
      <c r="G212" s="13"/>
      <c r="H212" s="13"/>
      <c r="I212" s="35"/>
      <c r="L212" s="23"/>
      <c r="M212" s="23"/>
      <c r="N212" s="23"/>
      <c r="Y212" s="13"/>
    </row>
    <row r="213" spans="2:25" s="1" customFormat="1" x14ac:dyDescent="0.25">
      <c r="B213" s="18"/>
      <c r="D213" s="13"/>
      <c r="G213" s="13"/>
      <c r="H213" s="13"/>
      <c r="I213" s="35"/>
      <c r="L213" s="23"/>
      <c r="M213" s="23"/>
      <c r="N213" s="23"/>
      <c r="Y213" s="13"/>
    </row>
    <row r="214" spans="2:25" s="1" customFormat="1" x14ac:dyDescent="0.25">
      <c r="B214" s="18"/>
      <c r="D214" s="13"/>
      <c r="G214" s="13"/>
      <c r="H214" s="13"/>
      <c r="I214" s="35"/>
      <c r="L214" s="23"/>
      <c r="M214" s="23"/>
      <c r="N214" s="23"/>
      <c r="Y214" s="13"/>
    </row>
    <row r="215" spans="2:25" s="1" customFormat="1" x14ac:dyDescent="0.25">
      <c r="B215" s="18"/>
      <c r="D215" s="13"/>
      <c r="G215" s="13"/>
      <c r="H215" s="13"/>
      <c r="I215" s="35"/>
      <c r="L215" s="23"/>
      <c r="M215" s="23"/>
      <c r="N215" s="23"/>
      <c r="Y215" s="13"/>
    </row>
    <row r="216" spans="2:25" s="1" customFormat="1" x14ac:dyDescent="0.25">
      <c r="B216" s="18"/>
      <c r="D216" s="13"/>
      <c r="G216" s="13"/>
      <c r="H216" s="13"/>
      <c r="I216" s="35"/>
      <c r="L216" s="23"/>
      <c r="M216" s="23"/>
      <c r="N216" s="23"/>
      <c r="Y216" s="13"/>
    </row>
    <row r="217" spans="2:25" s="1" customFormat="1" x14ac:dyDescent="0.25">
      <c r="B217" s="18"/>
      <c r="D217" s="13"/>
      <c r="G217" s="13"/>
      <c r="H217" s="13"/>
      <c r="I217" s="35"/>
      <c r="L217" s="23"/>
      <c r="M217" s="23"/>
      <c r="N217" s="23"/>
      <c r="Y217" s="13"/>
    </row>
    <row r="218" spans="2:25" s="1" customFormat="1" x14ac:dyDescent="0.25">
      <c r="B218" s="18"/>
      <c r="D218" s="13"/>
      <c r="G218" s="13"/>
      <c r="H218" s="13"/>
      <c r="I218" s="35"/>
      <c r="L218" s="23"/>
      <c r="M218" s="23"/>
      <c r="N218" s="23"/>
      <c r="Y218" s="13"/>
    </row>
    <row r="219" spans="2:25" s="1" customFormat="1" x14ac:dyDescent="0.25">
      <c r="B219" s="18"/>
      <c r="D219" s="13"/>
      <c r="G219" s="13"/>
      <c r="H219" s="13"/>
      <c r="I219" s="35"/>
      <c r="L219" s="23"/>
      <c r="M219" s="23"/>
      <c r="N219" s="23"/>
      <c r="Y219" s="13"/>
    </row>
    <row r="220" spans="2:25" s="1" customFormat="1" x14ac:dyDescent="0.25">
      <c r="B220" s="18"/>
      <c r="D220" s="13"/>
      <c r="G220" s="13"/>
      <c r="H220" s="13"/>
      <c r="I220" s="35"/>
      <c r="L220" s="23"/>
      <c r="M220" s="23"/>
      <c r="N220" s="23"/>
      <c r="Y220" s="13"/>
    </row>
    <row r="221" spans="2:25" s="1" customFormat="1" x14ac:dyDescent="0.25">
      <c r="B221" s="18"/>
      <c r="D221" s="13"/>
      <c r="G221" s="13"/>
      <c r="H221" s="13"/>
      <c r="I221" s="35"/>
      <c r="L221" s="23"/>
      <c r="M221" s="23"/>
      <c r="N221" s="23"/>
      <c r="Y221" s="13"/>
    </row>
    <row r="222" spans="2:25" s="1" customFormat="1" x14ac:dyDescent="0.25">
      <c r="B222" s="18"/>
      <c r="D222" s="13"/>
      <c r="G222" s="13"/>
      <c r="H222" s="13"/>
      <c r="I222" s="35"/>
      <c r="L222" s="23"/>
      <c r="M222" s="23"/>
      <c r="N222" s="23"/>
      <c r="Y222" s="13"/>
    </row>
    <row r="223" spans="2:25" s="1" customFormat="1" x14ac:dyDescent="0.25">
      <c r="B223" s="18"/>
      <c r="D223" s="13"/>
      <c r="G223" s="13"/>
      <c r="H223" s="13"/>
      <c r="I223" s="35"/>
      <c r="L223" s="23"/>
      <c r="M223" s="23"/>
      <c r="N223" s="23"/>
      <c r="Y223" s="13"/>
    </row>
    <row r="224" spans="2:25" s="1" customFormat="1" x14ac:dyDescent="0.25">
      <c r="B224" s="18"/>
      <c r="D224" s="13"/>
      <c r="G224" s="13"/>
      <c r="H224" s="13"/>
      <c r="I224" s="35"/>
      <c r="L224" s="23"/>
      <c r="M224" s="23"/>
      <c r="N224" s="23"/>
      <c r="Y224" s="13"/>
    </row>
    <row r="225" spans="2:25" s="1" customFormat="1" x14ac:dyDescent="0.25">
      <c r="B225" s="18"/>
      <c r="D225" s="13"/>
      <c r="G225" s="13"/>
      <c r="H225" s="13"/>
      <c r="I225" s="35"/>
      <c r="L225" s="23"/>
      <c r="M225" s="23"/>
      <c r="N225" s="23"/>
      <c r="Y225" s="13"/>
    </row>
    <row r="226" spans="2:25" s="1" customFormat="1" x14ac:dyDescent="0.25">
      <c r="B226" s="18"/>
      <c r="D226" s="13"/>
      <c r="G226" s="13"/>
      <c r="H226" s="13"/>
      <c r="I226" s="35"/>
      <c r="L226" s="23"/>
      <c r="M226" s="23"/>
      <c r="N226" s="23"/>
      <c r="Y226" s="13"/>
    </row>
    <row r="227" spans="2:25" s="1" customFormat="1" x14ac:dyDescent="0.25">
      <c r="B227" s="18"/>
      <c r="D227" s="13"/>
      <c r="G227" s="13"/>
      <c r="H227" s="13"/>
      <c r="I227" s="35"/>
      <c r="L227" s="23"/>
      <c r="M227" s="23"/>
      <c r="N227" s="23"/>
      <c r="Y227" s="13"/>
    </row>
    <row r="228" spans="2:25" s="1" customFormat="1" x14ac:dyDescent="0.25">
      <c r="B228" s="18"/>
      <c r="D228" s="13"/>
      <c r="G228" s="13"/>
      <c r="H228" s="13"/>
      <c r="I228" s="35"/>
      <c r="L228" s="23"/>
      <c r="M228" s="23"/>
      <c r="N228" s="23"/>
      <c r="Y228" s="13"/>
    </row>
    <row r="229" spans="2:25" s="1" customFormat="1" x14ac:dyDescent="0.25">
      <c r="B229" s="18"/>
      <c r="D229" s="13"/>
      <c r="G229" s="13"/>
      <c r="H229" s="13"/>
      <c r="I229" s="35"/>
      <c r="L229" s="23"/>
      <c r="M229" s="23"/>
      <c r="N229" s="23"/>
      <c r="Y229" s="13"/>
    </row>
    <row r="230" spans="2:25" s="1" customFormat="1" x14ac:dyDescent="0.25">
      <c r="B230" s="18"/>
      <c r="D230" s="13"/>
      <c r="G230" s="13"/>
      <c r="H230" s="13"/>
      <c r="I230" s="35"/>
      <c r="L230" s="23"/>
      <c r="M230" s="23"/>
      <c r="N230" s="23"/>
      <c r="Y230" s="13"/>
    </row>
    <row r="231" spans="2:25" s="1" customFormat="1" x14ac:dyDescent="0.25">
      <c r="B231" s="18"/>
      <c r="D231" s="13"/>
      <c r="G231" s="13"/>
      <c r="H231" s="13"/>
      <c r="I231" s="35"/>
      <c r="L231" s="23"/>
      <c r="M231" s="23"/>
      <c r="N231" s="23"/>
      <c r="Y231" s="13"/>
    </row>
    <row r="232" spans="2:25" s="1" customFormat="1" x14ac:dyDescent="0.25">
      <c r="B232" s="18"/>
      <c r="D232" s="13"/>
      <c r="G232" s="13"/>
      <c r="H232" s="13"/>
      <c r="I232" s="35"/>
      <c r="L232" s="23"/>
      <c r="M232" s="23"/>
      <c r="N232" s="23"/>
      <c r="Y232" s="13"/>
    </row>
    <row r="233" spans="2:25" s="1" customFormat="1" x14ac:dyDescent="0.25">
      <c r="B233" s="18"/>
      <c r="D233" s="13"/>
      <c r="G233" s="13"/>
      <c r="H233" s="13"/>
      <c r="I233" s="35"/>
      <c r="L233" s="23"/>
      <c r="M233" s="23"/>
      <c r="N233" s="23"/>
      <c r="Y233" s="13"/>
    </row>
    <row r="234" spans="2:25" s="1" customFormat="1" x14ac:dyDescent="0.25">
      <c r="B234" s="18"/>
      <c r="D234" s="13"/>
      <c r="G234" s="13"/>
      <c r="H234" s="13"/>
      <c r="I234" s="35"/>
      <c r="L234" s="23"/>
      <c r="M234" s="23"/>
      <c r="N234" s="23"/>
      <c r="Y234" s="13"/>
    </row>
    <row r="235" spans="2:25" s="1" customFormat="1" x14ac:dyDescent="0.25">
      <c r="B235" s="18"/>
      <c r="D235" s="13"/>
      <c r="G235" s="13"/>
      <c r="H235" s="13"/>
      <c r="I235" s="35"/>
      <c r="L235" s="23"/>
      <c r="M235" s="23"/>
      <c r="N235" s="23"/>
      <c r="Y235" s="13"/>
    </row>
    <row r="236" spans="2:25" s="1" customFormat="1" x14ac:dyDescent="0.25">
      <c r="B236" s="18"/>
      <c r="D236" s="13"/>
      <c r="G236" s="13"/>
      <c r="H236" s="13"/>
      <c r="I236" s="35"/>
      <c r="L236" s="23"/>
      <c r="M236" s="23"/>
      <c r="N236" s="23"/>
      <c r="Y236" s="13"/>
    </row>
    <row r="237" spans="2:25" s="1" customFormat="1" x14ac:dyDescent="0.25">
      <c r="B237" s="18"/>
      <c r="D237" s="13"/>
      <c r="G237" s="13"/>
      <c r="H237" s="13"/>
      <c r="I237" s="35"/>
      <c r="L237" s="23"/>
      <c r="M237" s="23"/>
      <c r="N237" s="23"/>
      <c r="Y237" s="13"/>
    </row>
    <row r="238" spans="2:25" s="1" customFormat="1" x14ac:dyDescent="0.25">
      <c r="B238" s="18"/>
      <c r="D238" s="13"/>
      <c r="G238" s="13"/>
      <c r="H238" s="13"/>
      <c r="I238" s="35"/>
      <c r="L238" s="23"/>
      <c r="M238" s="23"/>
      <c r="N238" s="23"/>
      <c r="Y238" s="13"/>
    </row>
    <row r="239" spans="2:25" s="1" customFormat="1" x14ac:dyDescent="0.25">
      <c r="B239" s="18"/>
      <c r="D239" s="13"/>
      <c r="G239" s="13"/>
      <c r="H239" s="13"/>
      <c r="I239" s="35"/>
      <c r="L239" s="23"/>
      <c r="M239" s="23"/>
      <c r="N239" s="23"/>
      <c r="Y239" s="13"/>
    </row>
    <row r="240" spans="2:25" s="1" customFormat="1" x14ac:dyDescent="0.25">
      <c r="B240" s="18"/>
      <c r="D240" s="13"/>
      <c r="G240" s="13"/>
      <c r="H240" s="13"/>
      <c r="I240" s="35"/>
      <c r="L240" s="23"/>
      <c r="M240" s="23"/>
      <c r="N240" s="23"/>
      <c r="Y240" s="13"/>
    </row>
    <row r="241" spans="2:25" s="1" customFormat="1" x14ac:dyDescent="0.25">
      <c r="B241" s="18"/>
      <c r="D241" s="13"/>
      <c r="G241" s="13"/>
      <c r="H241" s="13"/>
      <c r="I241" s="35"/>
      <c r="L241" s="23"/>
      <c r="M241" s="23"/>
      <c r="N241" s="23"/>
      <c r="Y241" s="13"/>
    </row>
    <row r="242" spans="2:25" s="1" customFormat="1" x14ac:dyDescent="0.25">
      <c r="B242" s="18"/>
      <c r="D242" s="13"/>
      <c r="G242" s="13"/>
      <c r="H242" s="13"/>
      <c r="I242" s="35"/>
      <c r="L242" s="23"/>
      <c r="M242" s="23"/>
      <c r="N242" s="23"/>
      <c r="Y242" s="13"/>
    </row>
    <row r="243" spans="2:25" s="1" customFormat="1" x14ac:dyDescent="0.25">
      <c r="B243" s="18"/>
      <c r="D243" s="13"/>
      <c r="G243" s="13"/>
      <c r="H243" s="13"/>
      <c r="I243" s="35"/>
      <c r="L243" s="23"/>
      <c r="M243" s="23"/>
      <c r="N243" s="23"/>
      <c r="Y243" s="13"/>
    </row>
    <row r="244" spans="2:25" s="1" customFormat="1" x14ac:dyDescent="0.25">
      <c r="B244" s="18"/>
      <c r="D244" s="13"/>
      <c r="G244" s="13"/>
      <c r="H244" s="13"/>
      <c r="I244" s="35"/>
      <c r="L244" s="23"/>
      <c r="M244" s="23"/>
      <c r="N244" s="23"/>
      <c r="Y244" s="13"/>
    </row>
    <row r="245" spans="2:25" s="1" customFormat="1" x14ac:dyDescent="0.25">
      <c r="B245" s="18"/>
      <c r="D245" s="13"/>
      <c r="G245" s="13"/>
      <c r="H245" s="13"/>
      <c r="I245" s="35"/>
      <c r="L245" s="23"/>
      <c r="M245" s="23"/>
      <c r="N245" s="23"/>
      <c r="Y245" s="13"/>
    </row>
    <row r="246" spans="2:25" s="1" customFormat="1" x14ac:dyDescent="0.25">
      <c r="B246" s="18"/>
      <c r="D246" s="13"/>
      <c r="G246" s="13"/>
      <c r="H246" s="13"/>
      <c r="I246" s="35"/>
      <c r="L246" s="23"/>
      <c r="M246" s="23"/>
      <c r="N246" s="23"/>
      <c r="Y246" s="13"/>
    </row>
    <row r="247" spans="2:25" s="1" customFormat="1" x14ac:dyDescent="0.25">
      <c r="B247" s="18"/>
      <c r="D247" s="13"/>
      <c r="G247" s="13"/>
      <c r="H247" s="13"/>
      <c r="I247" s="35"/>
      <c r="L247" s="23"/>
      <c r="M247" s="23"/>
      <c r="N247" s="23"/>
      <c r="Y247" s="13"/>
    </row>
    <row r="248" spans="2:25" s="1" customFormat="1" x14ac:dyDescent="0.25">
      <c r="B248" s="18"/>
      <c r="D248" s="13"/>
      <c r="G248" s="13"/>
      <c r="H248" s="13"/>
      <c r="I248" s="35"/>
      <c r="L248" s="23"/>
      <c r="M248" s="23"/>
      <c r="N248" s="23"/>
      <c r="Y248" s="13"/>
    </row>
    <row r="249" spans="2:25" s="1" customFormat="1" x14ac:dyDescent="0.25">
      <c r="B249" s="18"/>
      <c r="D249" s="13"/>
      <c r="G249" s="13"/>
      <c r="H249" s="13"/>
      <c r="I249" s="35"/>
      <c r="L249" s="23"/>
      <c r="M249" s="23"/>
      <c r="N249" s="23"/>
      <c r="Y249" s="13"/>
    </row>
    <row r="250" spans="2:25" s="1" customFormat="1" x14ac:dyDescent="0.25">
      <c r="B250" s="18"/>
      <c r="D250" s="13"/>
      <c r="G250" s="13"/>
      <c r="H250" s="13"/>
      <c r="I250" s="35"/>
      <c r="L250" s="23"/>
      <c r="M250" s="23"/>
      <c r="N250" s="23"/>
      <c r="Y250" s="13"/>
    </row>
    <row r="251" spans="2:25" s="1" customFormat="1" x14ac:dyDescent="0.25">
      <c r="B251" s="18"/>
      <c r="D251" s="13"/>
      <c r="G251" s="13"/>
      <c r="H251" s="13"/>
      <c r="I251" s="35"/>
      <c r="L251" s="23"/>
      <c r="M251" s="23"/>
      <c r="N251" s="23"/>
      <c r="Y251" s="13"/>
    </row>
    <row r="252" spans="2:25" s="1" customFormat="1" x14ac:dyDescent="0.25">
      <c r="B252" s="18"/>
      <c r="D252" s="13"/>
      <c r="G252" s="13"/>
      <c r="H252" s="13"/>
      <c r="I252" s="35"/>
      <c r="L252" s="23"/>
      <c r="M252" s="23"/>
      <c r="N252" s="23"/>
      <c r="Y252" s="13"/>
    </row>
  </sheetData>
  <pageMargins left="0.7" right="0.7" top="0.75" bottom="0.75" header="0.3" footer="0.3"/>
  <pageSetup paperSize="5" scale="74" fitToHeight="0" orientation="landscape" r:id="rId1"/>
  <headerFooter alignWithMargins="0">
    <oddHeader>&amp;C&amp;"Arial,Bold"&amp;14 RFA 2020-201 -  Applications Received&amp;RExhibit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49DB05-5E46-4B0C-B0D9-D5D97A2508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D51B8A-3EC3-4787-943B-9516775D8F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B1619-F553-4E37-A2B2-9F53A0D57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2021-01-13T17:24:56Z</cp:lastPrinted>
  <dcterms:created xsi:type="dcterms:W3CDTF">2021-01-13T14:37:06Z</dcterms:created>
  <dcterms:modified xsi:type="dcterms:W3CDTF">2021-01-13T17:25:02Z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