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20 Rules and RFAs/Applications invited to enter Credit Underwriting/"/>
    </mc:Choice>
  </mc:AlternateContent>
  <xr:revisionPtr revIDLastSave="17" documentId="8_{A2B606C5-4A97-4FC7-BFC3-0BC14921943D}" xr6:coauthVersionLast="45" xr6:coauthVersionMax="45" xr10:uidLastSave="{0BB2F002-7F95-4808-BC84-C328A77D5CDE}"/>
  <bookViews>
    <workbookView xWindow="-110" yWindow="-110" windowWidth="19420" windowHeight="10420" xr2:uid="{B679D3F3-41E1-4A07-9F1B-B511DB9F737E}"/>
  </bookViews>
  <sheets>
    <sheet name="for Bd - after litigation" sheetId="1" r:id="rId1"/>
  </sheets>
  <definedNames>
    <definedName name="_xlnm.Print_Area" localSheetId="0">'for Bd - after litigation'!$A$1:$AH$17</definedName>
    <definedName name="_xlnm.Print_Titles" localSheetId="0">'for Bd - after litigation'!$A:$A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" i="1" l="1"/>
  <c r="S3" i="1"/>
  <c r="Q3" i="1"/>
  <c r="L3" i="1"/>
  <c r="K3" i="1"/>
  <c r="Z11" i="1"/>
  <c r="S11" i="1"/>
  <c r="Q11" i="1"/>
  <c r="L11" i="1"/>
  <c r="K11" i="1"/>
  <c r="Z7" i="1"/>
  <c r="S7" i="1"/>
  <c r="Q7" i="1"/>
  <c r="L7" i="1"/>
  <c r="K7" i="1"/>
  <c r="Z5" i="1"/>
  <c r="S5" i="1"/>
  <c r="Q5" i="1"/>
  <c r="L5" i="1"/>
  <c r="K5" i="1"/>
  <c r="Z9" i="1"/>
  <c r="S9" i="1"/>
  <c r="Q9" i="1"/>
  <c r="L9" i="1"/>
  <c r="K9" i="1"/>
</calcChain>
</file>

<file path=xl/sharedStrings.xml><?xml version="1.0" encoding="utf-8"?>
<sst xmlns="http://schemas.openxmlformats.org/spreadsheetml/2006/main" count="377" uniqueCount="111">
  <si>
    <t>Application Number</t>
  </si>
  <si>
    <t>Name of Development</t>
  </si>
  <si>
    <t>County</t>
  </si>
  <si>
    <t>County Size</t>
  </si>
  <si>
    <t>Name of Authorized Principal Representative</t>
  </si>
  <si>
    <t>Name of Developers</t>
  </si>
  <si>
    <t>Demo</t>
  </si>
  <si>
    <t>Total Units</t>
  </si>
  <si>
    <t>Competitive HC Request Amount</t>
  </si>
  <si>
    <t>Eligible For Funding?</t>
  </si>
  <si>
    <t>Meets the County Size Funding Test?</t>
  </si>
  <si>
    <t>County Award Tally</t>
  </si>
  <si>
    <t>Priority Level</t>
  </si>
  <si>
    <t>PHA Area of Opportunity</t>
  </si>
  <si>
    <t>Qualifies for LGAO Goal, and submitted, but not awarded in 2019-113?</t>
  </si>
  <si>
    <t>Qualifies for LGAO Goal, and not submitted in 2019-113?</t>
  </si>
  <si>
    <t>LGAO in 2019-113?</t>
  </si>
  <si>
    <t>Qualifies for the Revitalization Goal?</t>
  </si>
  <si>
    <t>Revit. in 2019-113?</t>
  </si>
  <si>
    <t>Qualifies for the Geographic Area of Opportunity / HUD-designated SADDA Funding Goal?</t>
  </si>
  <si>
    <t>Qualifies for the SunRail Goal?</t>
  </si>
  <si>
    <t>Total Points</t>
  </si>
  <si>
    <t>Per Unit Construction Funding Preference</t>
  </si>
  <si>
    <t>Development Category Funding Preference</t>
  </si>
  <si>
    <t xml:space="preserve">Development Category </t>
  </si>
  <si>
    <t>NC or R List for Leveraging?</t>
  </si>
  <si>
    <t>Total Corp Funding Per Set-Aside</t>
  </si>
  <si>
    <t>Leveraging Classification</t>
  </si>
  <si>
    <t>Proximity Points</t>
  </si>
  <si>
    <t>Proximity Level</t>
  </si>
  <si>
    <t>Grocery Store Preference</t>
  </si>
  <si>
    <t>Community Service Preference</t>
  </si>
  <si>
    <t>Florida Job Creation Preference</t>
  </si>
  <si>
    <t>Lottery Number</t>
  </si>
  <si>
    <t>Fund?</t>
  </si>
  <si>
    <t>2021-059C</t>
  </si>
  <si>
    <t>Molly Crossing</t>
  </si>
  <si>
    <t>Clay</t>
  </si>
  <si>
    <t>M</t>
  </si>
  <si>
    <t>James R. Hoover</t>
  </si>
  <si>
    <t>TVC Development, Inc.</t>
  </si>
  <si>
    <t>E, Non-ALF</t>
  </si>
  <si>
    <t>Y</t>
  </si>
  <si>
    <t>N</t>
  </si>
  <si>
    <t>NC</t>
  </si>
  <si>
    <t>A</t>
  </si>
  <si>
    <t>Fletcher Black II</t>
  </si>
  <si>
    <t>Bay</t>
  </si>
  <si>
    <t>Joseph F Chapman, IV</t>
  </si>
  <si>
    <t>Royal American Properties, LLC; InVictus Development, LLC; PCHA Developer, LLC</t>
  </si>
  <si>
    <t>F</t>
  </si>
  <si>
    <t>2021-090C</t>
  </si>
  <si>
    <t>Blue Sky Landing II</t>
  </si>
  <si>
    <t>Saint Lucie</t>
  </si>
  <si>
    <t>Shawn Wilson</t>
  </si>
  <si>
    <t>Blue Sky Developer, LLC</t>
  </si>
  <si>
    <t>2021-108C</t>
  </si>
  <si>
    <t>Swan Landing</t>
  </si>
  <si>
    <t>Polk</t>
  </si>
  <si>
    <t>2021-111C</t>
  </si>
  <si>
    <t>RIVERVIEW6</t>
  </si>
  <si>
    <t>Manatee</t>
  </si>
  <si>
    <t>Matthew A. Rieger</t>
  </si>
  <si>
    <t>HTG RIVERVIEW6 DEVELOPER, LLC</t>
  </si>
  <si>
    <t>2021-081C</t>
  </si>
  <si>
    <t>Tanager Square</t>
  </si>
  <si>
    <t>Pasco</t>
  </si>
  <si>
    <t>Domingo Sanchez</t>
  </si>
  <si>
    <t>DDER Development, LLC</t>
  </si>
  <si>
    <t>2021-098C</t>
  </si>
  <si>
    <t>Pinnacle at the Wesleyan</t>
  </si>
  <si>
    <t>Osceola</t>
  </si>
  <si>
    <t>David O. Deutch</t>
  </si>
  <si>
    <t>Pinnacle Communities, LLC</t>
  </si>
  <si>
    <t>2021-077C</t>
  </si>
  <si>
    <t>Cypress Garden Apartments</t>
  </si>
  <si>
    <t>DeSoto</t>
  </si>
  <si>
    <t>S</t>
  </si>
  <si>
    <t>Darren J. Smith</t>
  </si>
  <si>
    <t>AHA Development, LLC; Cypress Fortis Development, LLC</t>
  </si>
  <si>
    <t>2021-083C</t>
  </si>
  <si>
    <t>Monroe Place</t>
  </si>
  <si>
    <t>Seminole</t>
  </si>
  <si>
    <t>Brett Green</t>
  </si>
  <si>
    <t>Monroe Place Developer, LLC; Judd Roth Real Estate Development, Inc.; GSL Monroe Place, LLC</t>
  </si>
  <si>
    <t>Magnolia Family II</t>
  </si>
  <si>
    <t>Leon</t>
  </si>
  <si>
    <t>James S Grauley</t>
  </si>
  <si>
    <t>New Affordable Housing Partners, LLC; Tallahassee Housing Economic Corporation</t>
  </si>
  <si>
    <t>2021-054C</t>
  </si>
  <si>
    <t>Tranquility at Ferry Pass</t>
  </si>
  <si>
    <t>Escambia</t>
  </si>
  <si>
    <t>Todd M. Wind</t>
  </si>
  <si>
    <t>Timshel Hill Tide Developers, LLC</t>
  </si>
  <si>
    <t>2021-130C</t>
  </si>
  <si>
    <t>Arbours at Crestview</t>
  </si>
  <si>
    <t>Okaloosa</t>
  </si>
  <si>
    <t>Sam T Johnston</t>
  </si>
  <si>
    <t>Arbour Valley Development, LLC</t>
  </si>
  <si>
    <t>2021-136C</t>
  </si>
  <si>
    <t>Rosemary Place</t>
  </si>
  <si>
    <t>Walton</t>
  </si>
  <si>
    <t>Stewart W. Rutledge</t>
  </si>
  <si>
    <t>RM FL Development, LLC</t>
  </si>
  <si>
    <t>Southview Estates</t>
  </si>
  <si>
    <t>William A Markel</t>
  </si>
  <si>
    <t>JES Dev Co, Inc.</t>
  </si>
  <si>
    <t>Applications invited to enter Credit Underwriting</t>
  </si>
  <si>
    <t>2021-127C</t>
  </si>
  <si>
    <t>2021-104C</t>
  </si>
  <si>
    <t>2021-099C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</si>
</sst>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vertical="center"/>
    </xf>
    <xf numFmtId="43" fontId="6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4" fillId="0" borderId="0" xfId="1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4" fontId="8" fillId="0" borderId="2" xfId="0" applyNumberFormat="1" applyFont="1" applyBorder="1" applyAlignment="1">
      <alignment horizontal="center" vertical="center"/>
    </xf>
    <xf numFmtId="43" fontId="7" fillId="0" borderId="2" xfId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43" fontId="7" fillId="0" borderId="0" xfId="1" applyFont="1" applyFill="1" applyBorder="1" applyAlignment="1">
      <alignment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8" fontId="9" fillId="0" borderId="0" xfId="0" applyNumberFormat="1" applyFont="1" applyAlignment="1" applyProtection="1">
      <alignment vertical="center" wrapText="1"/>
      <protection locked="0"/>
    </xf>
    <xf numFmtId="4" fontId="4" fillId="0" borderId="0" xfId="0" applyNumberFormat="1" applyFont="1" applyAlignment="1">
      <alignment horizontal="center" vertical="center"/>
    </xf>
    <xf numFmtId="164" fontId="4" fillId="0" borderId="0" xfId="1" applyNumberFormat="1" applyFont="1" applyFill="1" applyBorder="1" applyAlignment="1">
      <alignment vertical="center"/>
    </xf>
    <xf numFmtId="0" fontId="7" fillId="0" borderId="2" xfId="3" applyFont="1" applyBorder="1" applyAlignment="1">
      <alignment vertical="center"/>
    </xf>
    <xf numFmtId="0" fontId="7" fillId="0" borderId="2" xfId="3" applyFont="1" applyBorder="1" applyAlignment="1">
      <alignment vertical="center" wrapText="1"/>
    </xf>
    <xf numFmtId="0" fontId="7" fillId="0" borderId="2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 wrapText="1"/>
    </xf>
    <xf numFmtId="43" fontId="7" fillId="0" borderId="2" xfId="4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43" fontId="7" fillId="0" borderId="2" xfId="4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4" fontId="8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2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  <protection locked="0"/>
    </xf>
    <xf numFmtId="0" fontId="8" fillId="0" borderId="2" xfId="2" applyFont="1" applyFill="1" applyBorder="1" applyAlignment="1" applyProtection="1">
      <alignment horizontal="center" vertical="center" wrapText="1"/>
      <protection locked="0"/>
    </xf>
    <xf numFmtId="0" fontId="8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  <protection locked="0"/>
    </xf>
    <xf numFmtId="4" fontId="8" fillId="0" borderId="2" xfId="2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7">
    <cellStyle name="Comma" xfId="1" builtinId="3"/>
    <cellStyle name="Comma 2" xfId="4" xr:uid="{D5CB0A70-D122-4D45-ADDD-3F4EB6B4DD78}"/>
    <cellStyle name="Comma 3" xfId="6" xr:uid="{A836651E-2710-4968-8C6F-24329923F4DD}"/>
    <cellStyle name="Normal" xfId="0" builtinId="0"/>
    <cellStyle name="Normal 2 2" xfId="2" xr:uid="{3A9E1439-704C-4943-A242-4AD79539CA71}"/>
    <cellStyle name="Normal 4" xfId="3" xr:uid="{6A29916E-3196-40E9-AF55-DCC8592BA48A}"/>
    <cellStyle name="Normal 5" xfId="5" xr:uid="{5B67BAB1-BBA0-4FD0-A768-D33681DCBFF1}"/>
  </cellStyles>
  <dxfs count="141"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E22A7-FE30-4186-84C8-641DB0334B8F}">
  <sheetPr>
    <pageSetUpPr fitToPage="1"/>
  </sheetPr>
  <dimension ref="A1:AL95"/>
  <sheetViews>
    <sheetView showGridLines="0" tabSelected="1" zoomScaleNormal="100" workbookViewId="0">
      <pane xSplit="1" ySplit="2" topLeftCell="B9" activePane="bottomRight" state="frozen"/>
      <selection activeCell="G3" sqref="G3"/>
      <selection pane="topRight" activeCell="G3" sqref="G3"/>
      <selection pane="bottomLeft" activeCell="G3" sqref="G3"/>
      <selection pane="bottomRight" activeCell="I11" sqref="I11"/>
    </sheetView>
  </sheetViews>
  <sheetFormatPr defaultColWidth="9.08984375" defaultRowHeight="12" x14ac:dyDescent="0.25"/>
  <cols>
    <col min="1" max="1" width="10" style="3" bestFit="1" customWidth="1"/>
    <col min="2" max="2" width="19.08984375" style="4" customWidth="1"/>
    <col min="3" max="3" width="7.36328125" style="3" customWidth="1"/>
    <col min="4" max="4" width="6.08984375" style="6" customWidth="1"/>
    <col min="5" max="5" width="12.08984375" style="4" customWidth="1"/>
    <col min="6" max="6" width="14" style="3" customWidth="1"/>
    <col min="7" max="7" width="5.90625" style="3" hidden="1" customWidth="1"/>
    <col min="8" max="8" width="5.90625" style="6" hidden="1" customWidth="1"/>
    <col min="9" max="9" width="9" style="5" customWidth="1"/>
    <col min="10" max="10" width="7.54296875" style="3" customWidth="1"/>
    <col min="11" max="11" width="14.36328125" style="3" hidden="1" customWidth="1"/>
    <col min="12" max="12" width="11.453125" style="3" hidden="1" customWidth="1"/>
    <col min="13" max="14" width="6.1796875" style="3" customWidth="1"/>
    <col min="15" max="15" width="13.1796875" style="3" customWidth="1"/>
    <col min="16" max="16" width="11.453125" style="3" customWidth="1"/>
    <col min="17" max="17" width="5.08984375" style="3" customWidth="1"/>
    <col min="18" max="18" width="8.08984375" style="3" customWidth="1"/>
    <col min="19" max="19" width="4.81640625" style="3" customWidth="1"/>
    <col min="20" max="20" width="13.36328125" style="3" customWidth="1"/>
    <col min="21" max="21" width="6.81640625" style="3" customWidth="1"/>
    <col min="22" max="22" width="5.1796875" style="3" customWidth="1"/>
    <col min="23" max="23" width="10.1796875" style="3" customWidth="1"/>
    <col min="24" max="24" width="10.36328125" style="3" customWidth="1"/>
    <col min="25" max="25" width="10.90625" style="3" hidden="1" customWidth="1"/>
    <col min="26" max="26" width="11.453125" style="3" hidden="1" customWidth="1"/>
    <col min="27" max="27" width="0" style="3" hidden="1" customWidth="1"/>
    <col min="28" max="28" width="8.36328125" style="3" customWidth="1"/>
    <col min="29" max="29" width="7.36328125" style="3" hidden="1" customWidth="1"/>
    <col min="30" max="30" width="7.36328125" style="3" bestFit="1" customWidth="1"/>
    <col min="31" max="33" width="9.08984375" style="3"/>
    <col min="34" max="34" width="6.453125" style="3" bestFit="1" customWidth="1"/>
    <col min="35" max="35" width="0" style="3" hidden="1" customWidth="1"/>
    <col min="36" max="16384" width="9.08984375" style="3"/>
  </cols>
  <sheetData>
    <row r="1" spans="1:38" s="1" customFormat="1" ht="14.5" x14ac:dyDescent="0.25">
      <c r="A1" s="59" t="s">
        <v>107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38" s="32" customFormat="1" ht="72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" t="s">
        <v>8</v>
      </c>
      <c r="J2" s="28" t="s">
        <v>9</v>
      </c>
      <c r="K2" s="29" t="s">
        <v>10</v>
      </c>
      <c r="L2" s="29" t="s">
        <v>11</v>
      </c>
      <c r="M2" s="30" t="s">
        <v>12</v>
      </c>
      <c r="N2" s="30" t="s">
        <v>13</v>
      </c>
      <c r="O2" s="30" t="s">
        <v>14</v>
      </c>
      <c r="P2" s="30" t="s">
        <v>15</v>
      </c>
      <c r="Q2" s="31" t="s">
        <v>16</v>
      </c>
      <c r="R2" s="30" t="s">
        <v>17</v>
      </c>
      <c r="S2" s="31" t="s">
        <v>18</v>
      </c>
      <c r="T2" s="30" t="s">
        <v>19</v>
      </c>
      <c r="U2" s="30" t="s">
        <v>20</v>
      </c>
      <c r="V2" s="30" t="s">
        <v>21</v>
      </c>
      <c r="W2" s="28" t="s">
        <v>22</v>
      </c>
      <c r="X2" s="28" t="s">
        <v>23</v>
      </c>
      <c r="Y2" s="28" t="s">
        <v>24</v>
      </c>
      <c r="Z2" s="29" t="s">
        <v>25</v>
      </c>
      <c r="AA2" s="28" t="s">
        <v>26</v>
      </c>
      <c r="AB2" s="28" t="s">
        <v>27</v>
      </c>
      <c r="AC2" s="30" t="s">
        <v>28</v>
      </c>
      <c r="AD2" s="30" t="s">
        <v>29</v>
      </c>
      <c r="AE2" s="30" t="s">
        <v>30</v>
      </c>
      <c r="AF2" s="30" t="s">
        <v>31</v>
      </c>
      <c r="AG2" s="28" t="s">
        <v>32</v>
      </c>
      <c r="AH2" s="28" t="s">
        <v>33</v>
      </c>
      <c r="AI2" s="28" t="s">
        <v>34</v>
      </c>
    </row>
    <row r="3" spans="1:38" s="42" customFormat="1" ht="24" x14ac:dyDescent="0.25">
      <c r="A3" s="33" t="s">
        <v>89</v>
      </c>
      <c r="B3" s="33" t="s">
        <v>90</v>
      </c>
      <c r="C3" s="33" t="s">
        <v>91</v>
      </c>
      <c r="D3" s="34" t="s">
        <v>38</v>
      </c>
      <c r="E3" s="33" t="s">
        <v>92</v>
      </c>
      <c r="F3" s="33" t="s">
        <v>93</v>
      </c>
      <c r="G3" s="34" t="s">
        <v>50</v>
      </c>
      <c r="H3" s="34">
        <v>36</v>
      </c>
      <c r="I3" s="11">
        <v>630000</v>
      </c>
      <c r="J3" s="35" t="s">
        <v>42</v>
      </c>
      <c r="K3" s="36" t="str">
        <f>IF(AI3="Y","Y",IF(AND(D3="M",I3&lt;=#REF!),"Y",IF(AND(D3="S",I3&lt;=#REF!),"Y","N")))</f>
        <v>Y</v>
      </c>
      <c r="L3" s="36" t="e">
        <f>VLOOKUP($C3,$C$72:$D$139,2)</f>
        <v>#N/A</v>
      </c>
      <c r="M3" s="35">
        <v>1</v>
      </c>
      <c r="N3" s="35" t="s">
        <v>43</v>
      </c>
      <c r="O3" s="34" t="s">
        <v>43</v>
      </c>
      <c r="P3" s="34" t="s">
        <v>43</v>
      </c>
      <c r="Q3" s="37" t="str">
        <f>IF(AND(OR(O3="Y",P3="Y"),OR(C3="Brevard",C3="Lee",C3="Santa Rosa",C3="Sarasota",C3="Volusia")),"Y","N")</f>
        <v>N</v>
      </c>
      <c r="R3" s="34" t="s">
        <v>42</v>
      </c>
      <c r="S3" s="37" t="str">
        <f>IF(AND(R3="Y",OR(C3="Lee",C3="Sarasota",C3="Volusia")),"Y","N")</f>
        <v>N</v>
      </c>
      <c r="T3" s="34" t="s">
        <v>42</v>
      </c>
      <c r="U3" s="34" t="s">
        <v>43</v>
      </c>
      <c r="V3" s="38">
        <v>20</v>
      </c>
      <c r="W3" s="38" t="s">
        <v>42</v>
      </c>
      <c r="X3" s="38" t="s">
        <v>42</v>
      </c>
      <c r="Y3" s="34" t="s">
        <v>44</v>
      </c>
      <c r="Z3" s="39" t="str">
        <f>IF(Y3="A/R","R","NC")</f>
        <v>NC</v>
      </c>
      <c r="AA3" s="9">
        <v>133000</v>
      </c>
      <c r="AB3" s="35" t="s">
        <v>45</v>
      </c>
      <c r="AC3" s="38">
        <v>17</v>
      </c>
      <c r="AD3" s="38">
        <v>1</v>
      </c>
      <c r="AE3" s="38" t="s">
        <v>42</v>
      </c>
      <c r="AF3" s="38" t="s">
        <v>42</v>
      </c>
      <c r="AG3" s="35" t="s">
        <v>42</v>
      </c>
      <c r="AH3" s="34">
        <v>47</v>
      </c>
      <c r="AI3" s="40" t="s">
        <v>42</v>
      </c>
      <c r="AJ3" s="41"/>
      <c r="AK3" s="41"/>
      <c r="AL3" s="41"/>
    </row>
    <row r="4" spans="1:38" s="41" customFormat="1" ht="24" x14ac:dyDescent="0.25">
      <c r="A4" s="33" t="s">
        <v>35</v>
      </c>
      <c r="B4" s="33" t="s">
        <v>36</v>
      </c>
      <c r="C4" s="33" t="s">
        <v>37</v>
      </c>
      <c r="D4" s="34" t="s">
        <v>38</v>
      </c>
      <c r="E4" s="33" t="s">
        <v>39</v>
      </c>
      <c r="F4" s="33" t="s">
        <v>40</v>
      </c>
      <c r="G4" s="34" t="s">
        <v>41</v>
      </c>
      <c r="H4" s="34">
        <v>90</v>
      </c>
      <c r="I4" s="11">
        <v>1450000</v>
      </c>
      <c r="J4" s="35" t="s">
        <v>42</v>
      </c>
      <c r="K4" s="36" t="s">
        <v>42</v>
      </c>
      <c r="L4" s="36">
        <v>1</v>
      </c>
      <c r="M4" s="35">
        <v>1</v>
      </c>
      <c r="N4" s="35" t="s">
        <v>43</v>
      </c>
      <c r="O4" s="34" t="s">
        <v>42</v>
      </c>
      <c r="P4" s="34" t="s">
        <v>43</v>
      </c>
      <c r="Q4" s="37" t="s">
        <v>43</v>
      </c>
      <c r="R4" s="34" t="s">
        <v>43</v>
      </c>
      <c r="S4" s="37" t="s">
        <v>43</v>
      </c>
      <c r="T4" s="34" t="s">
        <v>43</v>
      </c>
      <c r="U4" s="34" t="s">
        <v>43</v>
      </c>
      <c r="V4" s="38">
        <v>20</v>
      </c>
      <c r="W4" s="38" t="s">
        <v>42</v>
      </c>
      <c r="X4" s="38" t="s">
        <v>42</v>
      </c>
      <c r="Y4" s="34" t="s">
        <v>44</v>
      </c>
      <c r="Z4" s="39" t="s">
        <v>44</v>
      </c>
      <c r="AA4" s="9">
        <v>122444.44</v>
      </c>
      <c r="AB4" s="35" t="s">
        <v>45</v>
      </c>
      <c r="AC4" s="38">
        <v>12</v>
      </c>
      <c r="AD4" s="38">
        <v>2</v>
      </c>
      <c r="AE4" s="38" t="s">
        <v>42</v>
      </c>
      <c r="AF4" s="38" t="s">
        <v>42</v>
      </c>
      <c r="AG4" s="35" t="s">
        <v>42</v>
      </c>
      <c r="AH4" s="34">
        <v>2</v>
      </c>
      <c r="AI4" s="40" t="s">
        <v>42</v>
      </c>
      <c r="AK4" s="42"/>
      <c r="AL4" s="42"/>
    </row>
    <row r="5" spans="1:38" s="41" customFormat="1" ht="36" x14ac:dyDescent="0.25">
      <c r="A5" s="33" t="s">
        <v>74</v>
      </c>
      <c r="B5" s="33" t="s">
        <v>75</v>
      </c>
      <c r="C5" s="33" t="s">
        <v>76</v>
      </c>
      <c r="D5" s="34" t="s">
        <v>77</v>
      </c>
      <c r="E5" s="33" t="s">
        <v>78</v>
      </c>
      <c r="F5" s="33" t="s">
        <v>79</v>
      </c>
      <c r="G5" s="34" t="s">
        <v>50</v>
      </c>
      <c r="H5" s="34">
        <v>58</v>
      </c>
      <c r="I5" s="11">
        <v>1375000</v>
      </c>
      <c r="J5" s="35" t="s">
        <v>42</v>
      </c>
      <c r="K5" s="36" t="str">
        <f>IF(AI5="Y","Y",IF(AND(D5="M",I5&lt;=#REF!),"Y",IF(AND(D5="S",I5&lt;=#REF!),"Y","N")))</f>
        <v>Y</v>
      </c>
      <c r="L5" s="36" t="e">
        <f>VLOOKUP($C5,$C$69:$D$136,2)</f>
        <v>#N/A</v>
      </c>
      <c r="M5" s="35">
        <v>1</v>
      </c>
      <c r="N5" s="35" t="s">
        <v>43</v>
      </c>
      <c r="O5" s="34" t="s">
        <v>43</v>
      </c>
      <c r="P5" s="34" t="s">
        <v>43</v>
      </c>
      <c r="Q5" s="37" t="str">
        <f>IF(AND(OR(O5="Y",P5="Y"),OR(C5="Brevard",C5="Lee",C5="Santa Rosa",C5="Sarasota",C5="Volusia")),"Y","N")</f>
        <v>N</v>
      </c>
      <c r="R5" s="34" t="s">
        <v>43</v>
      </c>
      <c r="S5" s="37" t="str">
        <f>IF(AND(R5="Y",OR(C5="Lee",C5="Sarasota",C5="Volusia")),"Y","N")</f>
        <v>N</v>
      </c>
      <c r="T5" s="34" t="s">
        <v>42</v>
      </c>
      <c r="U5" s="34" t="s">
        <v>43</v>
      </c>
      <c r="V5" s="38">
        <v>20</v>
      </c>
      <c r="W5" s="38" t="s">
        <v>42</v>
      </c>
      <c r="X5" s="38" t="s">
        <v>42</v>
      </c>
      <c r="Y5" s="34" t="s">
        <v>44</v>
      </c>
      <c r="Z5" s="39" t="str">
        <f>IF(Y5="A/R","R","NC")</f>
        <v>NC</v>
      </c>
      <c r="AA5" s="9">
        <v>145777.5</v>
      </c>
      <c r="AB5" s="35" t="s">
        <v>45</v>
      </c>
      <c r="AC5" s="38">
        <v>15.5</v>
      </c>
      <c r="AD5" s="38">
        <v>1</v>
      </c>
      <c r="AE5" s="38" t="s">
        <v>42</v>
      </c>
      <c r="AF5" s="38" t="s">
        <v>42</v>
      </c>
      <c r="AG5" s="35" t="s">
        <v>42</v>
      </c>
      <c r="AH5" s="34">
        <v>6</v>
      </c>
      <c r="AI5" s="40" t="s">
        <v>42</v>
      </c>
    </row>
    <row r="6" spans="1:38" s="41" customFormat="1" ht="24" x14ac:dyDescent="0.25">
      <c r="A6" s="33" t="s">
        <v>64</v>
      </c>
      <c r="B6" s="33" t="s">
        <v>65</v>
      </c>
      <c r="C6" s="33" t="s">
        <v>66</v>
      </c>
      <c r="D6" s="34" t="s">
        <v>38</v>
      </c>
      <c r="E6" s="33" t="s">
        <v>67</v>
      </c>
      <c r="F6" s="33" t="s">
        <v>68</v>
      </c>
      <c r="G6" s="34" t="s">
        <v>50</v>
      </c>
      <c r="H6" s="34">
        <v>88</v>
      </c>
      <c r="I6" s="11">
        <v>1600000</v>
      </c>
      <c r="J6" s="35" t="s">
        <v>42</v>
      </c>
      <c r="K6" s="36" t="s">
        <v>42</v>
      </c>
      <c r="L6" s="36">
        <v>1</v>
      </c>
      <c r="M6" s="35">
        <v>1</v>
      </c>
      <c r="N6" s="35" t="s">
        <v>43</v>
      </c>
      <c r="O6" s="34" t="s">
        <v>43</v>
      </c>
      <c r="P6" s="34" t="s">
        <v>43</v>
      </c>
      <c r="Q6" s="37" t="s">
        <v>43</v>
      </c>
      <c r="R6" s="34" t="s">
        <v>42</v>
      </c>
      <c r="S6" s="37" t="s">
        <v>43</v>
      </c>
      <c r="T6" s="34" t="s">
        <v>42</v>
      </c>
      <c r="U6" s="34" t="s">
        <v>43</v>
      </c>
      <c r="V6" s="38">
        <v>20</v>
      </c>
      <c r="W6" s="38" t="s">
        <v>42</v>
      </c>
      <c r="X6" s="38" t="s">
        <v>42</v>
      </c>
      <c r="Y6" s="34" t="s">
        <v>44</v>
      </c>
      <c r="Z6" s="39" t="s">
        <v>44</v>
      </c>
      <c r="AA6" s="9">
        <v>120218.18</v>
      </c>
      <c r="AB6" s="35" t="s">
        <v>45</v>
      </c>
      <c r="AC6" s="38">
        <v>16.5</v>
      </c>
      <c r="AD6" s="38">
        <v>1</v>
      </c>
      <c r="AE6" s="38" t="s">
        <v>42</v>
      </c>
      <c r="AF6" s="38" t="s">
        <v>42</v>
      </c>
      <c r="AG6" s="35" t="s">
        <v>42</v>
      </c>
      <c r="AH6" s="34">
        <v>13</v>
      </c>
      <c r="AI6" s="40" t="s">
        <v>42</v>
      </c>
    </row>
    <row r="7" spans="1:38" s="41" customFormat="1" ht="84" x14ac:dyDescent="0.25">
      <c r="A7" s="33" t="s">
        <v>80</v>
      </c>
      <c r="B7" s="33" t="s">
        <v>81</v>
      </c>
      <c r="C7" s="33" t="s">
        <v>82</v>
      </c>
      <c r="D7" s="34" t="s">
        <v>38</v>
      </c>
      <c r="E7" s="33" t="s">
        <v>83</v>
      </c>
      <c r="F7" s="33" t="s">
        <v>84</v>
      </c>
      <c r="G7" s="34" t="s">
        <v>41</v>
      </c>
      <c r="H7" s="34">
        <v>80</v>
      </c>
      <c r="I7" s="11">
        <v>1700000</v>
      </c>
      <c r="J7" s="35" t="s">
        <v>42</v>
      </c>
      <c r="K7" s="36" t="str">
        <f>IF(AI7="Y","Y",IF(AND(D7="M",I7&lt;=#REF!),"Y",IF(AND(D7="S",I7&lt;=#REF!),"Y","N")))</f>
        <v>Y</v>
      </c>
      <c r="L7" s="36" t="e">
        <f>VLOOKUP($C7,$C$69:$D$136,2)</f>
        <v>#N/A</v>
      </c>
      <c r="M7" s="35">
        <v>1</v>
      </c>
      <c r="N7" s="35" t="s">
        <v>43</v>
      </c>
      <c r="O7" s="34" t="s">
        <v>43</v>
      </c>
      <c r="P7" s="34" t="s">
        <v>43</v>
      </c>
      <c r="Q7" s="37" t="str">
        <f>IF(AND(OR(O7="Y",P7="Y"),OR(C7="Brevard",C7="Lee",C7="Santa Rosa",C7="Sarasota",C7="Volusia")),"Y","N")</f>
        <v>N</v>
      </c>
      <c r="R7" s="34" t="s">
        <v>42</v>
      </c>
      <c r="S7" s="37" t="str">
        <f>IF(AND(R7="Y",OR(C7="Lee",C7="Sarasota",C7="Volusia")),"Y","N")</f>
        <v>N</v>
      </c>
      <c r="T7" s="34" t="s">
        <v>43</v>
      </c>
      <c r="U7" s="34" t="s">
        <v>42</v>
      </c>
      <c r="V7" s="38">
        <v>20</v>
      </c>
      <c r="W7" s="38" t="s">
        <v>42</v>
      </c>
      <c r="X7" s="38" t="s">
        <v>42</v>
      </c>
      <c r="Y7" s="34" t="s">
        <v>44</v>
      </c>
      <c r="Z7" s="39" t="str">
        <f>IF(Y7="A/R","R","NC")</f>
        <v>NC</v>
      </c>
      <c r="AA7" s="9">
        <v>131341.63</v>
      </c>
      <c r="AB7" s="35" t="s">
        <v>45</v>
      </c>
      <c r="AC7" s="38">
        <v>16.5</v>
      </c>
      <c r="AD7" s="38">
        <v>1</v>
      </c>
      <c r="AE7" s="38" t="s">
        <v>42</v>
      </c>
      <c r="AF7" s="38" t="s">
        <v>42</v>
      </c>
      <c r="AG7" s="35" t="s">
        <v>42</v>
      </c>
      <c r="AH7" s="34">
        <v>49</v>
      </c>
      <c r="AI7" s="40" t="s">
        <v>42</v>
      </c>
    </row>
    <row r="8" spans="1:38" s="41" customFormat="1" ht="24" x14ac:dyDescent="0.25">
      <c r="A8" s="33" t="s">
        <v>51</v>
      </c>
      <c r="B8" s="33" t="s">
        <v>52</v>
      </c>
      <c r="C8" s="33" t="s">
        <v>53</v>
      </c>
      <c r="D8" s="34" t="s">
        <v>38</v>
      </c>
      <c r="E8" s="33" t="s">
        <v>54</v>
      </c>
      <c r="F8" s="33" t="s">
        <v>55</v>
      </c>
      <c r="G8" s="34" t="s">
        <v>50</v>
      </c>
      <c r="H8" s="34">
        <v>82</v>
      </c>
      <c r="I8" s="11">
        <v>1675000</v>
      </c>
      <c r="J8" s="35" t="s">
        <v>42</v>
      </c>
      <c r="K8" s="36" t="s">
        <v>42</v>
      </c>
      <c r="L8" s="36">
        <v>1</v>
      </c>
      <c r="M8" s="35">
        <v>1</v>
      </c>
      <c r="N8" s="35" t="s">
        <v>43</v>
      </c>
      <c r="O8" s="34" t="s">
        <v>42</v>
      </c>
      <c r="P8" s="34" t="s">
        <v>43</v>
      </c>
      <c r="Q8" s="37" t="s">
        <v>43</v>
      </c>
      <c r="R8" s="34" t="s">
        <v>43</v>
      </c>
      <c r="S8" s="37" t="s">
        <v>43</v>
      </c>
      <c r="T8" s="34" t="s">
        <v>43</v>
      </c>
      <c r="U8" s="34" t="s">
        <v>43</v>
      </c>
      <c r="V8" s="38">
        <v>20</v>
      </c>
      <c r="W8" s="38" t="s">
        <v>42</v>
      </c>
      <c r="X8" s="38" t="s">
        <v>42</v>
      </c>
      <c r="Y8" s="34" t="s">
        <v>44</v>
      </c>
      <c r="Z8" s="39" t="s">
        <v>44</v>
      </c>
      <c r="AA8" s="9">
        <v>126253.79</v>
      </c>
      <c r="AB8" s="35" t="s">
        <v>45</v>
      </c>
      <c r="AC8" s="38">
        <v>15.5</v>
      </c>
      <c r="AD8" s="38">
        <v>2</v>
      </c>
      <c r="AE8" s="38" t="s">
        <v>42</v>
      </c>
      <c r="AF8" s="38" t="s">
        <v>42</v>
      </c>
      <c r="AG8" s="35" t="s">
        <v>42</v>
      </c>
      <c r="AH8" s="34">
        <v>16</v>
      </c>
      <c r="AI8" s="40" t="s">
        <v>42</v>
      </c>
    </row>
    <row r="9" spans="1:38" s="41" customFormat="1" ht="24" x14ac:dyDescent="0.25">
      <c r="A9" s="33" t="s">
        <v>69</v>
      </c>
      <c r="B9" s="33" t="s">
        <v>70</v>
      </c>
      <c r="C9" s="33" t="s">
        <v>71</v>
      </c>
      <c r="D9" s="34" t="s">
        <v>38</v>
      </c>
      <c r="E9" s="33" t="s">
        <v>72</v>
      </c>
      <c r="F9" s="33" t="s">
        <v>73</v>
      </c>
      <c r="G9" s="34" t="s">
        <v>50</v>
      </c>
      <c r="H9" s="34">
        <v>96</v>
      </c>
      <c r="I9" s="11">
        <v>1699000</v>
      </c>
      <c r="J9" s="35" t="s">
        <v>42</v>
      </c>
      <c r="K9" s="36" t="str">
        <f>IF(AI9="Y","Y",IF(AND(D9="M",I9&lt;=#REF!),"Y",IF(AND(D9="S",I9&lt;=#REF!),"Y","N")))</f>
        <v>Y</v>
      </c>
      <c r="L9" s="36" t="e">
        <f>VLOOKUP($C9,$C$69:$D$136,2)</f>
        <v>#N/A</v>
      </c>
      <c r="M9" s="35">
        <v>1</v>
      </c>
      <c r="N9" s="35" t="s">
        <v>43</v>
      </c>
      <c r="O9" s="34" t="s">
        <v>43</v>
      </c>
      <c r="P9" s="34" t="s">
        <v>43</v>
      </c>
      <c r="Q9" s="37" t="str">
        <f>IF(AND(OR(O9="Y",P9="Y"),OR(C9="Brevard",C9="Lee",C9="Santa Rosa",C9="Sarasota",C9="Volusia")),"Y","N")</f>
        <v>N</v>
      </c>
      <c r="R9" s="34" t="s">
        <v>43</v>
      </c>
      <c r="S9" s="37" t="str">
        <f>IF(AND(R9="Y",OR(C9="Lee",C9="Sarasota",C9="Volusia")),"Y","N")</f>
        <v>N</v>
      </c>
      <c r="T9" s="34" t="s">
        <v>42</v>
      </c>
      <c r="U9" s="34" t="s">
        <v>43</v>
      </c>
      <c r="V9" s="38">
        <v>20</v>
      </c>
      <c r="W9" s="38" t="s">
        <v>42</v>
      </c>
      <c r="X9" s="38" t="s">
        <v>42</v>
      </c>
      <c r="Y9" s="34" t="s">
        <v>44</v>
      </c>
      <c r="Z9" s="39" t="str">
        <f>IF(Y9="A/R","R","NC")</f>
        <v>NC</v>
      </c>
      <c r="AA9" s="9">
        <v>134504.17000000001</v>
      </c>
      <c r="AB9" s="35" t="s">
        <v>45</v>
      </c>
      <c r="AC9" s="38">
        <v>18.5</v>
      </c>
      <c r="AD9" s="38">
        <v>1</v>
      </c>
      <c r="AE9" s="38" t="s">
        <v>42</v>
      </c>
      <c r="AF9" s="38" t="s">
        <v>42</v>
      </c>
      <c r="AG9" s="35" t="s">
        <v>42</v>
      </c>
      <c r="AH9" s="34">
        <v>3</v>
      </c>
      <c r="AI9" s="40" t="s">
        <v>42</v>
      </c>
    </row>
    <row r="10" spans="1:38" s="41" customFormat="1" ht="24" x14ac:dyDescent="0.25">
      <c r="A10" s="43" t="s">
        <v>110</v>
      </c>
      <c r="B10" s="43" t="s">
        <v>104</v>
      </c>
      <c r="C10" s="43" t="s">
        <v>47</v>
      </c>
      <c r="D10" s="44" t="s">
        <v>38</v>
      </c>
      <c r="E10" s="43" t="s">
        <v>105</v>
      </c>
      <c r="F10" s="43" t="s">
        <v>106</v>
      </c>
      <c r="G10" s="44" t="s">
        <v>41</v>
      </c>
      <c r="H10" s="44">
        <v>50</v>
      </c>
      <c r="I10" s="11">
        <v>888000</v>
      </c>
      <c r="J10" s="45" t="s">
        <v>42</v>
      </c>
      <c r="K10" s="46" t="s">
        <v>42</v>
      </c>
      <c r="L10" s="46">
        <v>2</v>
      </c>
      <c r="M10" s="45">
        <v>1</v>
      </c>
      <c r="N10" s="45" t="s">
        <v>43</v>
      </c>
      <c r="O10" s="44" t="s">
        <v>43</v>
      </c>
      <c r="P10" s="44" t="s">
        <v>43</v>
      </c>
      <c r="Q10" s="47" t="s">
        <v>43</v>
      </c>
      <c r="R10" s="44" t="s">
        <v>43</v>
      </c>
      <c r="S10" s="47" t="s">
        <v>43</v>
      </c>
      <c r="T10" s="44" t="s">
        <v>43</v>
      </c>
      <c r="U10" s="44" t="s">
        <v>43</v>
      </c>
      <c r="V10" s="48">
        <v>20</v>
      </c>
      <c r="W10" s="48" t="s">
        <v>42</v>
      </c>
      <c r="X10" s="48" t="s">
        <v>42</v>
      </c>
      <c r="Y10" s="44" t="s">
        <v>44</v>
      </c>
      <c r="Z10" s="49" t="s">
        <v>44</v>
      </c>
      <c r="AA10" s="9">
        <v>134976</v>
      </c>
      <c r="AB10" s="45" t="s">
        <v>45</v>
      </c>
      <c r="AC10" s="48">
        <v>17</v>
      </c>
      <c r="AD10" s="48">
        <v>1</v>
      </c>
      <c r="AE10" s="48" t="s">
        <v>42</v>
      </c>
      <c r="AF10" s="48" t="s">
        <v>42</v>
      </c>
      <c r="AG10" s="45" t="s">
        <v>42</v>
      </c>
      <c r="AH10" s="44">
        <v>67</v>
      </c>
      <c r="AI10" s="50"/>
    </row>
    <row r="11" spans="1:38" s="41" customFormat="1" ht="60" x14ac:dyDescent="0.25">
      <c r="A11" s="33" t="s">
        <v>109</v>
      </c>
      <c r="B11" s="33" t="s">
        <v>85</v>
      </c>
      <c r="C11" s="33" t="s">
        <v>86</v>
      </c>
      <c r="D11" s="34" t="s">
        <v>38</v>
      </c>
      <c r="E11" s="33" t="s">
        <v>87</v>
      </c>
      <c r="F11" s="33" t="s">
        <v>88</v>
      </c>
      <c r="G11" s="34" t="s">
        <v>50</v>
      </c>
      <c r="H11" s="34">
        <v>160</v>
      </c>
      <c r="I11" s="11">
        <v>1700000</v>
      </c>
      <c r="J11" s="35" t="s">
        <v>42</v>
      </c>
      <c r="K11" s="36" t="str">
        <f>IF(AI11="Y","Y",IF(AND(D11="M",I11&lt;=#REF!),"Y",IF(AND(D11="S",I11&lt;=#REF!),"Y","N")))</f>
        <v>Y</v>
      </c>
      <c r="L11" s="36" t="e">
        <f>VLOOKUP($C11,$C$72:$D$139,2)</f>
        <v>#N/A</v>
      </c>
      <c r="M11" s="35">
        <v>1</v>
      </c>
      <c r="N11" s="35" t="s">
        <v>43</v>
      </c>
      <c r="O11" s="34" t="s">
        <v>43</v>
      </c>
      <c r="P11" s="34" t="s">
        <v>43</v>
      </c>
      <c r="Q11" s="37" t="str">
        <f>IF(AND(OR(O11="Y",P11="Y"),OR(C11="Brevard",C11="Lee",C11="Santa Rosa",C11="Sarasota",C11="Volusia")),"Y","N")</f>
        <v>N</v>
      </c>
      <c r="R11" s="34" t="s">
        <v>42</v>
      </c>
      <c r="S11" s="37" t="str">
        <f>IF(AND(R11="Y",OR(C11="Lee",C11="Sarasota",C11="Volusia")),"Y","N")</f>
        <v>N</v>
      </c>
      <c r="T11" s="34" t="s">
        <v>43</v>
      </c>
      <c r="U11" s="34" t="s">
        <v>43</v>
      </c>
      <c r="V11" s="38">
        <v>20</v>
      </c>
      <c r="W11" s="38" t="s">
        <v>42</v>
      </c>
      <c r="X11" s="38" t="s">
        <v>42</v>
      </c>
      <c r="Y11" s="34" t="s">
        <v>44</v>
      </c>
      <c r="Z11" s="39" t="str">
        <f>IF(Y11="A/R","R","NC")</f>
        <v>NC</v>
      </c>
      <c r="AA11" s="9">
        <v>93871.88</v>
      </c>
      <c r="AB11" s="35" t="s">
        <v>45</v>
      </c>
      <c r="AC11" s="38">
        <v>18</v>
      </c>
      <c r="AD11" s="38">
        <v>1</v>
      </c>
      <c r="AE11" s="38" t="s">
        <v>42</v>
      </c>
      <c r="AF11" s="38" t="s">
        <v>42</v>
      </c>
      <c r="AG11" s="35" t="s">
        <v>42</v>
      </c>
      <c r="AH11" s="34">
        <v>19</v>
      </c>
      <c r="AI11" s="40" t="s">
        <v>42</v>
      </c>
    </row>
    <row r="12" spans="1:38" s="41" customFormat="1" ht="24" x14ac:dyDescent="0.25">
      <c r="A12" s="51" t="s">
        <v>56</v>
      </c>
      <c r="B12" s="51" t="s">
        <v>57</v>
      </c>
      <c r="C12" s="51" t="s">
        <v>58</v>
      </c>
      <c r="D12" s="52" t="s">
        <v>38</v>
      </c>
      <c r="E12" s="51" t="s">
        <v>54</v>
      </c>
      <c r="F12" s="51" t="s">
        <v>55</v>
      </c>
      <c r="G12" s="52" t="s">
        <v>50</v>
      </c>
      <c r="H12" s="52">
        <v>88</v>
      </c>
      <c r="I12" s="24">
        <v>1700000</v>
      </c>
      <c r="J12" s="53" t="s">
        <v>42</v>
      </c>
      <c r="K12" s="54" t="s">
        <v>42</v>
      </c>
      <c r="L12" s="54">
        <v>1</v>
      </c>
      <c r="M12" s="53">
        <v>1</v>
      </c>
      <c r="N12" s="53" t="s">
        <v>43</v>
      </c>
      <c r="O12" s="52" t="s">
        <v>43</v>
      </c>
      <c r="P12" s="52" t="s">
        <v>42</v>
      </c>
      <c r="Q12" s="55" t="s">
        <v>43</v>
      </c>
      <c r="R12" s="52" t="s">
        <v>43</v>
      </c>
      <c r="S12" s="55" t="s">
        <v>43</v>
      </c>
      <c r="T12" s="52" t="s">
        <v>42</v>
      </c>
      <c r="U12" s="52" t="s">
        <v>43</v>
      </c>
      <c r="V12" s="56">
        <v>20</v>
      </c>
      <c r="W12" s="56" t="s">
        <v>42</v>
      </c>
      <c r="X12" s="56" t="s">
        <v>42</v>
      </c>
      <c r="Y12" s="52" t="s">
        <v>44</v>
      </c>
      <c r="Z12" s="57" t="s">
        <v>44</v>
      </c>
      <c r="AA12" s="13">
        <v>127731.82</v>
      </c>
      <c r="AB12" s="53" t="s">
        <v>45</v>
      </c>
      <c r="AC12" s="56">
        <v>20.5</v>
      </c>
      <c r="AD12" s="56">
        <v>1</v>
      </c>
      <c r="AE12" s="56" t="s">
        <v>42</v>
      </c>
      <c r="AF12" s="56" t="s">
        <v>42</v>
      </c>
      <c r="AG12" s="53" t="s">
        <v>42</v>
      </c>
      <c r="AH12" s="52">
        <v>10</v>
      </c>
      <c r="AI12" s="58" t="s">
        <v>42</v>
      </c>
    </row>
    <row r="13" spans="1:38" s="41" customFormat="1" ht="24" x14ac:dyDescent="0.25">
      <c r="A13" s="33" t="s">
        <v>59</v>
      </c>
      <c r="B13" s="33" t="s">
        <v>60</v>
      </c>
      <c r="C13" s="33" t="s">
        <v>61</v>
      </c>
      <c r="D13" s="34" t="s">
        <v>38</v>
      </c>
      <c r="E13" s="33" t="s">
        <v>62</v>
      </c>
      <c r="F13" s="33" t="s">
        <v>63</v>
      </c>
      <c r="G13" s="34" t="s">
        <v>50</v>
      </c>
      <c r="H13" s="34">
        <v>80</v>
      </c>
      <c r="I13" s="11">
        <v>1699990</v>
      </c>
      <c r="J13" s="35" t="s">
        <v>42</v>
      </c>
      <c r="K13" s="36" t="s">
        <v>42</v>
      </c>
      <c r="L13" s="36">
        <v>1</v>
      </c>
      <c r="M13" s="35">
        <v>1</v>
      </c>
      <c r="N13" s="35" t="s">
        <v>43</v>
      </c>
      <c r="O13" s="34" t="s">
        <v>43</v>
      </c>
      <c r="P13" s="34" t="s">
        <v>42</v>
      </c>
      <c r="Q13" s="37" t="s">
        <v>43</v>
      </c>
      <c r="R13" s="34" t="s">
        <v>42</v>
      </c>
      <c r="S13" s="37" t="s">
        <v>43</v>
      </c>
      <c r="T13" s="34" t="s">
        <v>42</v>
      </c>
      <c r="U13" s="34" t="s">
        <v>43</v>
      </c>
      <c r="V13" s="38">
        <v>20</v>
      </c>
      <c r="W13" s="38" t="s">
        <v>42</v>
      </c>
      <c r="X13" s="38" t="s">
        <v>42</v>
      </c>
      <c r="Y13" s="34" t="s">
        <v>44</v>
      </c>
      <c r="Z13" s="39" t="s">
        <v>44</v>
      </c>
      <c r="AA13" s="9">
        <v>128286.42</v>
      </c>
      <c r="AB13" s="35" t="s">
        <v>45</v>
      </c>
      <c r="AC13" s="38">
        <v>19</v>
      </c>
      <c r="AD13" s="38">
        <v>1</v>
      </c>
      <c r="AE13" s="38" t="s">
        <v>42</v>
      </c>
      <c r="AF13" s="38" t="s">
        <v>42</v>
      </c>
      <c r="AG13" s="35" t="s">
        <v>42</v>
      </c>
      <c r="AH13" s="34">
        <v>14</v>
      </c>
      <c r="AI13" s="40" t="s">
        <v>42</v>
      </c>
    </row>
    <row r="14" spans="1:38" s="41" customFormat="1" ht="72" x14ac:dyDescent="0.25">
      <c r="A14" s="33" t="s">
        <v>108</v>
      </c>
      <c r="B14" s="33" t="s">
        <v>46</v>
      </c>
      <c r="C14" s="33" t="s">
        <v>47</v>
      </c>
      <c r="D14" s="34" t="s">
        <v>38</v>
      </c>
      <c r="E14" s="33" t="s">
        <v>48</v>
      </c>
      <c r="F14" s="33" t="s">
        <v>49</v>
      </c>
      <c r="G14" s="34" t="s">
        <v>50</v>
      </c>
      <c r="H14" s="34">
        <v>64</v>
      </c>
      <c r="I14" s="11">
        <v>1100000</v>
      </c>
      <c r="J14" s="35" t="s">
        <v>42</v>
      </c>
      <c r="K14" s="36" t="s">
        <v>42</v>
      </c>
      <c r="L14" s="36">
        <v>1</v>
      </c>
      <c r="M14" s="35">
        <v>1</v>
      </c>
      <c r="N14" s="35" t="s">
        <v>43</v>
      </c>
      <c r="O14" s="34" t="s">
        <v>42</v>
      </c>
      <c r="P14" s="34" t="s">
        <v>43</v>
      </c>
      <c r="Q14" s="37" t="s">
        <v>43</v>
      </c>
      <c r="R14" s="34" t="s">
        <v>43</v>
      </c>
      <c r="S14" s="37" t="s">
        <v>43</v>
      </c>
      <c r="T14" s="34" t="s">
        <v>43</v>
      </c>
      <c r="U14" s="34" t="s">
        <v>43</v>
      </c>
      <c r="V14" s="38">
        <v>20</v>
      </c>
      <c r="W14" s="38" t="s">
        <v>42</v>
      </c>
      <c r="X14" s="38" t="s">
        <v>42</v>
      </c>
      <c r="Y14" s="34" t="s">
        <v>44</v>
      </c>
      <c r="Z14" s="39" t="s">
        <v>44</v>
      </c>
      <c r="AA14" s="9">
        <v>121481.25</v>
      </c>
      <c r="AB14" s="35" t="s">
        <v>45</v>
      </c>
      <c r="AC14" s="38">
        <v>18.5</v>
      </c>
      <c r="AD14" s="38">
        <v>1</v>
      </c>
      <c r="AE14" s="38" t="s">
        <v>42</v>
      </c>
      <c r="AF14" s="38" t="s">
        <v>42</v>
      </c>
      <c r="AG14" s="35" t="s">
        <v>42</v>
      </c>
      <c r="AH14" s="34">
        <v>11</v>
      </c>
      <c r="AI14" s="40" t="s">
        <v>42</v>
      </c>
    </row>
    <row r="15" spans="1:38" s="41" customFormat="1" ht="24" x14ac:dyDescent="0.25">
      <c r="A15" s="43" t="s">
        <v>94</v>
      </c>
      <c r="B15" s="43" t="s">
        <v>95</v>
      </c>
      <c r="C15" s="43" t="s">
        <v>96</v>
      </c>
      <c r="D15" s="44" t="s">
        <v>38</v>
      </c>
      <c r="E15" s="43" t="s">
        <v>97</v>
      </c>
      <c r="F15" s="43" t="s">
        <v>98</v>
      </c>
      <c r="G15" s="44" t="s">
        <v>50</v>
      </c>
      <c r="H15" s="44">
        <v>96</v>
      </c>
      <c r="I15" s="11">
        <v>1656000</v>
      </c>
      <c r="J15" s="45" t="s">
        <v>42</v>
      </c>
      <c r="K15" s="46" t="s">
        <v>42</v>
      </c>
      <c r="L15" s="46">
        <v>1</v>
      </c>
      <c r="M15" s="45">
        <v>1</v>
      </c>
      <c r="N15" s="45" t="s">
        <v>43</v>
      </c>
      <c r="O15" s="44" t="s">
        <v>43</v>
      </c>
      <c r="P15" s="44" t="s">
        <v>43</v>
      </c>
      <c r="Q15" s="47" t="s">
        <v>43</v>
      </c>
      <c r="R15" s="44" t="s">
        <v>43</v>
      </c>
      <c r="S15" s="47" t="s">
        <v>43</v>
      </c>
      <c r="T15" s="44" t="s">
        <v>42</v>
      </c>
      <c r="U15" s="44" t="s">
        <v>43</v>
      </c>
      <c r="V15" s="48">
        <v>20</v>
      </c>
      <c r="W15" s="48" t="s">
        <v>42</v>
      </c>
      <c r="X15" s="48" t="s">
        <v>42</v>
      </c>
      <c r="Y15" s="44" t="s">
        <v>44</v>
      </c>
      <c r="Z15" s="49" t="s">
        <v>44</v>
      </c>
      <c r="AA15" s="9">
        <v>131100</v>
      </c>
      <c r="AB15" s="45" t="s">
        <v>45</v>
      </c>
      <c r="AC15" s="48">
        <v>13</v>
      </c>
      <c r="AD15" s="48">
        <v>2</v>
      </c>
      <c r="AE15" s="48" t="s">
        <v>42</v>
      </c>
      <c r="AF15" s="48" t="s">
        <v>42</v>
      </c>
      <c r="AG15" s="45" t="s">
        <v>42</v>
      </c>
      <c r="AH15" s="44">
        <v>7</v>
      </c>
    </row>
    <row r="16" spans="1:38" s="41" customFormat="1" ht="24" x14ac:dyDescent="0.25">
      <c r="A16" s="43" t="s">
        <v>99</v>
      </c>
      <c r="B16" s="43" t="s">
        <v>100</v>
      </c>
      <c r="C16" s="43" t="s">
        <v>101</v>
      </c>
      <c r="D16" s="44" t="s">
        <v>77</v>
      </c>
      <c r="E16" s="43" t="s">
        <v>102</v>
      </c>
      <c r="F16" s="43" t="s">
        <v>103</v>
      </c>
      <c r="G16" s="44" t="s">
        <v>50</v>
      </c>
      <c r="H16" s="44">
        <v>72</v>
      </c>
      <c r="I16" s="11">
        <v>1175000</v>
      </c>
      <c r="J16" s="45" t="s">
        <v>42</v>
      </c>
      <c r="K16" s="46" t="s">
        <v>42</v>
      </c>
      <c r="L16" s="46">
        <v>1</v>
      </c>
      <c r="M16" s="45">
        <v>1</v>
      </c>
      <c r="N16" s="45" t="s">
        <v>43</v>
      </c>
      <c r="O16" s="44" t="s">
        <v>43</v>
      </c>
      <c r="P16" s="44" t="s">
        <v>43</v>
      </c>
      <c r="Q16" s="47" t="s">
        <v>43</v>
      </c>
      <c r="R16" s="44" t="s">
        <v>43</v>
      </c>
      <c r="S16" s="47" t="s">
        <v>43</v>
      </c>
      <c r="T16" s="44" t="s">
        <v>42</v>
      </c>
      <c r="U16" s="44" t="s">
        <v>43</v>
      </c>
      <c r="V16" s="48">
        <v>20</v>
      </c>
      <c r="W16" s="48" t="s">
        <v>42</v>
      </c>
      <c r="X16" s="48" t="s">
        <v>42</v>
      </c>
      <c r="Y16" s="44" t="s">
        <v>44</v>
      </c>
      <c r="Z16" s="49" t="s">
        <v>44</v>
      </c>
      <c r="AA16" s="9">
        <v>124027.78</v>
      </c>
      <c r="AB16" s="45" t="s">
        <v>45</v>
      </c>
      <c r="AC16" s="48">
        <v>14</v>
      </c>
      <c r="AD16" s="48">
        <v>2</v>
      </c>
      <c r="AE16" s="48" t="s">
        <v>42</v>
      </c>
      <c r="AF16" s="48" t="s">
        <v>42</v>
      </c>
      <c r="AG16" s="45" t="s">
        <v>42</v>
      </c>
      <c r="AH16" s="44">
        <v>58</v>
      </c>
    </row>
    <row r="17" spans="1:34" x14ac:dyDescent="0.25">
      <c r="A17" s="19"/>
      <c r="B17" s="20"/>
      <c r="C17" s="20"/>
      <c r="D17" s="21"/>
      <c r="E17" s="20"/>
      <c r="F17" s="20"/>
      <c r="G17" s="22"/>
      <c r="H17" s="21"/>
      <c r="I17" s="23"/>
      <c r="J17" s="10"/>
      <c r="K17" s="7"/>
      <c r="L17" s="7"/>
      <c r="M17" s="25"/>
      <c r="N17" s="25"/>
      <c r="O17" s="10"/>
      <c r="P17" s="10"/>
      <c r="Q17" s="10"/>
      <c r="R17" s="10"/>
      <c r="S17" s="10"/>
      <c r="T17" s="8"/>
      <c r="U17" s="26"/>
      <c r="V17" s="10"/>
      <c r="W17" s="10"/>
      <c r="X17" s="25"/>
      <c r="Y17" s="10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x14ac:dyDescent="0.25">
      <c r="A18" s="14"/>
      <c r="B18" s="14"/>
      <c r="C18" s="14"/>
      <c r="D18" s="12"/>
      <c r="E18" s="15"/>
      <c r="F18" s="15"/>
      <c r="G18" s="12"/>
      <c r="H18" s="12"/>
      <c r="I18" s="16"/>
      <c r="J18" s="12"/>
      <c r="K18" s="12"/>
      <c r="L18" s="12"/>
      <c r="M18" s="12"/>
      <c r="N18" s="12"/>
      <c r="O18" s="12"/>
      <c r="P18" s="12"/>
      <c r="Q18" s="12"/>
      <c r="R18" s="17"/>
      <c r="S18" s="17"/>
      <c r="T18" s="12"/>
    </row>
    <row r="19" spans="1:34" x14ac:dyDescent="0.25">
      <c r="B19" s="3"/>
      <c r="D19" s="3"/>
      <c r="H19" s="3"/>
      <c r="I19" s="18"/>
    </row>
    <row r="20" spans="1:34" x14ac:dyDescent="0.25">
      <c r="B20" s="3"/>
      <c r="D20" s="3"/>
      <c r="H20" s="3"/>
      <c r="I20" s="18"/>
    </row>
    <row r="21" spans="1:34" x14ac:dyDescent="0.25">
      <c r="B21" s="3"/>
      <c r="D21" s="3"/>
      <c r="H21" s="3"/>
      <c r="I21" s="18"/>
    </row>
    <row r="22" spans="1:34" x14ac:dyDescent="0.25">
      <c r="B22" s="3"/>
      <c r="D22" s="3"/>
      <c r="H22" s="3"/>
      <c r="I22" s="18"/>
    </row>
    <row r="23" spans="1:34" x14ac:dyDescent="0.25">
      <c r="B23" s="3"/>
      <c r="D23" s="3"/>
      <c r="H23" s="3"/>
      <c r="I23" s="18"/>
    </row>
    <row r="24" spans="1:34" x14ac:dyDescent="0.25">
      <c r="B24" s="3"/>
      <c r="D24" s="3"/>
      <c r="H24" s="3"/>
      <c r="I24" s="18"/>
    </row>
    <row r="25" spans="1:34" x14ac:dyDescent="0.25">
      <c r="B25" s="3"/>
      <c r="D25" s="3"/>
      <c r="H25" s="3"/>
      <c r="I25" s="18"/>
    </row>
    <row r="26" spans="1:34" x14ac:dyDescent="0.25">
      <c r="B26" s="3"/>
      <c r="D26" s="3"/>
      <c r="H26" s="3"/>
      <c r="I26" s="18"/>
    </row>
    <row r="27" spans="1:34" x14ac:dyDescent="0.25">
      <c r="B27" s="3"/>
      <c r="D27" s="3"/>
      <c r="H27" s="3"/>
      <c r="I27" s="18"/>
    </row>
    <row r="28" spans="1:34" x14ac:dyDescent="0.25">
      <c r="B28" s="3"/>
      <c r="D28" s="3"/>
      <c r="H28" s="3"/>
      <c r="I28" s="18"/>
    </row>
    <row r="29" spans="1:34" x14ac:dyDescent="0.25">
      <c r="B29" s="3"/>
      <c r="D29" s="3"/>
      <c r="H29" s="3"/>
      <c r="I29" s="18"/>
    </row>
    <row r="30" spans="1:34" x14ac:dyDescent="0.25">
      <c r="B30" s="3"/>
      <c r="D30" s="3"/>
      <c r="H30" s="3"/>
      <c r="I30" s="18"/>
    </row>
    <row r="31" spans="1:34" x14ac:dyDescent="0.25">
      <c r="B31" s="3"/>
      <c r="D31" s="3"/>
      <c r="H31" s="3"/>
      <c r="I31" s="18"/>
    </row>
    <row r="32" spans="1:34" x14ac:dyDescent="0.25">
      <c r="B32" s="3"/>
      <c r="D32" s="3"/>
      <c r="H32" s="3"/>
      <c r="I32" s="18"/>
    </row>
    <row r="33" spans="2:9" x14ac:dyDescent="0.25">
      <c r="B33" s="3"/>
      <c r="D33" s="3"/>
      <c r="H33" s="3"/>
      <c r="I33" s="18"/>
    </row>
    <row r="34" spans="2:9" x14ac:dyDescent="0.25">
      <c r="B34" s="3"/>
      <c r="D34" s="3"/>
      <c r="H34" s="3"/>
      <c r="I34" s="18"/>
    </row>
    <row r="35" spans="2:9" x14ac:dyDescent="0.25">
      <c r="B35" s="3"/>
      <c r="D35" s="3"/>
      <c r="H35" s="3"/>
      <c r="I35" s="18"/>
    </row>
    <row r="36" spans="2:9" x14ac:dyDescent="0.25">
      <c r="B36" s="3"/>
      <c r="D36" s="3"/>
      <c r="H36" s="3"/>
      <c r="I36" s="18"/>
    </row>
    <row r="37" spans="2:9" x14ac:dyDescent="0.25">
      <c r="B37" s="3"/>
      <c r="D37" s="3"/>
      <c r="H37" s="3"/>
      <c r="I37" s="18"/>
    </row>
    <row r="38" spans="2:9" x14ac:dyDescent="0.25">
      <c r="B38" s="3"/>
      <c r="D38" s="3"/>
      <c r="H38" s="3"/>
      <c r="I38" s="18"/>
    </row>
    <row r="39" spans="2:9" x14ac:dyDescent="0.25">
      <c r="B39" s="3"/>
      <c r="D39" s="3"/>
      <c r="H39" s="3"/>
      <c r="I39" s="18"/>
    </row>
    <row r="40" spans="2:9" x14ac:dyDescent="0.25">
      <c r="B40" s="3"/>
      <c r="D40" s="3"/>
      <c r="H40" s="3"/>
      <c r="I40" s="18"/>
    </row>
    <row r="41" spans="2:9" x14ac:dyDescent="0.25">
      <c r="B41" s="3"/>
      <c r="D41" s="3"/>
      <c r="H41" s="3"/>
      <c r="I41" s="18"/>
    </row>
    <row r="42" spans="2:9" x14ac:dyDescent="0.25">
      <c r="B42" s="3"/>
      <c r="D42" s="3"/>
      <c r="H42" s="3"/>
      <c r="I42" s="18"/>
    </row>
    <row r="43" spans="2:9" x14ac:dyDescent="0.25">
      <c r="B43" s="3"/>
      <c r="D43" s="3"/>
      <c r="H43" s="3"/>
      <c r="I43" s="18"/>
    </row>
    <row r="44" spans="2:9" x14ac:dyDescent="0.25">
      <c r="B44" s="3"/>
      <c r="D44" s="3"/>
      <c r="H44" s="3"/>
    </row>
    <row r="45" spans="2:9" x14ac:dyDescent="0.25">
      <c r="B45" s="3"/>
      <c r="D45" s="3"/>
      <c r="H45" s="3"/>
    </row>
    <row r="46" spans="2:9" x14ac:dyDescent="0.25">
      <c r="B46" s="3"/>
      <c r="D46" s="3"/>
      <c r="H46" s="3"/>
    </row>
    <row r="47" spans="2:9" x14ac:dyDescent="0.25">
      <c r="B47" s="3"/>
      <c r="D47" s="3"/>
      <c r="H47" s="3"/>
    </row>
    <row r="48" spans="2:9" x14ac:dyDescent="0.25">
      <c r="B48" s="3"/>
      <c r="D48" s="3"/>
      <c r="H48" s="3"/>
    </row>
    <row r="49" spans="1:36" x14ac:dyDescent="0.25">
      <c r="B49" s="3"/>
      <c r="D49" s="3"/>
      <c r="H49" s="3"/>
    </row>
    <row r="50" spans="1:36" x14ac:dyDescent="0.25">
      <c r="B50" s="3"/>
      <c r="D50" s="3"/>
      <c r="H50" s="3"/>
    </row>
    <row r="51" spans="1:36" x14ac:dyDescent="0.25">
      <c r="B51" s="3"/>
      <c r="D51" s="3"/>
      <c r="H51" s="3"/>
    </row>
    <row r="52" spans="1:36" x14ac:dyDescent="0.25">
      <c r="B52" s="3"/>
      <c r="D52" s="3"/>
      <c r="H52" s="3"/>
    </row>
    <row r="53" spans="1:36" x14ac:dyDescent="0.25">
      <c r="B53" s="3"/>
      <c r="D53" s="3"/>
      <c r="H53" s="3"/>
    </row>
    <row r="54" spans="1:36" x14ac:dyDescent="0.25">
      <c r="B54" s="3"/>
      <c r="D54" s="3"/>
      <c r="H54" s="3"/>
    </row>
    <row r="55" spans="1:36" x14ac:dyDescent="0.25">
      <c r="B55" s="3"/>
      <c r="D55" s="3"/>
      <c r="H55" s="3"/>
    </row>
    <row r="56" spans="1:36" x14ac:dyDescent="0.25">
      <c r="B56" s="3"/>
      <c r="D56" s="3"/>
      <c r="H56" s="3"/>
    </row>
    <row r="57" spans="1:36" s="5" customFormat="1" x14ac:dyDescent="0.25">
      <c r="A57" s="3"/>
      <c r="B57" s="3"/>
      <c r="C57" s="3"/>
      <c r="D57" s="3"/>
      <c r="E57" s="4"/>
      <c r="F57" s="3"/>
      <c r="G57" s="3"/>
      <c r="H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s="5" customFormat="1" x14ac:dyDescent="0.25">
      <c r="A58" s="3"/>
      <c r="B58" s="3"/>
      <c r="C58" s="3"/>
      <c r="D58" s="3"/>
      <c r="E58" s="4"/>
      <c r="F58" s="3"/>
      <c r="G58" s="3"/>
      <c r="H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s="5" customFormat="1" x14ac:dyDescent="0.25">
      <c r="A59" s="3"/>
      <c r="B59" s="3"/>
      <c r="C59" s="3"/>
      <c r="D59" s="3"/>
      <c r="E59" s="4"/>
      <c r="F59" s="3"/>
      <c r="G59" s="3"/>
      <c r="H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s="5" customFormat="1" x14ac:dyDescent="0.25">
      <c r="A60" s="3"/>
      <c r="B60" s="3"/>
      <c r="C60" s="3"/>
      <c r="D60" s="3"/>
      <c r="E60" s="4"/>
      <c r="F60" s="3"/>
      <c r="G60" s="3"/>
      <c r="H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s="5" customFormat="1" x14ac:dyDescent="0.25">
      <c r="A61" s="3"/>
      <c r="B61" s="3"/>
      <c r="C61" s="3"/>
      <c r="D61" s="3"/>
      <c r="E61" s="4"/>
      <c r="F61" s="3"/>
      <c r="G61" s="3"/>
      <c r="H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s="5" customFormat="1" x14ac:dyDescent="0.25">
      <c r="A62" s="3"/>
      <c r="B62" s="3"/>
      <c r="C62" s="3"/>
      <c r="D62" s="3"/>
      <c r="E62" s="4"/>
      <c r="F62" s="3"/>
      <c r="G62" s="3"/>
      <c r="H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s="5" customFormat="1" x14ac:dyDescent="0.25">
      <c r="A63" s="3"/>
      <c r="B63" s="3"/>
      <c r="C63" s="3"/>
      <c r="D63" s="3"/>
      <c r="E63" s="4"/>
      <c r="F63" s="3"/>
      <c r="G63" s="3"/>
      <c r="H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s="5" customFormat="1" x14ac:dyDescent="0.25">
      <c r="A64" s="3"/>
      <c r="B64" s="3"/>
      <c r="C64" s="3"/>
      <c r="D64" s="3"/>
      <c r="E64" s="4"/>
      <c r="F64" s="3"/>
      <c r="G64" s="3"/>
      <c r="H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s="5" customFormat="1" x14ac:dyDescent="0.25">
      <c r="A65" s="3"/>
      <c r="B65" s="3"/>
      <c r="C65" s="3"/>
      <c r="D65" s="3"/>
      <c r="E65" s="4"/>
      <c r="F65" s="3"/>
      <c r="G65" s="3"/>
      <c r="H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s="5" customFormat="1" x14ac:dyDescent="0.25">
      <c r="A66" s="3"/>
      <c r="B66" s="3"/>
      <c r="C66" s="3"/>
      <c r="D66" s="3"/>
      <c r="E66" s="4"/>
      <c r="F66" s="3"/>
      <c r="G66" s="3"/>
      <c r="H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s="5" customFormat="1" x14ac:dyDescent="0.25">
      <c r="A67" s="3"/>
      <c r="B67" s="3"/>
      <c r="C67" s="3"/>
      <c r="D67" s="3"/>
      <c r="E67" s="4"/>
      <c r="F67" s="3"/>
      <c r="G67" s="3"/>
      <c r="H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s="5" customFormat="1" x14ac:dyDescent="0.25">
      <c r="A68" s="3"/>
      <c r="B68" s="3"/>
      <c r="C68" s="3"/>
      <c r="D68" s="3"/>
      <c r="E68" s="4"/>
      <c r="F68" s="3"/>
      <c r="G68" s="3"/>
      <c r="H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s="5" customFormat="1" x14ac:dyDescent="0.25">
      <c r="A69" s="3"/>
      <c r="B69" s="3"/>
      <c r="C69" s="3"/>
      <c r="D69" s="3"/>
      <c r="E69" s="4"/>
      <c r="F69" s="3"/>
      <c r="G69" s="3"/>
      <c r="H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s="5" customFormat="1" x14ac:dyDescent="0.25">
      <c r="A70" s="3"/>
      <c r="B70" s="3"/>
      <c r="C70" s="3"/>
      <c r="D70" s="3"/>
      <c r="E70" s="4"/>
      <c r="F70" s="3"/>
      <c r="G70" s="3"/>
      <c r="H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s="5" customFormat="1" x14ac:dyDescent="0.25">
      <c r="A71" s="3"/>
      <c r="B71" s="3"/>
      <c r="C71" s="3"/>
      <c r="D71" s="3"/>
      <c r="E71" s="4"/>
      <c r="F71" s="3"/>
      <c r="G71" s="3"/>
      <c r="H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s="5" customFormat="1" x14ac:dyDescent="0.25">
      <c r="A72" s="3"/>
      <c r="B72" s="3"/>
      <c r="C72" s="3"/>
      <c r="D72" s="3"/>
      <c r="E72" s="4"/>
      <c r="F72" s="3"/>
      <c r="G72" s="3"/>
      <c r="H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s="5" customFormat="1" x14ac:dyDescent="0.25">
      <c r="A73" s="3"/>
      <c r="B73" s="3"/>
      <c r="C73" s="3"/>
      <c r="D73" s="3"/>
      <c r="E73" s="4"/>
      <c r="F73" s="3"/>
      <c r="G73" s="3"/>
      <c r="H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s="5" customFormat="1" x14ac:dyDescent="0.25">
      <c r="A74" s="3"/>
      <c r="B74" s="3"/>
      <c r="C74" s="3"/>
      <c r="D74" s="3"/>
      <c r="E74" s="4"/>
      <c r="F74" s="3"/>
      <c r="G74" s="3"/>
      <c r="H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s="5" customFormat="1" x14ac:dyDescent="0.25">
      <c r="A75" s="3"/>
      <c r="B75" s="3"/>
      <c r="C75" s="3"/>
      <c r="D75" s="3"/>
      <c r="E75" s="4"/>
      <c r="F75" s="3"/>
      <c r="G75" s="3"/>
      <c r="H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s="5" customFormat="1" x14ac:dyDescent="0.25">
      <c r="A76" s="3"/>
      <c r="B76" s="3"/>
      <c r="C76" s="3"/>
      <c r="D76" s="3"/>
      <c r="E76" s="4"/>
      <c r="F76" s="3"/>
      <c r="G76" s="3"/>
      <c r="H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s="5" customFormat="1" x14ac:dyDescent="0.25">
      <c r="A77" s="3"/>
      <c r="B77" s="3"/>
      <c r="C77" s="3"/>
      <c r="D77" s="3"/>
      <c r="E77" s="4"/>
      <c r="F77" s="3"/>
      <c r="G77" s="3"/>
      <c r="H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s="5" customFormat="1" x14ac:dyDescent="0.25">
      <c r="A78" s="3"/>
      <c r="B78" s="3"/>
      <c r="C78" s="3"/>
      <c r="D78" s="3"/>
      <c r="E78" s="4"/>
      <c r="F78" s="3"/>
      <c r="G78" s="3"/>
      <c r="H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s="5" customFormat="1" x14ac:dyDescent="0.25">
      <c r="A79" s="3"/>
      <c r="B79" s="3"/>
      <c r="C79" s="3"/>
      <c r="D79" s="3"/>
      <c r="E79" s="4"/>
      <c r="F79" s="3"/>
      <c r="G79" s="3"/>
      <c r="H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s="5" customFormat="1" x14ac:dyDescent="0.25">
      <c r="A80" s="3"/>
      <c r="B80" s="3"/>
      <c r="C80" s="3"/>
      <c r="D80" s="3"/>
      <c r="E80" s="4"/>
      <c r="F80" s="3"/>
      <c r="G80" s="3"/>
      <c r="H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s="5" customFormat="1" x14ac:dyDescent="0.25">
      <c r="A81" s="3"/>
      <c r="B81" s="3"/>
      <c r="C81" s="3"/>
      <c r="D81" s="3"/>
      <c r="E81" s="4"/>
      <c r="F81" s="3"/>
      <c r="G81" s="3"/>
      <c r="H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s="5" customFormat="1" x14ac:dyDescent="0.25">
      <c r="A82" s="3"/>
      <c r="B82" s="3"/>
      <c r="C82" s="3"/>
      <c r="D82" s="3"/>
      <c r="E82" s="4"/>
      <c r="F82" s="3"/>
      <c r="G82" s="3"/>
      <c r="H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s="5" customFormat="1" x14ac:dyDescent="0.25">
      <c r="A83" s="3"/>
      <c r="B83" s="3"/>
      <c r="C83" s="3"/>
      <c r="D83" s="3"/>
      <c r="E83" s="4"/>
      <c r="F83" s="3"/>
      <c r="G83" s="3"/>
      <c r="H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s="5" customFormat="1" x14ac:dyDescent="0.25">
      <c r="A84" s="3"/>
      <c r="B84" s="3"/>
      <c r="C84" s="3"/>
      <c r="D84" s="3"/>
      <c r="E84" s="4"/>
      <c r="F84" s="3"/>
      <c r="G84" s="3"/>
      <c r="H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s="5" customFormat="1" x14ac:dyDescent="0.25">
      <c r="A85" s="3"/>
      <c r="B85" s="3"/>
      <c r="C85" s="3"/>
      <c r="D85" s="3"/>
      <c r="E85" s="4"/>
      <c r="F85" s="3"/>
      <c r="G85" s="3"/>
      <c r="H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s="5" customFormat="1" x14ac:dyDescent="0.25">
      <c r="A86" s="3"/>
      <c r="B86" s="3"/>
      <c r="C86" s="3"/>
      <c r="D86" s="3"/>
      <c r="E86" s="4"/>
      <c r="F86" s="3"/>
      <c r="G86" s="3"/>
      <c r="H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s="5" customFormat="1" x14ac:dyDescent="0.25">
      <c r="A87" s="3"/>
      <c r="B87" s="3"/>
      <c r="C87" s="3"/>
      <c r="D87" s="3"/>
      <c r="E87" s="4"/>
      <c r="F87" s="3"/>
      <c r="G87" s="3"/>
      <c r="H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s="5" customFormat="1" x14ac:dyDescent="0.25">
      <c r="A88" s="3"/>
      <c r="B88" s="3"/>
      <c r="C88" s="3"/>
      <c r="D88" s="3"/>
      <c r="E88" s="4"/>
      <c r="F88" s="3"/>
      <c r="G88" s="3"/>
      <c r="H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s="5" customFormat="1" x14ac:dyDescent="0.25">
      <c r="A89" s="3"/>
      <c r="B89" s="3"/>
      <c r="C89" s="3"/>
      <c r="D89" s="3"/>
      <c r="E89" s="4"/>
      <c r="F89" s="3"/>
      <c r="G89" s="3"/>
      <c r="H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s="5" customFormat="1" x14ac:dyDescent="0.25">
      <c r="A90" s="3"/>
      <c r="B90" s="3"/>
      <c r="C90" s="3"/>
      <c r="D90" s="3"/>
      <c r="E90" s="4"/>
      <c r="F90" s="3"/>
      <c r="G90" s="3"/>
      <c r="H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s="5" customFormat="1" x14ac:dyDescent="0.25">
      <c r="A91" s="3"/>
      <c r="B91" s="3"/>
      <c r="C91" s="3"/>
      <c r="D91" s="3"/>
      <c r="E91" s="4"/>
      <c r="F91" s="3"/>
      <c r="G91" s="3"/>
      <c r="H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s="5" customFormat="1" x14ac:dyDescent="0.25">
      <c r="A92" s="3"/>
      <c r="B92" s="3"/>
      <c r="C92" s="3"/>
      <c r="D92" s="3"/>
      <c r="E92" s="4"/>
      <c r="F92" s="3"/>
      <c r="G92" s="3"/>
      <c r="H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s="5" customFormat="1" x14ac:dyDescent="0.25">
      <c r="A93" s="3"/>
      <c r="B93" s="3"/>
      <c r="C93" s="3"/>
      <c r="D93" s="3"/>
      <c r="E93" s="4"/>
      <c r="F93" s="3"/>
      <c r="G93" s="3"/>
      <c r="H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s="5" customFormat="1" x14ac:dyDescent="0.25">
      <c r="A94" s="3"/>
      <c r="B94" s="3"/>
      <c r="C94" s="3"/>
      <c r="D94" s="3"/>
      <c r="E94" s="4"/>
      <c r="F94" s="3"/>
      <c r="G94" s="3"/>
      <c r="H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s="5" customFormat="1" x14ac:dyDescent="0.25">
      <c r="A95" s="3"/>
      <c r="B95" s="3"/>
      <c r="C95" s="3"/>
      <c r="D95" s="3"/>
      <c r="E95" s="4"/>
      <c r="F95" s="3"/>
      <c r="G95" s="3"/>
      <c r="H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</sheetData>
  <sortState xmlns:xlrd2="http://schemas.microsoft.com/office/spreadsheetml/2017/richdata2" ref="A3:AL17">
    <sortCondition ref="A3:A17"/>
  </sortState>
  <mergeCells count="1">
    <mergeCell ref="A1:W1"/>
  </mergeCells>
  <conditionalFormatting sqref="K18:N18">
    <cfRule type="cellIs" dxfId="140" priority="203" stopIfTrue="1" operator="equal">
      <formula>"Y"</formula>
    </cfRule>
  </conditionalFormatting>
  <conditionalFormatting sqref="J18">
    <cfRule type="cellIs" dxfId="139" priority="202" stopIfTrue="1" operator="equal">
      <formula>"N"</formula>
    </cfRule>
  </conditionalFormatting>
  <conditionalFormatting sqref="O18:Q18">
    <cfRule type="cellIs" dxfId="138" priority="201" stopIfTrue="1" operator="equal">
      <formula>"N"</formula>
    </cfRule>
  </conditionalFormatting>
  <conditionalFormatting sqref="T18">
    <cfRule type="cellIs" dxfId="137" priority="200" stopIfTrue="1" operator="equal">
      <formula>"B"</formula>
    </cfRule>
  </conditionalFormatting>
  <conditionalFormatting sqref="V12">
    <cfRule type="cellIs" dxfId="136" priority="189" stopIfTrue="1" operator="equal">
      <formula>"B"</formula>
    </cfRule>
  </conditionalFormatting>
  <conditionalFormatting sqref="M12:N12">
    <cfRule type="cellIs" dxfId="135" priority="188" operator="equal">
      <formula>"Y"</formula>
    </cfRule>
  </conditionalFormatting>
  <conditionalFormatting sqref="J12:K12">
    <cfRule type="cellIs" dxfId="134" priority="187" operator="equal">
      <formula>"n"</formula>
    </cfRule>
  </conditionalFormatting>
  <conditionalFormatting sqref="O12:S12">
    <cfRule type="cellIs" dxfId="133" priority="186" operator="equal">
      <formula>"N"</formula>
    </cfRule>
  </conditionalFormatting>
  <conditionalFormatting sqref="W12">
    <cfRule type="cellIs" dxfId="132" priority="185" operator="equal">
      <formula>"N"</formula>
    </cfRule>
  </conditionalFormatting>
  <conditionalFormatting sqref="N3:P3 R3">
    <cfRule type="cellIs" dxfId="131" priority="131" operator="equal">
      <formula>"Y"</formula>
    </cfRule>
  </conditionalFormatting>
  <conditionalFormatting sqref="J3:K3">
    <cfRule type="cellIs" dxfId="130" priority="130" operator="equal">
      <formula>"n"</formula>
    </cfRule>
  </conditionalFormatting>
  <conditionalFormatting sqref="W3:X3 AB3:AF3">
    <cfRule type="cellIs" dxfId="129" priority="129" operator="equal">
      <formula>"N"</formula>
    </cfRule>
  </conditionalFormatting>
  <conditionalFormatting sqref="AB3:AF3">
    <cfRule type="cellIs" dxfId="128" priority="128" operator="equal">
      <formula>"B"</formula>
    </cfRule>
  </conditionalFormatting>
  <conditionalFormatting sqref="Z3">
    <cfRule type="cellIs" dxfId="127" priority="127" operator="equal">
      <formula>"R"</formula>
    </cfRule>
  </conditionalFormatting>
  <conditionalFormatting sqref="G3">
    <cfRule type="cellIs" dxfId="126" priority="126" operator="equal">
      <formula>"ALF"</formula>
    </cfRule>
  </conditionalFormatting>
  <conditionalFormatting sqref="V3">
    <cfRule type="expression" dxfId="125" priority="132">
      <formula>AND($V3&lt;&gt;"",$V3&lt;10)</formula>
    </cfRule>
  </conditionalFormatting>
  <conditionalFormatting sqref="N3">
    <cfRule type="cellIs" dxfId="124" priority="125" operator="equal">
      <formula>2</formula>
    </cfRule>
  </conditionalFormatting>
  <conditionalFormatting sqref="Q3">
    <cfRule type="cellIs" dxfId="123" priority="124" operator="equal">
      <formula>"Y"</formula>
    </cfRule>
  </conditionalFormatting>
  <conditionalFormatting sqref="S3">
    <cfRule type="cellIs" dxfId="122" priority="123" operator="equal">
      <formula>"Y"</formula>
    </cfRule>
  </conditionalFormatting>
  <conditionalFormatting sqref="T3:U3">
    <cfRule type="cellIs" dxfId="121" priority="122" operator="equal">
      <formula>"Y"</formula>
    </cfRule>
  </conditionalFormatting>
  <conditionalFormatting sqref="M3">
    <cfRule type="cellIs" dxfId="120" priority="121" operator="equal">
      <formula>2</formula>
    </cfRule>
  </conditionalFormatting>
  <conditionalFormatting sqref="N4:P5 R4:R5">
    <cfRule type="cellIs" dxfId="119" priority="119" operator="equal">
      <formula>"Y"</formula>
    </cfRule>
  </conditionalFormatting>
  <conditionalFormatting sqref="J4:K5">
    <cfRule type="cellIs" dxfId="118" priority="118" operator="equal">
      <formula>"n"</formula>
    </cfRule>
  </conditionalFormatting>
  <conditionalFormatting sqref="W4:X5 AB4:AF5">
    <cfRule type="cellIs" dxfId="117" priority="117" operator="equal">
      <formula>"N"</formula>
    </cfRule>
  </conditionalFormatting>
  <conditionalFormatting sqref="AB4:AF5">
    <cfRule type="cellIs" dxfId="116" priority="116" operator="equal">
      <formula>"B"</formula>
    </cfRule>
  </conditionalFormatting>
  <conditionalFormatting sqref="Z4:Z5">
    <cfRule type="cellIs" dxfId="115" priority="115" operator="equal">
      <formula>"R"</formula>
    </cfRule>
  </conditionalFormatting>
  <conditionalFormatting sqref="G4:G5">
    <cfRule type="cellIs" dxfId="114" priority="114" operator="equal">
      <formula>"ALF"</formula>
    </cfRule>
  </conditionalFormatting>
  <conditionalFormatting sqref="V4:V5">
    <cfRule type="expression" dxfId="113" priority="120">
      <formula>AND($V4&lt;&gt;"",$V4&lt;10)</formula>
    </cfRule>
  </conditionalFormatting>
  <conditionalFormatting sqref="N4:N5">
    <cfRule type="cellIs" dxfId="112" priority="113" operator="equal">
      <formula>2</formula>
    </cfRule>
  </conditionalFormatting>
  <conditionalFormatting sqref="Q4:Q5">
    <cfRule type="cellIs" dxfId="111" priority="112" operator="equal">
      <formula>"Y"</formula>
    </cfRule>
  </conditionalFormatting>
  <conditionalFormatting sqref="S4:S5">
    <cfRule type="cellIs" dxfId="110" priority="111" operator="equal">
      <formula>"Y"</formula>
    </cfRule>
  </conditionalFormatting>
  <conditionalFormatting sqref="T4:U5">
    <cfRule type="cellIs" dxfId="109" priority="110" operator="equal">
      <formula>"Y"</formula>
    </cfRule>
  </conditionalFormatting>
  <conditionalFormatting sqref="M4:M5">
    <cfRule type="cellIs" dxfId="108" priority="109" operator="equal">
      <formula>2</formula>
    </cfRule>
  </conditionalFormatting>
  <conditionalFormatting sqref="N6:P7 R6:R7">
    <cfRule type="cellIs" dxfId="107" priority="107" operator="equal">
      <formula>"Y"</formula>
    </cfRule>
  </conditionalFormatting>
  <conditionalFormatting sqref="J6:K7">
    <cfRule type="cellIs" dxfId="106" priority="106" operator="equal">
      <formula>"n"</formula>
    </cfRule>
  </conditionalFormatting>
  <conditionalFormatting sqref="W6:X7 AB6:AF7">
    <cfRule type="cellIs" dxfId="105" priority="105" operator="equal">
      <formula>"N"</formula>
    </cfRule>
  </conditionalFormatting>
  <conditionalFormatting sqref="AB6:AF7">
    <cfRule type="cellIs" dxfId="104" priority="104" operator="equal">
      <formula>"B"</formula>
    </cfRule>
  </conditionalFormatting>
  <conditionalFormatting sqref="Z6:Z7">
    <cfRule type="cellIs" dxfId="103" priority="103" operator="equal">
      <formula>"R"</formula>
    </cfRule>
  </conditionalFormatting>
  <conditionalFormatting sqref="G6:G7">
    <cfRule type="cellIs" dxfId="102" priority="102" operator="equal">
      <formula>"ALF"</formula>
    </cfRule>
  </conditionalFormatting>
  <conditionalFormatting sqref="V6:V7">
    <cfRule type="expression" dxfId="101" priority="108">
      <formula>AND($V6&lt;&gt;"",$V6&lt;10)</formula>
    </cfRule>
  </conditionalFormatting>
  <conditionalFormatting sqref="N6:N7">
    <cfRule type="cellIs" dxfId="100" priority="101" operator="equal">
      <formula>2</formula>
    </cfRule>
  </conditionalFormatting>
  <conditionalFormatting sqref="Q6:Q7">
    <cfRule type="cellIs" dxfId="99" priority="100" operator="equal">
      <formula>"Y"</formula>
    </cfRule>
  </conditionalFormatting>
  <conditionalFormatting sqref="S6:S7">
    <cfRule type="cellIs" dxfId="98" priority="99" operator="equal">
      <formula>"Y"</formula>
    </cfRule>
  </conditionalFormatting>
  <conditionalFormatting sqref="T6:U7">
    <cfRule type="cellIs" dxfId="97" priority="98" operator="equal">
      <formula>"Y"</formula>
    </cfRule>
  </conditionalFormatting>
  <conditionalFormatting sqref="M6:M7">
    <cfRule type="cellIs" dxfId="96" priority="97" operator="equal">
      <formula>2</formula>
    </cfRule>
  </conditionalFormatting>
  <conditionalFormatting sqref="N8:P8 R8">
    <cfRule type="cellIs" dxfId="95" priority="95" operator="equal">
      <formula>"Y"</formula>
    </cfRule>
  </conditionalFormatting>
  <conditionalFormatting sqref="J8:K8">
    <cfRule type="cellIs" dxfId="94" priority="94" operator="equal">
      <formula>"n"</formula>
    </cfRule>
  </conditionalFormatting>
  <conditionalFormatting sqref="W8:X8 AB8:AF8">
    <cfRule type="cellIs" dxfId="93" priority="93" operator="equal">
      <formula>"N"</formula>
    </cfRule>
  </conditionalFormatting>
  <conditionalFormatting sqref="AB8:AF8">
    <cfRule type="cellIs" dxfId="92" priority="92" operator="equal">
      <formula>"B"</formula>
    </cfRule>
  </conditionalFormatting>
  <conditionalFormatting sqref="Z8">
    <cfRule type="cellIs" dxfId="91" priority="91" operator="equal">
      <formula>"R"</formula>
    </cfRule>
  </conditionalFormatting>
  <conditionalFormatting sqref="G8">
    <cfRule type="cellIs" dxfId="90" priority="90" operator="equal">
      <formula>"ALF"</formula>
    </cfRule>
  </conditionalFormatting>
  <conditionalFormatting sqref="V8">
    <cfRule type="expression" dxfId="89" priority="96">
      <formula>AND($V8&lt;&gt;"",$V8&lt;10)</formula>
    </cfRule>
  </conditionalFormatting>
  <conditionalFormatting sqref="N8">
    <cfRule type="cellIs" dxfId="88" priority="89" operator="equal">
      <formula>2</formula>
    </cfRule>
  </conditionalFormatting>
  <conditionalFormatting sqref="Q8">
    <cfRule type="cellIs" dxfId="87" priority="88" operator="equal">
      <formula>"Y"</formula>
    </cfRule>
  </conditionalFormatting>
  <conditionalFormatting sqref="S8">
    <cfRule type="cellIs" dxfId="86" priority="87" operator="equal">
      <formula>"Y"</formula>
    </cfRule>
  </conditionalFormatting>
  <conditionalFormatting sqref="T8:U8">
    <cfRule type="cellIs" dxfId="85" priority="86" operator="equal">
      <formula>"Y"</formula>
    </cfRule>
  </conditionalFormatting>
  <conditionalFormatting sqref="M8">
    <cfRule type="cellIs" dxfId="84" priority="85" operator="equal">
      <formula>2</formula>
    </cfRule>
  </conditionalFormatting>
  <conditionalFormatting sqref="N9:P10 R9:R10">
    <cfRule type="cellIs" dxfId="83" priority="83" operator="equal">
      <formula>"Y"</formula>
    </cfRule>
  </conditionalFormatting>
  <conditionalFormatting sqref="J9:K10">
    <cfRule type="cellIs" dxfId="82" priority="82" operator="equal">
      <formula>"n"</formula>
    </cfRule>
  </conditionalFormatting>
  <conditionalFormatting sqref="W9:X10 AB9:AF10">
    <cfRule type="cellIs" dxfId="81" priority="81" operator="equal">
      <formula>"N"</formula>
    </cfRule>
  </conditionalFormatting>
  <conditionalFormatting sqref="AB9:AF10">
    <cfRule type="cellIs" dxfId="80" priority="80" operator="equal">
      <formula>"B"</formula>
    </cfRule>
  </conditionalFormatting>
  <conditionalFormatting sqref="Z9:Z10">
    <cfRule type="cellIs" dxfId="79" priority="79" operator="equal">
      <formula>"R"</formula>
    </cfRule>
  </conditionalFormatting>
  <conditionalFormatting sqref="G9:G10">
    <cfRule type="cellIs" dxfId="78" priority="78" operator="equal">
      <formula>"ALF"</formula>
    </cfRule>
  </conditionalFormatting>
  <conditionalFormatting sqref="V9:V10">
    <cfRule type="expression" dxfId="77" priority="84">
      <formula>AND($V9&lt;&gt;"",$V9&lt;10)</formula>
    </cfRule>
  </conditionalFormatting>
  <conditionalFormatting sqref="N9:N10">
    <cfRule type="cellIs" dxfId="76" priority="77" operator="equal">
      <formula>2</formula>
    </cfRule>
  </conditionalFormatting>
  <conditionalFormatting sqref="Q9:Q10">
    <cfRule type="cellIs" dxfId="75" priority="76" operator="equal">
      <formula>"Y"</formula>
    </cfRule>
  </conditionalFormatting>
  <conditionalFormatting sqref="S9:S10">
    <cfRule type="cellIs" dxfId="74" priority="75" operator="equal">
      <formula>"Y"</formula>
    </cfRule>
  </conditionalFormatting>
  <conditionalFormatting sqref="T9:U10">
    <cfRule type="cellIs" dxfId="73" priority="74" operator="equal">
      <formula>"Y"</formula>
    </cfRule>
  </conditionalFormatting>
  <conditionalFormatting sqref="M9:M10">
    <cfRule type="cellIs" dxfId="72" priority="73" operator="equal">
      <formula>2</formula>
    </cfRule>
  </conditionalFormatting>
  <conditionalFormatting sqref="N11:P11 R11">
    <cfRule type="cellIs" dxfId="71" priority="71" operator="equal">
      <formula>"Y"</formula>
    </cfRule>
  </conditionalFormatting>
  <conditionalFormatting sqref="J11:K11">
    <cfRule type="cellIs" dxfId="70" priority="70" operator="equal">
      <formula>"n"</formula>
    </cfRule>
  </conditionalFormatting>
  <conditionalFormatting sqref="W11:X11 AB11:AF11">
    <cfRule type="cellIs" dxfId="69" priority="69" operator="equal">
      <formula>"N"</formula>
    </cfRule>
  </conditionalFormatting>
  <conditionalFormatting sqref="AB11:AF11">
    <cfRule type="cellIs" dxfId="68" priority="68" operator="equal">
      <formula>"B"</formula>
    </cfRule>
  </conditionalFormatting>
  <conditionalFormatting sqref="Z11">
    <cfRule type="cellIs" dxfId="67" priority="67" operator="equal">
      <formula>"R"</formula>
    </cfRule>
  </conditionalFormatting>
  <conditionalFormatting sqref="G11">
    <cfRule type="cellIs" dxfId="66" priority="66" operator="equal">
      <formula>"ALF"</formula>
    </cfRule>
  </conditionalFormatting>
  <conditionalFormatting sqref="V11">
    <cfRule type="expression" dxfId="65" priority="72">
      <formula>AND($V11&lt;&gt;"",$V11&lt;10)</formula>
    </cfRule>
  </conditionalFormatting>
  <conditionalFormatting sqref="N11">
    <cfRule type="cellIs" dxfId="64" priority="65" operator="equal">
      <formula>2</formula>
    </cfRule>
  </conditionalFormatting>
  <conditionalFormatting sqref="Q11">
    <cfRule type="cellIs" dxfId="63" priority="64" operator="equal">
      <formula>"Y"</formula>
    </cfRule>
  </conditionalFormatting>
  <conditionalFormatting sqref="S11">
    <cfRule type="cellIs" dxfId="62" priority="63" operator="equal">
      <formula>"Y"</formula>
    </cfRule>
  </conditionalFormatting>
  <conditionalFormatting sqref="T11:U11">
    <cfRule type="cellIs" dxfId="61" priority="62" operator="equal">
      <formula>"Y"</formula>
    </cfRule>
  </conditionalFormatting>
  <conditionalFormatting sqref="M11">
    <cfRule type="cellIs" dxfId="60" priority="61" operator="equal">
      <formula>2</formula>
    </cfRule>
  </conditionalFormatting>
  <conditionalFormatting sqref="N13:P13 R13">
    <cfRule type="cellIs" dxfId="59" priority="59" operator="equal">
      <formula>"Y"</formula>
    </cfRule>
  </conditionalFormatting>
  <conditionalFormatting sqref="J13:K13">
    <cfRule type="cellIs" dxfId="58" priority="58" operator="equal">
      <formula>"n"</formula>
    </cfRule>
  </conditionalFormatting>
  <conditionalFormatting sqref="W13:X13 AB13:AF13">
    <cfRule type="cellIs" dxfId="57" priority="57" operator="equal">
      <formula>"N"</formula>
    </cfRule>
  </conditionalFormatting>
  <conditionalFormatting sqref="AB13:AF13">
    <cfRule type="cellIs" dxfId="56" priority="56" operator="equal">
      <formula>"B"</formula>
    </cfRule>
  </conditionalFormatting>
  <conditionalFormatting sqref="Z13">
    <cfRule type="cellIs" dxfId="55" priority="55" operator="equal">
      <formula>"R"</formula>
    </cfRule>
  </conditionalFormatting>
  <conditionalFormatting sqref="G13">
    <cfRule type="cellIs" dxfId="54" priority="54" operator="equal">
      <formula>"ALF"</formula>
    </cfRule>
  </conditionalFormatting>
  <conditionalFormatting sqref="V13">
    <cfRule type="expression" dxfId="53" priority="60">
      <formula>AND($V13&lt;&gt;"",$V13&lt;10)</formula>
    </cfRule>
  </conditionalFormatting>
  <conditionalFormatting sqref="N13">
    <cfRule type="cellIs" dxfId="52" priority="53" operator="equal">
      <formula>2</formula>
    </cfRule>
  </conditionalFormatting>
  <conditionalFormatting sqref="Q13">
    <cfRule type="cellIs" dxfId="51" priority="52" operator="equal">
      <formula>"Y"</formula>
    </cfRule>
  </conditionalFormatting>
  <conditionalFormatting sqref="S13">
    <cfRule type="cellIs" dxfId="50" priority="51" operator="equal">
      <formula>"Y"</formula>
    </cfRule>
  </conditionalFormatting>
  <conditionalFormatting sqref="T13:U13">
    <cfRule type="cellIs" dxfId="49" priority="50" operator="equal">
      <formula>"Y"</formula>
    </cfRule>
  </conditionalFormatting>
  <conditionalFormatting sqref="M13">
    <cfRule type="cellIs" dxfId="48" priority="49" operator="equal">
      <formula>2</formula>
    </cfRule>
  </conditionalFormatting>
  <conditionalFormatting sqref="N14:P14 R14">
    <cfRule type="cellIs" dxfId="47" priority="47" operator="equal">
      <formula>"Y"</formula>
    </cfRule>
  </conditionalFormatting>
  <conditionalFormatting sqref="J14:K14">
    <cfRule type="cellIs" dxfId="46" priority="46" operator="equal">
      <formula>"n"</formula>
    </cfRule>
  </conditionalFormatting>
  <conditionalFormatting sqref="W14:X14 AB14:AF14">
    <cfRule type="cellIs" dxfId="45" priority="45" operator="equal">
      <formula>"N"</formula>
    </cfRule>
  </conditionalFormatting>
  <conditionalFormatting sqref="AB14:AF14">
    <cfRule type="cellIs" dxfId="44" priority="44" operator="equal">
      <formula>"B"</formula>
    </cfRule>
  </conditionalFormatting>
  <conditionalFormatting sqref="Z14">
    <cfRule type="cellIs" dxfId="43" priority="43" operator="equal">
      <formula>"R"</formula>
    </cfRule>
  </conditionalFormatting>
  <conditionalFormatting sqref="G14">
    <cfRule type="cellIs" dxfId="42" priority="42" operator="equal">
      <formula>"ALF"</formula>
    </cfRule>
  </conditionalFormatting>
  <conditionalFormatting sqref="V14">
    <cfRule type="expression" dxfId="41" priority="48">
      <formula>AND($V14&lt;&gt;"",$V14&lt;10)</formula>
    </cfRule>
  </conditionalFormatting>
  <conditionalFormatting sqref="N14">
    <cfRule type="cellIs" dxfId="40" priority="41" operator="equal">
      <formula>2</formula>
    </cfRule>
  </conditionalFormatting>
  <conditionalFormatting sqref="Q14">
    <cfRule type="cellIs" dxfId="39" priority="40" operator="equal">
      <formula>"Y"</formula>
    </cfRule>
  </conditionalFormatting>
  <conditionalFormatting sqref="S14">
    <cfRule type="cellIs" dxfId="38" priority="39" operator="equal">
      <formula>"Y"</formula>
    </cfRule>
  </conditionalFormatting>
  <conditionalFormatting sqref="T14:U14">
    <cfRule type="cellIs" dxfId="37" priority="38" operator="equal">
      <formula>"Y"</formula>
    </cfRule>
  </conditionalFormatting>
  <conditionalFormatting sqref="M14">
    <cfRule type="cellIs" dxfId="36" priority="37" operator="equal">
      <formula>2</formula>
    </cfRule>
  </conditionalFormatting>
  <conditionalFormatting sqref="N15:P15 R15">
    <cfRule type="cellIs" dxfId="35" priority="35" operator="equal">
      <formula>"Y"</formula>
    </cfRule>
  </conditionalFormatting>
  <conditionalFormatting sqref="J15:K15">
    <cfRule type="cellIs" dxfId="34" priority="34" operator="equal">
      <formula>"n"</formula>
    </cfRule>
  </conditionalFormatting>
  <conditionalFormatting sqref="W15:X15 AB15:AF15">
    <cfRule type="cellIs" dxfId="33" priority="33" operator="equal">
      <formula>"N"</formula>
    </cfRule>
  </conditionalFormatting>
  <conditionalFormatting sqref="AB15:AF15">
    <cfRule type="cellIs" dxfId="32" priority="32" operator="equal">
      <formula>"B"</formula>
    </cfRule>
  </conditionalFormatting>
  <conditionalFormatting sqref="Z15">
    <cfRule type="cellIs" dxfId="31" priority="31" operator="equal">
      <formula>"R"</formula>
    </cfRule>
  </conditionalFormatting>
  <conditionalFormatting sqref="G15">
    <cfRule type="cellIs" dxfId="30" priority="30" operator="equal">
      <formula>"ALF"</formula>
    </cfRule>
  </conditionalFormatting>
  <conditionalFormatting sqref="V15">
    <cfRule type="expression" dxfId="29" priority="36">
      <formula>AND($V15&lt;&gt;"",$V15&lt;10)</formula>
    </cfRule>
  </conditionalFormatting>
  <conditionalFormatting sqref="N15">
    <cfRule type="cellIs" dxfId="28" priority="29" operator="equal">
      <formula>2</formula>
    </cfRule>
  </conditionalFormatting>
  <conditionalFormatting sqref="Q15">
    <cfRule type="cellIs" dxfId="27" priority="28" operator="equal">
      <formula>"Y"</formula>
    </cfRule>
  </conditionalFormatting>
  <conditionalFormatting sqref="S15">
    <cfRule type="cellIs" dxfId="26" priority="27" operator="equal">
      <formula>"Y"</formula>
    </cfRule>
  </conditionalFormatting>
  <conditionalFormatting sqref="T15:U15">
    <cfRule type="cellIs" dxfId="25" priority="26" operator="equal">
      <formula>"Y"</formula>
    </cfRule>
  </conditionalFormatting>
  <conditionalFormatting sqref="M15">
    <cfRule type="cellIs" dxfId="24" priority="25" operator="equal">
      <formula>2</formula>
    </cfRule>
  </conditionalFormatting>
  <conditionalFormatting sqref="N16:P16 R16">
    <cfRule type="cellIs" dxfId="23" priority="23" operator="equal">
      <formula>"Y"</formula>
    </cfRule>
  </conditionalFormatting>
  <conditionalFormatting sqref="J16:K16">
    <cfRule type="cellIs" dxfId="22" priority="22" operator="equal">
      <formula>"n"</formula>
    </cfRule>
  </conditionalFormatting>
  <conditionalFormatting sqref="W16:X16 AB16:AF16">
    <cfRule type="cellIs" dxfId="21" priority="21" operator="equal">
      <formula>"N"</formula>
    </cfRule>
  </conditionalFormatting>
  <conditionalFormatting sqref="AB16:AF16">
    <cfRule type="cellIs" dxfId="20" priority="20" operator="equal">
      <formula>"B"</formula>
    </cfRule>
  </conditionalFormatting>
  <conditionalFormatting sqref="Z16">
    <cfRule type="cellIs" dxfId="19" priority="19" operator="equal">
      <formula>"R"</formula>
    </cfRule>
  </conditionalFormatting>
  <conditionalFormatting sqref="G16">
    <cfRule type="cellIs" dxfId="18" priority="18" operator="equal">
      <formula>"ALF"</formula>
    </cfRule>
  </conditionalFormatting>
  <conditionalFormatting sqref="V16">
    <cfRule type="expression" dxfId="17" priority="24">
      <formula>AND($V16&lt;&gt;"",$V16&lt;10)</formula>
    </cfRule>
  </conditionalFormatting>
  <conditionalFormatting sqref="N16">
    <cfRule type="cellIs" dxfId="16" priority="17" operator="equal">
      <formula>2</formula>
    </cfRule>
  </conditionalFormatting>
  <conditionalFormatting sqref="Q16">
    <cfRule type="cellIs" dxfId="15" priority="16" operator="equal">
      <formula>"Y"</formula>
    </cfRule>
  </conditionalFormatting>
  <conditionalFormatting sqref="S16">
    <cfRule type="cellIs" dxfId="14" priority="15" operator="equal">
      <formula>"Y"</formula>
    </cfRule>
  </conditionalFormatting>
  <conditionalFormatting sqref="T16:U16">
    <cfRule type="cellIs" dxfId="13" priority="14" operator="equal">
      <formula>"Y"</formula>
    </cfRule>
  </conditionalFormatting>
  <conditionalFormatting sqref="M16">
    <cfRule type="cellIs" dxfId="12" priority="13" operator="equal">
      <formula>2</formula>
    </cfRule>
  </conditionalFormatting>
  <conditionalFormatting sqref="N17:P17 R17">
    <cfRule type="cellIs" dxfId="11" priority="11" operator="equal">
      <formula>"Y"</formula>
    </cfRule>
  </conditionalFormatting>
  <conditionalFormatting sqref="J17:K17">
    <cfRule type="cellIs" dxfId="10" priority="10" operator="equal">
      <formula>"n"</formula>
    </cfRule>
  </conditionalFormatting>
  <conditionalFormatting sqref="W17:X17 AB17:AF17">
    <cfRule type="cellIs" dxfId="9" priority="9" operator="equal">
      <formula>"N"</formula>
    </cfRule>
  </conditionalFormatting>
  <conditionalFormatting sqref="AB17:AF17">
    <cfRule type="cellIs" dxfId="8" priority="8" operator="equal">
      <formula>"B"</formula>
    </cfRule>
  </conditionalFormatting>
  <conditionalFormatting sqref="Z17">
    <cfRule type="cellIs" dxfId="7" priority="7" operator="equal">
      <formula>"R"</formula>
    </cfRule>
  </conditionalFormatting>
  <conditionalFormatting sqref="G17">
    <cfRule type="cellIs" dxfId="6" priority="6" operator="equal">
      <formula>"ALF"</formula>
    </cfRule>
  </conditionalFormatting>
  <conditionalFormatting sqref="V17">
    <cfRule type="expression" dxfId="5" priority="12">
      <formula>AND($V17&lt;&gt;"",$V17&lt;10)</formula>
    </cfRule>
  </conditionalFormatting>
  <conditionalFormatting sqref="N17">
    <cfRule type="cellIs" dxfId="4" priority="5" operator="equal">
      <formula>2</formula>
    </cfRule>
  </conditionalFormatting>
  <conditionalFormatting sqref="Q17">
    <cfRule type="cellIs" dxfId="3" priority="4" operator="equal">
      <formula>"Y"</formula>
    </cfRule>
  </conditionalFormatting>
  <conditionalFormatting sqref="S17">
    <cfRule type="cellIs" dxfId="2" priority="3" operator="equal">
      <formula>"Y"</formula>
    </cfRule>
  </conditionalFormatting>
  <conditionalFormatting sqref="T17:U17">
    <cfRule type="cellIs" dxfId="1" priority="2" operator="equal">
      <formula>"Y"</formula>
    </cfRule>
  </conditionalFormatting>
  <conditionalFormatting sqref="M17">
    <cfRule type="cellIs" dxfId="0" priority="1" operator="equal">
      <formula>2</formula>
    </cfRule>
  </conditionalFormatting>
  <pageMargins left="0.7" right="0.7" top="0.75" bottom="0.75" header="0.3" footer="0.3"/>
  <pageSetup paperSize="5" scale="67" fitToHeight="0" orientation="landscape" r:id="rId1"/>
  <headerFooter alignWithMargins="0">
    <oddHeader>&amp;C&amp;"Arial,Bold"&amp;14 RFA 2020-201 -  Review Committee Recommendations&amp;RExhibit D,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2" ma:contentTypeDescription="Create a new document." ma:contentTypeScope="" ma:versionID="9054663fb39640b2ab1cc222cb2b0bba">
  <xsd:schema xmlns:xsd="http://www.w3.org/2001/XMLSchema" xmlns:xs="http://www.w3.org/2001/XMLSchema" xmlns:p="http://schemas.microsoft.com/office/2006/metadata/properties" xmlns:ns2="a84349eb-4374-47bc-83f0-36d288636098" xmlns:ns3="68dfe011-c19e-4dbd-a5cd-00e4d25ab099" targetNamespace="http://schemas.microsoft.com/office/2006/metadata/properties" ma:root="true" ma:fieldsID="0b158f4102d84c18749311473bf7e6b4" ns2:_="" ns3:_="">
    <xsd:import namespace="a84349eb-4374-47bc-83f0-36d288636098"/>
    <xsd:import namespace="68dfe011-c19e-4dbd-a5cd-00e4d25ab0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3969F9-BA51-4462-942F-0596F0E8A3B0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68dfe011-c19e-4dbd-a5cd-00e4d25ab099"/>
    <ds:schemaRef ds:uri="http://schemas.microsoft.com/office/2006/metadata/properties"/>
    <ds:schemaRef ds:uri="http://schemas.microsoft.com/office/infopath/2007/PartnerControls"/>
    <ds:schemaRef ds:uri="a84349eb-4374-47bc-83f0-36d288636098"/>
  </ds:schemaRefs>
</ds:datastoreItem>
</file>

<file path=customXml/itemProps2.xml><?xml version="1.0" encoding="utf-8"?>
<ds:datastoreItem xmlns:ds="http://schemas.openxmlformats.org/officeDocument/2006/customXml" ds:itemID="{9CAF150E-254F-44EB-95AC-C50FE095DB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4BAFC6-62B8-40A1-B39B-DFF16D89BA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 Bd - after litigation</vt:lpstr>
      <vt:lpstr>'for Bd - after litigation'!Print_Area</vt:lpstr>
      <vt:lpstr>'for Bd - after litigation'!Print_Titles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dcterms:created xsi:type="dcterms:W3CDTF">2021-04-22T14:10:38Z</dcterms:created>
  <dcterms:modified xsi:type="dcterms:W3CDTF">2021-05-06T14:22:45Z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</Properties>
</file>