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floridahousing.sharepoint.com/sites/MF/allocations/Combined Cycle/BOARDPKG/2021 Board Meetings/December 10, 2021/for posting/"/>
    </mc:Choice>
  </mc:AlternateContent>
  <xr:revisionPtr revIDLastSave="9" documentId="8_{F808D3AD-0D86-4292-A4F8-D662D9A46291}" xr6:coauthVersionLast="46" xr6:coauthVersionMax="46" xr10:uidLastSave="{85C3CE15-D68D-4D5B-9752-3AD45EBB7EDF}"/>
  <bookViews>
    <workbookView xWindow="-108" yWindow="-108" windowWidth="23256" windowHeight="12576" xr2:uid="{7D30AFD8-1BD3-425B-AEFE-92836BEB00D7}"/>
  </bookViews>
  <sheets>
    <sheet name="Recommendations" sheetId="1" r:id="rId1"/>
  </sheets>
  <externalReferences>
    <externalReference r:id="rId2"/>
  </externalReferences>
  <definedNames>
    <definedName name="_xlnm.Print_Titles" localSheetId="0">Recommendations!$A:$A,Recommendations!$7:$7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1" l="1"/>
  <c r="J45" i="1"/>
  <c r="Q45" i="1" s="1"/>
  <c r="H45" i="1"/>
  <c r="M44" i="1"/>
  <c r="F41" i="1" s="1"/>
  <c r="J44" i="1"/>
  <c r="Q44" i="1" s="1"/>
  <c r="H44" i="1"/>
  <c r="D5" i="1"/>
  <c r="D4" i="1"/>
  <c r="P3" i="1"/>
  <c r="D3" i="1"/>
  <c r="P2" i="1"/>
  <c r="P1" i="1"/>
  <c r="D1" i="1"/>
  <c r="D2" i="1" l="1"/>
  <c r="F40" i="1" s="1"/>
  <c r="F42" i="1" s="1"/>
</calcChain>
</file>

<file path=xl/sharedStrings.xml><?xml version="1.0" encoding="utf-8"?>
<sst xmlns="http://schemas.openxmlformats.org/spreadsheetml/2006/main" count="395" uniqueCount="138">
  <si>
    <t>SAIL Funding Balance Available</t>
  </si>
  <si>
    <t>Small County Funding Balance Available</t>
  </si>
  <si>
    <t>Family Demographic Funding Balance Available</t>
  </si>
  <si>
    <t>Medium County Funding Balance Available</t>
  </si>
  <si>
    <t>Elderly Demographic Funding Balance Available</t>
  </si>
  <si>
    <t>Large County Funding Balance Available</t>
  </si>
  <si>
    <t>Self-Sourced Applicant Funding Balance</t>
  </si>
  <si>
    <t>Non-Self-Sourced Applicant Funding Balance</t>
  </si>
  <si>
    <t>NHTF Funding will be 100% allocated in accordance with Exhibit H</t>
  </si>
  <si>
    <t>Application Number</t>
  </si>
  <si>
    <t>Name of Development</t>
  </si>
  <si>
    <t>County</t>
  </si>
  <si>
    <t>County Size</t>
  </si>
  <si>
    <t>Name of Authorized Principal</t>
  </si>
  <si>
    <t>Name of Developers</t>
  </si>
  <si>
    <t>Dev Category</t>
  </si>
  <si>
    <t>NC/Redev or Rehab for goals?</t>
  </si>
  <si>
    <t>Demo. Commitment</t>
  </si>
  <si>
    <t>Demo for Funding Test</t>
  </si>
  <si>
    <t>SAIL Request</t>
  </si>
  <si>
    <t>ELI Request</t>
  </si>
  <si>
    <t>Total SAIL Request (SAIL + ELI)</t>
  </si>
  <si>
    <t>Eligible For Funding?</t>
  </si>
  <si>
    <t>Veterans Preference?</t>
  </si>
  <si>
    <t>Self-Sourced Applicant?</t>
  </si>
  <si>
    <t>Non-Self-Sourced Family Applicant?</t>
  </si>
  <si>
    <t>Total Number of Units</t>
  </si>
  <si>
    <t>Total Points</t>
  </si>
  <si>
    <t>Per Unit Construction Funding Preference</t>
  </si>
  <si>
    <t>Corporation SAIL Funding Per Set-Aside</t>
  </si>
  <si>
    <t>Leveraging Level</t>
  </si>
  <si>
    <t>Proximity Funding Preference</t>
  </si>
  <si>
    <t>Age of Development Pref, if Pres</t>
  </si>
  <si>
    <t>RA Level 1, 2 or 3 Pref, if Pres</t>
  </si>
  <si>
    <t>ESS Construction Funding Pref, if Pres</t>
  </si>
  <si>
    <t>Actual RA Level, if Pres</t>
  </si>
  <si>
    <t>Florida Job Creation Preference</t>
  </si>
  <si>
    <t>Lottery Number</t>
  </si>
  <si>
    <t>Fund?</t>
  </si>
  <si>
    <t>One Preservation Application</t>
  </si>
  <si>
    <t>2022-214BS</t>
  </si>
  <si>
    <t>The Franklin House</t>
  </si>
  <si>
    <t>Lake</t>
  </si>
  <si>
    <t>M</t>
  </si>
  <si>
    <t>Matthew D. Rule</t>
  </si>
  <si>
    <t>National Church Residences</t>
  </si>
  <si>
    <t>A/P</t>
  </si>
  <si>
    <t>R</t>
  </si>
  <si>
    <t>E, Non-ALF</t>
  </si>
  <si>
    <t>E</t>
  </si>
  <si>
    <t>Y</t>
  </si>
  <si>
    <t>N</t>
  </si>
  <si>
    <t>N/A</t>
  </si>
  <si>
    <t>Two Elderly Large County New Construction Applications</t>
  </si>
  <si>
    <t>2022-159SN</t>
  </si>
  <si>
    <t>Vista Breeze</t>
  </si>
  <si>
    <t>Miami-Dade</t>
  </si>
  <si>
    <t>L</t>
  </si>
  <si>
    <t>Kenneth Naylor</t>
  </si>
  <si>
    <t>APC Vista Breeze Development, LLC; HACMB Development, LLC</t>
  </si>
  <si>
    <t>NC</t>
  </si>
  <si>
    <t>2022-163SN</t>
  </si>
  <si>
    <t>Bear Creek Commons</t>
  </si>
  <si>
    <t>Pinellas</t>
  </si>
  <si>
    <t>Shawn Wilson</t>
  </si>
  <si>
    <t>Blue Sky Developer, LLC</t>
  </si>
  <si>
    <t>Three Family Large County New Construction Applications</t>
  </si>
  <si>
    <t>2022-204S</t>
  </si>
  <si>
    <t>Captiva Cove III</t>
  </si>
  <si>
    <t>Broward</t>
  </si>
  <si>
    <t>Mara S. Mades</t>
  </si>
  <si>
    <t>Cornerstone Group Partners, LLC</t>
  </si>
  <si>
    <t>F</t>
  </si>
  <si>
    <t>2022-211S</t>
  </si>
  <si>
    <t>Lofts at San Marco East</t>
  </si>
  <si>
    <t>Duval</t>
  </si>
  <si>
    <t>James R. Hoover</t>
  </si>
  <si>
    <t>TVC Development, Inc.</t>
  </si>
  <si>
    <t>SS</t>
  </si>
  <si>
    <t>2022-192S</t>
  </si>
  <si>
    <t>Quail Roost Transit Village VI</t>
  </si>
  <si>
    <t>Quail Roost VI Development, LLC</t>
  </si>
  <si>
    <t>One Elderly Medium County New Construction Application</t>
  </si>
  <si>
    <t>2022-137BSN</t>
  </si>
  <si>
    <t>Astoria on 9th</t>
  </si>
  <si>
    <t>Manatee</t>
  </si>
  <si>
    <t>Matthew A. Rieger</t>
  </si>
  <si>
    <t>HTG Astoria Developer, LLC</t>
  </si>
  <si>
    <t>Two Family Medium County New Construction Applications</t>
  </si>
  <si>
    <t>2022-190S</t>
  </si>
  <si>
    <t>Ridge Road</t>
  </si>
  <si>
    <t>Leon</t>
  </si>
  <si>
    <t>Clayton Hunter Nelson</t>
  </si>
  <si>
    <t>ECG Ridge Road Developer, LLC</t>
  </si>
  <si>
    <t>2022-186S</t>
  </si>
  <si>
    <t>Falcon Trace II</t>
  </si>
  <si>
    <t>Osceola</t>
  </si>
  <si>
    <t>Domingo Sanchez</t>
  </si>
  <si>
    <t>DDER Development, LLC</t>
  </si>
  <si>
    <t>Small County Application(s)</t>
  </si>
  <si>
    <t>2022-195BS***</t>
  </si>
  <si>
    <t>College Arms Apartments</t>
  </si>
  <si>
    <t>Putnam</t>
  </si>
  <si>
    <t>S</t>
  </si>
  <si>
    <t>Joseph F. Chapman</t>
  </si>
  <si>
    <t>Royal American Properties, LLC</t>
  </si>
  <si>
    <t>Medium County Application(s)</t>
  </si>
  <si>
    <t>2022-146BSN</t>
  </si>
  <si>
    <t>Princeton Grove</t>
  </si>
  <si>
    <t>Okaloosa</t>
  </si>
  <si>
    <t>HTG Princeton Grove Developer, LLC</t>
  </si>
  <si>
    <t xml:space="preserve">Large County Application(s) </t>
  </si>
  <si>
    <t>2022-160S</t>
  </si>
  <si>
    <t>Heritage at Park View</t>
  </si>
  <si>
    <t>Robert G Hoskins</t>
  </si>
  <si>
    <t>NuRock Development Partners, Inc.</t>
  </si>
  <si>
    <t>2022-165SN</t>
  </si>
  <si>
    <t>Casa di Francesco</t>
  </si>
  <si>
    <t>Hillsborough</t>
  </si>
  <si>
    <t>Blue Sky Developer, LLC; CCDOSP Developer, Inc.</t>
  </si>
  <si>
    <t>2022-144BS</t>
  </si>
  <si>
    <t>Whispering Oaks</t>
  </si>
  <si>
    <t>Orange</t>
  </si>
  <si>
    <t>J. David Page</t>
  </si>
  <si>
    <t>Southport Development, Inc., a WA Corporation doing business in FL as Southport Development Services, Inc.</t>
  </si>
  <si>
    <t>Additional funding allocated to RFA at 12/10/21 Board Meeting</t>
  </si>
  <si>
    <t>Additional funding allocated from Family Funding at 12/10/21 Board Meeting</t>
  </si>
  <si>
    <t>Additional funding awarded to Self-Sourced Applications</t>
  </si>
  <si>
    <t>Additional funding remaining</t>
  </si>
  <si>
    <t>2022-201BSN</t>
  </si>
  <si>
    <t>Naranja Grand II</t>
  </si>
  <si>
    <t>Naranja Grand II Developer, LLC</t>
  </si>
  <si>
    <t>2022-216S</t>
  </si>
  <si>
    <t>Windmill Farms</t>
  </si>
  <si>
    <t>Francisco A Rojo</t>
  </si>
  <si>
    <t>Landmark Development Corp.; Affordable Housing Solutions for Florida, Inc.</t>
  </si>
  <si>
    <t>On December 10,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</si>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</sst>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s>
  <fonts count="15" x14ac:knownFonts="1">
    <font>
      <sz val="10"/>
      <name val="Arial"/>
      <family val="2"/>
    </font>
    <font>
      <sz val="10"/>
      <name val="Arial"/>
      <family val="2"/>
    </font>
    <font>
      <b/>
      <sz val="9"/>
      <name val="Calibri"/>
      <family val="2"/>
      <scheme val="minor"/>
    </font>
    <font>
      <b/>
      <sz val="10"/>
      <name val="Calibri"/>
      <family val="2"/>
      <scheme val="minor"/>
    </font>
    <font>
      <b/>
      <sz val="9"/>
      <color theme="1"/>
      <name val="Calibri"/>
      <family val="2"/>
      <scheme val="minor"/>
    </font>
    <font>
      <sz val="9"/>
      <name val="Calibri"/>
      <family val="2"/>
      <scheme val="minor"/>
    </font>
    <font>
      <sz val="9"/>
      <color theme="1"/>
      <name val="Calibri"/>
      <family val="2"/>
      <scheme val="minor"/>
    </font>
    <font>
      <sz val="10"/>
      <name val="Calibri"/>
      <family val="2"/>
      <scheme val="minor"/>
    </font>
    <font>
      <b/>
      <sz val="9"/>
      <color rgb="FF0000FF"/>
      <name val="Calibri"/>
      <family val="2"/>
      <scheme val="minor"/>
    </font>
    <font>
      <sz val="10"/>
      <color theme="1"/>
      <name val="Calibri"/>
      <family val="2"/>
      <scheme val="minor"/>
    </font>
    <font>
      <sz val="9"/>
      <color rgb="FF0000FF"/>
      <name val="Calibri"/>
      <family val="2"/>
      <scheme val="minor"/>
    </font>
    <font>
      <sz val="9"/>
      <color indexed="8"/>
      <name val="Calibri"/>
      <family val="2"/>
      <scheme val="minor"/>
    </font>
    <font>
      <sz val="9"/>
      <color rgb="FF0070C0"/>
      <name val="Calibri"/>
      <family val="2"/>
      <scheme val="minor"/>
    </font>
    <font>
      <b/>
      <sz val="9"/>
      <color indexed="8"/>
      <name val="Calibri"/>
      <family val="2"/>
      <scheme val="minor"/>
    </font>
    <font>
      <sz val="9"/>
      <name val="Calibri"/>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2" fillId="0" borderId="0" xfId="0" applyFont="1" applyAlignment="1">
      <alignment wrapText="1"/>
    </xf>
    <xf numFmtId="0" fontId="3" fillId="0" borderId="0" xfId="0" applyFont="1"/>
    <xf numFmtId="43" fontId="2" fillId="0" borderId="0" xfId="1" applyFont="1" applyFill="1" applyBorder="1" applyAlignment="1"/>
    <xf numFmtId="0" fontId="2" fillId="0" borderId="0" xfId="0" applyFont="1" applyAlignment="1">
      <alignment horizontal="center"/>
    </xf>
    <xf numFmtId="43" fontId="2" fillId="0" borderId="0" xfId="0" applyNumberFormat="1" applyFont="1"/>
    <xf numFmtId="0" fontId="2" fillId="0" borderId="0" xfId="0" applyFont="1" applyAlignment="1">
      <alignment horizontal="left" wrapText="1"/>
    </xf>
    <xf numFmtId="43" fontId="4" fillId="0" borderId="0" xfId="0" applyNumberFormat="1" applyFont="1" applyAlignment="1">
      <alignment horizontal="center"/>
    </xf>
    <xf numFmtId="0" fontId="2" fillId="0" borderId="0" xfId="0" applyFont="1"/>
    <xf numFmtId="0" fontId="2"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xf numFmtId="0" fontId="4" fillId="0" borderId="1" xfId="0" applyFont="1" applyBorder="1" applyAlignment="1" applyProtection="1">
      <alignment horizontal="center" vertical="center" textRotation="90" wrapText="1" readingOrder="1"/>
      <protection locked="0"/>
    </xf>
    <xf numFmtId="0" fontId="4" fillId="0" borderId="1" xfId="0" applyFont="1" applyBorder="1" applyAlignment="1" applyProtection="1">
      <alignment horizontal="center" vertical="center" textRotation="90" wrapText="1"/>
      <protection locked="0"/>
    </xf>
    <xf numFmtId="0" fontId="8" fillId="0" borderId="1" xfId="0" applyFont="1" applyBorder="1" applyAlignment="1" applyProtection="1">
      <alignment horizontal="center" vertical="center" textRotation="90" wrapText="1" readingOrder="1"/>
      <protection locked="0"/>
    </xf>
    <xf numFmtId="44" fontId="4" fillId="0" borderId="1" xfId="2" applyFont="1" applyFill="1" applyBorder="1" applyAlignment="1" applyProtection="1">
      <alignment horizontal="center" vertical="center" textRotation="90" wrapText="1" readingOrder="1"/>
      <protection locked="0"/>
    </xf>
    <xf numFmtId="0" fontId="4" fillId="0" borderId="0" xfId="0" applyFont="1" applyAlignment="1">
      <alignment horizontal="center" vertical="center" textRotation="90" readingOrder="1"/>
    </xf>
    <xf numFmtId="0" fontId="4" fillId="0" borderId="0" xfId="0" applyFont="1" applyAlignment="1" applyProtection="1">
      <alignment horizontal="center" vertical="center" textRotation="90" wrapText="1" readingOrder="1"/>
      <protection locked="0"/>
    </xf>
    <xf numFmtId="0" fontId="4" fillId="0" borderId="0" xfId="0" applyFont="1" applyAlignment="1" applyProtection="1">
      <alignment horizontal="center" vertical="center" textRotation="90" wrapText="1"/>
      <protection locked="0"/>
    </xf>
    <xf numFmtId="0" fontId="8" fillId="0" borderId="0" xfId="0" applyFont="1" applyAlignment="1" applyProtection="1">
      <alignment horizontal="center" vertical="center" textRotation="90" wrapText="1" readingOrder="1"/>
      <protection locked="0"/>
    </xf>
    <xf numFmtId="44" fontId="4" fillId="0" borderId="0" xfId="2" applyFont="1" applyFill="1" applyBorder="1" applyAlignment="1" applyProtection="1">
      <alignment horizontal="center" vertical="center" textRotation="90" wrapText="1" readingOrder="1"/>
      <protection locked="0"/>
    </xf>
    <xf numFmtId="0" fontId="9" fillId="0" borderId="0" xfId="0" applyFont="1"/>
    <xf numFmtId="0" fontId="9" fillId="0" borderId="0" xfId="0" applyFont="1" applyAlignment="1">
      <alignment horizont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6" fillId="0" borderId="1" xfId="1" applyNumberFormat="1" applyFont="1" applyBorder="1" applyAlignment="1">
      <alignment horizontal="left" vertical="center"/>
    </xf>
    <xf numFmtId="164" fontId="10" fillId="0" borderId="2" xfId="1" applyNumberFormat="1" applyFont="1" applyFill="1" applyBorder="1" applyAlignment="1" applyProtection="1">
      <alignment vertical="center" wrapText="1" readingOrder="1"/>
      <protection locked="0"/>
    </xf>
    <xf numFmtId="0" fontId="11"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 fontId="11" fillId="0" borderId="1" xfId="0" applyNumberFormat="1" applyFont="1" applyBorder="1" applyAlignment="1" applyProtection="1">
      <alignment horizontal="center" vertical="center" wrapText="1"/>
      <protection locked="0"/>
    </xf>
    <xf numFmtId="43" fontId="6" fillId="0" borderId="1" xfId="1" applyFont="1" applyBorder="1" applyAlignment="1">
      <alignment vertical="center"/>
    </xf>
    <xf numFmtId="0" fontId="6" fillId="0" borderId="1" xfId="1"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1" fontId="5" fillId="0" borderId="1" xfId="0" applyNumberFormat="1" applyFont="1" applyBorder="1" applyAlignment="1">
      <alignment horizontal="center" vertical="center"/>
    </xf>
    <xf numFmtId="1" fontId="9" fillId="0" borderId="0" xfId="0" applyNumberFormat="1" applyFont="1" applyAlignment="1">
      <alignment horizontal="center"/>
    </xf>
    <xf numFmtId="0" fontId="6" fillId="0" borderId="0" xfId="0" applyFont="1" applyAlignment="1">
      <alignment vertical="center" wrapText="1"/>
    </xf>
    <xf numFmtId="0" fontId="6" fillId="0" borderId="0" xfId="0" applyFont="1" applyAlignment="1">
      <alignment horizontal="center" vertical="center"/>
    </xf>
    <xf numFmtId="44" fontId="6" fillId="0" borderId="0" xfId="2" applyFont="1" applyFill="1" applyBorder="1" applyAlignment="1">
      <alignment vertical="center"/>
    </xf>
    <xf numFmtId="6" fontId="12" fillId="0" borderId="0" xfId="0" applyNumberFormat="1" applyFont="1" applyAlignment="1" applyProtection="1">
      <alignment vertical="center" wrapText="1" readingOrder="1"/>
      <protection locked="0"/>
    </xf>
    <xf numFmtId="44" fontId="6" fillId="0" borderId="0" xfId="2" applyFont="1" applyFill="1" applyBorder="1" applyAlignment="1" applyProtection="1">
      <alignment vertical="center" wrapText="1" readingOrder="1"/>
      <protection locked="0"/>
    </xf>
    <xf numFmtId="0" fontId="12" fillId="0" borderId="0" xfId="0" applyFont="1" applyAlignment="1" applyProtection="1">
      <alignment horizontal="center" vertical="center" wrapText="1"/>
      <protection locked="0"/>
    </xf>
    <xf numFmtId="165" fontId="6" fillId="0" borderId="0" xfId="0" applyNumberFormat="1" applyFont="1" applyAlignment="1">
      <alignment horizontal="center" vertical="center"/>
    </xf>
    <xf numFmtId="10" fontId="6" fillId="0" borderId="0" xfId="0" applyNumberFormat="1" applyFont="1" applyAlignment="1">
      <alignment horizontal="center" vertical="center"/>
    </xf>
    <xf numFmtId="1" fontId="6" fillId="0" borderId="0" xfId="1" applyNumberFormat="1" applyFont="1" applyFill="1" applyBorder="1" applyAlignment="1" applyProtection="1">
      <alignment horizontal="center" vertical="center" wrapText="1"/>
      <protection locked="0"/>
    </xf>
    <xf numFmtId="1" fontId="6" fillId="0" borderId="0" xfId="1" applyNumberFormat="1" applyFont="1" applyFill="1" applyBorder="1" applyAlignment="1">
      <alignment horizontal="center" vertical="center"/>
    </xf>
    <xf numFmtId="165" fontId="6" fillId="0" borderId="0" xfId="0" applyNumberFormat="1"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pplyProtection="1">
      <alignment horizontal="center" vertical="center" wrapText="1"/>
      <protection locked="0"/>
    </xf>
    <xf numFmtId="0" fontId="10" fillId="0" borderId="0" xfId="0" applyFont="1" applyAlignment="1">
      <alignment horizontal="center" vertical="center"/>
    </xf>
    <xf numFmtId="0" fontId="6" fillId="0" borderId="0" xfId="0" applyFont="1" applyAlignment="1">
      <alignment horizontal="center" vertical="center" wrapText="1"/>
    </xf>
    <xf numFmtId="0" fontId="10" fillId="0" borderId="0" xfId="0" applyFont="1" applyAlignment="1">
      <alignment horizontal="center" vertical="center" wrapText="1"/>
    </xf>
    <xf numFmtId="164" fontId="6" fillId="0" borderId="0" xfId="1" applyNumberFormat="1" applyFont="1" applyBorder="1" applyAlignment="1">
      <alignment horizontal="left" vertical="center"/>
    </xf>
    <xf numFmtId="164" fontId="10" fillId="0" borderId="0" xfId="1" applyNumberFormat="1" applyFont="1" applyFill="1" applyBorder="1" applyAlignment="1" applyProtection="1">
      <alignment vertical="center" wrapText="1" readingOrder="1"/>
      <protection locked="0"/>
    </xf>
    <xf numFmtId="0" fontId="10" fillId="0" borderId="0" xfId="0" applyFont="1" applyAlignment="1" applyProtection="1">
      <alignment horizontal="center" vertical="center" wrapText="1"/>
      <protection locked="0"/>
    </xf>
    <xf numFmtId="1" fontId="5" fillId="0" borderId="0" xfId="0" applyNumberFormat="1" applyFont="1" applyAlignment="1">
      <alignment horizontal="center" vertical="center"/>
    </xf>
    <xf numFmtId="43" fontId="6" fillId="0" borderId="0" xfId="1" applyFont="1" applyBorder="1" applyAlignment="1">
      <alignment vertical="center"/>
    </xf>
    <xf numFmtId="0" fontId="6" fillId="0" borderId="0" xfId="1" applyNumberFormat="1" applyFont="1" applyFill="1" applyBorder="1" applyAlignment="1" applyProtection="1">
      <alignment horizontal="center" vertical="center" wrapText="1"/>
      <protection locked="0"/>
    </xf>
    <xf numFmtId="1" fontId="11" fillId="0" borderId="0" xfId="0" applyNumberFormat="1" applyFont="1" applyAlignment="1" applyProtection="1">
      <alignment horizontal="center" vertical="center" wrapText="1"/>
      <protection locked="0"/>
    </xf>
    <xf numFmtId="43" fontId="6" fillId="2" borderId="1" xfId="1" applyFont="1" applyFill="1" applyBorder="1" applyAlignment="1" applyProtection="1">
      <alignment horizontal="left" vertical="center" wrapText="1"/>
      <protection locked="0"/>
    </xf>
    <xf numFmtId="43" fontId="11" fillId="2" borderId="1" xfId="1" applyFont="1" applyFill="1" applyBorder="1" applyAlignment="1" applyProtection="1">
      <alignment vertical="center" wrapText="1"/>
      <protection locked="0"/>
    </xf>
    <xf numFmtId="8" fontId="11" fillId="0" borderId="0" xfId="0" applyNumberFormat="1" applyFont="1" applyAlignment="1" applyProtection="1">
      <alignment horizontal="right" vertical="center" wrapText="1" indent="1"/>
      <protection locked="0"/>
    </xf>
    <xf numFmtId="6" fontId="11" fillId="0" borderId="0" xfId="0" applyNumberFormat="1" applyFont="1" applyAlignment="1" applyProtection="1">
      <alignment horizontal="right" vertical="center" wrapText="1" indent="1"/>
      <protection locked="0"/>
    </xf>
    <xf numFmtId="0" fontId="7" fillId="0" borderId="0" xfId="0" applyFont="1" applyAlignment="1">
      <alignment vertical="center"/>
    </xf>
    <xf numFmtId="0" fontId="11" fillId="0" borderId="0" xfId="0" applyFont="1" applyAlignment="1" applyProtection="1">
      <alignment horizontal="center" vertical="center" wrapText="1" readingOrder="1"/>
      <protection locked="0"/>
    </xf>
    <xf numFmtId="0" fontId="7" fillId="0" borderId="0" xfId="0" applyFont="1" applyAlignment="1">
      <alignment horizontal="center" vertical="center"/>
    </xf>
    <xf numFmtId="43" fontId="11" fillId="2" borderId="1" xfId="0" applyNumberFormat="1" applyFont="1" applyFill="1" applyBorder="1" applyAlignment="1" applyProtection="1">
      <alignment vertical="center" wrapText="1"/>
      <protection locked="0"/>
    </xf>
    <xf numFmtId="0" fontId="11" fillId="0" borderId="0" xfId="0" applyFont="1" applyAlignment="1" applyProtection="1">
      <alignment vertical="center" wrapText="1"/>
      <protection locked="0"/>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6" fillId="2" borderId="1" xfId="1" applyNumberFormat="1" applyFont="1" applyFill="1" applyBorder="1" applyAlignment="1">
      <alignment horizontal="left" vertical="center"/>
    </xf>
    <xf numFmtId="164" fontId="10" fillId="2" borderId="2" xfId="1" applyNumberFormat="1" applyFont="1" applyFill="1" applyBorder="1" applyAlignment="1" applyProtection="1">
      <alignment vertical="center" wrapText="1" readingOrder="1"/>
      <protection locked="0"/>
    </xf>
    <xf numFmtId="0" fontId="1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1" fontId="11" fillId="2" borderId="1" xfId="0" applyNumberFormat="1" applyFont="1" applyFill="1" applyBorder="1" applyAlignment="1" applyProtection="1">
      <alignment horizontal="center" vertical="center" wrapText="1"/>
      <protection locked="0"/>
    </xf>
    <xf numFmtId="43" fontId="6" fillId="2" borderId="1" xfId="1" applyFont="1" applyFill="1" applyBorder="1" applyAlignment="1">
      <alignment vertical="center"/>
    </xf>
    <xf numFmtId="0" fontId="6" fillId="2" borderId="1" xfId="1" applyNumberFormat="1" applyFont="1" applyFill="1" applyBorder="1" applyAlignment="1" applyProtection="1">
      <alignment horizontal="center" vertical="center" wrapText="1"/>
      <protection locked="0"/>
    </xf>
    <xf numFmtId="0" fontId="6" fillId="2" borderId="1" xfId="1" applyNumberFormat="1" applyFont="1" applyFill="1" applyBorder="1" applyAlignment="1">
      <alignment horizontal="center" vertical="center"/>
    </xf>
    <xf numFmtId="0" fontId="7" fillId="0" borderId="0" xfId="0" applyFont="1" applyAlignment="1">
      <alignment horizontal="center"/>
    </xf>
    <xf numFmtId="0" fontId="7" fillId="0" borderId="0" xfId="0" applyFont="1" applyAlignment="1">
      <alignment wrapText="1"/>
    </xf>
    <xf numFmtId="0" fontId="14" fillId="0" borderId="0" xfId="0" applyFont="1" applyAlignment="1">
      <alignment vertical="center"/>
    </xf>
    <xf numFmtId="0" fontId="2" fillId="0" borderId="1" xfId="0" applyFont="1" applyBorder="1" applyAlignment="1">
      <alignment horizontal="left" wrapText="1"/>
    </xf>
    <xf numFmtId="43" fontId="2" fillId="0" borderId="2" xfId="0" applyNumberFormat="1" applyFont="1" applyBorder="1" applyAlignment="1">
      <alignment horizontal="right"/>
    </xf>
    <xf numFmtId="43" fontId="2" fillId="0" borderId="4" xfId="0" applyNumberFormat="1" applyFont="1" applyBorder="1" applyAlignment="1">
      <alignment horizontal="right"/>
    </xf>
    <xf numFmtId="0" fontId="4" fillId="2" borderId="1" xfId="0" applyFont="1" applyFill="1" applyBorder="1" applyAlignment="1">
      <alignment horizontal="left" vertical="center"/>
    </xf>
    <xf numFmtId="0" fontId="13" fillId="2" borderId="1" xfId="0" applyFont="1" applyFill="1" applyBorder="1" applyAlignment="1" applyProtection="1">
      <alignment horizontal="left" vertical="center"/>
      <protection locked="0"/>
    </xf>
    <xf numFmtId="0" fontId="14" fillId="0" borderId="0" xfId="0" applyFont="1" applyAlignment="1">
      <alignment horizontal="left" vertical="center" wrapText="1"/>
    </xf>
    <xf numFmtId="43" fontId="2" fillId="0" borderId="1" xfId="1" applyFont="1" applyFill="1" applyBorder="1" applyAlignment="1">
      <alignment horizontal="center"/>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43" fontId="2" fillId="0" borderId="1" xfId="0" applyNumberFormat="1" applyFont="1" applyBorder="1" applyAlignment="1">
      <alignment horizontal="center"/>
    </xf>
  </cellXfs>
  <cellStyles count="3">
    <cellStyle name="Comma" xfId="1" builtinId="3"/>
    <cellStyle name="Currency" xfId="2" builtinId="4"/>
    <cellStyle name="Normal" xfId="0" builtinId="0"/>
  </cellStyles>
  <dxfs count="86">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5%20SAIL%20F-E%20Ranking%20at%20RC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er scores"/>
      <sheetName val="Leveraging"/>
      <sheetName val="All Applications"/>
      <sheetName val="Preservation Goal"/>
      <sheetName val="NC Goals"/>
      <sheetName val="Remaining Funding"/>
      <sheetName val="SS Apps"/>
      <sheetName val="Recommendations"/>
      <sheetName val="Electronic funding page"/>
      <sheetName val="Counties"/>
      <sheetName val="Manually Track Funding"/>
    </sheetNames>
    <sheetDataSet>
      <sheetData sheetId="0"/>
      <sheetData sheetId="1"/>
      <sheetData sheetId="2"/>
      <sheetData sheetId="3"/>
      <sheetData sheetId="4"/>
      <sheetData sheetId="5"/>
      <sheetData sheetId="6"/>
      <sheetData sheetId="7"/>
      <sheetData sheetId="8">
        <row r="5">
          <cell r="C5">
            <v>1735540</v>
          </cell>
          <cell r="F5">
            <v>1703040</v>
          </cell>
        </row>
        <row r="9">
          <cell r="F9" t="str">
            <v>MERGED</v>
          </cell>
        </row>
        <row r="13">
          <cell r="C13">
            <v>0</v>
          </cell>
          <cell r="F13" t="str">
            <v>MERGED</v>
          </cell>
        </row>
        <row r="17">
          <cell r="F17">
            <v>32500</v>
          </cell>
        </row>
        <row r="22">
          <cell r="C22">
            <v>0</v>
          </cell>
        </row>
        <row r="29">
          <cell r="C29">
            <v>1735540</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9E05D-C75B-4D2F-88B5-DA6370F06748}">
  <sheetPr>
    <pageSetUpPr fitToPage="1"/>
  </sheetPr>
  <dimension ref="A1:AD125"/>
  <sheetViews>
    <sheetView showGridLines="0" tabSelected="1" zoomScale="70" zoomScaleNormal="70" zoomScaleSheetLayoutView="90" workbookViewId="0">
      <pane xSplit="1" ySplit="7" topLeftCell="B8" activePane="bottomRight" state="frozen"/>
      <selection pane="topRight" activeCell="B1" sqref="B1"/>
      <selection pane="bottomLeft" activeCell="A2" sqref="A2"/>
      <selection pane="bottomRight" activeCell="B10" sqref="B10"/>
    </sheetView>
  </sheetViews>
  <sheetFormatPr defaultColWidth="9.44140625" defaultRowHeight="13.8" x14ac:dyDescent="0.3"/>
  <cols>
    <col min="1" max="1" width="10.44140625" style="14" customWidth="1"/>
    <col min="2" max="2" width="13" style="93" customWidth="1"/>
    <col min="3" max="3" width="11.44140625" style="14" customWidth="1"/>
    <col min="4" max="4" width="5.44140625" style="14" customWidth="1"/>
    <col min="5" max="5" width="13.5546875" style="92" customWidth="1"/>
    <col min="6" max="6" width="22" style="14" customWidth="1"/>
    <col min="7" max="7" width="5.44140625" style="14" customWidth="1"/>
    <col min="8" max="8" width="10.5546875" style="14" hidden="1" customWidth="1"/>
    <col min="9" max="9" width="5.44140625" style="14" customWidth="1"/>
    <col min="10" max="10" width="11.5546875" style="92" hidden="1" customWidth="1"/>
    <col min="11" max="11" width="9.21875" style="92" customWidth="1"/>
    <col min="12" max="12" width="7.5546875" style="14" customWidth="1"/>
    <col min="13" max="13" width="10" style="24" customWidth="1"/>
    <col min="14" max="14" width="8.44140625" style="14" customWidth="1"/>
    <col min="15" max="15" width="7.44140625" style="24" customWidth="1"/>
    <col min="16" max="16" width="6.5546875" style="14" customWidth="1"/>
    <col min="17" max="17" width="6.109375" style="92" customWidth="1"/>
    <col min="18" max="19" width="5.5546875" style="14" customWidth="1"/>
    <col min="20" max="20" width="6.33203125" style="14" customWidth="1"/>
    <col min="21" max="21" width="6.33203125" style="14" hidden="1" customWidth="1"/>
    <col min="22" max="22" width="3" style="14" bestFit="1" customWidth="1"/>
    <col min="23" max="27" width="5.44140625" style="14" customWidth="1"/>
    <col min="28" max="28" width="5.109375" style="14" bestFit="1" customWidth="1"/>
    <col min="29" max="29" width="2.88671875" style="14" bestFit="1" customWidth="1"/>
    <col min="30" max="30" width="9.44140625" style="14" hidden="1" customWidth="1"/>
    <col min="31" max="16384" width="9.44140625" style="14"/>
  </cols>
  <sheetData>
    <row r="1" spans="1:30" s="2" customFormat="1" ht="13.8" customHeight="1" x14ac:dyDescent="0.3">
      <c r="A1" s="95" t="s">
        <v>0</v>
      </c>
      <c r="B1" s="95"/>
      <c r="C1" s="95"/>
      <c r="D1" s="101">
        <f>'[1]Electronic funding page'!C5</f>
        <v>1735540</v>
      </c>
      <c r="E1" s="101"/>
      <c r="F1" s="1"/>
      <c r="G1" s="1"/>
      <c r="H1" s="1"/>
      <c r="J1" s="3"/>
      <c r="K1" s="102" t="s">
        <v>1</v>
      </c>
      <c r="L1" s="103"/>
      <c r="M1" s="103"/>
      <c r="N1" s="103"/>
      <c r="O1" s="104"/>
      <c r="P1" s="105">
        <f>'[1]Electronic funding page'!C13</f>
        <v>0</v>
      </c>
      <c r="Q1" s="105"/>
      <c r="R1" s="105"/>
      <c r="S1" s="4"/>
    </row>
    <row r="2" spans="1:30" s="2" customFormat="1" ht="13.8" customHeight="1" x14ac:dyDescent="0.3">
      <c r="A2" s="95" t="s">
        <v>2</v>
      </c>
      <c r="B2" s="95"/>
      <c r="C2" s="95"/>
      <c r="D2" s="105">
        <f>'[1]Electronic funding page'!F5</f>
        <v>1703040</v>
      </c>
      <c r="E2" s="105"/>
      <c r="F2" s="1"/>
      <c r="G2" s="1"/>
      <c r="H2" s="1"/>
      <c r="J2" s="5"/>
      <c r="K2" s="102" t="s">
        <v>3</v>
      </c>
      <c r="L2" s="103"/>
      <c r="M2" s="103"/>
      <c r="N2" s="103"/>
      <c r="O2" s="104"/>
      <c r="P2" s="105">
        <f>'[1]Electronic funding page'!C22</f>
        <v>0</v>
      </c>
      <c r="Q2" s="105"/>
      <c r="R2" s="105"/>
      <c r="S2" s="4"/>
    </row>
    <row r="3" spans="1:30" s="2" customFormat="1" ht="13.8" customHeight="1" x14ac:dyDescent="0.3">
      <c r="A3" s="95" t="s">
        <v>4</v>
      </c>
      <c r="B3" s="95"/>
      <c r="C3" s="95"/>
      <c r="D3" s="105">
        <f>'[1]Electronic funding page'!F17</f>
        <v>32500</v>
      </c>
      <c r="E3" s="105"/>
      <c r="F3" s="1"/>
      <c r="G3" s="1"/>
      <c r="H3" s="1"/>
      <c r="J3" s="5"/>
      <c r="K3" s="102" t="s">
        <v>5</v>
      </c>
      <c r="L3" s="103"/>
      <c r="M3" s="103"/>
      <c r="N3" s="103"/>
      <c r="O3" s="104"/>
      <c r="P3" s="105">
        <f>'[1]Electronic funding page'!C29</f>
        <v>1735540</v>
      </c>
      <c r="Q3" s="105"/>
      <c r="R3" s="105"/>
      <c r="S3" s="4"/>
    </row>
    <row r="4" spans="1:30" s="2" customFormat="1" x14ac:dyDescent="0.3">
      <c r="A4" s="95" t="s">
        <v>6</v>
      </c>
      <c r="B4" s="95"/>
      <c r="C4" s="95"/>
      <c r="D4" s="96" t="str">
        <f>'[1]Electronic funding page'!F9</f>
        <v>MERGED</v>
      </c>
      <c r="E4" s="97"/>
      <c r="F4" s="1"/>
      <c r="G4" s="1"/>
      <c r="H4" s="1"/>
      <c r="J4" s="5"/>
      <c r="K4" s="6"/>
      <c r="L4" s="6"/>
      <c r="M4" s="6"/>
      <c r="N4" s="6"/>
      <c r="O4" s="7"/>
      <c r="P4" s="8"/>
      <c r="Q4" s="4"/>
    </row>
    <row r="5" spans="1:30" s="2" customFormat="1" x14ac:dyDescent="0.3">
      <c r="A5" s="95" t="s">
        <v>7</v>
      </c>
      <c r="B5" s="95"/>
      <c r="C5" s="95"/>
      <c r="D5" s="96" t="str">
        <f>'[1]Electronic funding page'!F13</f>
        <v>MERGED</v>
      </c>
      <c r="E5" s="97"/>
      <c r="F5" s="1"/>
      <c r="G5" s="1"/>
      <c r="H5" s="1"/>
      <c r="J5" s="5"/>
      <c r="K5" s="9" t="s">
        <v>8</v>
      </c>
      <c r="L5" s="6"/>
      <c r="M5" s="6"/>
      <c r="N5" s="6"/>
      <c r="O5" s="7"/>
      <c r="P5" s="8"/>
      <c r="Q5" s="4"/>
    </row>
    <row r="6" spans="1:30" ht="13.35" customHeight="1" x14ac:dyDescent="0.3">
      <c r="A6" s="9"/>
      <c r="B6" s="10"/>
      <c r="C6" s="11"/>
      <c r="D6" s="11"/>
      <c r="E6" s="11"/>
      <c r="F6" s="11"/>
      <c r="G6" s="11"/>
      <c r="H6" s="12"/>
      <c r="I6" s="11"/>
      <c r="J6" s="11"/>
      <c r="K6" s="11"/>
      <c r="L6" s="11"/>
      <c r="M6" s="13"/>
      <c r="N6" s="11"/>
      <c r="O6" s="13"/>
      <c r="P6" s="11"/>
      <c r="Q6" s="12"/>
    </row>
    <row r="7" spans="1:30" s="19" customFormat="1" ht="86.85" customHeight="1" x14ac:dyDescent="0.25">
      <c r="A7" s="15" t="s">
        <v>9</v>
      </c>
      <c r="B7" s="15" t="s">
        <v>10</v>
      </c>
      <c r="C7" s="15" t="s">
        <v>11</v>
      </c>
      <c r="D7" s="16" t="s">
        <v>12</v>
      </c>
      <c r="E7" s="15" t="s">
        <v>13</v>
      </c>
      <c r="F7" s="15" t="s">
        <v>14</v>
      </c>
      <c r="G7" s="15" t="s">
        <v>15</v>
      </c>
      <c r="H7" s="17" t="s">
        <v>16</v>
      </c>
      <c r="I7" s="15" t="s">
        <v>17</v>
      </c>
      <c r="J7" s="17" t="s">
        <v>18</v>
      </c>
      <c r="K7" s="15" t="s">
        <v>19</v>
      </c>
      <c r="L7" s="18" t="s">
        <v>20</v>
      </c>
      <c r="M7" s="17" t="s">
        <v>21</v>
      </c>
      <c r="N7" s="15" t="s">
        <v>22</v>
      </c>
      <c r="O7" s="15" t="s">
        <v>23</v>
      </c>
      <c r="P7" s="15" t="s">
        <v>24</v>
      </c>
      <c r="Q7" s="17" t="s">
        <v>25</v>
      </c>
      <c r="R7" s="15" t="s">
        <v>26</v>
      </c>
      <c r="S7" s="15" t="s">
        <v>27</v>
      </c>
      <c r="T7" s="15" t="s">
        <v>28</v>
      </c>
      <c r="U7" s="15" t="s">
        <v>29</v>
      </c>
      <c r="V7" s="15" t="s">
        <v>30</v>
      </c>
      <c r="W7" s="15" t="s">
        <v>31</v>
      </c>
      <c r="X7" s="15" t="s">
        <v>32</v>
      </c>
      <c r="Y7" s="15" t="s">
        <v>33</v>
      </c>
      <c r="Z7" s="15" t="s">
        <v>34</v>
      </c>
      <c r="AA7" s="15" t="s">
        <v>35</v>
      </c>
      <c r="AB7" s="15" t="s">
        <v>36</v>
      </c>
      <c r="AC7" s="15" t="s">
        <v>37</v>
      </c>
      <c r="AD7" s="16" t="s">
        <v>38</v>
      </c>
    </row>
    <row r="8" spans="1:30" s="19" customFormat="1" ht="13.2" x14ac:dyDescent="0.25">
      <c r="A8" s="20"/>
      <c r="B8" s="20"/>
      <c r="C8" s="20"/>
      <c r="D8" s="21"/>
      <c r="E8" s="20"/>
      <c r="F8" s="20"/>
      <c r="G8" s="20"/>
      <c r="H8" s="22"/>
      <c r="I8" s="20"/>
      <c r="J8" s="22"/>
      <c r="K8" s="20"/>
      <c r="L8" s="23"/>
      <c r="M8" s="22"/>
      <c r="N8" s="20"/>
      <c r="O8" s="20"/>
      <c r="P8" s="20"/>
      <c r="Q8" s="22"/>
      <c r="R8" s="20"/>
      <c r="S8" s="20"/>
      <c r="T8" s="20"/>
      <c r="U8" s="20"/>
      <c r="V8" s="20"/>
      <c r="W8" s="20"/>
      <c r="X8" s="20"/>
      <c r="Y8" s="20"/>
      <c r="Z8" s="20"/>
      <c r="AA8" s="20"/>
      <c r="AB8" s="20"/>
      <c r="AC8" s="20"/>
      <c r="AD8" s="21"/>
    </row>
    <row r="9" spans="1:30" x14ac:dyDescent="0.3">
      <c r="A9" s="2" t="s">
        <v>39</v>
      </c>
      <c r="B9" s="14"/>
      <c r="E9" s="14"/>
      <c r="J9" s="14"/>
      <c r="K9" s="14"/>
      <c r="Q9" s="14"/>
      <c r="R9" s="25"/>
    </row>
    <row r="10" spans="1:30" s="19" customFormat="1" ht="24" x14ac:dyDescent="0.25">
      <c r="A10" s="26" t="s">
        <v>40</v>
      </c>
      <c r="B10" s="27" t="s">
        <v>41</v>
      </c>
      <c r="C10" s="26" t="s">
        <v>42</v>
      </c>
      <c r="D10" s="28" t="s">
        <v>43</v>
      </c>
      <c r="E10" s="27" t="s">
        <v>44</v>
      </c>
      <c r="F10" s="27" t="s">
        <v>45</v>
      </c>
      <c r="G10" s="29" t="s">
        <v>46</v>
      </c>
      <c r="H10" s="30" t="s">
        <v>47</v>
      </c>
      <c r="I10" s="31" t="s">
        <v>48</v>
      </c>
      <c r="J10" s="32" t="s">
        <v>49</v>
      </c>
      <c r="K10" s="33">
        <v>1500000</v>
      </c>
      <c r="L10" s="33">
        <v>411000</v>
      </c>
      <c r="M10" s="34">
        <v>1911000</v>
      </c>
      <c r="N10" s="35" t="s">
        <v>50</v>
      </c>
      <c r="O10" s="28" t="s">
        <v>51</v>
      </c>
      <c r="P10" s="28" t="s">
        <v>51</v>
      </c>
      <c r="Q10" s="36" t="s">
        <v>52</v>
      </c>
      <c r="R10" s="29">
        <v>46</v>
      </c>
      <c r="S10" s="37">
        <v>20</v>
      </c>
      <c r="T10" s="35" t="s">
        <v>50</v>
      </c>
      <c r="U10" s="38">
        <v>32625</v>
      </c>
      <c r="V10" s="39">
        <v>1</v>
      </c>
      <c r="W10" s="35" t="s">
        <v>50</v>
      </c>
      <c r="X10" s="35" t="s">
        <v>50</v>
      </c>
      <c r="Y10" s="35" t="s">
        <v>50</v>
      </c>
      <c r="Z10" s="35" t="s">
        <v>50</v>
      </c>
      <c r="AA10" s="35">
        <v>1</v>
      </c>
      <c r="AB10" s="35" t="s">
        <v>50</v>
      </c>
      <c r="AC10" s="29">
        <v>45</v>
      </c>
      <c r="AD10" s="40" t="s">
        <v>50</v>
      </c>
    </row>
    <row r="11" spans="1:30" ht="9" customHeight="1" x14ac:dyDescent="0.3">
      <c r="B11" s="14"/>
      <c r="E11" s="14"/>
      <c r="J11" s="14"/>
      <c r="K11" s="14"/>
      <c r="Q11" s="14"/>
      <c r="R11" s="25"/>
    </row>
    <row r="12" spans="1:30" x14ac:dyDescent="0.3">
      <c r="A12" s="2" t="s">
        <v>53</v>
      </c>
      <c r="B12" s="14"/>
      <c r="E12" s="14"/>
      <c r="J12" s="14"/>
      <c r="K12" s="14"/>
      <c r="Q12" s="14"/>
      <c r="R12" s="25"/>
    </row>
    <row r="13" spans="1:30" ht="36" x14ac:dyDescent="0.3">
      <c r="A13" s="26" t="s">
        <v>54</v>
      </c>
      <c r="B13" s="27" t="s">
        <v>55</v>
      </c>
      <c r="C13" s="26" t="s">
        <v>56</v>
      </c>
      <c r="D13" s="28" t="s">
        <v>57</v>
      </c>
      <c r="E13" s="27" t="s">
        <v>58</v>
      </c>
      <c r="F13" s="27" t="s">
        <v>59</v>
      </c>
      <c r="G13" s="29" t="s">
        <v>60</v>
      </c>
      <c r="H13" s="30" t="s">
        <v>60</v>
      </c>
      <c r="I13" s="31" t="s">
        <v>48</v>
      </c>
      <c r="J13" s="32" t="s">
        <v>49</v>
      </c>
      <c r="K13" s="33">
        <v>3000000</v>
      </c>
      <c r="L13" s="33">
        <v>600000</v>
      </c>
      <c r="M13" s="34">
        <v>3600000</v>
      </c>
      <c r="N13" s="35" t="s">
        <v>50</v>
      </c>
      <c r="O13" s="28" t="s">
        <v>50</v>
      </c>
      <c r="P13" s="28" t="s">
        <v>51</v>
      </c>
      <c r="Q13" s="36" t="s">
        <v>52</v>
      </c>
      <c r="R13" s="29">
        <v>119</v>
      </c>
      <c r="S13" s="41">
        <v>20</v>
      </c>
      <c r="T13" s="40" t="s">
        <v>50</v>
      </c>
      <c r="U13" s="38">
        <v>19938.54</v>
      </c>
      <c r="V13" s="39">
        <v>1</v>
      </c>
      <c r="W13" s="40" t="s">
        <v>50</v>
      </c>
      <c r="X13" s="40" t="s">
        <v>52</v>
      </c>
      <c r="Y13" s="40" t="s">
        <v>52</v>
      </c>
      <c r="Z13" s="40" t="s">
        <v>52</v>
      </c>
      <c r="AA13" s="40" t="s">
        <v>52</v>
      </c>
      <c r="AB13" s="40" t="s">
        <v>50</v>
      </c>
      <c r="AC13" s="29">
        <v>23</v>
      </c>
      <c r="AD13" s="40" t="s">
        <v>50</v>
      </c>
    </row>
    <row r="14" spans="1:30" s="11" customFormat="1" ht="24" x14ac:dyDescent="0.25">
      <c r="A14" s="26" t="s">
        <v>61</v>
      </c>
      <c r="B14" s="27" t="s">
        <v>62</v>
      </c>
      <c r="C14" s="26" t="s">
        <v>63</v>
      </c>
      <c r="D14" s="28" t="s">
        <v>57</v>
      </c>
      <c r="E14" s="27" t="s">
        <v>64</v>
      </c>
      <c r="F14" s="27" t="s">
        <v>65</v>
      </c>
      <c r="G14" s="29" t="s">
        <v>60</v>
      </c>
      <c r="H14" s="30" t="s">
        <v>60</v>
      </c>
      <c r="I14" s="31" t="s">
        <v>48</v>
      </c>
      <c r="J14" s="32" t="s">
        <v>49</v>
      </c>
      <c r="K14" s="33">
        <v>2250000</v>
      </c>
      <c r="L14" s="33">
        <v>600000</v>
      </c>
      <c r="M14" s="34">
        <v>2850000</v>
      </c>
      <c r="N14" s="35" t="s">
        <v>50</v>
      </c>
      <c r="O14" s="28" t="s">
        <v>50</v>
      </c>
      <c r="P14" s="28" t="s">
        <v>51</v>
      </c>
      <c r="Q14" s="36" t="s">
        <v>52</v>
      </c>
      <c r="R14" s="29">
        <v>85</v>
      </c>
      <c r="S14" s="37">
        <v>20</v>
      </c>
      <c r="T14" s="35" t="s">
        <v>50</v>
      </c>
      <c r="U14" s="38">
        <v>22511.25</v>
      </c>
      <c r="V14" s="39">
        <v>2</v>
      </c>
      <c r="W14" s="35" t="s">
        <v>50</v>
      </c>
      <c r="X14" s="35" t="s">
        <v>52</v>
      </c>
      <c r="Y14" s="35" t="s">
        <v>52</v>
      </c>
      <c r="Z14" s="35" t="s">
        <v>52</v>
      </c>
      <c r="AA14" s="35" t="s">
        <v>52</v>
      </c>
      <c r="AB14" s="35" t="s">
        <v>50</v>
      </c>
      <c r="AC14" s="29">
        <v>7</v>
      </c>
      <c r="AD14" s="40" t="s">
        <v>50</v>
      </c>
    </row>
    <row r="15" spans="1:30" x14ac:dyDescent="0.3">
      <c r="B15" s="14"/>
      <c r="E15" s="14"/>
      <c r="J15" s="14"/>
      <c r="K15" s="14"/>
      <c r="Q15" s="14"/>
      <c r="R15" s="42"/>
    </row>
    <row r="16" spans="1:30" x14ac:dyDescent="0.3">
      <c r="A16" s="2" t="s">
        <v>66</v>
      </c>
      <c r="B16" s="14"/>
      <c r="E16" s="14"/>
      <c r="J16" s="14"/>
      <c r="K16" s="14"/>
      <c r="Q16" s="14"/>
      <c r="R16" s="42"/>
    </row>
    <row r="17" spans="1:30" s="11" customFormat="1" ht="24" x14ac:dyDescent="0.25">
      <c r="A17" s="26" t="s">
        <v>67</v>
      </c>
      <c r="B17" s="27" t="s">
        <v>68</v>
      </c>
      <c r="C17" s="26" t="s">
        <v>69</v>
      </c>
      <c r="D17" s="28" t="s">
        <v>57</v>
      </c>
      <c r="E17" s="27" t="s">
        <v>70</v>
      </c>
      <c r="F17" s="27" t="s">
        <v>71</v>
      </c>
      <c r="G17" s="29" t="s">
        <v>60</v>
      </c>
      <c r="H17" s="30" t="s">
        <v>60</v>
      </c>
      <c r="I17" s="31" t="s">
        <v>72</v>
      </c>
      <c r="J17" s="32" t="s">
        <v>72</v>
      </c>
      <c r="K17" s="33">
        <v>3180000</v>
      </c>
      <c r="L17" s="33">
        <v>600000</v>
      </c>
      <c r="M17" s="34">
        <v>3780000</v>
      </c>
      <c r="N17" s="35" t="s">
        <v>50</v>
      </c>
      <c r="O17" s="28" t="s">
        <v>51</v>
      </c>
      <c r="P17" s="28" t="s">
        <v>51</v>
      </c>
      <c r="Q17" s="36" t="s">
        <v>50</v>
      </c>
      <c r="R17" s="29">
        <v>106</v>
      </c>
      <c r="S17" s="37">
        <v>20</v>
      </c>
      <c r="T17" s="35" t="s">
        <v>50</v>
      </c>
      <c r="U17" s="38">
        <v>23288.47</v>
      </c>
      <c r="V17" s="39">
        <v>2</v>
      </c>
      <c r="W17" s="35" t="s">
        <v>50</v>
      </c>
      <c r="X17" s="35" t="s">
        <v>52</v>
      </c>
      <c r="Y17" s="35" t="s">
        <v>52</v>
      </c>
      <c r="Z17" s="35" t="s">
        <v>52</v>
      </c>
      <c r="AA17" s="35" t="s">
        <v>52</v>
      </c>
      <c r="AB17" s="35" t="s">
        <v>50</v>
      </c>
      <c r="AC17" s="29">
        <v>21</v>
      </c>
      <c r="AD17" s="40" t="s">
        <v>50</v>
      </c>
    </row>
    <row r="18" spans="1:30" s="11" customFormat="1" ht="24" x14ac:dyDescent="0.25">
      <c r="A18" s="26" t="s">
        <v>73</v>
      </c>
      <c r="B18" s="27" t="s">
        <v>74</v>
      </c>
      <c r="C18" s="26" t="s">
        <v>75</v>
      </c>
      <c r="D18" s="28" t="s">
        <v>57</v>
      </c>
      <c r="E18" s="27" t="s">
        <v>76</v>
      </c>
      <c r="F18" s="27" t="s">
        <v>77</v>
      </c>
      <c r="G18" s="29" t="s">
        <v>60</v>
      </c>
      <c r="H18" s="30" t="s">
        <v>60</v>
      </c>
      <c r="I18" s="31" t="s">
        <v>72</v>
      </c>
      <c r="J18" s="32" t="s">
        <v>78</v>
      </c>
      <c r="K18" s="33">
        <v>3600000</v>
      </c>
      <c r="L18" s="33">
        <v>600000</v>
      </c>
      <c r="M18" s="34">
        <v>4200000</v>
      </c>
      <c r="N18" s="35" t="s">
        <v>50</v>
      </c>
      <c r="O18" s="28" t="s">
        <v>51</v>
      </c>
      <c r="P18" s="28" t="s">
        <v>50</v>
      </c>
      <c r="Q18" s="36" t="s">
        <v>78</v>
      </c>
      <c r="R18" s="29">
        <v>172</v>
      </c>
      <c r="S18" s="37">
        <v>20</v>
      </c>
      <c r="T18" s="35" t="s">
        <v>50</v>
      </c>
      <c r="U18" s="38">
        <v>20459.3</v>
      </c>
      <c r="V18" s="39">
        <v>2</v>
      </c>
      <c r="W18" s="35" t="s">
        <v>50</v>
      </c>
      <c r="X18" s="35" t="s">
        <v>52</v>
      </c>
      <c r="Y18" s="35" t="s">
        <v>52</v>
      </c>
      <c r="Z18" s="35" t="s">
        <v>52</v>
      </c>
      <c r="AA18" s="35" t="s">
        <v>52</v>
      </c>
      <c r="AB18" s="35" t="s">
        <v>50</v>
      </c>
      <c r="AC18" s="29">
        <v>17</v>
      </c>
      <c r="AD18" s="40" t="s">
        <v>50</v>
      </c>
    </row>
    <row r="19" spans="1:30" s="11" customFormat="1" ht="24" x14ac:dyDescent="0.25">
      <c r="A19" s="26" t="s">
        <v>79</v>
      </c>
      <c r="B19" s="27" t="s">
        <v>80</v>
      </c>
      <c r="C19" s="26" t="s">
        <v>56</v>
      </c>
      <c r="D19" s="28" t="s">
        <v>57</v>
      </c>
      <c r="E19" s="27" t="s">
        <v>58</v>
      </c>
      <c r="F19" s="27" t="s">
        <v>81</v>
      </c>
      <c r="G19" s="29" t="s">
        <v>60</v>
      </c>
      <c r="H19" s="30" t="s">
        <v>60</v>
      </c>
      <c r="I19" s="31" t="s">
        <v>72</v>
      </c>
      <c r="J19" s="32" t="s">
        <v>78</v>
      </c>
      <c r="K19" s="33">
        <v>7000000</v>
      </c>
      <c r="L19" s="33">
        <v>600000</v>
      </c>
      <c r="M19" s="34">
        <v>7600000</v>
      </c>
      <c r="N19" s="35" t="s">
        <v>50</v>
      </c>
      <c r="O19" s="28" t="s">
        <v>51</v>
      </c>
      <c r="P19" s="28" t="s">
        <v>50</v>
      </c>
      <c r="Q19" s="36" t="s">
        <v>78</v>
      </c>
      <c r="R19" s="29">
        <v>300</v>
      </c>
      <c r="S19" s="41">
        <v>20</v>
      </c>
      <c r="T19" s="40" t="s">
        <v>50</v>
      </c>
      <c r="U19" s="38">
        <v>19142.900000000001</v>
      </c>
      <c r="V19" s="39">
        <v>1</v>
      </c>
      <c r="W19" s="40" t="s">
        <v>50</v>
      </c>
      <c r="X19" s="40" t="s">
        <v>52</v>
      </c>
      <c r="Y19" s="40" t="s">
        <v>52</v>
      </c>
      <c r="Z19" s="40" t="s">
        <v>52</v>
      </c>
      <c r="AA19" s="40" t="s">
        <v>52</v>
      </c>
      <c r="AB19" s="40" t="s">
        <v>50</v>
      </c>
      <c r="AC19" s="29">
        <v>49</v>
      </c>
      <c r="AD19" s="40" t="s">
        <v>50</v>
      </c>
    </row>
    <row r="20" spans="1:30" s="11" customFormat="1" ht="12" x14ac:dyDescent="0.25">
      <c r="A20" s="13"/>
      <c r="B20" s="43"/>
      <c r="C20" s="13"/>
      <c r="D20" s="44"/>
      <c r="E20" s="43"/>
      <c r="F20" s="43"/>
      <c r="G20" s="44"/>
      <c r="H20" s="44"/>
      <c r="I20" s="44"/>
      <c r="J20" s="45"/>
      <c r="K20" s="45"/>
      <c r="L20" s="46"/>
      <c r="M20" s="47"/>
      <c r="N20" s="48"/>
      <c r="O20" s="49"/>
      <c r="P20" s="12"/>
      <c r="Q20" s="50"/>
      <c r="R20" s="51"/>
      <c r="S20" s="12"/>
      <c r="T20" s="12"/>
      <c r="W20" s="44"/>
      <c r="X20" s="44"/>
      <c r="Y20" s="44"/>
      <c r="Z20" s="44"/>
      <c r="AA20" s="44"/>
    </row>
    <row r="21" spans="1:30" x14ac:dyDescent="0.3">
      <c r="A21" s="2" t="s">
        <v>82</v>
      </c>
      <c r="B21" s="14"/>
      <c r="E21" s="14"/>
      <c r="J21" s="14"/>
      <c r="K21" s="14"/>
      <c r="Q21" s="14"/>
      <c r="R21" s="42"/>
    </row>
    <row r="22" spans="1:30" s="11" customFormat="1" ht="24" x14ac:dyDescent="0.25">
      <c r="A22" s="26" t="s">
        <v>83</v>
      </c>
      <c r="B22" s="27" t="s">
        <v>84</v>
      </c>
      <c r="C22" s="26" t="s">
        <v>85</v>
      </c>
      <c r="D22" s="28" t="s">
        <v>43</v>
      </c>
      <c r="E22" s="27" t="s">
        <v>86</v>
      </c>
      <c r="F22" s="27" t="s">
        <v>87</v>
      </c>
      <c r="G22" s="29" t="s">
        <v>60</v>
      </c>
      <c r="H22" s="30" t="s">
        <v>60</v>
      </c>
      <c r="I22" s="31" t="s">
        <v>48</v>
      </c>
      <c r="J22" s="32" t="s">
        <v>49</v>
      </c>
      <c r="K22" s="33">
        <v>4750000</v>
      </c>
      <c r="L22" s="33">
        <v>600000</v>
      </c>
      <c r="M22" s="34">
        <v>5350000</v>
      </c>
      <c r="N22" s="35" t="s">
        <v>50</v>
      </c>
      <c r="O22" s="28" t="s">
        <v>50</v>
      </c>
      <c r="P22" s="28" t="s">
        <v>51</v>
      </c>
      <c r="Q22" s="36" t="s">
        <v>52</v>
      </c>
      <c r="R22" s="29">
        <v>120</v>
      </c>
      <c r="S22" s="41">
        <v>20</v>
      </c>
      <c r="T22" s="40" t="s">
        <v>50</v>
      </c>
      <c r="U22" s="38">
        <v>33662.660000000003</v>
      </c>
      <c r="V22" s="39">
        <v>3</v>
      </c>
      <c r="W22" s="40" t="s">
        <v>50</v>
      </c>
      <c r="X22" s="40" t="s">
        <v>52</v>
      </c>
      <c r="Y22" s="40" t="s">
        <v>52</v>
      </c>
      <c r="Z22" s="40" t="s">
        <v>52</v>
      </c>
      <c r="AA22" s="40" t="s">
        <v>52</v>
      </c>
      <c r="AB22" s="40" t="s">
        <v>50</v>
      </c>
      <c r="AC22" s="29">
        <v>79</v>
      </c>
      <c r="AD22" s="40" t="s">
        <v>50</v>
      </c>
    </row>
    <row r="23" spans="1:30" s="11" customFormat="1" ht="12" x14ac:dyDescent="0.25">
      <c r="A23" s="13"/>
      <c r="B23" s="43"/>
      <c r="C23" s="13"/>
      <c r="D23" s="44"/>
      <c r="E23" s="43"/>
      <c r="F23" s="43"/>
      <c r="G23" s="44"/>
      <c r="H23" s="44"/>
      <c r="I23" s="44"/>
      <c r="J23" s="45"/>
      <c r="K23" s="45"/>
      <c r="L23" s="46"/>
      <c r="M23" s="47"/>
      <c r="N23" s="48"/>
      <c r="O23" s="49"/>
      <c r="P23" s="12"/>
      <c r="Q23" s="50"/>
      <c r="R23" s="52"/>
      <c r="S23" s="12"/>
      <c r="T23" s="12"/>
      <c r="W23" s="44"/>
      <c r="X23" s="44"/>
      <c r="Y23" s="44"/>
      <c r="Z23" s="44"/>
      <c r="AA23" s="44"/>
    </row>
    <row r="24" spans="1:30" x14ac:dyDescent="0.3">
      <c r="A24" s="2" t="s">
        <v>88</v>
      </c>
      <c r="B24" s="14"/>
      <c r="E24" s="14"/>
      <c r="J24" s="14"/>
      <c r="K24" s="14"/>
      <c r="Q24" s="14"/>
      <c r="R24" s="42"/>
    </row>
    <row r="25" spans="1:30" s="11" customFormat="1" ht="24" x14ac:dyDescent="0.25">
      <c r="A25" s="26" t="s">
        <v>89</v>
      </c>
      <c r="B25" s="27" t="s">
        <v>90</v>
      </c>
      <c r="C25" s="26" t="s">
        <v>91</v>
      </c>
      <c r="D25" s="28" t="s">
        <v>43</v>
      </c>
      <c r="E25" s="27" t="s">
        <v>92</v>
      </c>
      <c r="F25" s="27" t="s">
        <v>93</v>
      </c>
      <c r="G25" s="29" t="s">
        <v>60</v>
      </c>
      <c r="H25" s="30" t="s">
        <v>60</v>
      </c>
      <c r="I25" s="31" t="s">
        <v>72</v>
      </c>
      <c r="J25" s="32" t="s">
        <v>78</v>
      </c>
      <c r="K25" s="33">
        <v>5500000</v>
      </c>
      <c r="L25" s="33"/>
      <c r="M25" s="34">
        <v>5500000</v>
      </c>
      <c r="N25" s="35" t="s">
        <v>50</v>
      </c>
      <c r="O25" s="28" t="s">
        <v>51</v>
      </c>
      <c r="P25" s="28" t="s">
        <v>50</v>
      </c>
      <c r="Q25" s="36" t="s">
        <v>78</v>
      </c>
      <c r="R25" s="29">
        <v>250</v>
      </c>
      <c r="S25" s="41">
        <v>20</v>
      </c>
      <c r="T25" s="40" t="s">
        <v>50</v>
      </c>
      <c r="U25" s="38">
        <v>23276</v>
      </c>
      <c r="V25" s="39">
        <v>4</v>
      </c>
      <c r="W25" s="40" t="s">
        <v>50</v>
      </c>
      <c r="X25" s="40" t="s">
        <v>52</v>
      </c>
      <c r="Y25" s="40" t="s">
        <v>52</v>
      </c>
      <c r="Z25" s="40" t="s">
        <v>52</v>
      </c>
      <c r="AA25" s="40" t="s">
        <v>52</v>
      </c>
      <c r="AB25" s="40" t="s">
        <v>50</v>
      </c>
      <c r="AC25" s="29">
        <v>8</v>
      </c>
      <c r="AD25" s="40" t="s">
        <v>50</v>
      </c>
    </row>
    <row r="26" spans="1:30" s="11" customFormat="1" ht="12" x14ac:dyDescent="0.25">
      <c r="A26" s="26" t="s">
        <v>94</v>
      </c>
      <c r="B26" s="27" t="s">
        <v>95</v>
      </c>
      <c r="C26" s="26" t="s">
        <v>96</v>
      </c>
      <c r="D26" s="28" t="s">
        <v>43</v>
      </c>
      <c r="E26" s="27" t="s">
        <v>97</v>
      </c>
      <c r="F26" s="27" t="s">
        <v>98</v>
      </c>
      <c r="G26" s="29" t="s">
        <v>60</v>
      </c>
      <c r="H26" s="30" t="s">
        <v>60</v>
      </c>
      <c r="I26" s="31" t="s">
        <v>72</v>
      </c>
      <c r="J26" s="32" t="s">
        <v>72</v>
      </c>
      <c r="K26" s="33">
        <v>6000000</v>
      </c>
      <c r="L26" s="33">
        <v>600000</v>
      </c>
      <c r="M26" s="34">
        <v>6600000</v>
      </c>
      <c r="N26" s="35" t="s">
        <v>50</v>
      </c>
      <c r="O26" s="28" t="s">
        <v>51</v>
      </c>
      <c r="P26" s="28" t="s">
        <v>51</v>
      </c>
      <c r="Q26" s="36" t="s">
        <v>50</v>
      </c>
      <c r="R26" s="29">
        <v>354</v>
      </c>
      <c r="S26" s="41">
        <v>20</v>
      </c>
      <c r="T26" s="40" t="s">
        <v>50</v>
      </c>
      <c r="U26" s="38">
        <v>14413.98</v>
      </c>
      <c r="V26" s="39">
        <v>1</v>
      </c>
      <c r="W26" s="40" t="s">
        <v>50</v>
      </c>
      <c r="X26" s="40" t="s">
        <v>52</v>
      </c>
      <c r="Y26" s="40" t="s">
        <v>52</v>
      </c>
      <c r="Z26" s="40" t="s">
        <v>52</v>
      </c>
      <c r="AA26" s="40" t="s">
        <v>52</v>
      </c>
      <c r="AB26" s="40" t="s">
        <v>50</v>
      </c>
      <c r="AC26" s="29">
        <v>74</v>
      </c>
      <c r="AD26" s="40" t="s">
        <v>50</v>
      </c>
    </row>
    <row r="27" spans="1:30" s="11" customFormat="1" ht="12" x14ac:dyDescent="0.25">
      <c r="A27" s="13"/>
      <c r="B27" s="43"/>
      <c r="C27" s="13"/>
      <c r="D27" s="44"/>
      <c r="E27" s="43"/>
      <c r="F27" s="43"/>
      <c r="G27" s="44"/>
      <c r="H27" s="44"/>
      <c r="I27" s="44"/>
      <c r="J27" s="45"/>
      <c r="K27" s="45"/>
      <c r="L27" s="46"/>
      <c r="M27" s="47"/>
      <c r="N27" s="48"/>
      <c r="O27" s="53"/>
      <c r="P27" s="54"/>
      <c r="Q27" s="50"/>
      <c r="R27" s="52"/>
      <c r="S27" s="54"/>
      <c r="T27" s="12"/>
      <c r="W27" s="44"/>
      <c r="X27" s="44"/>
      <c r="Y27" s="44"/>
      <c r="Z27" s="44"/>
      <c r="AA27" s="44"/>
    </row>
    <row r="28" spans="1:30" x14ac:dyDescent="0.3">
      <c r="A28" s="2" t="s">
        <v>99</v>
      </c>
      <c r="B28" s="14"/>
      <c r="E28" s="14"/>
      <c r="J28" s="14"/>
      <c r="K28" s="14"/>
      <c r="Q28" s="14"/>
      <c r="R28" s="42"/>
    </row>
    <row r="29" spans="1:30" s="11" customFormat="1" ht="24" x14ac:dyDescent="0.25">
      <c r="A29" s="26" t="s">
        <v>100</v>
      </c>
      <c r="B29" s="27" t="s">
        <v>101</v>
      </c>
      <c r="C29" s="26" t="s">
        <v>102</v>
      </c>
      <c r="D29" s="28" t="s">
        <v>103</v>
      </c>
      <c r="E29" s="27" t="s">
        <v>104</v>
      </c>
      <c r="F29" s="27" t="s">
        <v>105</v>
      </c>
      <c r="G29" s="29" t="s">
        <v>46</v>
      </c>
      <c r="H29" s="30" t="s">
        <v>47</v>
      </c>
      <c r="I29" s="31" t="s">
        <v>72</v>
      </c>
      <c r="J29" s="32" t="s">
        <v>72</v>
      </c>
      <c r="K29" s="33">
        <v>4999860</v>
      </c>
      <c r="L29" s="33">
        <v>522100</v>
      </c>
      <c r="M29" s="34">
        <v>5521960</v>
      </c>
      <c r="N29" s="35" t="s">
        <v>50</v>
      </c>
      <c r="O29" s="28" t="s">
        <v>51</v>
      </c>
      <c r="P29" s="28" t="s">
        <v>51</v>
      </c>
      <c r="Q29" s="36" t="s">
        <v>50</v>
      </c>
      <c r="R29" s="29">
        <v>108</v>
      </c>
      <c r="S29" s="37">
        <v>20</v>
      </c>
      <c r="T29" s="35" t="s">
        <v>50</v>
      </c>
      <c r="U29" s="38">
        <v>53239.25</v>
      </c>
      <c r="V29" s="39">
        <v>4</v>
      </c>
      <c r="W29" s="35" t="s">
        <v>50</v>
      </c>
      <c r="X29" s="35" t="s">
        <v>50</v>
      </c>
      <c r="Y29" s="35" t="s">
        <v>50</v>
      </c>
      <c r="Z29" s="35" t="s">
        <v>51</v>
      </c>
      <c r="AA29" s="35">
        <v>1</v>
      </c>
      <c r="AB29" s="35" t="s">
        <v>50</v>
      </c>
      <c r="AC29" s="29">
        <v>29</v>
      </c>
      <c r="AD29" s="40" t="s">
        <v>50</v>
      </c>
    </row>
    <row r="30" spans="1:30" s="11" customFormat="1" ht="12" x14ac:dyDescent="0.25">
      <c r="A30" s="13"/>
      <c r="B30" s="43"/>
      <c r="C30" s="13"/>
      <c r="D30" s="44"/>
      <c r="E30" s="43"/>
      <c r="F30" s="43"/>
      <c r="G30" s="44"/>
      <c r="H30" s="44"/>
      <c r="I30" s="44"/>
      <c r="J30" s="45"/>
      <c r="K30" s="45"/>
      <c r="L30" s="46"/>
      <c r="M30" s="47"/>
      <c r="N30" s="48"/>
      <c r="O30" s="49"/>
      <c r="P30" s="12"/>
      <c r="Q30" s="50"/>
      <c r="R30" s="51"/>
      <c r="S30" s="12"/>
      <c r="T30" s="12"/>
      <c r="W30" s="44"/>
      <c r="X30" s="44"/>
      <c r="Y30" s="44"/>
      <c r="Z30" s="44"/>
      <c r="AA30" s="44"/>
    </row>
    <row r="31" spans="1:30" x14ac:dyDescent="0.3">
      <c r="A31" s="2" t="s">
        <v>106</v>
      </c>
      <c r="B31" s="14"/>
      <c r="E31" s="14"/>
      <c r="J31" s="14"/>
      <c r="K31" s="14"/>
      <c r="Q31" s="14"/>
      <c r="R31" s="42"/>
    </row>
    <row r="32" spans="1:30" ht="24" x14ac:dyDescent="0.3">
      <c r="A32" s="26" t="s">
        <v>107</v>
      </c>
      <c r="B32" s="27" t="s">
        <v>108</v>
      </c>
      <c r="C32" s="26" t="s">
        <v>109</v>
      </c>
      <c r="D32" s="28" t="s">
        <v>43</v>
      </c>
      <c r="E32" s="27" t="s">
        <v>86</v>
      </c>
      <c r="F32" s="27" t="s">
        <v>110</v>
      </c>
      <c r="G32" s="29" t="s">
        <v>60</v>
      </c>
      <c r="H32" s="30" t="s">
        <v>60</v>
      </c>
      <c r="I32" s="31" t="s">
        <v>48</v>
      </c>
      <c r="J32" s="32" t="s">
        <v>49</v>
      </c>
      <c r="K32" s="33">
        <v>4250000</v>
      </c>
      <c r="L32" s="33">
        <v>600000</v>
      </c>
      <c r="M32" s="34">
        <v>4850000</v>
      </c>
      <c r="N32" s="35" t="s">
        <v>50</v>
      </c>
      <c r="O32" s="28" t="s">
        <v>50</v>
      </c>
      <c r="P32" s="28" t="s">
        <v>51</v>
      </c>
      <c r="Q32" s="36" t="s">
        <v>52</v>
      </c>
      <c r="R32" s="29">
        <v>107</v>
      </c>
      <c r="S32" s="41">
        <v>20</v>
      </c>
      <c r="T32" s="40" t="s">
        <v>50</v>
      </c>
      <c r="U32" s="38">
        <v>33761.68</v>
      </c>
      <c r="V32" s="39">
        <v>4</v>
      </c>
      <c r="W32" s="40" t="s">
        <v>50</v>
      </c>
      <c r="X32" s="40" t="s">
        <v>52</v>
      </c>
      <c r="Y32" s="40" t="s">
        <v>52</v>
      </c>
      <c r="Z32" s="40" t="s">
        <v>52</v>
      </c>
      <c r="AA32" s="40" t="s">
        <v>52</v>
      </c>
      <c r="AB32" s="40" t="s">
        <v>50</v>
      </c>
      <c r="AC32" s="29">
        <v>61</v>
      </c>
      <c r="AD32" s="40" t="s">
        <v>50</v>
      </c>
    </row>
    <row r="33" spans="1:30" x14ac:dyDescent="0.3">
      <c r="A33" s="55"/>
      <c r="B33" s="56"/>
      <c r="C33" s="55"/>
      <c r="D33" s="57"/>
      <c r="E33" s="56"/>
      <c r="F33" s="56"/>
      <c r="G33" s="44"/>
      <c r="H33" s="58"/>
      <c r="I33" s="59"/>
      <c r="J33" s="60"/>
      <c r="K33" s="61"/>
      <c r="L33" s="61"/>
      <c r="M33" s="62"/>
      <c r="N33" s="54"/>
      <c r="O33" s="57"/>
      <c r="P33" s="57"/>
      <c r="Q33" s="63"/>
      <c r="R33" s="44"/>
      <c r="S33" s="64"/>
      <c r="T33" s="12"/>
      <c r="U33" s="65"/>
      <c r="V33" s="66"/>
      <c r="W33" s="12"/>
      <c r="X33" s="12"/>
      <c r="Y33" s="12"/>
      <c r="Z33" s="12"/>
      <c r="AA33" s="12"/>
      <c r="AB33" s="12"/>
      <c r="AC33" s="44"/>
      <c r="AD33" s="12"/>
    </row>
    <row r="34" spans="1:30" x14ac:dyDescent="0.3">
      <c r="A34" s="2" t="s">
        <v>111</v>
      </c>
      <c r="B34" s="14"/>
      <c r="E34" s="14"/>
      <c r="J34" s="14"/>
      <c r="K34" s="14"/>
      <c r="Q34" s="14"/>
      <c r="R34" s="42"/>
    </row>
    <row r="35" spans="1:30" s="11" customFormat="1" ht="24" x14ac:dyDescent="0.25">
      <c r="A35" s="26" t="s">
        <v>112</v>
      </c>
      <c r="B35" s="27" t="s">
        <v>113</v>
      </c>
      <c r="C35" s="26" t="s">
        <v>56</v>
      </c>
      <c r="D35" s="28" t="s">
        <v>57</v>
      </c>
      <c r="E35" s="27" t="s">
        <v>114</v>
      </c>
      <c r="F35" s="27" t="s">
        <v>115</v>
      </c>
      <c r="G35" s="29" t="s">
        <v>60</v>
      </c>
      <c r="H35" s="30" t="s">
        <v>60</v>
      </c>
      <c r="I35" s="31" t="s">
        <v>72</v>
      </c>
      <c r="J35" s="32" t="s">
        <v>78</v>
      </c>
      <c r="K35" s="33">
        <v>3000000</v>
      </c>
      <c r="L35" s="33">
        <v>600000</v>
      </c>
      <c r="M35" s="34">
        <v>3600000</v>
      </c>
      <c r="N35" s="35" t="s">
        <v>50</v>
      </c>
      <c r="O35" s="28" t="s">
        <v>51</v>
      </c>
      <c r="P35" s="28" t="s">
        <v>50</v>
      </c>
      <c r="Q35" s="36" t="s">
        <v>78</v>
      </c>
      <c r="R35" s="29">
        <v>103</v>
      </c>
      <c r="S35" s="41">
        <v>20</v>
      </c>
      <c r="T35" s="40" t="s">
        <v>50</v>
      </c>
      <c r="U35" s="38">
        <v>25264.77</v>
      </c>
      <c r="V35" s="39">
        <v>5</v>
      </c>
      <c r="W35" s="40" t="s">
        <v>50</v>
      </c>
      <c r="X35" s="40" t="s">
        <v>52</v>
      </c>
      <c r="Y35" s="40" t="s">
        <v>52</v>
      </c>
      <c r="Z35" s="40" t="s">
        <v>52</v>
      </c>
      <c r="AA35" s="40" t="s">
        <v>52</v>
      </c>
      <c r="AB35" s="40" t="s">
        <v>50</v>
      </c>
      <c r="AC35" s="29">
        <v>84</v>
      </c>
      <c r="AD35" s="40" t="s">
        <v>50</v>
      </c>
    </row>
    <row r="36" spans="1:30" s="11" customFormat="1" ht="24" x14ac:dyDescent="0.25">
      <c r="A36" s="26" t="s">
        <v>116</v>
      </c>
      <c r="B36" s="27" t="s">
        <v>117</v>
      </c>
      <c r="C36" s="26" t="s">
        <v>118</v>
      </c>
      <c r="D36" s="28" t="s">
        <v>57</v>
      </c>
      <c r="E36" s="27" t="s">
        <v>64</v>
      </c>
      <c r="F36" s="27" t="s">
        <v>119</v>
      </c>
      <c r="G36" s="29" t="s">
        <v>60</v>
      </c>
      <c r="H36" s="30" t="s">
        <v>60</v>
      </c>
      <c r="I36" s="31" t="s">
        <v>48</v>
      </c>
      <c r="J36" s="32" t="s">
        <v>49</v>
      </c>
      <c r="K36" s="33">
        <v>3500000</v>
      </c>
      <c r="L36" s="33">
        <v>600000</v>
      </c>
      <c r="M36" s="34">
        <v>4100000</v>
      </c>
      <c r="N36" s="35" t="s">
        <v>50</v>
      </c>
      <c r="O36" s="28" t="s">
        <v>50</v>
      </c>
      <c r="P36" s="28" t="s">
        <v>51</v>
      </c>
      <c r="Q36" s="36" t="s">
        <v>52</v>
      </c>
      <c r="R36" s="29">
        <v>140</v>
      </c>
      <c r="S36" s="37">
        <v>20</v>
      </c>
      <c r="T36" s="35" t="s">
        <v>50</v>
      </c>
      <c r="U36" s="38">
        <v>24437.5</v>
      </c>
      <c r="V36" s="39">
        <v>2</v>
      </c>
      <c r="W36" s="35" t="s">
        <v>50</v>
      </c>
      <c r="X36" s="35" t="s">
        <v>52</v>
      </c>
      <c r="Y36" s="35" t="s">
        <v>52</v>
      </c>
      <c r="Z36" s="35" t="s">
        <v>52</v>
      </c>
      <c r="AA36" s="35" t="s">
        <v>52</v>
      </c>
      <c r="AB36" s="35" t="s">
        <v>50</v>
      </c>
      <c r="AC36" s="29">
        <v>72</v>
      </c>
      <c r="AD36" s="40" t="s">
        <v>50</v>
      </c>
    </row>
    <row r="37" spans="1:30" s="11" customFormat="1" ht="48" x14ac:dyDescent="0.25">
      <c r="A37" s="26" t="s">
        <v>120</v>
      </c>
      <c r="B37" s="27" t="s">
        <v>121</v>
      </c>
      <c r="C37" s="26" t="s">
        <v>122</v>
      </c>
      <c r="D37" s="28" t="s">
        <v>57</v>
      </c>
      <c r="E37" s="27" t="s">
        <v>123</v>
      </c>
      <c r="F37" s="27" t="s">
        <v>124</v>
      </c>
      <c r="G37" s="29" t="s">
        <v>60</v>
      </c>
      <c r="H37" s="30" t="s">
        <v>60</v>
      </c>
      <c r="I37" s="31" t="s">
        <v>72</v>
      </c>
      <c r="J37" s="32" t="s">
        <v>72</v>
      </c>
      <c r="K37" s="33">
        <v>3960000</v>
      </c>
      <c r="L37" s="33">
        <v>600000</v>
      </c>
      <c r="M37" s="34">
        <v>4560000</v>
      </c>
      <c r="N37" s="35" t="s">
        <v>50</v>
      </c>
      <c r="O37" s="28" t="s">
        <v>51</v>
      </c>
      <c r="P37" s="28" t="s">
        <v>51</v>
      </c>
      <c r="Q37" s="36" t="s">
        <v>50</v>
      </c>
      <c r="R37" s="29">
        <v>183</v>
      </c>
      <c r="S37" s="41">
        <v>20</v>
      </c>
      <c r="T37" s="40" t="s">
        <v>50</v>
      </c>
      <c r="U37" s="38">
        <v>22894.43</v>
      </c>
      <c r="V37" s="39">
        <v>2</v>
      </c>
      <c r="W37" s="40" t="s">
        <v>50</v>
      </c>
      <c r="X37" s="40" t="s">
        <v>52</v>
      </c>
      <c r="Y37" s="40" t="s">
        <v>52</v>
      </c>
      <c r="Z37" s="40" t="s">
        <v>52</v>
      </c>
      <c r="AA37" s="40" t="s">
        <v>52</v>
      </c>
      <c r="AB37" s="40" t="s">
        <v>50</v>
      </c>
      <c r="AC37" s="29">
        <v>20</v>
      </c>
      <c r="AD37" s="40" t="s">
        <v>50</v>
      </c>
    </row>
    <row r="38" spans="1:30" s="11" customFormat="1" ht="12" x14ac:dyDescent="0.25">
      <c r="A38" s="55"/>
      <c r="B38" s="56"/>
      <c r="C38" s="55"/>
      <c r="D38" s="57"/>
      <c r="E38" s="56"/>
      <c r="F38" s="56"/>
      <c r="G38" s="44"/>
      <c r="H38" s="58"/>
      <c r="I38" s="59"/>
      <c r="J38" s="60"/>
      <c r="K38" s="61"/>
      <c r="L38" s="61"/>
      <c r="M38" s="62"/>
      <c r="N38" s="54"/>
      <c r="O38" s="57"/>
      <c r="P38" s="57"/>
      <c r="Q38" s="63"/>
      <c r="R38" s="44"/>
      <c r="S38" s="67"/>
      <c r="T38" s="54"/>
      <c r="U38" s="65"/>
      <c r="V38" s="66"/>
      <c r="W38" s="54"/>
      <c r="X38" s="54"/>
      <c r="Y38" s="54"/>
      <c r="Z38" s="54"/>
      <c r="AA38" s="54"/>
      <c r="AB38" s="54"/>
      <c r="AC38" s="44"/>
      <c r="AD38" s="12"/>
    </row>
    <row r="39" spans="1:30" s="9" customFormat="1" ht="12" x14ac:dyDescent="0.25">
      <c r="A39" s="98" t="s">
        <v>125</v>
      </c>
      <c r="B39" s="98"/>
      <c r="C39" s="98"/>
      <c r="D39" s="98"/>
      <c r="E39" s="98"/>
      <c r="F39" s="68">
        <v>10787000</v>
      </c>
      <c r="G39" s="44"/>
      <c r="H39" s="58"/>
      <c r="I39" s="59"/>
      <c r="J39" s="60"/>
      <c r="K39" s="61"/>
      <c r="L39" s="61"/>
      <c r="N39" s="54"/>
      <c r="O39" s="57"/>
      <c r="P39" s="57"/>
      <c r="Q39" s="63"/>
      <c r="R39" s="44"/>
      <c r="S39" s="67"/>
      <c r="T39" s="54"/>
      <c r="U39" s="65"/>
      <c r="V39" s="66"/>
      <c r="W39" s="54"/>
      <c r="X39" s="54"/>
      <c r="Y39" s="54"/>
      <c r="Z39" s="54"/>
      <c r="AA39" s="54"/>
      <c r="AB39" s="54"/>
      <c r="AC39" s="44"/>
      <c r="AD39" s="12"/>
    </row>
    <row r="40" spans="1:30" s="9" customFormat="1" ht="12" x14ac:dyDescent="0.25">
      <c r="A40" s="98" t="s">
        <v>126</v>
      </c>
      <c r="B40" s="98"/>
      <c r="C40" s="98"/>
      <c r="D40" s="98"/>
      <c r="E40" s="98"/>
      <c r="F40" s="68">
        <f>D2</f>
        <v>1703040</v>
      </c>
      <c r="G40" s="44"/>
      <c r="H40" s="58"/>
      <c r="I40" s="59"/>
      <c r="J40" s="60"/>
      <c r="K40" s="61"/>
      <c r="L40" s="61"/>
      <c r="N40" s="54"/>
      <c r="O40" s="57"/>
      <c r="P40" s="57"/>
      <c r="Q40" s="63"/>
      <c r="R40" s="44"/>
      <c r="S40" s="67"/>
      <c r="T40" s="54"/>
      <c r="U40" s="65"/>
      <c r="V40" s="66"/>
      <c r="W40" s="54"/>
      <c r="X40" s="54"/>
      <c r="Y40" s="54"/>
      <c r="Z40" s="54"/>
      <c r="AA40" s="54"/>
      <c r="AB40" s="54"/>
      <c r="AC40" s="44"/>
      <c r="AD40" s="12"/>
    </row>
    <row r="41" spans="1:30" s="72" customFormat="1" x14ac:dyDescent="0.25">
      <c r="A41" s="99" t="s">
        <v>127</v>
      </c>
      <c r="B41" s="99"/>
      <c r="C41" s="99"/>
      <c r="D41" s="99"/>
      <c r="E41" s="99"/>
      <c r="F41" s="69">
        <f>SUM(M43:M46)</f>
        <v>11900000</v>
      </c>
      <c r="G41" s="54"/>
      <c r="H41" s="54"/>
      <c r="I41" s="54"/>
      <c r="J41" s="70"/>
      <c r="K41" s="71"/>
      <c r="L41" s="54"/>
      <c r="N41" s="70"/>
      <c r="O41" s="57"/>
      <c r="P41" s="73"/>
      <c r="R41" s="74"/>
    </row>
    <row r="42" spans="1:30" s="72" customFormat="1" x14ac:dyDescent="0.25">
      <c r="A42" s="99" t="s">
        <v>128</v>
      </c>
      <c r="B42" s="99"/>
      <c r="C42" s="99"/>
      <c r="D42" s="99"/>
      <c r="E42" s="99"/>
      <c r="F42" s="75">
        <f>F39+F40-F41</f>
        <v>590040</v>
      </c>
      <c r="G42" s="54"/>
      <c r="H42" s="54"/>
      <c r="I42" s="54"/>
      <c r="J42" s="70"/>
      <c r="K42" s="71"/>
      <c r="L42" s="54"/>
      <c r="M42" s="57"/>
      <c r="N42" s="70"/>
      <c r="O42" s="57"/>
      <c r="P42" s="73"/>
      <c r="R42" s="74"/>
    </row>
    <row r="43" spans="1:30" s="72" customFormat="1" x14ac:dyDescent="0.25">
      <c r="A43" s="76"/>
      <c r="B43" s="76"/>
      <c r="C43" s="76"/>
      <c r="D43" s="54"/>
      <c r="E43" s="76"/>
      <c r="F43" s="76"/>
      <c r="G43" s="54"/>
      <c r="H43" s="54"/>
      <c r="I43" s="54"/>
      <c r="J43" s="70"/>
      <c r="K43" s="71"/>
      <c r="L43" s="54"/>
      <c r="M43" s="57"/>
      <c r="N43" s="70"/>
      <c r="O43" s="57"/>
      <c r="P43" s="73"/>
      <c r="R43" s="74"/>
    </row>
    <row r="44" spans="1:30" s="11" customFormat="1" ht="24" x14ac:dyDescent="0.25">
      <c r="A44" s="77" t="s">
        <v>129</v>
      </c>
      <c r="B44" s="78" t="s">
        <v>130</v>
      </c>
      <c r="C44" s="77" t="s">
        <v>56</v>
      </c>
      <c r="D44" s="79" t="s">
        <v>57</v>
      </c>
      <c r="E44" s="78" t="s">
        <v>86</v>
      </c>
      <c r="F44" s="78" t="s">
        <v>131</v>
      </c>
      <c r="G44" s="80" t="s">
        <v>60</v>
      </c>
      <c r="H44" s="81" t="str">
        <f t="shared" ref="H44:H45" si="0">IF(OR(G44="P",G44="A/P",G44="R",G44="A/R"),"R","NC")</f>
        <v>NC</v>
      </c>
      <c r="I44" s="82" t="s">
        <v>72</v>
      </c>
      <c r="J44" s="83" t="str">
        <f>IF(P44="Y","SS",IF(I44="F","F","E"))</f>
        <v>SS</v>
      </c>
      <c r="K44" s="84">
        <v>5000000</v>
      </c>
      <c r="L44" s="84">
        <v>600000</v>
      </c>
      <c r="M44" s="85">
        <f t="shared" ref="M44:M45" si="1">K44+L44</f>
        <v>5600000</v>
      </c>
      <c r="N44" s="86" t="s">
        <v>50</v>
      </c>
      <c r="O44" s="79" t="s">
        <v>51</v>
      </c>
      <c r="P44" s="79" t="s">
        <v>50</v>
      </c>
      <c r="Q44" s="87" t="str">
        <f>IF(P44="","",IF(J44="e","N/A",IF(AND(I44="F",P44="N"),"Y","SS")))</f>
        <v>SS</v>
      </c>
      <c r="R44" s="80">
        <v>200</v>
      </c>
      <c r="S44" s="88">
        <v>20</v>
      </c>
      <c r="T44" s="86" t="s">
        <v>50</v>
      </c>
      <c r="U44" s="89">
        <v>20510.25</v>
      </c>
      <c r="V44" s="90">
        <v>2</v>
      </c>
      <c r="W44" s="86" t="s">
        <v>50</v>
      </c>
      <c r="X44" s="86" t="s">
        <v>52</v>
      </c>
      <c r="Y44" s="86" t="s">
        <v>52</v>
      </c>
      <c r="Z44" s="86" t="s">
        <v>52</v>
      </c>
      <c r="AA44" s="86" t="s">
        <v>52</v>
      </c>
      <c r="AB44" s="86" t="s">
        <v>50</v>
      </c>
      <c r="AC44" s="80">
        <v>76</v>
      </c>
      <c r="AD44" s="40"/>
    </row>
    <row r="45" spans="1:30" s="11" customFormat="1" ht="36" x14ac:dyDescent="0.25">
      <c r="A45" s="77" t="s">
        <v>132</v>
      </c>
      <c r="B45" s="78" t="s">
        <v>133</v>
      </c>
      <c r="C45" s="77" t="s">
        <v>56</v>
      </c>
      <c r="D45" s="79" t="s">
        <v>57</v>
      </c>
      <c r="E45" s="78" t="s">
        <v>134</v>
      </c>
      <c r="F45" s="78" t="s">
        <v>135</v>
      </c>
      <c r="G45" s="80" t="s">
        <v>60</v>
      </c>
      <c r="H45" s="81" t="str">
        <f t="shared" si="0"/>
        <v>NC</v>
      </c>
      <c r="I45" s="82" t="s">
        <v>72</v>
      </c>
      <c r="J45" s="83" t="str">
        <f>IF(P45="Y","SS",IF(I45="F","F","E"))</f>
        <v>SS</v>
      </c>
      <c r="K45" s="84">
        <v>6300000</v>
      </c>
      <c r="L45" s="84"/>
      <c r="M45" s="85">
        <f t="shared" si="1"/>
        <v>6300000</v>
      </c>
      <c r="N45" s="86" t="s">
        <v>50</v>
      </c>
      <c r="O45" s="79" t="s">
        <v>51</v>
      </c>
      <c r="P45" s="79" t="s">
        <v>50</v>
      </c>
      <c r="Q45" s="87" t="str">
        <f>IF(P45="","",IF(J45="e","N/A",IF(AND(I45="F",P45="N"),"Y","SS")))</f>
        <v>SS</v>
      </c>
      <c r="R45" s="80">
        <v>274</v>
      </c>
      <c r="S45" s="88">
        <v>20</v>
      </c>
      <c r="T45" s="86" t="s">
        <v>50</v>
      </c>
      <c r="U45" s="89">
        <v>21163.86</v>
      </c>
      <c r="V45" s="91">
        <v>3</v>
      </c>
      <c r="W45" s="86" t="s">
        <v>51</v>
      </c>
      <c r="X45" s="86" t="s">
        <v>52</v>
      </c>
      <c r="Y45" s="86" t="s">
        <v>52</v>
      </c>
      <c r="Z45" s="86" t="s">
        <v>52</v>
      </c>
      <c r="AA45" s="86" t="s">
        <v>52</v>
      </c>
      <c r="AB45" s="86" t="s">
        <v>50</v>
      </c>
      <c r="AC45" s="80">
        <v>1</v>
      </c>
      <c r="AD45" s="40"/>
    </row>
    <row r="46" spans="1:30" s="72" customFormat="1" x14ac:dyDescent="0.25">
      <c r="A46" s="76"/>
      <c r="B46" s="76"/>
      <c r="C46" s="76"/>
      <c r="D46" s="54"/>
      <c r="E46" s="76"/>
      <c r="F46" s="76"/>
      <c r="G46" s="54"/>
      <c r="H46" s="54"/>
      <c r="I46" s="54"/>
      <c r="J46" s="70"/>
      <c r="K46" s="71"/>
      <c r="L46" s="54"/>
      <c r="M46" s="57"/>
      <c r="N46" s="70"/>
      <c r="O46" s="57"/>
      <c r="P46" s="73"/>
      <c r="R46" s="74"/>
    </row>
    <row r="47" spans="1:30" s="72" customFormat="1" x14ac:dyDescent="0.25">
      <c r="A47" s="94" t="s">
        <v>136</v>
      </c>
      <c r="B47" s="76"/>
      <c r="C47" s="76"/>
      <c r="D47" s="54"/>
      <c r="E47" s="76"/>
      <c r="F47" s="76"/>
      <c r="G47" s="54"/>
      <c r="H47" s="54"/>
      <c r="I47" s="54"/>
      <c r="J47" s="70"/>
      <c r="K47" s="71"/>
      <c r="L47" s="54"/>
      <c r="M47" s="57"/>
      <c r="N47" s="70"/>
      <c r="O47" s="57"/>
      <c r="P47" s="73"/>
      <c r="R47" s="74"/>
    </row>
    <row r="48" spans="1:30" s="72" customFormat="1" x14ac:dyDescent="0.25">
      <c r="A48" s="94"/>
      <c r="B48" s="76"/>
      <c r="C48" s="76"/>
      <c r="D48" s="54"/>
      <c r="E48" s="76"/>
      <c r="F48" s="76"/>
      <c r="G48" s="54"/>
      <c r="H48" s="54"/>
      <c r="I48" s="54"/>
      <c r="J48" s="70"/>
      <c r="K48" s="71"/>
      <c r="L48" s="54"/>
      <c r="M48" s="57"/>
      <c r="N48" s="70"/>
      <c r="O48" s="57"/>
      <c r="P48" s="73"/>
      <c r="R48" s="74"/>
    </row>
    <row r="49" spans="1:28" s="72" customFormat="1" x14ac:dyDescent="0.25">
      <c r="A49" s="100" t="s">
        <v>137</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row>
    <row r="50" spans="1:28" x14ac:dyDescent="0.3">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row>
    <row r="51" spans="1:28" x14ac:dyDescent="0.3">
      <c r="A51" s="72"/>
      <c r="B51" s="14"/>
      <c r="E51" s="14"/>
      <c r="J51" s="14"/>
      <c r="K51" s="14"/>
      <c r="Q51" s="14"/>
      <c r="R51" s="92"/>
    </row>
    <row r="52" spans="1:28" x14ac:dyDescent="0.3">
      <c r="A52" s="72"/>
      <c r="B52" s="14"/>
      <c r="E52" s="14"/>
      <c r="J52" s="14"/>
      <c r="K52" s="14"/>
      <c r="Q52" s="14"/>
      <c r="R52" s="92"/>
    </row>
    <row r="53" spans="1:28" x14ac:dyDescent="0.3">
      <c r="B53" s="14"/>
      <c r="E53" s="14"/>
      <c r="J53" s="14"/>
      <c r="K53" s="14"/>
      <c r="Q53" s="14"/>
      <c r="R53" s="92"/>
    </row>
    <row r="54" spans="1:28" x14ac:dyDescent="0.3">
      <c r="B54" s="14"/>
      <c r="E54" s="14"/>
      <c r="J54" s="14"/>
      <c r="K54" s="14"/>
      <c r="Q54" s="14"/>
      <c r="R54" s="92"/>
    </row>
    <row r="55" spans="1:28" x14ac:dyDescent="0.3">
      <c r="B55" s="14"/>
      <c r="E55" s="14"/>
      <c r="J55" s="14"/>
      <c r="K55" s="14"/>
      <c r="Q55" s="14"/>
      <c r="R55" s="92"/>
    </row>
    <row r="56" spans="1:28" x14ac:dyDescent="0.3">
      <c r="B56" s="14"/>
      <c r="E56" s="14"/>
      <c r="J56" s="14"/>
      <c r="K56" s="14"/>
      <c r="Q56" s="14"/>
      <c r="R56" s="92"/>
    </row>
    <row r="57" spans="1:28" ht="5.0999999999999996" customHeight="1" x14ac:dyDescent="0.3">
      <c r="B57" s="14"/>
      <c r="E57" s="14"/>
      <c r="J57" s="14"/>
      <c r="K57" s="14"/>
      <c r="Q57" s="14"/>
      <c r="R57" s="92"/>
    </row>
    <row r="58" spans="1:28" x14ac:dyDescent="0.3">
      <c r="B58" s="14"/>
      <c r="E58" s="14"/>
      <c r="J58" s="14"/>
      <c r="K58" s="14"/>
      <c r="Q58" s="14"/>
      <c r="R58" s="92"/>
    </row>
    <row r="59" spans="1:28" x14ac:dyDescent="0.3">
      <c r="B59" s="14"/>
      <c r="E59" s="14"/>
      <c r="J59" s="14"/>
      <c r="K59" s="14"/>
      <c r="Q59" s="14"/>
      <c r="R59" s="92"/>
    </row>
    <row r="60" spans="1:28" x14ac:dyDescent="0.3">
      <c r="B60" s="14"/>
      <c r="E60" s="14"/>
      <c r="J60" s="14"/>
      <c r="K60" s="14"/>
      <c r="Q60" s="14"/>
      <c r="R60" s="92"/>
    </row>
    <row r="61" spans="1:28" x14ac:dyDescent="0.3">
      <c r="B61" s="14"/>
      <c r="E61" s="14"/>
      <c r="J61" s="14"/>
      <c r="K61" s="14"/>
      <c r="Q61" s="14"/>
      <c r="R61" s="92"/>
    </row>
    <row r="62" spans="1:28" x14ac:dyDescent="0.3">
      <c r="B62" s="14"/>
      <c r="E62" s="14"/>
      <c r="J62" s="14"/>
      <c r="K62" s="14"/>
      <c r="Q62" s="14"/>
      <c r="R62" s="92"/>
    </row>
    <row r="63" spans="1:28" x14ac:dyDescent="0.3">
      <c r="B63" s="14"/>
      <c r="E63" s="14"/>
      <c r="J63" s="14"/>
      <c r="K63" s="14"/>
      <c r="Q63" s="14"/>
      <c r="R63" s="92"/>
    </row>
    <row r="64" spans="1:28" x14ac:dyDescent="0.3">
      <c r="B64" s="14"/>
      <c r="E64" s="14"/>
      <c r="J64" s="14"/>
      <c r="K64" s="14"/>
      <c r="Q64" s="14"/>
      <c r="R64" s="92"/>
    </row>
    <row r="65" spans="2:18" x14ac:dyDescent="0.3">
      <c r="B65" s="14"/>
      <c r="E65" s="14"/>
      <c r="J65" s="14"/>
      <c r="K65" s="14"/>
      <c r="Q65" s="14"/>
      <c r="R65" s="92"/>
    </row>
    <row r="66" spans="2:18" x14ac:dyDescent="0.3">
      <c r="B66" s="14"/>
      <c r="E66" s="14"/>
      <c r="J66" s="14"/>
      <c r="K66" s="14"/>
      <c r="Q66" s="14"/>
      <c r="R66" s="92"/>
    </row>
    <row r="67" spans="2:18" x14ac:dyDescent="0.3">
      <c r="B67" s="14"/>
      <c r="E67" s="14"/>
      <c r="J67" s="14"/>
      <c r="K67" s="14"/>
      <c r="Q67" s="14"/>
      <c r="R67" s="92"/>
    </row>
    <row r="68" spans="2:18" x14ac:dyDescent="0.3">
      <c r="B68" s="14"/>
      <c r="E68" s="14"/>
      <c r="J68" s="14"/>
      <c r="K68" s="14"/>
      <c r="Q68" s="14"/>
      <c r="R68" s="92"/>
    </row>
    <row r="69" spans="2:18" x14ac:dyDescent="0.3">
      <c r="B69" s="14"/>
      <c r="E69" s="14"/>
      <c r="J69" s="14"/>
      <c r="K69" s="14"/>
      <c r="Q69" s="14"/>
      <c r="R69" s="92"/>
    </row>
    <row r="70" spans="2:18" x14ac:dyDescent="0.3">
      <c r="B70" s="14"/>
      <c r="E70" s="14"/>
      <c r="J70" s="14"/>
      <c r="K70" s="14"/>
      <c r="Q70" s="14"/>
      <c r="R70" s="92"/>
    </row>
    <row r="71" spans="2:18" x14ac:dyDescent="0.3">
      <c r="B71" s="14"/>
      <c r="E71" s="14"/>
      <c r="J71" s="14"/>
      <c r="K71" s="14"/>
      <c r="Q71" s="14"/>
      <c r="R71" s="92"/>
    </row>
    <row r="72" spans="2:18" x14ac:dyDescent="0.3">
      <c r="B72" s="14"/>
      <c r="E72" s="14"/>
      <c r="J72" s="14"/>
      <c r="K72" s="14"/>
      <c r="Q72" s="14"/>
      <c r="R72" s="92"/>
    </row>
    <row r="73" spans="2:18" x14ac:dyDescent="0.3">
      <c r="B73" s="14"/>
      <c r="E73" s="14"/>
      <c r="J73" s="14"/>
      <c r="K73" s="14"/>
    </row>
    <row r="74" spans="2:18" x14ac:dyDescent="0.3">
      <c r="B74" s="14"/>
      <c r="E74" s="14"/>
      <c r="J74" s="14"/>
      <c r="K74" s="14"/>
    </row>
    <row r="75" spans="2:18" x14ac:dyDescent="0.3">
      <c r="B75" s="14"/>
      <c r="E75" s="14"/>
      <c r="J75" s="14"/>
      <c r="K75" s="14"/>
    </row>
    <row r="76" spans="2:18" x14ac:dyDescent="0.3">
      <c r="B76" s="14"/>
      <c r="E76" s="14"/>
      <c r="J76" s="14"/>
      <c r="K76" s="14"/>
    </row>
    <row r="77" spans="2:18" x14ac:dyDescent="0.3">
      <c r="B77" s="14"/>
      <c r="E77" s="14"/>
      <c r="J77" s="14"/>
      <c r="K77" s="14"/>
    </row>
    <row r="78" spans="2:18" x14ac:dyDescent="0.3">
      <c r="B78" s="14"/>
      <c r="E78" s="14"/>
      <c r="J78" s="14"/>
      <c r="K78" s="14"/>
    </row>
    <row r="79" spans="2:18" x14ac:dyDescent="0.3">
      <c r="B79" s="14"/>
      <c r="E79" s="14"/>
      <c r="J79" s="14"/>
      <c r="K79" s="14"/>
    </row>
    <row r="80" spans="2:18" x14ac:dyDescent="0.3">
      <c r="B80" s="14"/>
      <c r="E80" s="14"/>
      <c r="J80" s="14"/>
      <c r="K80" s="14"/>
    </row>
    <row r="81" spans="2:11" x14ac:dyDescent="0.3">
      <c r="B81" s="14"/>
      <c r="E81" s="14"/>
      <c r="J81" s="14"/>
      <c r="K81" s="14"/>
    </row>
    <row r="82" spans="2:11" x14ac:dyDescent="0.3">
      <c r="B82" s="14"/>
      <c r="E82" s="14"/>
      <c r="J82" s="14"/>
      <c r="K82" s="14"/>
    </row>
    <row r="83" spans="2:11" x14ac:dyDescent="0.3">
      <c r="B83" s="14"/>
      <c r="E83" s="14"/>
      <c r="J83" s="14"/>
      <c r="K83" s="14"/>
    </row>
    <row r="84" spans="2:11" x14ac:dyDescent="0.3">
      <c r="B84" s="14"/>
      <c r="E84" s="14"/>
      <c r="J84" s="14"/>
      <c r="K84" s="14"/>
    </row>
    <row r="85" spans="2:11" x14ac:dyDescent="0.3">
      <c r="B85" s="14"/>
      <c r="E85" s="14"/>
      <c r="J85" s="14"/>
      <c r="K85" s="14"/>
    </row>
    <row r="86" spans="2:11" x14ac:dyDescent="0.3">
      <c r="B86" s="14"/>
      <c r="E86" s="14"/>
      <c r="J86" s="14"/>
      <c r="K86" s="14"/>
    </row>
    <row r="87" spans="2:11" x14ac:dyDescent="0.3">
      <c r="B87" s="14"/>
      <c r="E87" s="14"/>
      <c r="J87" s="14"/>
      <c r="K87" s="14"/>
    </row>
    <row r="88" spans="2:11" x14ac:dyDescent="0.3">
      <c r="B88" s="14"/>
      <c r="E88" s="14"/>
      <c r="J88" s="14"/>
      <c r="K88" s="14"/>
    </row>
    <row r="89" spans="2:11" x14ac:dyDescent="0.3">
      <c r="B89" s="14"/>
      <c r="E89" s="14"/>
      <c r="J89" s="14"/>
      <c r="K89" s="14"/>
    </row>
    <row r="90" spans="2:11" x14ac:dyDescent="0.3">
      <c r="B90" s="14"/>
      <c r="E90" s="14"/>
      <c r="J90" s="14"/>
      <c r="K90" s="14"/>
    </row>
    <row r="91" spans="2:11" x14ac:dyDescent="0.3">
      <c r="B91" s="14"/>
      <c r="E91" s="14"/>
      <c r="J91" s="14"/>
      <c r="K91" s="14"/>
    </row>
    <row r="92" spans="2:11" x14ac:dyDescent="0.3">
      <c r="B92" s="14"/>
      <c r="E92" s="14"/>
      <c r="J92" s="14"/>
      <c r="K92" s="14"/>
    </row>
    <row r="93" spans="2:11" x14ac:dyDescent="0.3">
      <c r="B93" s="14"/>
      <c r="E93" s="14"/>
      <c r="J93" s="14"/>
      <c r="K93" s="14"/>
    </row>
    <row r="94" spans="2:11" x14ac:dyDescent="0.3">
      <c r="B94" s="14"/>
      <c r="E94" s="14"/>
      <c r="J94" s="14"/>
      <c r="K94" s="14"/>
    </row>
    <row r="95" spans="2:11" x14ac:dyDescent="0.3">
      <c r="B95" s="14"/>
      <c r="E95" s="14"/>
      <c r="J95" s="14"/>
      <c r="K95" s="14"/>
    </row>
    <row r="96" spans="2:11" x14ac:dyDescent="0.3">
      <c r="B96" s="14"/>
      <c r="E96" s="14"/>
      <c r="J96" s="14"/>
      <c r="K96" s="14"/>
    </row>
    <row r="97" spans="2:11" x14ac:dyDescent="0.3">
      <c r="B97" s="14"/>
      <c r="E97" s="14"/>
      <c r="J97" s="14"/>
      <c r="K97" s="14"/>
    </row>
    <row r="98" spans="2:11" x14ac:dyDescent="0.3">
      <c r="B98" s="14"/>
      <c r="E98" s="14"/>
      <c r="J98" s="14"/>
      <c r="K98" s="14"/>
    </row>
    <row r="99" spans="2:11" x14ac:dyDescent="0.3">
      <c r="B99" s="14"/>
      <c r="E99" s="14"/>
      <c r="J99" s="14"/>
      <c r="K99" s="14"/>
    </row>
    <row r="100" spans="2:11" x14ac:dyDescent="0.3">
      <c r="B100" s="14"/>
      <c r="E100" s="14"/>
      <c r="J100" s="14"/>
      <c r="K100" s="14"/>
    </row>
    <row r="101" spans="2:11" x14ac:dyDescent="0.3">
      <c r="B101" s="14"/>
      <c r="E101" s="14"/>
      <c r="J101" s="14"/>
      <c r="K101" s="14"/>
    </row>
    <row r="102" spans="2:11" x14ac:dyDescent="0.3">
      <c r="B102" s="14"/>
      <c r="E102" s="14"/>
      <c r="J102" s="14"/>
      <c r="K102" s="14"/>
    </row>
    <row r="103" spans="2:11" x14ac:dyDescent="0.3">
      <c r="B103" s="14"/>
      <c r="E103" s="14"/>
      <c r="J103" s="14"/>
      <c r="K103" s="14"/>
    </row>
    <row r="104" spans="2:11" x14ac:dyDescent="0.3">
      <c r="B104" s="14"/>
      <c r="E104" s="14"/>
      <c r="J104" s="14"/>
      <c r="K104" s="14"/>
    </row>
    <row r="105" spans="2:11" x14ac:dyDescent="0.3">
      <c r="B105" s="14"/>
      <c r="E105" s="14"/>
      <c r="J105" s="14"/>
      <c r="K105" s="14"/>
    </row>
    <row r="106" spans="2:11" x14ac:dyDescent="0.3">
      <c r="B106" s="14"/>
      <c r="E106" s="14"/>
      <c r="J106" s="14"/>
      <c r="K106" s="14"/>
    </row>
    <row r="107" spans="2:11" x14ac:dyDescent="0.3">
      <c r="B107" s="14"/>
      <c r="E107" s="14"/>
      <c r="J107" s="14"/>
      <c r="K107" s="14"/>
    </row>
    <row r="108" spans="2:11" x14ac:dyDescent="0.3">
      <c r="B108" s="14"/>
      <c r="E108" s="14"/>
      <c r="J108" s="14"/>
      <c r="K108" s="14"/>
    </row>
    <row r="109" spans="2:11" x14ac:dyDescent="0.3">
      <c r="B109" s="14"/>
      <c r="E109" s="14"/>
      <c r="J109" s="14"/>
      <c r="K109" s="14"/>
    </row>
    <row r="110" spans="2:11" x14ac:dyDescent="0.3">
      <c r="B110" s="14"/>
      <c r="E110" s="14"/>
      <c r="J110" s="14"/>
      <c r="K110" s="14"/>
    </row>
    <row r="111" spans="2:11" x14ac:dyDescent="0.3">
      <c r="B111" s="14"/>
      <c r="E111" s="14"/>
      <c r="J111" s="14"/>
      <c r="K111" s="14"/>
    </row>
    <row r="112" spans="2:11" x14ac:dyDescent="0.3">
      <c r="B112" s="14"/>
      <c r="E112" s="14"/>
      <c r="J112" s="14"/>
      <c r="K112" s="14"/>
    </row>
    <row r="113" spans="2:11" x14ac:dyDescent="0.3">
      <c r="B113" s="14"/>
      <c r="E113" s="14"/>
      <c r="J113" s="14"/>
      <c r="K113" s="14"/>
    </row>
    <row r="114" spans="2:11" x14ac:dyDescent="0.3">
      <c r="B114" s="14"/>
      <c r="E114" s="14"/>
      <c r="J114" s="14"/>
      <c r="K114" s="14"/>
    </row>
    <row r="115" spans="2:11" x14ac:dyDescent="0.3">
      <c r="B115" s="14"/>
      <c r="E115" s="14"/>
      <c r="J115" s="14"/>
      <c r="K115" s="14"/>
    </row>
    <row r="116" spans="2:11" x14ac:dyDescent="0.3">
      <c r="B116" s="14"/>
      <c r="E116" s="14"/>
      <c r="J116" s="14"/>
      <c r="K116" s="14"/>
    </row>
    <row r="117" spans="2:11" x14ac:dyDescent="0.3">
      <c r="B117" s="14"/>
      <c r="E117" s="14"/>
      <c r="J117" s="14"/>
      <c r="K117" s="14"/>
    </row>
    <row r="118" spans="2:11" x14ac:dyDescent="0.3">
      <c r="B118" s="14"/>
      <c r="E118" s="14"/>
      <c r="J118" s="14"/>
      <c r="K118" s="14"/>
    </row>
    <row r="119" spans="2:11" x14ac:dyDescent="0.3">
      <c r="B119" s="14"/>
      <c r="E119" s="14"/>
      <c r="J119" s="14"/>
      <c r="K119" s="14"/>
    </row>
    <row r="120" spans="2:11" x14ac:dyDescent="0.3">
      <c r="B120" s="14"/>
      <c r="E120" s="14"/>
      <c r="J120" s="14"/>
      <c r="K120" s="14"/>
    </row>
    <row r="121" spans="2:11" x14ac:dyDescent="0.3">
      <c r="B121" s="14"/>
      <c r="E121" s="14"/>
      <c r="J121" s="14"/>
      <c r="K121" s="14"/>
    </row>
    <row r="122" spans="2:11" x14ac:dyDescent="0.3">
      <c r="B122" s="14"/>
      <c r="E122" s="14"/>
      <c r="J122" s="14"/>
      <c r="K122" s="14"/>
    </row>
    <row r="123" spans="2:11" x14ac:dyDescent="0.3">
      <c r="B123" s="14"/>
      <c r="E123" s="14"/>
      <c r="J123" s="14"/>
      <c r="K123" s="14"/>
    </row>
    <row r="124" spans="2:11" x14ac:dyDescent="0.3">
      <c r="B124" s="14"/>
      <c r="E124" s="14"/>
      <c r="J124" s="14"/>
      <c r="K124" s="14"/>
    </row>
    <row r="125" spans="2:11" x14ac:dyDescent="0.3">
      <c r="B125" s="14"/>
      <c r="E125" s="14"/>
      <c r="J125" s="14"/>
      <c r="K125" s="14"/>
    </row>
  </sheetData>
  <mergeCells count="21">
    <mergeCell ref="A49:AB50"/>
    <mergeCell ref="A1:C1"/>
    <mergeCell ref="D1:E1"/>
    <mergeCell ref="K1:O1"/>
    <mergeCell ref="P1:R1"/>
    <mergeCell ref="A2:C2"/>
    <mergeCell ref="D2:E2"/>
    <mergeCell ref="K2:O2"/>
    <mergeCell ref="P2:R2"/>
    <mergeCell ref="A42:E42"/>
    <mergeCell ref="A3:C3"/>
    <mergeCell ref="D3:E3"/>
    <mergeCell ref="K3:O3"/>
    <mergeCell ref="P3:R3"/>
    <mergeCell ref="A4:C4"/>
    <mergeCell ref="D4:E4"/>
    <mergeCell ref="A5:C5"/>
    <mergeCell ref="D5:E5"/>
    <mergeCell ref="A39:E39"/>
    <mergeCell ref="A40:E40"/>
    <mergeCell ref="A41:E41"/>
  </mergeCells>
  <conditionalFormatting sqref="N20 N23 N27">
    <cfRule type="cellIs" dxfId="85" priority="86" stopIfTrue="1" operator="equal">
      <formula>"N"</formula>
    </cfRule>
  </conditionalFormatting>
  <conditionalFormatting sqref="P20">
    <cfRule type="cellIs" dxfId="84" priority="85" stopIfTrue="1" operator="equal">
      <formula>"N"</formula>
    </cfRule>
  </conditionalFormatting>
  <conditionalFormatting sqref="Q20:R20">
    <cfRule type="cellIs" dxfId="83" priority="84" stopIfTrue="1" operator="equal">
      <formula>"N"</formula>
    </cfRule>
  </conditionalFormatting>
  <conditionalFormatting sqref="S20">
    <cfRule type="cellIs" dxfId="82" priority="83" operator="equal">
      <formula>"""N"""</formula>
    </cfRule>
  </conditionalFormatting>
  <conditionalFormatting sqref="P23">
    <cfRule type="cellIs" dxfId="81" priority="82" stopIfTrue="1" operator="equal">
      <formula>"N"</formula>
    </cfRule>
  </conditionalFormatting>
  <conditionalFormatting sqref="S23">
    <cfRule type="cellIs" dxfId="80" priority="81" operator="equal">
      <formula>"""N"""</formula>
    </cfRule>
  </conditionalFormatting>
  <conditionalFormatting sqref="P27">
    <cfRule type="cellIs" dxfId="79" priority="80" stopIfTrue="1" operator="equal">
      <formula>"N"</formula>
    </cfRule>
  </conditionalFormatting>
  <conditionalFormatting sqref="S27">
    <cfRule type="cellIs" dxfId="78" priority="79" operator="equal">
      <formula>"""N"""</formula>
    </cfRule>
  </conditionalFormatting>
  <conditionalFormatting sqref="P30">
    <cfRule type="cellIs" dxfId="77" priority="78" stopIfTrue="1" operator="equal">
      <formula>"N"</formula>
    </cfRule>
  </conditionalFormatting>
  <conditionalFormatting sqref="Q30:R30">
    <cfRule type="cellIs" dxfId="76" priority="77" stopIfTrue="1" operator="equal">
      <formula>"N"</formula>
    </cfRule>
  </conditionalFormatting>
  <conditionalFormatting sqref="S30">
    <cfRule type="cellIs" dxfId="75" priority="76" operator="equal">
      <formula>"""N"""</formula>
    </cfRule>
  </conditionalFormatting>
  <conditionalFormatting sqref="O39:Q40 P44:Q45">
    <cfRule type="cellIs" dxfId="74" priority="64" operator="equal">
      <formula>"y"</formula>
    </cfRule>
  </conditionalFormatting>
  <conditionalFormatting sqref="N33 V33:W33 T33 Z33:AA33">
    <cfRule type="cellIs" dxfId="73" priority="75" stopIfTrue="1" operator="equal">
      <formula>"N"</formula>
    </cfRule>
  </conditionalFormatting>
  <conditionalFormatting sqref="S33">
    <cfRule type="expression" dxfId="72" priority="74">
      <formula>AND($S33&lt;&gt;"",$S33&lt;25)</formula>
    </cfRule>
  </conditionalFormatting>
  <conditionalFormatting sqref="AB33">
    <cfRule type="cellIs" dxfId="71" priority="73" operator="equal">
      <formula>"N"</formula>
    </cfRule>
  </conditionalFormatting>
  <conditionalFormatting sqref="O33:Q33">
    <cfRule type="cellIs" dxfId="70" priority="72" operator="equal">
      <formula>"y"</formula>
    </cfRule>
  </conditionalFormatting>
  <conditionalFormatting sqref="T38 N38 W38 Z38:AA38">
    <cfRule type="cellIs" dxfId="69" priority="71" stopIfTrue="1" operator="equal">
      <formula>"N"</formula>
    </cfRule>
  </conditionalFormatting>
  <conditionalFormatting sqref="S38">
    <cfRule type="expression" dxfId="68" priority="70">
      <formula>AND($S38&lt;&gt;"",$S38&lt;25)</formula>
    </cfRule>
  </conditionalFormatting>
  <conditionalFormatting sqref="AB38">
    <cfRule type="cellIs" dxfId="67" priority="69" operator="equal">
      <formula>"N"</formula>
    </cfRule>
  </conditionalFormatting>
  <conditionalFormatting sqref="O38:Q38">
    <cfRule type="cellIs" dxfId="66" priority="68" operator="equal">
      <formula>"y"</formula>
    </cfRule>
  </conditionalFormatting>
  <conditionalFormatting sqref="T39:T40 N39:N40 W39:W40 Z39:AA40">
    <cfRule type="cellIs" dxfId="65" priority="67" stopIfTrue="1" operator="equal">
      <formula>"N"</formula>
    </cfRule>
  </conditionalFormatting>
  <conditionalFormatting sqref="S39:S40">
    <cfRule type="expression" dxfId="64" priority="66">
      <formula>AND($S39&lt;&gt;"",$S39&lt;25)</formula>
    </cfRule>
  </conditionalFormatting>
  <conditionalFormatting sqref="AB39:AB40">
    <cfRule type="cellIs" dxfId="63" priority="65" operator="equal">
      <formula>"N"</formula>
    </cfRule>
  </conditionalFormatting>
  <conditionalFormatting sqref="X33:Y33">
    <cfRule type="cellIs" dxfId="62" priority="63" stopIfTrue="1" operator="equal">
      <formula>"N"</formula>
    </cfRule>
  </conditionalFormatting>
  <conditionalFormatting sqref="X38:Y38">
    <cfRule type="cellIs" dxfId="61" priority="62" stopIfTrue="1" operator="equal">
      <formula>"N"</formula>
    </cfRule>
  </conditionalFormatting>
  <conditionalFormatting sqref="X39:Y40">
    <cfRule type="cellIs" dxfId="60" priority="61" stopIfTrue="1" operator="equal">
      <formula>"N"</formula>
    </cfRule>
  </conditionalFormatting>
  <conditionalFormatting sqref="N10 T10 V10:AA10">
    <cfRule type="cellIs" dxfId="59" priority="60" stopIfTrue="1" operator="equal">
      <formula>"N"</formula>
    </cfRule>
  </conditionalFormatting>
  <conditionalFormatting sqref="S10">
    <cfRule type="expression" dxfId="58" priority="59">
      <formula>AND($S10&lt;&gt;"",$S10&lt;20)</formula>
    </cfRule>
  </conditionalFormatting>
  <conditionalFormatting sqref="AB10">
    <cfRule type="cellIs" dxfId="57" priority="58" operator="equal">
      <formula>"N"</formula>
    </cfRule>
  </conditionalFormatting>
  <conditionalFormatting sqref="O10:Q10">
    <cfRule type="cellIs" dxfId="56" priority="57" operator="equal">
      <formula>"y"</formula>
    </cfRule>
  </conditionalFormatting>
  <conditionalFormatting sqref="N13 T13 V13:AA13">
    <cfRule type="cellIs" dxfId="55" priority="56" stopIfTrue="1" operator="equal">
      <formula>"N"</formula>
    </cfRule>
  </conditionalFormatting>
  <conditionalFormatting sqref="S13">
    <cfRule type="expression" dxfId="54" priority="55">
      <formula>AND($S13&lt;&gt;"",$S13&lt;20)</formula>
    </cfRule>
  </conditionalFormatting>
  <conditionalFormatting sqref="AB13">
    <cfRule type="cellIs" dxfId="53" priority="54" operator="equal">
      <formula>"N"</formula>
    </cfRule>
  </conditionalFormatting>
  <conditionalFormatting sqref="O13:Q13">
    <cfRule type="cellIs" dxfId="52" priority="53" operator="equal">
      <formula>"y"</formula>
    </cfRule>
  </conditionalFormatting>
  <conditionalFormatting sqref="N17 T17 V17:AA17">
    <cfRule type="cellIs" dxfId="51" priority="52" stopIfTrue="1" operator="equal">
      <formula>"N"</formula>
    </cfRule>
  </conditionalFormatting>
  <conditionalFormatting sqref="S17">
    <cfRule type="expression" dxfId="50" priority="51">
      <formula>AND($S17&lt;&gt;"",$S17&lt;20)</formula>
    </cfRule>
  </conditionalFormatting>
  <conditionalFormatting sqref="AB17">
    <cfRule type="cellIs" dxfId="49" priority="50" operator="equal">
      <formula>"N"</formula>
    </cfRule>
  </conditionalFormatting>
  <conditionalFormatting sqref="O17:Q17">
    <cfRule type="cellIs" dxfId="48" priority="49" operator="equal">
      <formula>"y"</formula>
    </cfRule>
  </conditionalFormatting>
  <conditionalFormatting sqref="N14 T14 V14:AA14">
    <cfRule type="cellIs" dxfId="47" priority="48" stopIfTrue="1" operator="equal">
      <formula>"N"</formula>
    </cfRule>
  </conditionalFormatting>
  <conditionalFormatting sqref="S14">
    <cfRule type="expression" dxfId="46" priority="47">
      <formula>AND($S14&lt;&gt;"",$S14&lt;20)</formula>
    </cfRule>
  </conditionalFormatting>
  <conditionalFormatting sqref="AB14">
    <cfRule type="cellIs" dxfId="45" priority="46" operator="equal">
      <formula>"N"</formula>
    </cfRule>
  </conditionalFormatting>
  <conditionalFormatting sqref="O14:Q14">
    <cfRule type="cellIs" dxfId="44" priority="45" operator="equal">
      <formula>"y"</formula>
    </cfRule>
  </conditionalFormatting>
  <conditionalFormatting sqref="N18 T18 V18:AA18">
    <cfRule type="cellIs" dxfId="43" priority="44" stopIfTrue="1" operator="equal">
      <formula>"N"</formula>
    </cfRule>
  </conditionalFormatting>
  <conditionalFormatting sqref="S18">
    <cfRule type="expression" dxfId="42" priority="43">
      <formula>AND($S18&lt;&gt;"",$S18&lt;20)</formula>
    </cfRule>
  </conditionalFormatting>
  <conditionalFormatting sqref="AB18">
    <cfRule type="cellIs" dxfId="41" priority="42" operator="equal">
      <formula>"N"</formula>
    </cfRule>
  </conditionalFormatting>
  <conditionalFormatting sqref="O18:Q18">
    <cfRule type="cellIs" dxfId="40" priority="41" operator="equal">
      <formula>"y"</formula>
    </cfRule>
  </conditionalFormatting>
  <conditionalFormatting sqref="N19 T19 V19:AA19">
    <cfRule type="cellIs" dxfId="39" priority="40" stopIfTrue="1" operator="equal">
      <formula>"N"</formula>
    </cfRule>
  </conditionalFormatting>
  <conditionalFormatting sqref="S19">
    <cfRule type="expression" dxfId="38" priority="39">
      <formula>AND($S19&lt;&gt;"",$S19&lt;20)</formula>
    </cfRule>
  </conditionalFormatting>
  <conditionalFormatting sqref="AB19">
    <cfRule type="cellIs" dxfId="37" priority="38" operator="equal">
      <formula>"N"</formula>
    </cfRule>
  </conditionalFormatting>
  <conditionalFormatting sqref="O19:Q19">
    <cfRule type="cellIs" dxfId="36" priority="37" operator="equal">
      <formula>"y"</formula>
    </cfRule>
  </conditionalFormatting>
  <conditionalFormatting sqref="T22 N22 W22:AA22">
    <cfRule type="cellIs" dxfId="35" priority="36" stopIfTrue="1" operator="equal">
      <formula>"N"</formula>
    </cfRule>
  </conditionalFormatting>
  <conditionalFormatting sqref="S22">
    <cfRule type="expression" dxfId="34" priority="35">
      <formula>AND($S22&lt;&gt;"",$S22&lt;20)</formula>
    </cfRule>
  </conditionalFormatting>
  <conditionalFormatting sqref="AB22">
    <cfRule type="cellIs" dxfId="33" priority="34" operator="equal">
      <formula>"N"</formula>
    </cfRule>
  </conditionalFormatting>
  <conditionalFormatting sqref="O22:Q22">
    <cfRule type="cellIs" dxfId="32" priority="33" operator="equal">
      <formula>"y"</formula>
    </cfRule>
  </conditionalFormatting>
  <conditionalFormatting sqref="T25 N25 W25:AA25">
    <cfRule type="cellIs" dxfId="31" priority="32" stopIfTrue="1" operator="equal">
      <formula>"N"</formula>
    </cfRule>
  </conditionalFormatting>
  <conditionalFormatting sqref="S25">
    <cfRule type="expression" dxfId="30" priority="31">
      <formula>AND($S25&lt;&gt;"",$S25&lt;20)</formula>
    </cfRule>
  </conditionalFormatting>
  <conditionalFormatting sqref="AB25">
    <cfRule type="cellIs" dxfId="29" priority="30" operator="equal">
      <formula>"N"</formula>
    </cfRule>
  </conditionalFormatting>
  <conditionalFormatting sqref="O25:Q25">
    <cfRule type="cellIs" dxfId="28" priority="29" operator="equal">
      <formula>"y"</formula>
    </cfRule>
  </conditionalFormatting>
  <conditionalFormatting sqref="N26 T26 W26:AA26">
    <cfRule type="cellIs" dxfId="27" priority="28" stopIfTrue="1" operator="equal">
      <formula>"N"</formula>
    </cfRule>
  </conditionalFormatting>
  <conditionalFormatting sqref="S26">
    <cfRule type="expression" dxfId="26" priority="27">
      <formula>AND($S26&lt;&gt;"",$S26&lt;20)</formula>
    </cfRule>
  </conditionalFormatting>
  <conditionalFormatting sqref="AB26">
    <cfRule type="cellIs" dxfId="25" priority="26" operator="equal">
      <formula>"N"</formula>
    </cfRule>
  </conditionalFormatting>
  <conditionalFormatting sqref="O26:Q26">
    <cfRule type="cellIs" dxfId="24" priority="25" operator="equal">
      <formula>"y"</formula>
    </cfRule>
  </conditionalFormatting>
  <conditionalFormatting sqref="N29 T29 V29:AA29">
    <cfRule type="cellIs" dxfId="23" priority="24" stopIfTrue="1" operator="equal">
      <formula>"N"</formula>
    </cfRule>
  </conditionalFormatting>
  <conditionalFormatting sqref="S29">
    <cfRule type="expression" dxfId="22" priority="23">
      <formula>AND($S29&lt;&gt;"",$S29&lt;20)</formula>
    </cfRule>
  </conditionalFormatting>
  <conditionalFormatting sqref="AB29">
    <cfRule type="cellIs" dxfId="21" priority="22" operator="equal">
      <formula>"N"</formula>
    </cfRule>
  </conditionalFormatting>
  <conditionalFormatting sqref="O29:Q29">
    <cfRule type="cellIs" dxfId="20" priority="21" operator="equal">
      <formula>"y"</formula>
    </cfRule>
  </conditionalFormatting>
  <conditionalFormatting sqref="N32 T32 V32:AA32">
    <cfRule type="cellIs" dxfId="19" priority="20" stopIfTrue="1" operator="equal">
      <formula>"N"</formula>
    </cfRule>
  </conditionalFormatting>
  <conditionalFormatting sqref="S32">
    <cfRule type="expression" dxfId="18" priority="19">
      <formula>AND($S32&lt;&gt;"",$S32&lt;20)</formula>
    </cfRule>
  </conditionalFormatting>
  <conditionalFormatting sqref="AB32">
    <cfRule type="cellIs" dxfId="17" priority="18" operator="equal">
      <formula>"N"</formula>
    </cfRule>
  </conditionalFormatting>
  <conditionalFormatting sqref="O32:Q32">
    <cfRule type="cellIs" dxfId="16" priority="17" operator="equal">
      <formula>"y"</formula>
    </cfRule>
  </conditionalFormatting>
  <conditionalFormatting sqref="T35 N35 W35:AA35">
    <cfRule type="cellIs" dxfId="15" priority="16" stopIfTrue="1" operator="equal">
      <formula>"N"</formula>
    </cfRule>
  </conditionalFormatting>
  <conditionalFormatting sqref="S35">
    <cfRule type="expression" dxfId="14" priority="15">
      <formula>AND($S35&lt;&gt;"",$S35&lt;20)</formula>
    </cfRule>
  </conditionalFormatting>
  <conditionalFormatting sqref="AB35">
    <cfRule type="cellIs" dxfId="13" priority="14" operator="equal">
      <formula>"N"</formula>
    </cfRule>
  </conditionalFormatting>
  <conditionalFormatting sqref="O35:Q35">
    <cfRule type="cellIs" dxfId="12" priority="13" operator="equal">
      <formula>"y"</formula>
    </cfRule>
  </conditionalFormatting>
  <conditionalFormatting sqref="T36 N36 W36:AA36">
    <cfRule type="cellIs" dxfId="11" priority="12" stopIfTrue="1" operator="equal">
      <formula>"N"</formula>
    </cfRule>
  </conditionalFormatting>
  <conditionalFormatting sqref="S36">
    <cfRule type="expression" dxfId="10" priority="11">
      <formula>AND($S36&lt;&gt;"",$S36&lt;20)</formula>
    </cfRule>
  </conditionalFormatting>
  <conditionalFormatting sqref="AB36">
    <cfRule type="cellIs" dxfId="9" priority="10" operator="equal">
      <formula>"N"</formula>
    </cfRule>
  </conditionalFormatting>
  <conditionalFormatting sqref="O36:Q36">
    <cfRule type="cellIs" dxfId="8" priority="9" operator="equal">
      <formula>"y"</formula>
    </cfRule>
  </conditionalFormatting>
  <conditionalFormatting sqref="N37 T37 W37:AA37">
    <cfRule type="cellIs" dxfId="7" priority="8" stopIfTrue="1" operator="equal">
      <formula>"N"</formula>
    </cfRule>
  </conditionalFormatting>
  <conditionalFormatting sqref="S37">
    <cfRule type="expression" dxfId="6" priority="7">
      <formula>AND($S37&lt;&gt;"",$S37&lt;20)</formula>
    </cfRule>
  </conditionalFormatting>
  <conditionalFormatting sqref="AB37">
    <cfRule type="cellIs" dxfId="5" priority="6" operator="equal">
      <formula>"N"</formula>
    </cfRule>
  </conditionalFormatting>
  <conditionalFormatting sqref="O37:Q37">
    <cfRule type="cellIs" dxfId="4" priority="5" operator="equal">
      <formula>"y"</formula>
    </cfRule>
  </conditionalFormatting>
  <conditionalFormatting sqref="T44:T45 N44:N45 V44:AA45">
    <cfRule type="cellIs" dxfId="3" priority="4" stopIfTrue="1" operator="equal">
      <formula>"N"</formula>
    </cfRule>
  </conditionalFormatting>
  <conditionalFormatting sqref="S44:S45">
    <cfRule type="expression" dxfId="2" priority="3">
      <formula>AND($S44&lt;&gt;"",$S44&lt;20)</formula>
    </cfRule>
  </conditionalFormatting>
  <conditionalFormatting sqref="AB44:AB45">
    <cfRule type="cellIs" dxfId="1" priority="2" operator="equal">
      <formula>"N"</formula>
    </cfRule>
  </conditionalFormatting>
  <conditionalFormatting sqref="O44:O45">
    <cfRule type="cellIs" dxfId="0" priority="1" operator="equal">
      <formula>"y"</formula>
    </cfRule>
  </conditionalFormatting>
  <pageMargins left="0.7" right="0.7" top="0.75" bottom="0.75" header="0.3" footer="0.3"/>
  <pageSetup paperSize="5" scale="78" fitToHeight="0" orientation="landscape" r:id="rId1"/>
  <headerFooter alignWithMargins="0">
    <oddHeader>&amp;C&amp;"Arial,Bold"&amp;14 RFA 2021-205 Board Approved Preliminary Awards&amp;RPage &amp;P of &amp;N</oddHeader>
  </headerFooter>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31A764-EE43-43E2-8C33-8AD864E5F84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20F2480-33F9-45AD-896C-9E196B0A854D}">
  <ds:schemaRefs>
    <ds:schemaRef ds:uri="http://schemas.microsoft.com/sharepoint/v3/contenttype/forms"/>
  </ds:schemaRefs>
</ds:datastoreItem>
</file>

<file path=customXml/itemProps3.xml><?xml version="1.0" encoding="utf-8"?>
<ds:datastoreItem xmlns:ds="http://schemas.openxmlformats.org/officeDocument/2006/customXml" ds:itemID="{2B520658-3580-421F-9C95-ABFD42363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2021-12-07T18:04:55Z</cp:lastPrinted>
  <dcterms:created xsi:type="dcterms:W3CDTF">2021-12-06T19:16:30Z</dcterms:created>
  <dcterms:modified xsi:type="dcterms:W3CDTF">2021-12-08T15:13:18Z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